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420" windowWidth="11880" windowHeight="3555" tabRatio="765" firstSheet="1" activeTab="6"/>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state="hidden" r:id="rId17"/>
    <sheet name="Lo Esencial de la Reforma Univ." sheetId="45" state="hidden" r:id="rId18"/>
    <sheet name="Aseguramiento de la Calidad y M" sheetId="33" state="hidden" r:id="rId19"/>
    <sheet name="Cultura de Innovación Insti..." sheetId="47" state="hidden" r:id="rId20"/>
    <sheet name="Posgrado" sheetId="48" state="hidden" r:id="rId21"/>
    <sheet name="Gestion Administrativa" sheetId="24" r:id="rId22"/>
    <sheet name="Gestión del Talento Humano" sheetId="44" state="hidden" r:id="rId23"/>
    <sheet name="Gestión Académica" sheetId="31" state="hidden" r:id="rId24"/>
    <sheet name="Internacionalización de la E.S." sheetId="46" state="hidden" r:id="rId25"/>
    <sheet name="Gobernabilidad y Procesos..." sheetId="34" state="hidden" r:id="rId26"/>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P16" i="28" l="1"/>
  <c r="P15" i="30"/>
  <c r="J104" i="7"/>
  <c r="G104" i="7"/>
  <c r="J103" i="7"/>
  <c r="G103" i="7"/>
  <c r="J102" i="7"/>
  <c r="G102" i="7"/>
  <c r="J101" i="7"/>
  <c r="G101" i="7"/>
  <c r="J100" i="7"/>
  <c r="G100" i="7"/>
  <c r="J99" i="7"/>
  <c r="G99" i="7"/>
  <c r="J98" i="7"/>
  <c r="G98" i="7"/>
  <c r="J97" i="7"/>
  <c r="G97" i="7"/>
  <c r="J96" i="7"/>
  <c r="G96" i="7"/>
  <c r="J95" i="7"/>
  <c r="G95" i="7"/>
  <c r="C92" i="7"/>
  <c r="I23" i="27"/>
  <c r="P27" i="24"/>
  <c r="P39" i="30"/>
  <c r="P16" i="29"/>
  <c r="P41" i="28"/>
  <c r="I4" i="27" s="1"/>
  <c r="I199" i="12"/>
  <c r="I180" i="12"/>
  <c r="I160" i="12"/>
  <c r="D151" i="12"/>
  <c r="D133" i="12"/>
  <c r="D114" i="12"/>
  <c r="D94" i="12"/>
  <c r="D75" i="12"/>
  <c r="D57" i="12"/>
  <c r="D102" i="10"/>
  <c r="I45" i="10"/>
  <c r="I42" i="10"/>
  <c r="I40" i="10"/>
  <c r="I48" i="10"/>
  <c r="I19" i="10"/>
  <c r="D10" i="8"/>
  <c r="J81" i="7"/>
  <c r="J62" i="7"/>
  <c r="J46" i="7"/>
  <c r="J43" i="7"/>
  <c r="J44" i="7"/>
  <c r="J42" i="7"/>
  <c r="J36" i="7"/>
  <c r="J37" i="7"/>
  <c r="I71" i="12"/>
  <c r="I70" i="12"/>
  <c r="I69" i="12"/>
  <c r="I68" i="12"/>
  <c r="I67" i="12"/>
  <c r="I66" i="12"/>
  <c r="I65" i="12"/>
  <c r="I64" i="12"/>
  <c r="I52" i="12"/>
  <c r="I51" i="12"/>
  <c r="I50" i="12"/>
  <c r="I49" i="12"/>
  <c r="I48" i="12"/>
  <c r="I47" i="12"/>
  <c r="I46" i="12"/>
  <c r="I45" i="12"/>
  <c r="I24" i="12"/>
  <c r="I23" i="12"/>
  <c r="I22" i="12"/>
  <c r="I21" i="12"/>
  <c r="I20" i="12"/>
  <c r="I19" i="12"/>
  <c r="I18" i="12"/>
  <c r="I17" i="12"/>
  <c r="P23" i="24"/>
  <c r="I198" i="12"/>
  <c r="J205" i="12"/>
  <c r="I205" i="12"/>
  <c r="F205" i="12"/>
  <c r="F204" i="12"/>
  <c r="F203" i="12"/>
  <c r="F202" i="12"/>
  <c r="F201" i="12"/>
  <c r="F200" i="12"/>
  <c r="F199" i="12"/>
  <c r="F198" i="12"/>
  <c r="I197" i="12"/>
  <c r="E197" i="12"/>
  <c r="F197" i="12" s="1"/>
  <c r="C194" i="12"/>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I109" i="10"/>
  <c r="F109" i="10"/>
  <c r="C106" i="10"/>
  <c r="P21" i="24"/>
  <c r="F81" i="9"/>
  <c r="F80" i="9"/>
  <c r="F79" i="9"/>
  <c r="F78" i="9"/>
  <c r="F77" i="9"/>
  <c r="F76" i="9"/>
  <c r="F75" i="9"/>
  <c r="F74" i="9"/>
  <c r="F73" i="9"/>
  <c r="D67" i="9" s="1"/>
  <c r="D48" i="9"/>
  <c r="I82" i="9"/>
  <c r="I81" i="9"/>
  <c r="I80" i="9"/>
  <c r="I79" i="9"/>
  <c r="I78" i="9"/>
  <c r="I77" i="9"/>
  <c r="I76" i="9"/>
  <c r="I75" i="9"/>
  <c r="I74" i="9"/>
  <c r="I73" i="9"/>
  <c r="I64" i="9"/>
  <c r="I63" i="9"/>
  <c r="I62" i="9"/>
  <c r="I61" i="9"/>
  <c r="I60" i="9"/>
  <c r="I59" i="9"/>
  <c r="I58" i="9"/>
  <c r="I57" i="9"/>
  <c r="I56" i="9"/>
  <c r="I55" i="9"/>
  <c r="I45" i="9"/>
  <c r="I44" i="9"/>
  <c r="I43" i="9"/>
  <c r="I42" i="9"/>
  <c r="I41" i="9"/>
  <c r="I40" i="9"/>
  <c r="I39" i="9"/>
  <c r="I38" i="9"/>
  <c r="I37" i="9"/>
  <c r="I36" i="9"/>
  <c r="F82" i="9"/>
  <c r="C70" i="9"/>
  <c r="P20" i="24"/>
  <c r="I99" i="10"/>
  <c r="F99" i="10"/>
  <c r="I98" i="10"/>
  <c r="F98" i="10"/>
  <c r="I97" i="10"/>
  <c r="F97" i="10"/>
  <c r="I96" i="10"/>
  <c r="F96" i="10"/>
  <c r="I95" i="10"/>
  <c r="F95" i="10"/>
  <c r="I94" i="10"/>
  <c r="F94" i="10"/>
  <c r="I93" i="10"/>
  <c r="F93" i="10"/>
  <c r="I92" i="10"/>
  <c r="F92" i="10"/>
  <c r="I91" i="10"/>
  <c r="F91" i="10"/>
  <c r="I90" i="10"/>
  <c r="F90" i="10"/>
  <c r="I89" i="10"/>
  <c r="F89" i="10"/>
  <c r="I88" i="10"/>
  <c r="F88" i="10"/>
  <c r="I87" i="10"/>
  <c r="F87" i="10"/>
  <c r="I86" i="10"/>
  <c r="F86" i="10"/>
  <c r="C83" i="10"/>
  <c r="P17" i="24"/>
  <c r="C13" i="42"/>
  <c r="P37" i="30"/>
  <c r="J186" i="12"/>
  <c r="I186" i="12"/>
  <c r="F186" i="12"/>
  <c r="F185" i="12"/>
  <c r="F184" i="12"/>
  <c r="F183" i="12"/>
  <c r="F182" i="12"/>
  <c r="F181" i="12"/>
  <c r="F180" i="12"/>
  <c r="F179" i="12"/>
  <c r="I178" i="12"/>
  <c r="E178" i="12"/>
  <c r="F178" i="12" s="1"/>
  <c r="C175" i="12"/>
  <c r="C155" i="12"/>
  <c r="D88" i="7" l="1"/>
  <c r="D190" i="12"/>
  <c r="P22" i="24"/>
  <c r="D79" i="10"/>
  <c r="D171" i="12"/>
  <c r="J166" i="12"/>
  <c r="I166" i="12"/>
  <c r="F166" i="12"/>
  <c r="F165" i="12"/>
  <c r="F164" i="12"/>
  <c r="F163" i="12"/>
  <c r="F162" i="12"/>
  <c r="F161" i="12"/>
  <c r="F160" i="12"/>
  <c r="F159" i="12"/>
  <c r="I158" i="12"/>
  <c r="E158" i="12"/>
  <c r="F158" i="12" s="1"/>
  <c r="O33" i="30"/>
  <c r="P28" i="30"/>
  <c r="F146" i="12"/>
  <c r="F145" i="12"/>
  <c r="F144" i="12"/>
  <c r="F143" i="12"/>
  <c r="F142" i="12"/>
  <c r="F141" i="12"/>
  <c r="F126" i="12"/>
  <c r="F125" i="12"/>
  <c r="F124" i="12"/>
  <c r="F123" i="12"/>
  <c r="F122" i="12"/>
  <c r="F106" i="12"/>
  <c r="F105" i="12"/>
  <c r="F104" i="12"/>
  <c r="F103" i="12"/>
  <c r="F102" i="12"/>
  <c r="F121" i="12"/>
  <c r="F127" i="12"/>
  <c r="F128" i="12"/>
  <c r="F129" i="12"/>
  <c r="F130" i="12"/>
  <c r="F140" i="12"/>
  <c r="F147" i="12"/>
  <c r="F148" i="12"/>
  <c r="J148" i="12"/>
  <c r="I148" i="12"/>
  <c r="I147" i="12"/>
  <c r="I145" i="12"/>
  <c r="I140" i="12"/>
  <c r="E140" i="12"/>
  <c r="C137" i="12"/>
  <c r="O24" i="22"/>
  <c r="D56" i="10"/>
  <c r="J64" i="9"/>
  <c r="F64" i="9"/>
  <c r="J63" i="9"/>
  <c r="F63" i="9"/>
  <c r="J62" i="9"/>
  <c r="F62" i="9"/>
  <c r="F55" i="9"/>
  <c r="C52" i="9"/>
  <c r="I76" i="10"/>
  <c r="F76" i="10"/>
  <c r="I75" i="10"/>
  <c r="F75" i="10"/>
  <c r="I74" i="10"/>
  <c r="F74" i="10"/>
  <c r="I73" i="10"/>
  <c r="F73" i="10"/>
  <c r="I72" i="10"/>
  <c r="F72" i="10"/>
  <c r="I71" i="10"/>
  <c r="F71" i="10"/>
  <c r="I70" i="10"/>
  <c r="F70" i="10"/>
  <c r="I69" i="10"/>
  <c r="F69" i="10"/>
  <c r="I68" i="10"/>
  <c r="F68" i="10"/>
  <c r="I67" i="10"/>
  <c r="F67" i="10"/>
  <c r="I66" i="10"/>
  <c r="F66" i="10"/>
  <c r="I65" i="10"/>
  <c r="F65" i="10"/>
  <c r="I64" i="10"/>
  <c r="F64" i="10"/>
  <c r="I63" i="10"/>
  <c r="F63" i="10"/>
  <c r="C60" i="10"/>
  <c r="C98" i="12"/>
  <c r="J130" i="12"/>
  <c r="I130" i="12"/>
  <c r="J129" i="12"/>
  <c r="I129" i="12"/>
  <c r="I128" i="12"/>
  <c r="I126" i="12"/>
  <c r="I121" i="12"/>
  <c r="E121" i="12"/>
  <c r="C118" i="12"/>
  <c r="O16" i="21"/>
  <c r="P35" i="30" l="1"/>
  <c r="P22" i="30"/>
  <c r="G154" i="8" l="1"/>
  <c r="F155" i="8" s="1"/>
  <c r="G155" i="8" s="1"/>
  <c r="G153" i="8"/>
  <c r="G152" i="8"/>
  <c r="G151" i="8"/>
  <c r="F150" i="8"/>
  <c r="G150" i="8" s="1"/>
  <c r="G148" i="8"/>
  <c r="F149" i="8" s="1"/>
  <c r="G149" i="8" s="1"/>
  <c r="F145" i="8"/>
  <c r="G145" i="8" s="1"/>
  <c r="F142" i="8"/>
  <c r="G142" i="8" s="1"/>
  <c r="F139" i="8"/>
  <c r="G139" i="8" s="1"/>
  <c r="F136" i="8"/>
  <c r="G136" i="8" s="1"/>
  <c r="F133" i="8"/>
  <c r="G133" i="8" s="1"/>
  <c r="F130" i="8"/>
  <c r="G130" i="8" s="1"/>
  <c r="F127" i="8"/>
  <c r="G127" i="8" s="1"/>
  <c r="F124" i="8"/>
  <c r="G124" i="8" s="1"/>
  <c r="F121" i="8"/>
  <c r="G121" i="8" s="1"/>
  <c r="F118" i="8"/>
  <c r="G118" i="8" s="1"/>
  <c r="F115" i="8"/>
  <c r="G115" i="8" s="1"/>
  <c r="F112" i="8"/>
  <c r="G112" i="8" s="1"/>
  <c r="F109" i="8"/>
  <c r="G109" i="8" s="1"/>
  <c r="F106" i="8"/>
  <c r="G106" i="8" s="1"/>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J123" i="8"/>
  <c r="J122"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J107" i="8"/>
  <c r="J106" i="8"/>
  <c r="C103"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C42" i="8"/>
  <c r="G93" i="8"/>
  <c r="F94" i="8" s="1"/>
  <c r="G94" i="8" s="1"/>
  <c r="G92" i="8"/>
  <c r="G91" i="8"/>
  <c r="G90" i="8"/>
  <c r="F89" i="8"/>
  <c r="G89" i="8" s="1"/>
  <c r="G87" i="8"/>
  <c r="F88" i="8" s="1"/>
  <c r="G88" i="8" s="1"/>
  <c r="F84" i="8"/>
  <c r="G84" i="8" s="1"/>
  <c r="F81" i="8"/>
  <c r="G81" i="8" s="1"/>
  <c r="F78" i="8"/>
  <c r="G78" i="8" s="1"/>
  <c r="F75" i="8"/>
  <c r="G75" i="8" s="1"/>
  <c r="F72" i="8"/>
  <c r="G72" i="8" s="1"/>
  <c r="F69" i="8"/>
  <c r="G69" i="8" s="1"/>
  <c r="F66" i="8"/>
  <c r="G66" i="8" s="1"/>
  <c r="F63" i="8"/>
  <c r="G63" i="8" s="1"/>
  <c r="F60" i="8"/>
  <c r="G60" i="8" s="1"/>
  <c r="F57" i="8"/>
  <c r="G57" i="8" s="1"/>
  <c r="F54" i="8"/>
  <c r="G54" i="8" s="1"/>
  <c r="F51" i="8"/>
  <c r="G51" i="8" s="1"/>
  <c r="G48" i="8"/>
  <c r="G45"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J46" i="8"/>
  <c r="J45" i="8"/>
  <c r="F32" i="8"/>
  <c r="G32" i="8" s="1"/>
  <c r="F34" i="8" s="1"/>
  <c r="G34" i="8" s="1"/>
  <c r="F29" i="8"/>
  <c r="G29" i="8" s="1"/>
  <c r="F26" i="8"/>
  <c r="G26" i="8" s="1"/>
  <c r="F28" i="8" s="1"/>
  <c r="G28" i="8" s="1"/>
  <c r="F23" i="8"/>
  <c r="G23" i="8" s="1"/>
  <c r="F20" i="8"/>
  <c r="G20" i="8" s="1"/>
  <c r="F22" i="8" s="1"/>
  <c r="G22" i="8" s="1"/>
  <c r="F17" i="8"/>
  <c r="G17" i="8" s="1"/>
  <c r="C14" i="8"/>
  <c r="J17" i="8"/>
  <c r="J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65" i="7"/>
  <c r="G65" i="7"/>
  <c r="J64" i="7"/>
  <c r="G64" i="7"/>
  <c r="J63" i="7"/>
  <c r="G63" i="7"/>
  <c r="G62" i="7"/>
  <c r="J61" i="7"/>
  <c r="G61" i="7"/>
  <c r="J60" i="7"/>
  <c r="G60" i="7"/>
  <c r="J59" i="7"/>
  <c r="G59" i="7"/>
  <c r="J58" i="7"/>
  <c r="G58" i="7"/>
  <c r="J57" i="7"/>
  <c r="G57" i="7"/>
  <c r="J56" i="7"/>
  <c r="G56" i="7"/>
  <c r="C53" i="7"/>
  <c r="F156" i="8" l="1"/>
  <c r="G156" i="8" s="1"/>
  <c r="D49" i="7"/>
  <c r="F119" i="8"/>
  <c r="G119" i="8" s="1"/>
  <c r="F120" i="8"/>
  <c r="G120" i="8" s="1"/>
  <c r="F144" i="8"/>
  <c r="G144" i="8" s="1"/>
  <c r="F143" i="8"/>
  <c r="G143" i="8" s="1"/>
  <c r="F110" i="8"/>
  <c r="G110" i="8" s="1"/>
  <c r="F111" i="8"/>
  <c r="G111" i="8" s="1"/>
  <c r="F134" i="8"/>
  <c r="G134" i="8" s="1"/>
  <c r="F135" i="8"/>
  <c r="G135" i="8" s="1"/>
  <c r="F146" i="8"/>
  <c r="G146" i="8" s="1"/>
  <c r="F147" i="8"/>
  <c r="G147" i="8" s="1"/>
  <c r="F116" i="8"/>
  <c r="G116" i="8" s="1"/>
  <c r="F117" i="8"/>
  <c r="G117" i="8" s="1"/>
  <c r="F128" i="8"/>
  <c r="G128" i="8" s="1"/>
  <c r="F129" i="8"/>
  <c r="G129" i="8" s="1"/>
  <c r="F140" i="8"/>
  <c r="G140" i="8" s="1"/>
  <c r="F141" i="8"/>
  <c r="G141" i="8" s="1"/>
  <c r="F108" i="8"/>
  <c r="G108" i="8" s="1"/>
  <c r="F107" i="8"/>
  <c r="G107" i="8" s="1"/>
  <c r="F132" i="8"/>
  <c r="G132" i="8" s="1"/>
  <c r="F131" i="8"/>
  <c r="G131" i="8" s="1"/>
  <c r="F123" i="8"/>
  <c r="G123" i="8" s="1"/>
  <c r="F122" i="8"/>
  <c r="G122" i="8" s="1"/>
  <c r="F114" i="8"/>
  <c r="G114" i="8" s="1"/>
  <c r="F113" i="8"/>
  <c r="G113" i="8" s="1"/>
  <c r="F126" i="8"/>
  <c r="G126" i="8" s="1"/>
  <c r="F125" i="8"/>
  <c r="G125" i="8" s="1"/>
  <c r="F138" i="8"/>
  <c r="G138" i="8" s="1"/>
  <c r="F137" i="8"/>
  <c r="G137" i="8" s="1"/>
  <c r="F95" i="8"/>
  <c r="G95" i="8" s="1"/>
  <c r="F46" i="8"/>
  <c r="G46" i="8" s="1"/>
  <c r="F47" i="8"/>
  <c r="G47" i="8" s="1"/>
  <c r="F82" i="8"/>
  <c r="F83" i="8"/>
  <c r="F50" i="8"/>
  <c r="G50" i="8" s="1"/>
  <c r="F49" i="8"/>
  <c r="G49" i="8" s="1"/>
  <c r="F73" i="8"/>
  <c r="G73" i="8" s="1"/>
  <c r="F74" i="8"/>
  <c r="G74" i="8" s="1"/>
  <c r="F86" i="8"/>
  <c r="F85" i="8"/>
  <c r="F56" i="8"/>
  <c r="G56" i="8" s="1"/>
  <c r="F55" i="8"/>
  <c r="G55" i="8" s="1"/>
  <c r="F67" i="8"/>
  <c r="G67" i="8" s="1"/>
  <c r="F68" i="8"/>
  <c r="G68" i="8" s="1"/>
  <c r="F79" i="8"/>
  <c r="G79" i="8" s="1"/>
  <c r="F80" i="8"/>
  <c r="G80" i="8" s="1"/>
  <c r="F58" i="8"/>
  <c r="G58" i="8" s="1"/>
  <c r="F59" i="8"/>
  <c r="G59" i="8" s="1"/>
  <c r="F71" i="8"/>
  <c r="G71" i="8" s="1"/>
  <c r="F70" i="8"/>
  <c r="G70" i="8" s="1"/>
  <c r="F61" i="8"/>
  <c r="F62" i="8"/>
  <c r="F52" i="8"/>
  <c r="G52" i="8" s="1"/>
  <c r="F53" i="8"/>
  <c r="G53" i="8" s="1"/>
  <c r="F65" i="8"/>
  <c r="G65" i="8" s="1"/>
  <c r="F64" i="8"/>
  <c r="G64" i="8" s="1"/>
  <c r="F77" i="8"/>
  <c r="G77" i="8" s="1"/>
  <c r="F76" i="8"/>
  <c r="G76" i="8" s="1"/>
  <c r="F18" i="8"/>
  <c r="G18" i="8" s="1"/>
  <c r="F19" i="8"/>
  <c r="G19" i="8" s="1"/>
  <c r="F30" i="8"/>
  <c r="G30" i="8" s="1"/>
  <c r="F31" i="8"/>
  <c r="G31" i="8" s="1"/>
  <c r="F24" i="8"/>
  <c r="G24" i="8" s="1"/>
  <c r="F25" i="8"/>
  <c r="G25" i="8" s="1"/>
  <c r="F21" i="8"/>
  <c r="G21" i="8" s="1"/>
  <c r="F27" i="8"/>
  <c r="G27" i="8" s="1"/>
  <c r="F33" i="8"/>
  <c r="G33" i="8" s="1"/>
  <c r="D99" i="8" l="1"/>
  <c r="P11" i="29" s="1"/>
  <c r="D38" i="8"/>
  <c r="P15" i="29" s="1"/>
  <c r="P15" i="24" l="1"/>
  <c r="I53" i="10"/>
  <c r="F53" i="10"/>
  <c r="I52" i="10"/>
  <c r="F52" i="10"/>
  <c r="I51" i="10"/>
  <c r="F51" i="10"/>
  <c r="I50" i="10"/>
  <c r="F50" i="10"/>
  <c r="I49" i="10"/>
  <c r="F49" i="10"/>
  <c r="F48" i="10"/>
  <c r="I47" i="10"/>
  <c r="F47" i="10"/>
  <c r="I46" i="10"/>
  <c r="F46" i="10"/>
  <c r="F45" i="10"/>
  <c r="I44" i="10"/>
  <c r="F44" i="10"/>
  <c r="I43" i="10"/>
  <c r="F43" i="10"/>
  <c r="F42" i="10"/>
  <c r="I41" i="10"/>
  <c r="F41" i="10"/>
  <c r="E41" i="10"/>
  <c r="F40" i="10"/>
  <c r="D33" i="10" s="1"/>
  <c r="C37" i="10"/>
  <c r="J45" i="9"/>
  <c r="F45" i="9"/>
  <c r="J44" i="9"/>
  <c r="F44" i="9"/>
  <c r="J43" i="9"/>
  <c r="F43" i="9"/>
  <c r="F42" i="9"/>
  <c r="J41" i="9"/>
  <c r="F41" i="9"/>
  <c r="F40" i="9"/>
  <c r="J39" i="9"/>
  <c r="F39" i="9"/>
  <c r="J38" i="9"/>
  <c r="F38" i="9"/>
  <c r="F37" i="9"/>
  <c r="F36" i="9"/>
  <c r="C33" i="9"/>
  <c r="D29" i="9"/>
  <c r="J110" i="12"/>
  <c r="I110" i="12"/>
  <c r="F110" i="12"/>
  <c r="J109" i="12"/>
  <c r="I109" i="12"/>
  <c r="F109" i="12"/>
  <c r="I108" i="12"/>
  <c r="F108" i="12"/>
  <c r="F107" i="12"/>
  <c r="I106" i="12"/>
  <c r="I101" i="12"/>
  <c r="E101" i="12"/>
  <c r="F101" i="12" s="1"/>
  <c r="J91" i="12"/>
  <c r="I91" i="12"/>
  <c r="F91" i="12"/>
  <c r="J90" i="12"/>
  <c r="I90" i="12"/>
  <c r="F90" i="12"/>
  <c r="I89" i="12"/>
  <c r="F89" i="12"/>
  <c r="F88" i="12"/>
  <c r="I87" i="12"/>
  <c r="F87" i="12"/>
  <c r="I86" i="12"/>
  <c r="F86" i="12"/>
  <c r="I85" i="12"/>
  <c r="F85" i="12"/>
  <c r="I84" i="12"/>
  <c r="F84" i="12"/>
  <c r="I83" i="12"/>
  <c r="F83" i="12"/>
  <c r="I82" i="12"/>
  <c r="E82" i="12"/>
  <c r="F82" i="12" s="1"/>
  <c r="C79" i="12"/>
  <c r="P25" i="28"/>
  <c r="J73" i="12"/>
  <c r="I73" i="12"/>
  <c r="F73" i="12"/>
  <c r="J72" i="12"/>
  <c r="I72" i="12"/>
  <c r="F72" i="12"/>
  <c r="F71" i="12"/>
  <c r="F70" i="12"/>
  <c r="F69" i="12"/>
  <c r="F68" i="12"/>
  <c r="F67" i="12"/>
  <c r="F66" i="12"/>
  <c r="F65" i="12"/>
  <c r="E64" i="12"/>
  <c r="F64" i="12" s="1"/>
  <c r="C61" i="12"/>
  <c r="G81" i="7"/>
  <c r="P14" i="22" l="1"/>
  <c r="P28" i="28"/>
  <c r="P20" i="28"/>
  <c r="G84" i="7"/>
  <c r="G46" i="7"/>
  <c r="G78" i="7"/>
  <c r="G77" i="7"/>
  <c r="G76" i="7"/>
  <c r="G75" i="7"/>
  <c r="J84" i="7"/>
  <c r="J83" i="7"/>
  <c r="G83" i="7"/>
  <c r="J82" i="7"/>
  <c r="G82" i="7"/>
  <c r="J80" i="7"/>
  <c r="G80" i="7"/>
  <c r="J79" i="7"/>
  <c r="G79" i="7"/>
  <c r="J78" i="7"/>
  <c r="J77" i="7"/>
  <c r="J76" i="7"/>
  <c r="J75" i="7"/>
  <c r="C72" i="7"/>
  <c r="F52" i="12"/>
  <c r="F51" i="12"/>
  <c r="F53" i="12"/>
  <c r="F54" i="12"/>
  <c r="F50" i="12"/>
  <c r="F49" i="12"/>
  <c r="F48" i="12"/>
  <c r="F47" i="12"/>
  <c r="F46" i="12"/>
  <c r="J54" i="12"/>
  <c r="I54" i="12"/>
  <c r="J53" i="12"/>
  <c r="I53" i="12"/>
  <c r="E45" i="12"/>
  <c r="F45" i="12" s="1"/>
  <c r="C42" i="12"/>
  <c r="E17" i="12"/>
  <c r="F17" i="12" s="1"/>
  <c r="J38" i="7"/>
  <c r="J39" i="7"/>
  <c r="J40" i="7"/>
  <c r="J41" i="7"/>
  <c r="J45" i="7"/>
  <c r="G45" i="7"/>
  <c r="G44" i="7"/>
  <c r="G43" i="7"/>
  <c r="G41" i="7"/>
  <c r="G40" i="7"/>
  <c r="G39" i="7"/>
  <c r="G38" i="7"/>
  <c r="G37" i="7"/>
  <c r="G36" i="7"/>
  <c r="C33" i="7"/>
  <c r="D68" i="7" l="1"/>
  <c r="D29" i="7"/>
  <c r="P9" i="28" s="1"/>
  <c r="J16" i="28"/>
  <c r="D38" i="12"/>
  <c r="P12" i="28" s="1"/>
  <c r="I10" i="27" l="1"/>
  <c r="G52" i="46"/>
  <c r="H52" i="46"/>
  <c r="I52" i="46"/>
  <c r="J52" i="46"/>
  <c r="K52" i="46"/>
  <c r="L52" i="46"/>
  <c r="M52" i="46"/>
  <c r="N52" i="46"/>
  <c r="O52" i="46"/>
  <c r="P52" i="46"/>
  <c r="I21" i="27" s="1"/>
  <c r="G33" i="45"/>
  <c r="H33" i="45"/>
  <c r="I33" i="45"/>
  <c r="J33" i="45"/>
  <c r="K33" i="45"/>
  <c r="L33" i="45"/>
  <c r="M33" i="45"/>
  <c r="N33" i="45"/>
  <c r="O33" i="45"/>
  <c r="P33" i="45"/>
  <c r="G43" i="21"/>
  <c r="H43" i="21"/>
  <c r="I43" i="21"/>
  <c r="J43" i="21"/>
  <c r="K43" i="21"/>
  <c r="L43" i="21"/>
  <c r="M43" i="21"/>
  <c r="N43" i="21"/>
  <c r="P43" i="21"/>
  <c r="I5" i="27" s="1"/>
  <c r="O43" i="21"/>
  <c r="H25" i="22"/>
  <c r="I25" i="22"/>
  <c r="J25" i="22"/>
  <c r="K25" i="22"/>
  <c r="L25" i="22"/>
  <c r="M25" i="22"/>
  <c r="N25" i="22"/>
  <c r="O25" i="22"/>
  <c r="P25" i="22"/>
  <c r="I6" i="27" s="1"/>
  <c r="G25" i="22"/>
  <c r="C14" i="43" l="1"/>
  <c r="C14" i="40"/>
  <c r="C14" i="12"/>
  <c r="C14" i="10"/>
  <c r="C14" i="9"/>
  <c r="C14" i="7"/>
  <c r="J50" i="42" l="1"/>
  <c r="J49" i="42"/>
  <c r="J48" i="42"/>
  <c r="J47" i="42"/>
  <c r="J46" i="42"/>
  <c r="J45" i="42"/>
  <c r="J44" i="42"/>
  <c r="J43" i="42"/>
  <c r="J42" i="42"/>
  <c r="J41" i="42"/>
  <c r="J40" i="42"/>
  <c r="J39" i="42"/>
  <c r="J38" i="42"/>
  <c r="J37" i="42"/>
  <c r="J36" i="42"/>
  <c r="J35" i="42"/>
  <c r="J34" i="42"/>
  <c r="J33" i="42"/>
  <c r="J32" i="42"/>
  <c r="J31" i="42"/>
  <c r="J30" i="42"/>
  <c r="J29" i="42"/>
  <c r="J28" i="42"/>
  <c r="J27" i="42"/>
  <c r="J26" i="42"/>
  <c r="J25" i="42"/>
  <c r="J24" i="42"/>
  <c r="J23" i="42"/>
  <c r="J22" i="42"/>
  <c r="J21" i="42"/>
  <c r="J20" i="42"/>
  <c r="J19" i="42"/>
  <c r="J18" i="42"/>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35" i="12"/>
  <c r="J34" i="12"/>
  <c r="J33" i="12"/>
  <c r="J32" i="12"/>
  <c r="J31" i="12"/>
  <c r="J30" i="12"/>
  <c r="J29" i="12"/>
  <c r="J28" i="12"/>
  <c r="J27" i="12"/>
  <c r="J26" i="12"/>
  <c r="J25" i="12"/>
  <c r="J29" i="10"/>
  <c r="J28" i="10"/>
  <c r="J27" i="10"/>
  <c r="J26" i="10"/>
  <c r="J25" i="10"/>
  <c r="J24" i="10"/>
  <c r="J23" i="10"/>
  <c r="J22" i="10"/>
  <c r="J21" i="10"/>
  <c r="J20" i="10"/>
  <c r="J18" i="10"/>
  <c r="J25" i="9"/>
  <c r="J24" i="9"/>
  <c r="J23" i="9"/>
  <c r="J22" i="9"/>
  <c r="J20" i="9"/>
  <c r="J19" i="9"/>
  <c r="K25" i="7"/>
  <c r="K24" i="7"/>
  <c r="K23" i="7"/>
  <c r="K22" i="7"/>
  <c r="K20" i="7"/>
  <c r="K18" i="7"/>
  <c r="P42" i="48"/>
  <c r="I13" i="27" s="1"/>
  <c r="O42" i="48"/>
  <c r="N42" i="48"/>
  <c r="M42" i="48"/>
  <c r="L42" i="48"/>
  <c r="K42" i="48"/>
  <c r="J42" i="48"/>
  <c r="I42" i="48"/>
  <c r="H42" i="48"/>
  <c r="G42" i="48"/>
  <c r="P19" i="47" l="1"/>
  <c r="I12" i="27" s="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15" i="44"/>
  <c r="P15" i="44"/>
  <c r="I19" i="27" s="1"/>
  <c r="O26" i="23"/>
  <c r="P26" i="23"/>
  <c r="I9" i="27" s="1"/>
  <c r="O35" i="33"/>
  <c r="P35" i="33"/>
  <c r="I11" i="27" s="1"/>
  <c r="O21" i="31"/>
  <c r="P21" i="31"/>
  <c r="I20" i="27" s="1"/>
  <c r="O27" i="24"/>
  <c r="I18" i="27"/>
  <c r="O39" i="30"/>
  <c r="I8" i="27"/>
  <c r="I14" i="27" s="1"/>
  <c r="O16" i="29"/>
  <c r="I7" i="27"/>
  <c r="O41" i="28"/>
  <c r="AP341" i="38" l="1"/>
  <c r="H341" i="38"/>
  <c r="J51" i="40"/>
  <c r="N27" i="24" l="1"/>
  <c r="M27" i="24"/>
  <c r="L27" i="24"/>
  <c r="K27" i="24"/>
  <c r="J27" i="24"/>
  <c r="I27" i="24"/>
  <c r="H27" i="24"/>
  <c r="G27" i="24"/>
  <c r="E18" i="10" l="1"/>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D350" i="38"/>
  <c r="AN349" i="38"/>
  <c r="AM349" i="38"/>
  <c r="AL349" i="38"/>
  <c r="AJ349" i="38"/>
  <c r="AI349" i="38"/>
  <c r="AH349" i="38"/>
  <c r="AF349" i="38"/>
  <c r="AE349" i="38"/>
  <c r="AD349" i="38"/>
  <c r="AA349" i="38"/>
  <c r="Z349" i="38"/>
  <c r="E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E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E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E107" i="38" s="1"/>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F350" i="38"/>
  <c r="J350" i="38" s="1"/>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F317" i="38"/>
  <c r="J317" i="38" s="1"/>
  <c r="AG317" i="38"/>
  <c r="AO319" i="38"/>
  <c r="F316" i="38"/>
  <c r="J316" i="38" s="1"/>
  <c r="AG316" i="38"/>
  <c r="AO318" i="38"/>
  <c r="F320" i="38"/>
  <c r="H320" i="38" s="1"/>
  <c r="AK321" i="38"/>
  <c r="F314" i="38"/>
  <c r="J314" i="38" s="1"/>
  <c r="AK319" i="38"/>
  <c r="AO317" i="38"/>
  <c r="AC321" i="38"/>
  <c r="F322" i="38"/>
  <c r="J322" i="38" s="1"/>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AO242" i="38"/>
  <c r="F227" i="38"/>
  <c r="H227" i="38" s="1"/>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H174" i="38"/>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5" i="38"/>
  <c r="J15" i="38" s="1"/>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H315" i="38"/>
  <c r="AP386" i="38"/>
  <c r="AP372" i="38"/>
  <c r="H368" i="38"/>
  <c r="H316" i="38"/>
  <c r="H378" i="38"/>
  <c r="H362" i="38"/>
  <c r="H322" i="38"/>
  <c r="AP387" i="38"/>
  <c r="H351" i="38"/>
  <c r="AP356" i="38"/>
  <c r="AP365"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H350"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H317"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H171"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H15" i="38"/>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Z223" i="38"/>
  <c r="AC268" i="38"/>
  <c r="AJ267" i="38"/>
  <c r="AO399" i="38"/>
  <c r="F528" i="38"/>
  <c r="H528" i="38" s="1"/>
  <c r="AD199" i="38"/>
  <c r="AK399" i="38"/>
  <c r="AP23" i="38"/>
  <c r="AP17" i="38"/>
  <c r="AC36" i="38"/>
  <c r="AC119" i="38"/>
  <c r="AE118" i="38"/>
  <c r="AK131" i="38"/>
  <c r="AL133" i="38"/>
  <c r="AO162" i="38"/>
  <c r="AK165" i="38"/>
  <c r="AB223" i="38"/>
  <c r="Z243" i="38"/>
  <c r="AD243" i="38"/>
  <c r="AG268" i="38"/>
  <c r="D312"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E312"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D345"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C235" i="38"/>
  <c r="AJ13" i="38"/>
  <c r="F467" i="38"/>
  <c r="D133" i="38"/>
  <c r="D164"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I12" i="38"/>
  <c r="E106" i="38" l="1"/>
  <c r="I566" i="38"/>
  <c r="G566" i="38"/>
  <c r="E328" i="38"/>
  <c r="F328" i="38" s="1"/>
  <c r="AA328" i="38"/>
  <c r="AC328" i="38" s="1"/>
  <c r="AE328" i="38"/>
  <c r="AE327" i="38" s="1"/>
  <c r="D345" i="38"/>
  <c r="AD190" i="38"/>
  <c r="AG190" i="38" s="1"/>
  <c r="AH190" i="38"/>
  <c r="AK190" i="38" s="1"/>
  <c r="Z190" i="38"/>
  <c r="AC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O389" i="38"/>
  <c r="J90" i="38"/>
  <c r="AP117" i="38"/>
  <c r="AL327" i="38"/>
  <c r="H466" i="38"/>
  <c r="J528" i="38"/>
  <c r="AM12" i="38"/>
  <c r="AJ12" i="38"/>
  <c r="H163" i="38"/>
  <c r="H338" i="38"/>
  <c r="AK267" i="38"/>
  <c r="AG199" i="38"/>
  <c r="AP191" i="38"/>
  <c r="AN222" i="38"/>
  <c r="AG164" i="38"/>
  <c r="AO164" i="38"/>
  <c r="AP224" i="38"/>
  <c r="AC527" i="38"/>
  <c r="AK527" i="38"/>
  <c r="H165" i="38"/>
  <c r="AG312" i="38"/>
  <c r="AP338" i="38"/>
  <c r="AM222" i="38"/>
  <c r="AP206" i="38"/>
  <c r="AO96" i="38"/>
  <c r="AC96" i="38"/>
  <c r="AD327" i="38"/>
  <c r="AI12" i="38"/>
  <c r="AK133" i="38"/>
  <c r="AP260" i="38"/>
  <c r="AM106" i="38"/>
  <c r="AI327" i="38"/>
  <c r="AO118" i="38"/>
  <c r="AG509" i="38"/>
  <c r="AP509" i="38" s="1"/>
  <c r="AP119" i="38"/>
  <c r="AP207" i="38"/>
  <c r="AO83" i="38"/>
  <c r="AO223" i="38"/>
  <c r="AG345" i="38"/>
  <c r="AC199" i="38"/>
  <c r="H191" i="38"/>
  <c r="F389" i="38"/>
  <c r="J389" i="38" s="1"/>
  <c r="AO243" i="38"/>
  <c r="AI222" i="38"/>
  <c r="AO190" i="38"/>
  <c r="AG389" i="38"/>
  <c r="AG398" i="38"/>
  <c r="AE499" i="38"/>
  <c r="AG499" i="38" s="1"/>
  <c r="AK243" i="38"/>
  <c r="AK199" i="38"/>
  <c r="F190" i="38"/>
  <c r="J190" i="38" s="1"/>
  <c r="H44" i="38"/>
  <c r="AF106" i="38"/>
  <c r="AP488" i="38"/>
  <c r="F312" i="38"/>
  <c r="H312" i="38" s="1"/>
  <c r="AO267" i="38"/>
  <c r="AE222" i="38"/>
  <c r="AP467" i="38"/>
  <c r="AC389" i="38"/>
  <c r="AP132" i="38"/>
  <c r="AC89" i="38"/>
  <c r="AO527" i="38"/>
  <c r="AP346" i="38"/>
  <c r="AG83" i="38"/>
  <c r="AP390" i="38"/>
  <c r="AI106" i="38"/>
  <c r="AP150" i="38"/>
  <c r="AC83" i="38"/>
  <c r="AG133" i="38"/>
  <c r="AH222" i="38"/>
  <c r="AO199" i="38"/>
  <c r="AO312" i="38"/>
  <c r="J36" i="38"/>
  <c r="AP313" i="38"/>
  <c r="AP54" i="38"/>
  <c r="AK500"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F383" i="38"/>
  <c r="J383"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AP244" i="38"/>
  <c r="H244" i="38"/>
  <c r="J244" i="38"/>
  <c r="H235" i="38"/>
  <c r="AK223" i="38"/>
  <c r="J206" i="38"/>
  <c r="H206" i="38"/>
  <c r="AP200" i="38"/>
  <c r="J213" i="38"/>
  <c r="H213" i="38"/>
  <c r="AN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107" i="38"/>
  <c r="F199" i="38"/>
  <c r="AG13" i="38"/>
  <c r="AD12" i="38"/>
  <c r="AK13" i="38"/>
  <c r="AP459" i="38"/>
  <c r="AP235" i="38"/>
  <c r="D526" i="38"/>
  <c r="F527" i="38"/>
  <c r="J459" i="38"/>
  <c r="H459" i="38"/>
  <c r="AG328" i="38" l="1"/>
  <c r="AP328" i="38" s="1"/>
  <c r="AI566" i="38"/>
  <c r="AE566" i="38"/>
  <c r="AF566" i="38"/>
  <c r="AL566" i="38"/>
  <c r="D327" i="38"/>
  <c r="AH106" i="38"/>
  <c r="AK106" i="38" s="1"/>
  <c r="AD106" i="38"/>
  <c r="AG106" i="38" s="1"/>
  <c r="F526" i="38"/>
  <c r="H526" i="38" s="1"/>
  <c r="J83" i="38"/>
  <c r="J214" i="38"/>
  <c r="J96" i="38"/>
  <c r="H89" i="38"/>
  <c r="H164" i="38"/>
  <c r="AO222" i="38"/>
  <c r="H383" i="38"/>
  <c r="AP199" i="38"/>
  <c r="AP118" i="38"/>
  <c r="AG327" i="38"/>
  <c r="AP267" i="38"/>
  <c r="AP527" i="38"/>
  <c r="AP500" i="38"/>
  <c r="J133" i="38"/>
  <c r="AK222" i="38"/>
  <c r="AP89" i="38"/>
  <c r="AO106" i="38"/>
  <c r="AP133" i="38"/>
  <c r="AP190" i="38"/>
  <c r="AP83" i="38"/>
  <c r="H389" i="38"/>
  <c r="H190" i="38"/>
  <c r="AP389" i="38"/>
  <c r="J312" i="38"/>
  <c r="AO397" i="38"/>
  <c r="H118" i="38"/>
  <c r="AP96" i="38"/>
  <c r="AP526" i="38"/>
  <c r="J541" i="38"/>
  <c r="AP499" i="38"/>
  <c r="AG12" i="38"/>
  <c r="J328" i="38"/>
  <c r="H328" i="38"/>
  <c r="H499" i="38"/>
  <c r="J499" i="38"/>
  <c r="H527" i="38"/>
  <c r="J527" i="38"/>
  <c r="J267" i="38"/>
  <c r="H267" i="38"/>
  <c r="J199" i="38"/>
  <c r="H199" i="38"/>
  <c r="H500" i="38"/>
  <c r="J500" i="38"/>
  <c r="J107" i="38"/>
  <c r="H107" i="38"/>
  <c r="J526" i="38" l="1"/>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15" i="44"/>
  <c r="M15" i="44"/>
  <c r="L15" i="44"/>
  <c r="K15" i="44"/>
  <c r="J15" i="44"/>
  <c r="I15" i="44"/>
  <c r="H15" i="44"/>
  <c r="G15" i="44"/>
  <c r="G26" i="23"/>
  <c r="H26" i="23"/>
  <c r="I26" i="23"/>
  <c r="J26" i="23"/>
  <c r="K26" i="23"/>
  <c r="L26" i="23"/>
  <c r="M26" i="23"/>
  <c r="N26" i="23"/>
  <c r="N35" i="33"/>
  <c r="M35" i="33"/>
  <c r="L35" i="33"/>
  <c r="K35" i="33"/>
  <c r="J35" i="33"/>
  <c r="I35" i="33"/>
  <c r="H35" i="33"/>
  <c r="G35" i="33"/>
  <c r="N39" i="30"/>
  <c r="M39" i="30"/>
  <c r="L39" i="30"/>
  <c r="K39" i="30"/>
  <c r="J39" i="30"/>
  <c r="I39" i="30"/>
  <c r="H39" i="30"/>
  <c r="G39" i="30"/>
  <c r="N16" i="29"/>
  <c r="M16" i="29"/>
  <c r="L16" i="29"/>
  <c r="K16" i="29"/>
  <c r="J16" i="29"/>
  <c r="I16" i="29"/>
  <c r="H16" i="29"/>
  <c r="G16" i="29"/>
  <c r="N41" i="28"/>
  <c r="M41" i="28"/>
  <c r="L41" i="28"/>
  <c r="K41" i="28"/>
  <c r="J41" i="28"/>
  <c r="I41" i="28"/>
  <c r="H41" i="28"/>
  <c r="G41" i="28"/>
  <c r="D77" i="27" l="1"/>
  <c r="D54" i="27"/>
  <c r="Z15" i="38" l="1"/>
  <c r="D53" i="27"/>
  <c r="D52" i="27"/>
  <c r="AB64" i="38"/>
  <c r="AB47" i="38" s="1"/>
  <c r="D51" i="27"/>
  <c r="AB15" i="38"/>
  <c r="D14" i="38"/>
  <c r="Z14" i="38"/>
  <c r="K26" i="7"/>
  <c r="AC15" i="38" l="1"/>
  <c r="AP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I50" i="42"/>
  <c r="F50" i="42"/>
  <c r="I49" i="42"/>
  <c r="F49" i="42"/>
  <c r="I48" i="42"/>
  <c r="F48" i="42"/>
  <c r="I47" i="42"/>
  <c r="F47" i="42"/>
  <c r="I46" i="42"/>
  <c r="F46" i="42"/>
  <c r="I45" i="42"/>
  <c r="F45" i="42"/>
  <c r="I44" i="42"/>
  <c r="F44" i="42"/>
  <c r="I43" i="42"/>
  <c r="F43" i="42"/>
  <c r="I42" i="42"/>
  <c r="F42" i="42"/>
  <c r="I41" i="42"/>
  <c r="F41" i="42"/>
  <c r="I40" i="42"/>
  <c r="F40" i="42"/>
  <c r="I39" i="42"/>
  <c r="F39" i="42"/>
  <c r="I38" i="42"/>
  <c r="F38" i="42"/>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51" i="42"/>
  <c r="I20" i="42"/>
  <c r="F20" i="42"/>
  <c r="I19" i="42"/>
  <c r="F19" i="42"/>
  <c r="I18" i="42"/>
  <c r="F18" i="42"/>
  <c r="I17" i="42"/>
  <c r="F17" i="42"/>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D404" i="38" l="1"/>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6" i="9"/>
  <c r="AJ397" i="38" l="1"/>
  <c r="AJ566" i="38" s="1"/>
  <c r="AK398" i="38"/>
  <c r="AC404" i="38"/>
  <c r="AP404" i="38" s="1"/>
  <c r="Z398" i="38"/>
  <c r="F404" i="38"/>
  <c r="D398" i="38"/>
  <c r="D5" i="43"/>
  <c r="C11" i="27" s="1"/>
  <c r="H32" i="38"/>
  <c r="J32" i="38"/>
  <c r="F26" i="7"/>
  <c r="Z397" i="38" l="1"/>
  <c r="AC397" i="38" s="1"/>
  <c r="AC398" i="38"/>
  <c r="AP398" i="38" s="1"/>
  <c r="F398" i="38"/>
  <c r="D397" i="38"/>
  <c r="F397" i="38" s="1"/>
  <c r="H404" i="38"/>
  <c r="J404" i="38"/>
  <c r="AK397" i="38"/>
  <c r="G26" i="7"/>
  <c r="H397" i="38" l="1"/>
  <c r="J397" i="38"/>
  <c r="H398" i="38"/>
  <c r="J398" i="38"/>
  <c r="AP397" i="38"/>
  <c r="J25" i="7"/>
  <c r="G25" i="7"/>
  <c r="I30" i="10" l="1"/>
  <c r="I29" i="10"/>
  <c r="I28" i="10"/>
  <c r="I27" i="10"/>
  <c r="I26" i="10"/>
  <c r="I25" i="10"/>
  <c r="I24" i="10"/>
  <c r="I23" i="10"/>
  <c r="I22" i="10"/>
  <c r="I21" i="10"/>
  <c r="I20" i="10"/>
  <c r="I18" i="10"/>
  <c r="I35" i="12"/>
  <c r="I34" i="12"/>
  <c r="I33" i="12"/>
  <c r="I32" i="12"/>
  <c r="I31" i="12"/>
  <c r="I30" i="12"/>
  <c r="I29" i="12"/>
  <c r="I28" i="12"/>
  <c r="I27" i="12"/>
  <c r="I26" i="12"/>
  <c r="I25" i="12"/>
  <c r="I17" i="10"/>
  <c r="I17" i="9"/>
  <c r="I26" i="9"/>
  <c r="I25" i="9"/>
  <c r="I24" i="9"/>
  <c r="I23" i="9"/>
  <c r="I22" i="9"/>
  <c r="I21" i="9"/>
  <c r="I20" i="9"/>
  <c r="I19" i="9"/>
  <c r="I18" i="9"/>
  <c r="C84" i="27"/>
  <c r="C77" i="27"/>
  <c r="C76" i="27"/>
  <c r="C75" i="27"/>
  <c r="C74" i="27"/>
  <c r="C73" i="27"/>
  <c r="C72" i="27"/>
  <c r="C71" i="27"/>
  <c r="C70" i="27"/>
  <c r="C69" i="27"/>
  <c r="C68" i="27"/>
  <c r="C67" i="27"/>
  <c r="AB28" i="38"/>
  <c r="C54" i="27"/>
  <c r="C53" i="27"/>
  <c r="C52" i="27"/>
  <c r="G17" i="7"/>
  <c r="D10" i="7" s="1"/>
  <c r="G18" i="7"/>
  <c r="J18" i="7"/>
  <c r="G19" i="7"/>
  <c r="J19" i="7"/>
  <c r="G20" i="7"/>
  <c r="J20" i="7"/>
  <c r="G21" i="7"/>
  <c r="E248" i="38" s="1"/>
  <c r="J21" i="7"/>
  <c r="G22" i="7"/>
  <c r="J22" i="7"/>
  <c r="G23" i="7"/>
  <c r="J23" i="7"/>
  <c r="G24" i="7"/>
  <c r="J24" i="7"/>
  <c r="J26" i="7"/>
  <c r="D5" i="7" l="1"/>
  <c r="E5" i="7"/>
  <c r="F248" i="38"/>
  <c r="E243" i="38"/>
  <c r="D225" i="38"/>
  <c r="AA225" i="38"/>
  <c r="AA248" i="38"/>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C55" i="27"/>
  <c r="C4" i="27" l="1"/>
  <c r="P8" i="28"/>
  <c r="AC225" i="38"/>
  <c r="AA223" i="38"/>
  <c r="AC223" i="38" s="1"/>
  <c r="F225" i="38"/>
  <c r="D223" i="38"/>
  <c r="E222" i="38"/>
  <c r="F243" i="38"/>
  <c r="J248" i="38"/>
  <c r="H248" i="38"/>
  <c r="AD560" i="38"/>
  <c r="AA164" i="38"/>
  <c r="AC164" i="38" s="1"/>
  <c r="AP164" i="38" s="1"/>
  <c r="AA243" i="38"/>
  <c r="AC243" i="38" s="1"/>
  <c r="AP243" i="38" s="1"/>
  <c r="F158" i="38"/>
  <c r="D149" i="38"/>
  <c r="D106" i="38" s="1"/>
  <c r="AG225" i="38"/>
  <c r="AD223" i="38"/>
  <c r="AC315" i="38"/>
  <c r="AP315" i="38" s="1"/>
  <c r="AA312" i="38"/>
  <c r="F69" i="38"/>
  <c r="E47" i="38"/>
  <c r="F47" i="38" s="1"/>
  <c r="H47" i="38" s="1"/>
  <c r="AC69" i="38"/>
  <c r="AP69" i="38" s="1"/>
  <c r="F561" i="38"/>
  <c r="AC561" i="38"/>
  <c r="AP561" i="38" s="1"/>
  <c r="Z560" i="38"/>
  <c r="AA560" i="38"/>
  <c r="AC565" i="38"/>
  <c r="AP565" i="38" s="1"/>
  <c r="N28" i="34"/>
  <c r="M28" i="34"/>
  <c r="L28" i="34"/>
  <c r="K28" i="34"/>
  <c r="J28" i="34"/>
  <c r="I28" i="34"/>
  <c r="H28" i="34"/>
  <c r="G28" i="34"/>
  <c r="P28" i="34"/>
  <c r="I22" i="27" s="1"/>
  <c r="N21" i="31"/>
  <c r="M21" i="31"/>
  <c r="L21" i="31"/>
  <c r="K21" i="31"/>
  <c r="J21" i="31"/>
  <c r="I21" i="31"/>
  <c r="H21" i="31"/>
  <c r="G21" i="31"/>
  <c r="F35" i="12"/>
  <c r="F34" i="12"/>
  <c r="F33" i="12"/>
  <c r="F32" i="12"/>
  <c r="F31" i="12"/>
  <c r="F30" i="12"/>
  <c r="F29" i="12"/>
  <c r="F28" i="12"/>
  <c r="F27" i="12"/>
  <c r="F26" i="12"/>
  <c r="F25" i="12"/>
  <c r="F30" i="10"/>
  <c r="F29" i="10"/>
  <c r="F28" i="10"/>
  <c r="D98" i="27" s="1"/>
  <c r="F27" i="10"/>
  <c r="AB317" i="38" s="1"/>
  <c r="F26" i="10"/>
  <c r="D96" i="27" s="1"/>
  <c r="F25" i="10"/>
  <c r="F24" i="10"/>
  <c r="F23" i="10"/>
  <c r="D93" i="27" s="1"/>
  <c r="F22" i="10"/>
  <c r="F21" i="10"/>
  <c r="D91" i="27" s="1"/>
  <c r="F20" i="10"/>
  <c r="F19" i="10"/>
  <c r="F18" i="10"/>
  <c r="F17" i="10"/>
  <c r="E366" i="38" s="1"/>
  <c r="F26" i="9"/>
  <c r="F25" i="9"/>
  <c r="F24" i="9"/>
  <c r="F23" i="9"/>
  <c r="F22" i="9"/>
  <c r="D72" i="27" s="1"/>
  <c r="F21" i="9"/>
  <c r="D71" i="27" s="1"/>
  <c r="F20" i="9"/>
  <c r="F19" i="9"/>
  <c r="F18" i="9"/>
  <c r="F17" i="9"/>
  <c r="Z28" i="38"/>
  <c r="AH64" i="38"/>
  <c r="T10" i="4"/>
  <c r="T31" i="4" s="1"/>
  <c r="AP225" i="38" l="1"/>
  <c r="J243" i="38"/>
  <c r="H243" i="38"/>
  <c r="D222" i="38"/>
  <c r="F222" i="38" s="1"/>
  <c r="F223" i="38"/>
  <c r="J225" i="38"/>
  <c r="H225" i="38"/>
  <c r="AN348" i="38"/>
  <c r="AO348" i="38" s="1"/>
  <c r="E348" i="38"/>
  <c r="F348" i="38" s="1"/>
  <c r="F366" i="38"/>
  <c r="Z366" i="38"/>
  <c r="AA106" i="38"/>
  <c r="O28" i="34"/>
  <c r="F106" i="38"/>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A222" i="38"/>
  <c r="AD222" i="38"/>
  <c r="AD566" i="38" s="1"/>
  <c r="AG223" i="38"/>
  <c r="AP223" i="38" s="1"/>
  <c r="J69" i="38"/>
  <c r="J47" i="38" s="1"/>
  <c r="H69" i="38"/>
  <c r="J561" i="38"/>
  <c r="H561" i="38"/>
  <c r="D67" i="27"/>
  <c r="AN45" i="38"/>
  <c r="F45" i="38"/>
  <c r="D70" i="27"/>
  <c r="AB14" i="38"/>
  <c r="E14" i="38"/>
  <c r="F14" i="38" s="1"/>
  <c r="D87" i="27"/>
  <c r="Z27" i="38"/>
  <c r="AC27" i="38" s="1"/>
  <c r="AP27" i="38" s="1"/>
  <c r="F27" i="38"/>
  <c r="Z21" i="38"/>
  <c r="D13" i="38"/>
  <c r="D10" i="12"/>
  <c r="D10" i="9"/>
  <c r="Z64" i="38"/>
  <c r="Z29" i="38"/>
  <c r="D10" i="10"/>
  <c r="D5" i="10" s="1"/>
  <c r="C7" i="27" s="1"/>
  <c r="D5" i="12" l="1"/>
  <c r="C8" i="27" s="1"/>
  <c r="P11" i="28"/>
  <c r="AN345" i="38"/>
  <c r="AN327" i="38" s="1"/>
  <c r="H223" i="38"/>
  <c r="J223" i="38"/>
  <c r="J222" i="38"/>
  <c r="H222" i="38"/>
  <c r="E345" i="38"/>
  <c r="E327" i="38" s="1"/>
  <c r="F327" i="38" s="1"/>
  <c r="J348" i="38"/>
  <c r="H348" i="38"/>
  <c r="J366" i="38"/>
  <c r="H366" i="38"/>
  <c r="D12" i="38"/>
  <c r="D566" i="38" s="1"/>
  <c r="F8" i="27" s="1"/>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Z13" i="38"/>
  <c r="J27" i="38"/>
  <c r="H27" i="38"/>
  <c r="I25" i="27" l="1"/>
  <c r="F345" i="38"/>
  <c r="J345" i="38" s="1"/>
  <c r="H327" i="38"/>
  <c r="J327" i="38"/>
  <c r="AC327" i="38"/>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H345" i="38" l="1"/>
  <c r="Z566" i="38"/>
  <c r="AH566" i="38"/>
  <c r="AP345" i="38"/>
  <c r="AO327" i="38"/>
  <c r="AP327" i="38" s="1"/>
  <c r="AO12" i="38"/>
  <c r="D5" i="9"/>
  <c r="C6" i="27" s="1"/>
  <c r="C78" i="27"/>
  <c r="T556" i="38" l="1"/>
  <c r="T539" i="38"/>
  <c r="T521" i="38"/>
  <c r="T504" i="38"/>
  <c r="T484" i="38"/>
  <c r="T468" i="38"/>
  <c r="T450" i="38"/>
  <c r="T434" i="38"/>
  <c r="T418" i="38"/>
  <c r="T402" i="38"/>
  <c r="T382" i="38"/>
  <c r="T362" i="38"/>
  <c r="T346" i="38"/>
  <c r="T329" i="38"/>
  <c r="T309" i="38"/>
  <c r="T293" i="38"/>
  <c r="T277" i="38"/>
  <c r="T259" i="38"/>
  <c r="T241" i="38"/>
  <c r="T221" i="38"/>
  <c r="T203" i="38"/>
  <c r="T188" i="38"/>
  <c r="T180" i="38"/>
  <c r="T172" i="38"/>
  <c r="T161" i="38"/>
  <c r="T153" i="38"/>
  <c r="T144" i="38"/>
  <c r="T136" i="38"/>
  <c r="T127" i="38"/>
  <c r="T119" i="38"/>
  <c r="T110" i="38"/>
  <c r="T100" i="38"/>
  <c r="T91" i="38"/>
  <c r="T81" i="38"/>
  <c r="T73" i="38"/>
  <c r="T65" i="38"/>
  <c r="T48" i="38"/>
  <c r="T31" i="38"/>
  <c r="T458" i="38"/>
  <c r="T442" i="38"/>
  <c r="T426" i="38"/>
  <c r="T410" i="38"/>
  <c r="T392" i="38"/>
  <c r="T374" i="38"/>
  <c r="T354" i="38"/>
  <c r="T337" i="38"/>
  <c r="T319" i="38"/>
  <c r="T301" i="38"/>
  <c r="T285" i="38"/>
  <c r="T269" i="38"/>
  <c r="T251" i="38"/>
  <c r="T232" i="38"/>
  <c r="T212" i="38"/>
  <c r="T194" i="38"/>
  <c r="T184" i="38"/>
  <c r="T176" i="38"/>
  <c r="T167" i="38"/>
  <c r="T157" i="38"/>
  <c r="T148" i="38"/>
  <c r="T140" i="38"/>
  <c r="T131" i="38"/>
  <c r="T123" i="38"/>
  <c r="T114" i="38"/>
  <c r="T104" i="38"/>
  <c r="T95" i="38"/>
  <c r="T86" i="38"/>
  <c r="T77" i="38"/>
  <c r="T69" i="38"/>
  <c r="T60" i="38"/>
  <c r="T52" i="38"/>
  <c r="T43" i="38"/>
  <c r="T35" i="38"/>
  <c r="T25" i="38"/>
  <c r="T17" i="38"/>
  <c r="T56" i="38"/>
  <c r="T39" i="38"/>
  <c r="T21" i="38"/>
  <c r="T561" i="38"/>
  <c r="T513" i="38"/>
  <c r="T19" i="38"/>
  <c r="T54" i="38"/>
  <c r="T88" i="38"/>
  <c r="T125" i="38"/>
  <c r="T159" i="38"/>
  <c r="T198" i="38"/>
  <c r="T273" i="38"/>
  <c r="T341" i="38"/>
  <c r="T414" i="38"/>
  <c r="T480" i="38"/>
  <c r="T552" i="38"/>
  <c r="T33" i="38"/>
  <c r="T75" i="38"/>
  <c r="T112" i="38"/>
  <c r="T146" i="38"/>
  <c r="T182" i="38"/>
  <c r="T246" i="38"/>
  <c r="T314" i="38"/>
  <c r="T387" i="38"/>
  <c r="T454" i="38"/>
  <c r="T525" i="38"/>
  <c r="T24" i="38"/>
  <c r="T42" i="38"/>
  <c r="T59" i="38"/>
  <c r="T76" i="38"/>
  <c r="T94" i="38"/>
  <c r="T113" i="38"/>
  <c r="T130" i="38"/>
  <c r="T147" i="38"/>
  <c r="T166" i="38"/>
  <c r="T183" i="38"/>
  <c r="T210" i="38"/>
  <c r="T249" i="38"/>
  <c r="T283" i="38"/>
  <c r="T317" i="38"/>
  <c r="T352" i="38"/>
  <c r="T385" i="38"/>
  <c r="T420" i="38"/>
  <c r="T452" i="38"/>
  <c r="T487" i="38"/>
  <c r="T523" i="38"/>
  <c r="T564" i="38"/>
  <c r="T547" i="38"/>
  <c r="T530" i="38"/>
  <c r="T512" i="38"/>
  <c r="T493" i="38"/>
  <c r="T475" i="38"/>
  <c r="T457" i="38"/>
  <c r="T441" i="38"/>
  <c r="T425" i="38"/>
  <c r="T409" i="38"/>
  <c r="T391" i="38"/>
  <c r="T373" i="38"/>
  <c r="T357" i="38"/>
  <c r="T340" i="38"/>
  <c r="T318" i="38"/>
  <c r="T300" i="38"/>
  <c r="T284" i="38"/>
  <c r="T268" i="38"/>
  <c r="T250" i="38"/>
  <c r="T231" i="38"/>
  <c r="T211" i="38"/>
  <c r="T562" i="38"/>
  <c r="T545" i="38"/>
  <c r="T528" i="38"/>
  <c r="T510" i="38"/>
  <c r="T491" i="38"/>
  <c r="T473" i="38"/>
  <c r="T455" i="38"/>
  <c r="T439" i="38"/>
  <c r="T423" i="38"/>
  <c r="T407" i="38"/>
  <c r="T388" i="38"/>
  <c r="T371" i="38"/>
  <c r="T355" i="38"/>
  <c r="T338" i="38"/>
  <c r="T320" i="38"/>
  <c r="T302" i="38"/>
  <c r="T286" i="38"/>
  <c r="T270" i="38"/>
  <c r="T252" i="38"/>
  <c r="T233" i="38"/>
  <c r="T213" i="38"/>
  <c r="T50" i="38"/>
  <c r="T531" i="38"/>
  <c r="T27" i="38"/>
  <c r="T62" i="38"/>
  <c r="T98" i="38"/>
  <c r="T134" i="38"/>
  <c r="T169" i="38"/>
  <c r="T217" i="38"/>
  <c r="T289" i="38"/>
  <c r="T358" i="38"/>
  <c r="T430" i="38"/>
  <c r="T498" i="38"/>
  <c r="T558" i="38"/>
  <c r="T41" i="38"/>
  <c r="T84" i="38"/>
  <c r="T121" i="38"/>
  <c r="T155" i="38"/>
  <c r="T192" i="38"/>
  <c r="T264" i="38"/>
  <c r="T333" i="38"/>
  <c r="T406" i="38"/>
  <c r="T472" i="38"/>
  <c r="T544" i="38"/>
  <c r="T30" i="38"/>
  <c r="T46" i="38"/>
  <c r="T63" i="38"/>
  <c r="T80" i="38"/>
  <c r="T99" i="38"/>
  <c r="T117" i="38"/>
  <c r="T135" i="38"/>
  <c r="T152" i="38"/>
  <c r="T170" i="38"/>
  <c r="T187" i="38"/>
  <c r="T219" i="38"/>
  <c r="T257" i="38"/>
  <c r="T291" i="38"/>
  <c r="T325" i="38"/>
  <c r="T360" i="38"/>
  <c r="T394" i="38"/>
  <c r="T428" i="38"/>
  <c r="T461" i="38"/>
  <c r="T496" i="38"/>
  <c r="T533" i="38"/>
  <c r="T559" i="38"/>
  <c r="T543" i="38"/>
  <c r="T524" i="38"/>
  <c r="T507" i="38"/>
  <c r="T488" i="38"/>
  <c r="T471" i="38"/>
  <c r="T453" i="38"/>
  <c r="T437" i="38"/>
  <c r="T421" i="38"/>
  <c r="T405" i="38"/>
  <c r="T386" i="38"/>
  <c r="T369" i="38"/>
  <c r="T353" i="38"/>
  <c r="T336" i="38"/>
  <c r="T313" i="38"/>
  <c r="T296" i="38"/>
  <c r="T280" i="38"/>
  <c r="T263" i="38"/>
  <c r="T245" i="38"/>
  <c r="T227" i="38"/>
  <c r="T206" i="38"/>
  <c r="T557" i="38"/>
  <c r="T540" i="38"/>
  <c r="T522" i="38"/>
  <c r="T505" i="38"/>
  <c r="T486" i="38"/>
  <c r="T469" i="38"/>
  <c r="T451" i="38"/>
  <c r="T435" i="38"/>
  <c r="T419" i="38"/>
  <c r="T403" i="38"/>
  <c r="T384" i="38"/>
  <c r="T367" i="38"/>
  <c r="T351" i="38"/>
  <c r="T334" i="38"/>
  <c r="T316" i="38"/>
  <c r="T298" i="38"/>
  <c r="T282" i="38"/>
  <c r="T476" i="38"/>
  <c r="T37" i="38"/>
  <c r="T108" i="38"/>
  <c r="T178" i="38"/>
  <c r="T305" i="38"/>
  <c r="T446" i="38"/>
  <c r="T14" i="38"/>
  <c r="T93" i="38"/>
  <c r="T165" i="38"/>
  <c r="T281" i="38"/>
  <c r="T422" i="38"/>
  <c r="T16" i="38"/>
  <c r="T51" i="38"/>
  <c r="T85" i="38"/>
  <c r="T122" i="38"/>
  <c r="T156" i="38"/>
  <c r="T193" i="38"/>
  <c r="T266" i="38"/>
  <c r="T335" i="38"/>
  <c r="T404" i="38"/>
  <c r="T470" i="38"/>
  <c r="T542" i="38"/>
  <c r="T541" i="38" s="1"/>
  <c r="T538" i="38"/>
  <c r="T503" i="38"/>
  <c r="T466" i="38"/>
  <c r="T433" i="38"/>
  <c r="T401" i="38"/>
  <c r="T365" i="38"/>
  <c r="T332" i="38"/>
  <c r="T292" i="38"/>
  <c r="T258" i="38"/>
  <c r="T220" i="38"/>
  <c r="T553" i="38"/>
  <c r="T518" i="38"/>
  <c r="T481" i="38"/>
  <c r="T447" i="38"/>
  <c r="T415" i="38"/>
  <c r="T379" i="38"/>
  <c r="T347" i="38"/>
  <c r="T310" i="38"/>
  <c r="T278" i="38"/>
  <c r="T256" i="38"/>
  <c r="T229" i="38"/>
  <c r="T204" i="38"/>
  <c r="T22" i="38"/>
  <c r="T40" i="38"/>
  <c r="T57" i="38"/>
  <c r="T74" i="38"/>
  <c r="T92" i="38"/>
  <c r="T111" i="38"/>
  <c r="T128" i="38"/>
  <c r="T145" i="38"/>
  <c r="T163" i="38"/>
  <c r="T181" i="38"/>
  <c r="T205" i="38"/>
  <c r="T244" i="38"/>
  <c r="T279" i="38"/>
  <c r="T311" i="38"/>
  <c r="T348" i="38"/>
  <c r="T380" i="38"/>
  <c r="T416" i="38"/>
  <c r="T448" i="38"/>
  <c r="T482" i="38"/>
  <c r="T519" i="38"/>
  <c r="T554" i="38"/>
  <c r="T494" i="38"/>
  <c r="T45" i="38"/>
  <c r="T116" i="38"/>
  <c r="T186" i="38"/>
  <c r="T323" i="38"/>
  <c r="T463" i="38"/>
  <c r="T23" i="38"/>
  <c r="T102" i="38"/>
  <c r="T174" i="38"/>
  <c r="T297" i="38"/>
  <c r="T438" i="38"/>
  <c r="T20" i="38"/>
  <c r="T55" i="38"/>
  <c r="T90" i="38"/>
  <c r="T126" i="38"/>
  <c r="T160" i="38"/>
  <c r="T201" i="38"/>
  <c r="T275" i="38"/>
  <c r="T343" i="38"/>
  <c r="T412" i="38"/>
  <c r="T478" i="38"/>
  <c r="T550" i="38"/>
  <c r="T534" i="38"/>
  <c r="T497" i="38"/>
  <c r="T462" i="38"/>
  <c r="T429" i="38"/>
  <c r="T395" i="38"/>
  <c r="T361" i="38"/>
  <c r="T326" i="38"/>
  <c r="T288" i="38"/>
  <c r="T254" i="38"/>
  <c r="T216" i="38"/>
  <c r="T549" i="38"/>
  <c r="T514" i="38"/>
  <c r="T477" i="38"/>
  <c r="T443" i="38"/>
  <c r="T411" i="38"/>
  <c r="T375" i="38"/>
  <c r="T342" i="38"/>
  <c r="T306" i="38"/>
  <c r="T274" i="38"/>
  <c r="T247" i="38"/>
  <c r="T224" i="38"/>
  <c r="T200" i="38"/>
  <c r="T26" i="38"/>
  <c r="T44" i="38"/>
  <c r="T61" i="38"/>
  <c r="T78" i="38"/>
  <c r="T97" i="38"/>
  <c r="T115" i="38"/>
  <c r="T132" i="38"/>
  <c r="T150" i="38"/>
  <c r="T168" i="38"/>
  <c r="T185" i="38"/>
  <c r="T215" i="38"/>
  <c r="T253" i="38"/>
  <c r="T287" i="38"/>
  <c r="T321" i="38"/>
  <c r="T390" i="38"/>
  <c r="T456" i="38"/>
  <c r="T529" i="38"/>
  <c r="T548" i="38"/>
  <c r="T71" i="38"/>
  <c r="T142" i="38"/>
  <c r="T237" i="38"/>
  <c r="T378" i="38"/>
  <c r="T517" i="38"/>
  <c r="T58" i="38"/>
  <c r="T129" i="38"/>
  <c r="T208" i="38"/>
  <c r="T350" i="38"/>
  <c r="T490" i="38"/>
  <c r="T34" i="38"/>
  <c r="T68" i="38"/>
  <c r="T103" i="38"/>
  <c r="T139" i="38"/>
  <c r="T175" i="38"/>
  <c r="T230" i="38"/>
  <c r="T299" i="38"/>
  <c r="T368" i="38"/>
  <c r="T436" i="38"/>
  <c r="T506" i="38"/>
  <c r="T555" i="38"/>
  <c r="T520" i="38"/>
  <c r="T483" i="38"/>
  <c r="T449" i="38"/>
  <c r="T417" i="38"/>
  <c r="T381" i="38"/>
  <c r="T349" i="38"/>
  <c r="T308" i="38"/>
  <c r="T276" i="38"/>
  <c r="T240" i="38"/>
  <c r="T202" i="38"/>
  <c r="T536" i="38"/>
  <c r="T501" i="38"/>
  <c r="T464" i="38"/>
  <c r="T431" i="38"/>
  <c r="T399" i="38"/>
  <c r="T363" i="38"/>
  <c r="T330" i="38"/>
  <c r="T294" i="38"/>
  <c r="T265" i="38"/>
  <c r="T242" i="38"/>
  <c r="T218" i="38"/>
  <c r="T195" i="38"/>
  <c r="T32" i="38"/>
  <c r="T49" i="38"/>
  <c r="T66" i="38"/>
  <c r="T82" i="38"/>
  <c r="T101" i="38"/>
  <c r="T120" i="38"/>
  <c r="T137" i="38"/>
  <c r="T154" i="38"/>
  <c r="T173" i="38"/>
  <c r="T189" i="38"/>
  <c r="T226" i="38"/>
  <c r="T262" i="38"/>
  <c r="T295" i="38"/>
  <c r="T331" i="38"/>
  <c r="T364" i="38"/>
  <c r="T400" i="38"/>
  <c r="T432" i="38"/>
  <c r="T465" i="38"/>
  <c r="T502" i="38"/>
  <c r="T537" i="38"/>
  <c r="T565" i="38"/>
  <c r="T79" i="38"/>
  <c r="T151" i="38"/>
  <c r="T255" i="38"/>
  <c r="T396" i="38"/>
  <c r="T535" i="38"/>
  <c r="T67" i="38"/>
  <c r="T138" i="38"/>
  <c r="T228" i="38"/>
  <c r="T370" i="38"/>
  <c r="T508" i="38"/>
  <c r="T38" i="38"/>
  <c r="T72" i="38"/>
  <c r="T109" i="38"/>
  <c r="T143" i="38"/>
  <c r="T179" i="38"/>
  <c r="T239" i="38"/>
  <c r="T307" i="38"/>
  <c r="T376" i="38"/>
  <c r="T444" i="38"/>
  <c r="T515" i="38"/>
  <c r="T551" i="38"/>
  <c r="T516" i="38"/>
  <c r="T479" i="38"/>
  <c r="T445" i="38"/>
  <c r="T413" i="38"/>
  <c r="T377" i="38"/>
  <c r="T344" i="38"/>
  <c r="T304" i="38"/>
  <c r="T272" i="38"/>
  <c r="T236" i="38"/>
  <c r="T197" i="38"/>
  <c r="T532" i="38"/>
  <c r="T495" i="38"/>
  <c r="T460" i="38"/>
  <c r="T427" i="38"/>
  <c r="T393" i="38"/>
  <c r="T359" i="38"/>
  <c r="T324" i="38"/>
  <c r="T290" i="38"/>
  <c r="T261" i="38"/>
  <c r="T238" i="38"/>
  <c r="T209" i="38"/>
  <c r="T18" i="38"/>
  <c r="T36" i="38"/>
  <c r="T53" i="38"/>
  <c r="T70" i="38"/>
  <c r="T87" i="38"/>
  <c r="T105" i="38"/>
  <c r="T124" i="38"/>
  <c r="T141" i="38"/>
  <c r="T158" i="38"/>
  <c r="T177" i="38"/>
  <c r="T196" i="38"/>
  <c r="T234" i="38"/>
  <c r="T271" i="38"/>
  <c r="T303" i="38"/>
  <c r="T339" i="38"/>
  <c r="T372" i="38"/>
  <c r="T408" i="38"/>
  <c r="T440" i="38"/>
  <c r="T474" i="38"/>
  <c r="T511" i="38"/>
  <c r="T546" i="38"/>
  <c r="T356" i="38"/>
  <c r="T424" i="38"/>
  <c r="T492" i="38"/>
  <c r="T563" i="38"/>
  <c r="L14" i="38"/>
  <c r="P14" i="38"/>
  <c r="U14" i="38"/>
  <c r="Y14" i="38"/>
  <c r="N16" i="38"/>
  <c r="R16" i="38"/>
  <c r="W16" i="38"/>
  <c r="L17" i="38"/>
  <c r="P17" i="38"/>
  <c r="U17" i="38"/>
  <c r="Y17" i="38"/>
  <c r="N18" i="38"/>
  <c r="R18" i="38"/>
  <c r="W18" i="38"/>
  <c r="L19" i="38"/>
  <c r="P19" i="38"/>
  <c r="U19" i="38"/>
  <c r="Y19" i="38"/>
  <c r="N20" i="38"/>
  <c r="R20" i="38"/>
  <c r="W20" i="38"/>
  <c r="L21" i="38"/>
  <c r="P21" i="38"/>
  <c r="U21" i="38"/>
  <c r="Y21" i="38"/>
  <c r="N22" i="38"/>
  <c r="R22" i="38"/>
  <c r="W22" i="38"/>
  <c r="L23" i="38"/>
  <c r="P23" i="38"/>
  <c r="U23" i="38"/>
  <c r="Y23" i="38"/>
  <c r="N24" i="38"/>
  <c r="R24" i="38"/>
  <c r="W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K14" i="38"/>
  <c r="O14" i="38"/>
  <c r="S14" i="38"/>
  <c r="X14" i="38"/>
  <c r="M16" i="38"/>
  <c r="Q16" i="38"/>
  <c r="V16" i="38"/>
  <c r="K17" i="38"/>
  <c r="O17" i="38"/>
  <c r="S17" i="38"/>
  <c r="X17" i="38"/>
  <c r="M18" i="38"/>
  <c r="Q18" i="38"/>
  <c r="V18" i="38"/>
  <c r="K19" i="38"/>
  <c r="O19" i="38"/>
  <c r="S19" i="38"/>
  <c r="X19" i="38"/>
  <c r="M20" i="38"/>
  <c r="Q20" i="38"/>
  <c r="V20" i="38"/>
  <c r="K21" i="38"/>
  <c r="O21" i="38"/>
  <c r="S21" i="38"/>
  <c r="X21" i="38"/>
  <c r="M22" i="38"/>
  <c r="Q22" i="38"/>
  <c r="V22" i="38"/>
  <c r="K23" i="38"/>
  <c r="O23" i="38"/>
  <c r="S23" i="38"/>
  <c r="X23" i="38"/>
  <c r="M24" i="38"/>
  <c r="Q24" i="38"/>
  <c r="V24" i="38"/>
  <c r="Q565" i="38"/>
  <c r="Q563" i="38"/>
  <c r="Q561" i="38"/>
  <c r="Q558"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2" i="38"/>
  <c r="Q480" i="38"/>
  <c r="Q478" i="38"/>
  <c r="Q476" i="38"/>
  <c r="Q474" i="38"/>
  <c r="Q472" i="38"/>
  <c r="Q470" i="38"/>
  <c r="N14" i="38"/>
  <c r="W14" i="38"/>
  <c r="P16" i="38"/>
  <c r="Y16" i="38"/>
  <c r="R17" i="38"/>
  <c r="L18" i="38"/>
  <c r="U18" i="38"/>
  <c r="N19" i="38"/>
  <c r="W19" i="38"/>
  <c r="P20" i="38"/>
  <c r="Y20" i="38"/>
  <c r="R21" i="38"/>
  <c r="L22" i="38"/>
  <c r="U22" i="38"/>
  <c r="N23" i="38"/>
  <c r="W23" i="38"/>
  <c r="P24" i="38"/>
  <c r="Y24" i="38"/>
  <c r="P562" i="38"/>
  <c r="P557" i="38"/>
  <c r="P553" i="38"/>
  <c r="P549" i="38"/>
  <c r="P545" i="38"/>
  <c r="P540" i="38"/>
  <c r="P536" i="38"/>
  <c r="P532" i="38"/>
  <c r="P528" i="38"/>
  <c r="P522" i="38"/>
  <c r="P518" i="38"/>
  <c r="P514" i="38"/>
  <c r="P510" i="38"/>
  <c r="P505" i="38"/>
  <c r="P501" i="38"/>
  <c r="P495" i="38"/>
  <c r="P491" i="38"/>
  <c r="P486" i="38"/>
  <c r="P481" i="38"/>
  <c r="P477" i="38"/>
  <c r="P473" i="38"/>
  <c r="Q469" i="38"/>
  <c r="Q466" i="38"/>
  <c r="Q464" i="38"/>
  <c r="Q462" i="38"/>
  <c r="Q460" i="38"/>
  <c r="Q457" i="38"/>
  <c r="Q455" i="38"/>
  <c r="Q453" i="38"/>
  <c r="Q451" i="38"/>
  <c r="Q449" i="38"/>
  <c r="Q447" i="38"/>
  <c r="Q445" i="38"/>
  <c r="Q443" i="38"/>
  <c r="Q441" i="38"/>
  <c r="Q439" i="38"/>
  <c r="Q437" i="38"/>
  <c r="Q435" i="38"/>
  <c r="Q433" i="38"/>
  <c r="Q431" i="38"/>
  <c r="Q429" i="38"/>
  <c r="Q427" i="38"/>
  <c r="Q425" i="38"/>
  <c r="Q423" i="38"/>
  <c r="Q421" i="38"/>
  <c r="Q419" i="38"/>
  <c r="Q417" i="38"/>
  <c r="Q415" i="38"/>
  <c r="Q413" i="38"/>
  <c r="Q411" i="38"/>
  <c r="Q409" i="38"/>
  <c r="Q407"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1" i="38"/>
  <c r="Q319" i="38"/>
  <c r="Q317" i="38"/>
  <c r="Q314" i="38"/>
  <c r="Q311" i="38"/>
  <c r="Q309" i="38"/>
  <c r="Q307" i="38"/>
  <c r="Q305" i="38"/>
  <c r="Q303" i="38"/>
  <c r="Q301" i="38"/>
  <c r="Q299" i="38"/>
  <c r="Q297" i="38"/>
  <c r="Q295" i="38"/>
  <c r="Q293"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R14" i="38"/>
  <c r="L16" i="38"/>
  <c r="U16" i="38"/>
  <c r="N17" i="38"/>
  <c r="W17" i="38"/>
  <c r="P18" i="38"/>
  <c r="Y18" i="38"/>
  <c r="R19" i="38"/>
  <c r="L20" i="38"/>
  <c r="U20" i="38"/>
  <c r="N21" i="38"/>
  <c r="W21" i="38"/>
  <c r="P22" i="38"/>
  <c r="Y22" i="38"/>
  <c r="R23" i="38"/>
  <c r="L24" i="38"/>
  <c r="U24" i="38"/>
  <c r="P564" i="38"/>
  <c r="P559" i="38"/>
  <c r="P555" i="38"/>
  <c r="P551" i="38"/>
  <c r="P547" i="38"/>
  <c r="P543" i="38"/>
  <c r="P538" i="38"/>
  <c r="P534" i="38"/>
  <c r="P530" i="38"/>
  <c r="P524" i="38"/>
  <c r="P520" i="38"/>
  <c r="P516" i="38"/>
  <c r="P512" i="38"/>
  <c r="P507" i="38"/>
  <c r="P503" i="38"/>
  <c r="P497" i="38"/>
  <c r="P493" i="38"/>
  <c r="P488"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23" i="38"/>
  <c r="P419" i="38"/>
  <c r="P415" i="38"/>
  <c r="P411" i="38"/>
  <c r="P40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64" i="38"/>
  <c r="T15" i="38"/>
  <c r="O15" i="38"/>
  <c r="P15" i="38"/>
  <c r="V15" i="38"/>
  <c r="Q162" i="38"/>
  <c r="P29" i="38"/>
  <c r="P64" i="38"/>
  <c r="N15" i="38"/>
  <c r="S15" i="38"/>
  <c r="U15" i="38"/>
  <c r="P162" i="38"/>
  <c r="W29" i="38"/>
  <c r="W64" i="38"/>
  <c r="R15" i="38"/>
  <c r="X15" i="38"/>
  <c r="M15" i="38"/>
  <c r="W162" i="38"/>
  <c r="Q29" i="38"/>
  <c r="Q64" i="38"/>
  <c r="W15" i="38"/>
  <c r="L15" i="38"/>
  <c r="Q15" i="38"/>
  <c r="Y15" i="38"/>
  <c r="K15" i="38"/>
  <c r="P248" i="38"/>
  <c r="Q225" i="38"/>
  <c r="P171" i="38"/>
  <c r="P315" i="38"/>
  <c r="Q248" i="38"/>
  <c r="P225" i="38"/>
  <c r="Q171" i="38"/>
  <c r="Q315" i="38"/>
  <c r="T322" i="38"/>
  <c r="P322" i="38"/>
  <c r="Q322" i="38"/>
  <c r="W322" i="38"/>
  <c r="P28" i="38"/>
  <c r="W28" i="38"/>
  <c r="Q28" i="38"/>
  <c r="T171" i="38"/>
  <c r="W225" i="38"/>
  <c r="T248" i="38"/>
  <c r="T225" i="38"/>
  <c r="W31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M315"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L315"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M225"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K315"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S201"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M201"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K225"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L201"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V29" i="38"/>
  <c r="K39" i="38"/>
  <c r="X33" i="38"/>
  <c r="O39" i="38"/>
  <c r="Y30" i="38"/>
  <c r="Y542" i="38"/>
  <c r="Y541" i="38" s="1"/>
  <c r="N528" i="38"/>
  <c r="V403" i="38"/>
  <c r="R498" i="38"/>
  <c r="M488" i="38"/>
  <c r="O466" i="38"/>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K501" i="38"/>
  <c r="O498" i="38"/>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N315"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R29" i="38"/>
  <c r="K27" i="38"/>
  <c r="X25" i="38"/>
  <c r="U38" i="38"/>
  <c r="L33" i="38"/>
  <c r="V25" i="38"/>
  <c r="X34" i="38"/>
  <c r="V27" i="38"/>
  <c r="K25" i="38"/>
  <c r="R34" i="38"/>
  <c r="L31" i="38"/>
  <c r="K42" i="38"/>
  <c r="L34" i="38"/>
  <c r="R31" i="38"/>
  <c r="S542" i="38"/>
  <c r="S541" i="38" s="1"/>
  <c r="X501" i="38"/>
  <c r="O403" i="38"/>
  <c r="L498" i="38"/>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L565" i="38"/>
  <c r="O565" i="38"/>
  <c r="M163" i="38"/>
  <c r="K131" i="38"/>
  <c r="R90" i="38"/>
  <c r="L54" i="38"/>
  <c r="K488" i="38"/>
  <c r="X399" i="38"/>
  <c r="V335" i="38"/>
  <c r="L346" i="38"/>
  <c r="N244" i="38"/>
  <c r="O165" i="38"/>
  <c r="Y132" i="38"/>
  <c r="O90" i="38"/>
  <c r="N28"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25"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M29"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O29" i="38"/>
  <c r="R43" i="38"/>
  <c r="R32" i="38"/>
  <c r="M542" i="38"/>
  <c r="M541" i="38" s="1"/>
  <c r="R501" i="38"/>
  <c r="K403" i="38"/>
  <c r="Y488" i="38"/>
  <c r="N469" i="38"/>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N403" i="38"/>
  <c r="X488" i="38"/>
  <c r="S469" i="38"/>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V28" i="38"/>
  <c r="R28" i="38"/>
  <c r="O542" i="38"/>
  <c r="O541" i="38" s="1"/>
  <c r="L528" i="38"/>
  <c r="S403" i="38"/>
  <c r="V488" i="38"/>
  <c r="R469" i="38"/>
  <c r="M466" i="38"/>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R403" i="38"/>
  <c r="M498" i="38"/>
  <c r="O469" i="38"/>
  <c r="L466" i="38"/>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N565" i="38"/>
  <c r="S32" i="38"/>
  <c r="L488" i="38"/>
  <c r="N344" i="38"/>
  <c r="R390" i="38"/>
  <c r="L234" i="38"/>
  <c r="Y206" i="38"/>
  <c r="R165" i="38"/>
  <c r="U132" i="38"/>
  <c r="V103" i="38"/>
  <c r="M88" i="38"/>
  <c r="K46" i="38"/>
  <c r="U498" i="38"/>
  <c r="N458" i="38"/>
  <c r="K234" i="38"/>
  <c r="S200" i="38"/>
  <c r="R213" i="38"/>
  <c r="U150" i="38"/>
  <c r="X117" i="38"/>
  <c r="M36" i="38"/>
  <c r="K54" i="38"/>
  <c r="O528" i="38"/>
  <c r="N488" i="38"/>
  <c r="O330" i="38"/>
  <c r="K346" i="38"/>
  <c r="S244" i="38"/>
  <c r="O213" i="38"/>
  <c r="Y150" i="38"/>
  <c r="V117" i="38"/>
  <c r="K88" i="38"/>
  <c r="S28" i="38"/>
  <c r="X565" i="38"/>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N29"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L501" i="38"/>
  <c r="X498" i="38"/>
  <c r="S488" i="38"/>
  <c r="V466" i="38"/>
  <c r="R458" i="38"/>
  <c r="M457" i="38"/>
  <c r="O344" i="38"/>
  <c r="L338" i="38"/>
  <c r="U330" i="38"/>
  <c r="Y390" i="38"/>
  <c r="N346" i="38"/>
  <c r="X329" i="38"/>
  <c r="S234" i="38"/>
  <c r="V268" i="38"/>
  <c r="R244" i="38"/>
  <c r="M224" i="38"/>
  <c r="O200" i="38"/>
  <c r="L198" i="38"/>
  <c r="U213" i="38"/>
  <c r="Y165" i="38"/>
  <c r="N163" i="38"/>
  <c r="X150" i="38"/>
  <c r="S148" i="38"/>
  <c r="V132" i="38"/>
  <c r="R131" i="38"/>
  <c r="M119" i="38"/>
  <c r="N44" i="38"/>
  <c r="X103" i="38"/>
  <c r="S90" i="38"/>
  <c r="V85" i="38"/>
  <c r="R62" i="38"/>
  <c r="M54" i="38"/>
  <c r="Y528" i="38"/>
  <c r="O501" i="38"/>
  <c r="V498" i="38"/>
  <c r="R488" i="38"/>
  <c r="M469" i="38"/>
  <c r="O458" i="38"/>
  <c r="L457" i="38"/>
  <c r="U344" i="38"/>
  <c r="K338" i="38"/>
  <c r="Y330" i="38"/>
  <c r="X390" i="38"/>
  <c r="S346" i="38"/>
  <c r="V329" i="38"/>
  <c r="R234" i="38"/>
  <c r="M313" i="38"/>
  <c r="O244" i="38"/>
  <c r="L224" i="38"/>
  <c r="U200" i="38"/>
  <c r="K198" i="38"/>
  <c r="Y213" i="38"/>
  <c r="X165" i="38"/>
  <c r="S163" i="38"/>
  <c r="V150" i="38"/>
  <c r="R148" i="38"/>
  <c r="M134" i="38"/>
  <c r="O131" i="38"/>
  <c r="L119" i="38"/>
  <c r="Y44" i="38"/>
  <c r="N36" i="38"/>
  <c r="X90" i="38"/>
  <c r="S88" i="38"/>
  <c r="V62" i="38"/>
  <c r="R54" i="38"/>
  <c r="M51" i="38"/>
  <c r="O28" i="38"/>
  <c r="V46" i="38"/>
  <c r="L28" i="38"/>
  <c r="K542" i="38"/>
  <c r="K541" i="38" s="1"/>
  <c r="U501" i="38"/>
  <c r="M403" i="38"/>
  <c r="O488" i="38"/>
  <c r="L469" i="38"/>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S501" i="38"/>
  <c r="L403" i="38"/>
  <c r="U488" i="38"/>
  <c r="K469" i="38"/>
  <c r="Y458" i="38"/>
  <c r="N457" i="38"/>
  <c r="X344" i="38"/>
  <c r="S338" i="38"/>
  <c r="V330" i="38"/>
  <c r="M395" i="38"/>
  <c r="O346" i="38"/>
  <c r="L339" i="38"/>
  <c r="U234" i="38"/>
  <c r="K313" i="38"/>
  <c r="Y244" i="38"/>
  <c r="N224" i="38"/>
  <c r="X200" i="38"/>
  <c r="S198" i="38"/>
  <c r="V213" i="38"/>
  <c r="O163" i="38"/>
  <c r="L162" i="38"/>
  <c r="U148" i="38"/>
  <c r="K134" i="38"/>
  <c r="Y131" i="38"/>
  <c r="N119" i="38"/>
  <c r="V44" i="38"/>
  <c r="R36" i="38"/>
  <c r="M103" i="38"/>
  <c r="O88" i="38"/>
  <c r="L85" i="38"/>
  <c r="U54" i="38"/>
  <c r="K51" i="38"/>
  <c r="R565" i="38"/>
  <c r="S565" i="38"/>
  <c r="U466" i="38"/>
  <c r="Y399" i="38"/>
  <c r="V395" i="38"/>
  <c r="O329" i="38"/>
  <c r="K244" i="38"/>
  <c r="X221" i="38"/>
  <c r="L148" i="38"/>
  <c r="S44" i="38"/>
  <c r="O62" i="38"/>
  <c r="N501" i="38"/>
  <c r="S344" i="38"/>
  <c r="R330" i="38"/>
  <c r="U329" i="38"/>
  <c r="X206" i="38"/>
  <c r="K148" i="38"/>
  <c r="R44" i="38"/>
  <c r="L88" i="38"/>
  <c r="Y46" i="38"/>
  <c r="X466" i="38"/>
  <c r="V399" i="38"/>
  <c r="N234" i="38"/>
  <c r="M198" i="38"/>
  <c r="K163" i="38"/>
  <c r="S131" i="38"/>
  <c r="O44" i="38"/>
  <c r="N54" i="38"/>
  <c r="U565" i="38"/>
  <c r="K561" i="38"/>
  <c r="K565" i="38"/>
  <c r="Y45" i="38"/>
  <c r="N27" i="38"/>
  <c r="D38" i="27"/>
  <c r="D55" i="27" s="1"/>
  <c r="AB29" i="38"/>
  <c r="AA28" i="38" l="1"/>
  <c r="AC28" i="38" s="1"/>
  <c r="AP28" i="38" s="1"/>
  <c r="E28" i="38"/>
  <c r="F28" i="38" s="1"/>
  <c r="T29" i="38"/>
  <c r="T28" i="38"/>
  <c r="S485" i="38"/>
  <c r="K485" i="38"/>
  <c r="T243" i="38"/>
  <c r="T345" i="38"/>
  <c r="T164" i="38"/>
  <c r="Q243" i="38"/>
  <c r="Q149" i="38"/>
  <c r="W164" i="38"/>
  <c r="T223" i="38"/>
  <c r="Q13" i="38"/>
  <c r="T47" i="38"/>
  <c r="W199" i="38"/>
  <c r="P260" i="38"/>
  <c r="W214" i="38"/>
  <c r="Q89" i="38"/>
  <c r="T459" i="38"/>
  <c r="T235" i="38"/>
  <c r="T199" i="38"/>
  <c r="T389" i="38"/>
  <c r="T485" i="38"/>
  <c r="W389" i="38"/>
  <c r="Q485" i="38"/>
  <c r="W383" i="38"/>
  <c r="W133" i="38"/>
  <c r="W509" i="38"/>
  <c r="P328" i="38"/>
  <c r="P83" i="38"/>
  <c r="Q191" i="38"/>
  <c r="Q509" i="38"/>
  <c r="W467" i="38"/>
  <c r="Q107" i="38"/>
  <c r="Q133" i="38"/>
  <c r="P383" i="38"/>
  <c r="Q199" i="38"/>
  <c r="Q398" i="38"/>
  <c r="T489" i="38"/>
  <c r="T191" i="38"/>
  <c r="T133" i="38"/>
  <c r="T527" i="38"/>
  <c r="T526" i="38" s="1"/>
  <c r="W243" i="38"/>
  <c r="W13" i="38"/>
  <c r="Q312" i="38"/>
  <c r="Q164" i="38"/>
  <c r="P164" i="38"/>
  <c r="Q47" i="38"/>
  <c r="P149" i="38"/>
  <c r="P47" i="38"/>
  <c r="W207" i="38"/>
  <c r="W485" i="38"/>
  <c r="P96" i="38"/>
  <c r="P207" i="38"/>
  <c r="P345" i="38"/>
  <c r="W500" i="38"/>
  <c r="W499" i="38" s="1"/>
  <c r="P107" i="38"/>
  <c r="P467" i="38"/>
  <c r="Q527" i="38"/>
  <c r="Q526" i="38" s="1"/>
  <c r="W267" i="38"/>
  <c r="W489" i="38"/>
  <c r="W560" i="38"/>
  <c r="P191" i="38"/>
  <c r="Q118" i="38"/>
  <c r="P214" i="38"/>
  <c r="Q267" i="38"/>
  <c r="Q328" i="38"/>
  <c r="Q345" i="38"/>
  <c r="P500" i="38"/>
  <c r="P489" i="38"/>
  <c r="P560" i="38"/>
  <c r="T500" i="38"/>
  <c r="T214" i="38"/>
  <c r="T312" i="38"/>
  <c r="W223" i="38"/>
  <c r="P13" i="38"/>
  <c r="P312" i="38"/>
  <c r="P223" i="38"/>
  <c r="Q223" i="38"/>
  <c r="T149" i="38"/>
  <c r="W527" i="38"/>
  <c r="W526" i="38" s="1"/>
  <c r="W260" i="38"/>
  <c r="P118" i="38"/>
  <c r="P389" i="38"/>
  <c r="W83" i="38"/>
  <c r="W459" i="38"/>
  <c r="Q214" i="38"/>
  <c r="W118" i="38"/>
  <c r="W107" i="38"/>
  <c r="P235" i="38"/>
  <c r="P89" i="38"/>
  <c r="P199" i="38"/>
  <c r="W89" i="38"/>
  <c r="W235" i="38"/>
  <c r="Q83" i="38"/>
  <c r="P459" i="38"/>
  <c r="Q260" i="38"/>
  <c r="Q389" i="38"/>
  <c r="Q383" i="38"/>
  <c r="Q459" i="38"/>
  <c r="P485" i="38"/>
  <c r="T260" i="38"/>
  <c r="T398" i="38"/>
  <c r="T207" i="38"/>
  <c r="T89" i="38"/>
  <c r="T107" i="38"/>
  <c r="T267" i="38"/>
  <c r="T560" i="38"/>
  <c r="T118" i="38"/>
  <c r="T328" i="38"/>
  <c r="T467" i="38"/>
  <c r="W312" i="38"/>
  <c r="P243" i="38"/>
  <c r="W149" i="38"/>
  <c r="W47" i="38"/>
  <c r="W96" i="38"/>
  <c r="W191" i="38"/>
  <c r="P267" i="38"/>
  <c r="W398" i="38"/>
  <c r="P133" i="38"/>
  <c r="Q500" i="38"/>
  <c r="W328" i="38"/>
  <c r="W345" i="38"/>
  <c r="Q96" i="38"/>
  <c r="Q207" i="38"/>
  <c r="P398" i="38"/>
  <c r="Q235" i="38"/>
  <c r="Q467" i="38"/>
  <c r="P509" i="38"/>
  <c r="P527" i="38"/>
  <c r="P526" i="38" s="1"/>
  <c r="Q489" i="38"/>
  <c r="Q560" i="38"/>
  <c r="T96" i="38"/>
  <c r="T383" i="38"/>
  <c r="T83" i="38"/>
  <c r="T509" i="38"/>
  <c r="O560" i="38"/>
  <c r="Y28" i="38"/>
  <c r="Y29" i="38"/>
  <c r="O485" i="38"/>
  <c r="O13" i="38"/>
  <c r="R13" i="38"/>
  <c r="S13" i="38"/>
  <c r="X13" i="38"/>
  <c r="L13" i="38"/>
  <c r="V13" i="38"/>
  <c r="M13" i="38"/>
  <c r="N13" i="38"/>
  <c r="U13" i="38"/>
  <c r="V485" i="38"/>
  <c r="S500" i="38"/>
  <c r="K467" i="38"/>
  <c r="Y467" i="38"/>
  <c r="U467" i="38"/>
  <c r="R467" i="38"/>
  <c r="N467" i="38"/>
  <c r="Y485" i="38"/>
  <c r="S489" i="38"/>
  <c r="X467" i="38"/>
  <c r="L500" i="38"/>
  <c r="O467" i="38"/>
  <c r="O527" i="38"/>
  <c r="O526" i="38" s="1"/>
  <c r="Y560" i="38"/>
  <c r="X485" i="38"/>
  <c r="S459" i="38"/>
  <c r="K489" i="38"/>
  <c r="V467" i="38"/>
  <c r="AC29" i="38"/>
  <c r="AP29" i="38" s="1"/>
  <c r="AB13" i="38"/>
  <c r="AB12" i="38" s="1"/>
  <c r="AB566" i="38" s="1"/>
  <c r="K28" i="38"/>
  <c r="K29" i="38"/>
  <c r="U560" i="38"/>
  <c r="U459" i="38"/>
  <c r="V489" i="38"/>
  <c r="S467" i="38"/>
  <c r="N489" i="38"/>
  <c r="N500" i="38"/>
  <c r="S560" i="38"/>
  <c r="V459" i="38"/>
  <c r="Y500" i="38"/>
  <c r="R500" i="38"/>
  <c r="R560" i="38"/>
  <c r="M467" i="38"/>
  <c r="X560" i="38"/>
  <c r="U489" i="38"/>
  <c r="N560" i="38"/>
  <c r="V500" i="38"/>
  <c r="X500" i="38"/>
  <c r="X459" i="38"/>
  <c r="L467" i="38"/>
  <c r="M560" i="38"/>
  <c r="O500" i="38"/>
  <c r="U527" i="38"/>
  <c r="U526" i="38" s="1"/>
  <c r="V527" i="38"/>
  <c r="V526" i="38" s="1"/>
  <c r="L459" i="38"/>
  <c r="R489" i="38"/>
  <c r="U485" i="38"/>
  <c r="U500" i="38"/>
  <c r="Y527" i="38"/>
  <c r="Y526" i="38" s="1"/>
  <c r="K312" i="38"/>
  <c r="Y389" i="38"/>
  <c r="N83" i="38"/>
  <c r="N214" i="38"/>
  <c r="M191" i="38"/>
  <c r="X214" i="38"/>
  <c r="K118" i="38"/>
  <c r="X207" i="38"/>
  <c r="K191" i="38"/>
  <c r="M312" i="38"/>
  <c r="X389" i="38"/>
  <c r="R485" i="38"/>
  <c r="Y164" i="38"/>
  <c r="X489" i="38"/>
  <c r="O207" i="38"/>
  <c r="N485" i="38"/>
  <c r="Y191" i="38"/>
  <c r="M489" i="38"/>
  <c r="O223" i="38"/>
  <c r="M459" i="38"/>
  <c r="L527" i="38"/>
  <c r="L526" i="38" s="1"/>
  <c r="L214" i="38"/>
  <c r="V243" i="38"/>
  <c r="R191" i="38"/>
  <c r="N312" i="38"/>
  <c r="U83" i="38"/>
  <c r="V560" i="38"/>
  <c r="Y489" i="38"/>
  <c r="L560" i="38"/>
  <c r="M207" i="38"/>
  <c r="N459" i="38"/>
  <c r="M527" i="38"/>
  <c r="M526" i="38" s="1"/>
  <c r="X527" i="38"/>
  <c r="X526" i="38" s="1"/>
  <c r="K500" i="38"/>
  <c r="N207" i="38"/>
  <c r="O459" i="38"/>
  <c r="N527" i="38"/>
  <c r="N526" i="38" s="1"/>
  <c r="R312" i="38"/>
  <c r="Y398" i="38"/>
  <c r="R509" i="38"/>
  <c r="O199" i="38"/>
  <c r="L312" i="38"/>
  <c r="M223" i="38"/>
  <c r="L485" i="38"/>
  <c r="S312" i="38"/>
  <c r="R527" i="38"/>
  <c r="R526" i="38" s="1"/>
  <c r="L489" i="38"/>
  <c r="S527" i="38"/>
  <c r="S526" i="38" s="1"/>
  <c r="M485" i="38"/>
  <c r="V398" i="38"/>
  <c r="U328" i="38"/>
  <c r="S191" i="38"/>
  <c r="Y207" i="38"/>
  <c r="S345" i="38"/>
  <c r="V267" i="38"/>
  <c r="S199" i="38"/>
  <c r="V345" i="38"/>
  <c r="R459" i="38"/>
  <c r="K527" i="38"/>
  <c r="K526" i="38" s="1"/>
  <c r="K459" i="38"/>
  <c r="M500" i="38"/>
  <c r="Y459" i="38"/>
  <c r="O489" i="38"/>
  <c r="S383" i="38"/>
  <c r="K223" i="38"/>
  <c r="L118" i="38"/>
  <c r="V149" i="38"/>
  <c r="O243" i="38"/>
  <c r="S89" i="38"/>
  <c r="L191" i="38"/>
  <c r="U345" i="38"/>
  <c r="V260" i="38"/>
  <c r="Y223" i="38"/>
  <c r="R383" i="38"/>
  <c r="U47" i="38"/>
  <c r="O83" i="38"/>
  <c r="Y149" i="38"/>
  <c r="R389" i="38"/>
  <c r="L267" i="38"/>
  <c r="R133" i="38"/>
  <c r="M107" i="38"/>
  <c r="S118" i="38"/>
  <c r="M214" i="38"/>
  <c r="K207" i="38"/>
  <c r="R398" i="38"/>
  <c r="R96" i="38"/>
  <c r="N383" i="38"/>
  <c r="X199" i="38"/>
  <c r="L83" i="38"/>
  <c r="O312" i="38"/>
  <c r="K398" i="38"/>
  <c r="Y89" i="38"/>
  <c r="O164" i="38"/>
  <c r="R89" i="38"/>
  <c r="N389" i="38"/>
  <c r="X223" i="38"/>
  <c r="L243" i="38"/>
  <c r="K260" i="38"/>
  <c r="S509" i="38"/>
  <c r="K383" i="38"/>
  <c r="Y383" i="38"/>
  <c r="L509" i="38"/>
  <c r="M509" i="38"/>
  <c r="U118" i="38"/>
  <c r="K133" i="38"/>
  <c r="U243" i="38"/>
  <c r="X89" i="38"/>
  <c r="X107" i="38"/>
  <c r="V83" i="38"/>
  <c r="U164" i="38"/>
  <c r="R267" i="38"/>
  <c r="S107" i="38"/>
  <c r="K267" i="38"/>
  <c r="V214" i="38"/>
  <c r="S207" i="38"/>
  <c r="R149" i="38"/>
  <c r="X47" i="38"/>
  <c r="X96" i="38"/>
  <c r="K560" i="38"/>
  <c r="K243" i="38"/>
  <c r="N223" i="38"/>
  <c r="V89" i="38"/>
  <c r="N191" i="38"/>
  <c r="V389" i="38"/>
  <c r="M133" i="38"/>
  <c r="X164" i="38"/>
  <c r="U199" i="38"/>
  <c r="X328" i="38"/>
  <c r="M96" i="38"/>
  <c r="N96" i="38"/>
  <c r="O96" i="38"/>
  <c r="S243" i="38"/>
  <c r="U149" i="38"/>
  <c r="O133" i="38"/>
  <c r="O118" i="38"/>
  <c r="K214" i="38"/>
  <c r="M267" i="38"/>
  <c r="X345" i="38"/>
  <c r="O191" i="38"/>
  <c r="M398" i="38"/>
  <c r="N133" i="38"/>
  <c r="V199" i="38"/>
  <c r="Y83" i="38"/>
  <c r="R83" i="38"/>
  <c r="O235" i="38"/>
  <c r="R199" i="38"/>
  <c r="N243" i="38"/>
  <c r="N164" i="38"/>
  <c r="L199" i="38"/>
  <c r="V312" i="38"/>
  <c r="O398" i="38"/>
  <c r="R107" i="38"/>
  <c r="N149" i="38"/>
  <c r="L207" i="38"/>
  <c r="V223" i="38"/>
  <c r="L89" i="38"/>
  <c r="X118" i="38"/>
  <c r="R214" i="38"/>
  <c r="N267" i="38"/>
  <c r="L389" i="38"/>
  <c r="M164" i="38"/>
  <c r="X191" i="38"/>
  <c r="U312" i="38"/>
  <c r="N398" i="38"/>
  <c r="R260" i="38"/>
  <c r="Y267" i="38"/>
  <c r="N199" i="38"/>
  <c r="M89" i="38"/>
  <c r="Y214" i="38"/>
  <c r="O267" i="38"/>
  <c r="S389" i="38"/>
  <c r="N47" i="38"/>
  <c r="K83" i="38"/>
  <c r="Y47" i="38"/>
  <c r="V235" i="38"/>
  <c r="M383" i="38"/>
  <c r="Y235" i="38"/>
  <c r="U383" i="38"/>
  <c r="O509" i="38"/>
  <c r="R223" i="38"/>
  <c r="X243" i="38"/>
  <c r="O47" i="38"/>
  <c r="S83" i="38"/>
  <c r="R164" i="38"/>
  <c r="L107" i="38"/>
  <c r="R118" i="38"/>
  <c r="X398" i="38"/>
  <c r="N89" i="38"/>
  <c r="U214" i="38"/>
  <c r="X133" i="38"/>
  <c r="K149" i="38"/>
  <c r="Y118" i="38"/>
  <c r="S214" i="38"/>
  <c r="M389" i="38"/>
  <c r="V47" i="38"/>
  <c r="S47" i="38"/>
  <c r="U389" i="38"/>
  <c r="U107" i="38"/>
  <c r="N118" i="38"/>
  <c r="V207" i="38"/>
  <c r="Y243" i="38"/>
  <c r="L133" i="38"/>
  <c r="V164" i="38"/>
  <c r="Y199" i="38"/>
  <c r="L223" i="38"/>
  <c r="V328" i="38"/>
  <c r="M118" i="38"/>
  <c r="X149" i="38"/>
  <c r="U207" i="38"/>
  <c r="R243" i="38"/>
  <c r="K47" i="38"/>
  <c r="V107" i="38"/>
  <c r="K345" i="38"/>
  <c r="R207" i="38"/>
  <c r="K107" i="38"/>
  <c r="M149" i="38"/>
  <c r="U223" i="38"/>
  <c r="U191" i="38"/>
  <c r="L398" i="38"/>
  <c r="S133" i="38"/>
  <c r="S223" i="38"/>
  <c r="S96" i="38"/>
  <c r="U96" i="38"/>
  <c r="L47" i="38"/>
  <c r="V96" i="38"/>
  <c r="L96" i="38"/>
  <c r="O89" i="38"/>
  <c r="L345" i="38"/>
  <c r="V133" i="38"/>
  <c r="S328" i="38"/>
  <c r="K89" i="38"/>
  <c r="V118" i="38"/>
  <c r="O214" i="38"/>
  <c r="S267" i="38"/>
  <c r="K389" i="38"/>
  <c r="L164" i="38"/>
  <c r="V191" i="38"/>
  <c r="Y312" i="38"/>
  <c r="S398" i="38"/>
  <c r="U133" i="38"/>
  <c r="X83" i="38"/>
  <c r="O389" i="38"/>
  <c r="Y107" i="38"/>
  <c r="U267" i="38"/>
  <c r="S164" i="38"/>
  <c r="K199" i="38"/>
  <c r="U398" i="38"/>
  <c r="M83" i="38"/>
  <c r="R235" i="38"/>
  <c r="Y260" i="38"/>
  <c r="U260" i="38"/>
  <c r="K235" i="38"/>
  <c r="O260" i="38"/>
  <c r="U235" i="38"/>
  <c r="N235" i="38"/>
  <c r="N260" i="38"/>
  <c r="M235" i="38"/>
  <c r="X260" i="38"/>
  <c r="U509" i="38"/>
  <c r="X509" i="38"/>
  <c r="Y509" i="38"/>
  <c r="N509" i="38"/>
  <c r="M47" i="38"/>
  <c r="O107" i="38"/>
  <c r="S149" i="38"/>
  <c r="M243" i="38"/>
  <c r="K164" i="38"/>
  <c r="M199" i="38"/>
  <c r="X312" i="38"/>
  <c r="Y133" i="38"/>
  <c r="N107" i="38"/>
  <c r="L149" i="38"/>
  <c r="Y96" i="38"/>
  <c r="R47" i="38"/>
  <c r="U89" i="38"/>
  <c r="X267" i="38"/>
  <c r="O149" i="38"/>
  <c r="K96" i="38"/>
  <c r="X235" i="38"/>
  <c r="S235" i="38"/>
  <c r="S260" i="38"/>
  <c r="L235" i="38"/>
  <c r="M260" i="38"/>
  <c r="O383" i="38"/>
  <c r="L260" i="38"/>
  <c r="V383" i="38"/>
  <c r="L383" i="38"/>
  <c r="K509" i="38"/>
  <c r="X383" i="38"/>
  <c r="V509" i="38"/>
  <c r="AA21" i="38"/>
  <c r="D5" i="8"/>
  <c r="C5" i="27" s="1"/>
  <c r="C15" i="27" s="1"/>
  <c r="J28" i="38" l="1"/>
  <c r="H28" i="38"/>
  <c r="W190" i="38"/>
  <c r="W106" i="38" s="1"/>
  <c r="T327" i="38"/>
  <c r="T13" i="38"/>
  <c r="T12" i="38" s="1"/>
  <c r="Q499" i="38"/>
  <c r="P397" i="38"/>
  <c r="T222" i="38"/>
  <c r="T190" i="38"/>
  <c r="T106" i="38" s="1"/>
  <c r="P12" i="38"/>
  <c r="Q12" i="38"/>
  <c r="W397" i="38"/>
  <c r="Q397" i="38"/>
  <c r="W327" i="38"/>
  <c r="P222" i="38"/>
  <c r="P499" i="38"/>
  <c r="Q222" i="38"/>
  <c r="P327" i="38"/>
  <c r="T499" i="38"/>
  <c r="W12" i="38"/>
  <c r="T397" i="38"/>
  <c r="W222" i="38"/>
  <c r="Q327" i="38"/>
  <c r="P190" i="38"/>
  <c r="P106" i="38" s="1"/>
  <c r="Q190" i="38"/>
  <c r="Q106" i="38" s="1"/>
  <c r="Y13" i="38"/>
  <c r="Y12" i="38" s="1"/>
  <c r="K13" i="38"/>
  <c r="K12" i="38" s="1"/>
  <c r="X12" i="38"/>
  <c r="U12" i="38"/>
  <c r="V12" i="38"/>
  <c r="S12" i="38"/>
  <c r="M12" i="38"/>
  <c r="L12" i="38"/>
  <c r="R12" i="38"/>
  <c r="N12" i="38"/>
  <c r="O12" i="38"/>
  <c r="S499" i="38"/>
  <c r="L499" i="38"/>
  <c r="L328" i="38"/>
  <c r="L327" i="38" s="1"/>
  <c r="K328" i="38"/>
  <c r="K327" i="38" s="1"/>
  <c r="O328" i="38"/>
  <c r="M328" i="38"/>
  <c r="Y328" i="38"/>
  <c r="N328" i="38"/>
  <c r="R328" i="38"/>
  <c r="K190" i="38"/>
  <c r="K106" i="38" s="1"/>
  <c r="N345" i="38"/>
  <c r="O345" i="38"/>
  <c r="M345" i="38"/>
  <c r="R345" i="38"/>
  <c r="Y345" i="38"/>
  <c r="Y327" i="38" s="1"/>
  <c r="S397" i="38"/>
  <c r="S190" i="38"/>
  <c r="S106" i="38" s="1"/>
  <c r="X190" i="38"/>
  <c r="X106" i="38" s="1"/>
  <c r="R190" i="38"/>
  <c r="R106" i="38" s="1"/>
  <c r="K499" i="38"/>
  <c r="O190" i="38"/>
  <c r="O106" i="38" s="1"/>
  <c r="V190" i="38"/>
  <c r="V106" i="38" s="1"/>
  <c r="N190" i="38"/>
  <c r="N106" i="38" s="1"/>
  <c r="Y190" i="38"/>
  <c r="Y106" i="38" s="1"/>
  <c r="N499" i="38"/>
  <c r="L190" i="38"/>
  <c r="L106" i="38" s="1"/>
  <c r="U190" i="38"/>
  <c r="U106" i="38" s="1"/>
  <c r="M190" i="38"/>
  <c r="M106" i="38" s="1"/>
  <c r="U397" i="38"/>
  <c r="R499" i="38"/>
  <c r="U499" i="38"/>
  <c r="X397" i="38"/>
  <c r="Y397" i="38"/>
  <c r="K397" i="38"/>
  <c r="V397" i="38"/>
  <c r="S327" i="38"/>
  <c r="V499" i="38"/>
  <c r="M397" i="38"/>
  <c r="Y499" i="38"/>
  <c r="O499" i="38"/>
  <c r="X499" i="38"/>
  <c r="N397" i="38"/>
  <c r="R397" i="38"/>
  <c r="L397" i="38"/>
  <c r="M499" i="38"/>
  <c r="O397" i="38"/>
  <c r="U327" i="38"/>
  <c r="V222" i="38"/>
  <c r="M222" i="38"/>
  <c r="Y222" i="38"/>
  <c r="O222" i="38"/>
  <c r="X222" i="38"/>
  <c r="K222" i="38"/>
  <c r="S222" i="38"/>
  <c r="U222" i="38"/>
  <c r="V327" i="38"/>
  <c r="R222" i="38"/>
  <c r="L222" i="38"/>
  <c r="N222" i="38"/>
  <c r="X327" i="38"/>
  <c r="F21" i="38"/>
  <c r="E13" i="38"/>
  <c r="AC21" i="38"/>
  <c r="AP21" i="38" s="1"/>
  <c r="AA13" i="38"/>
  <c r="F560" i="38"/>
  <c r="T566" i="38" l="1"/>
  <c r="W566" i="38"/>
  <c r="Q566" i="38"/>
  <c r="P566" i="38"/>
  <c r="S566" i="38"/>
  <c r="K566" i="38"/>
  <c r="X566" i="38"/>
  <c r="L566" i="38"/>
  <c r="Y566" i="38"/>
  <c r="U566" i="38"/>
  <c r="V566" i="38"/>
  <c r="N327" i="38"/>
  <c r="N566" i="38" s="1"/>
  <c r="O327" i="38"/>
  <c r="O566" i="38" s="1"/>
  <c r="R327" i="38"/>
  <c r="R566" i="38" s="1"/>
  <c r="M327" i="38"/>
  <c r="M566" i="38" s="1"/>
  <c r="AA12" i="38"/>
  <c r="AA566" i="38" s="1"/>
  <c r="AC13" i="38"/>
  <c r="AP13" i="38" s="1"/>
  <c r="E12" i="38"/>
  <c r="E566" i="38" s="1"/>
  <c r="F9" i="27" s="1"/>
  <c r="F13" i="38"/>
  <c r="J21" i="38"/>
  <c r="H21" i="38"/>
  <c r="H560" i="38"/>
  <c r="AC12" i="38" l="1"/>
  <c r="AP12" i="38" s="1"/>
  <c r="F12" i="38"/>
  <c r="J12" i="38" s="1"/>
  <c r="F566" i="38"/>
  <c r="F10" i="27" s="1"/>
  <c r="J13" i="38"/>
  <c r="H13" i="38"/>
  <c r="J560" i="38"/>
  <c r="H12" i="38" l="1"/>
  <c r="H566" i="38"/>
  <c r="J566" i="38"/>
  <c r="AC560" i="38" l="1"/>
  <c r="AC566" i="38" l="1"/>
  <c r="AG560" i="38" l="1"/>
  <c r="AG566" i="38" l="1"/>
  <c r="AK560" i="38" l="1"/>
  <c r="AK566" i="38" l="1"/>
  <c r="AO560" i="38" l="1"/>
  <c r="AP560" i="38" s="1"/>
  <c r="AO566" i="38" l="1"/>
  <c r="AP566"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25"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Gustavo leon</author>
  </authors>
  <commentList>
    <comment ref="C18" authorId="0">
      <text>
        <r>
          <rPr>
            <sz val="9"/>
            <color indexed="81"/>
            <rFont val="Tahoma"/>
            <family val="2"/>
          </rPr>
          <t xml:space="preserve">Esta pendiente los costos de parte de la SEAPI
</t>
        </r>
      </text>
    </comment>
  </commentList>
</comments>
</file>

<file path=xl/sharedStrings.xml><?xml version="1.0" encoding="utf-8"?>
<sst xmlns="http://schemas.openxmlformats.org/spreadsheetml/2006/main" count="10252" uniqueCount="2103">
  <si>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</si>
  <si>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</si>
  <si>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</si>
  <si>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</si>
  <si>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</si>
  <si>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</si>
  <si>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</si>
  <si>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</si>
  <si>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</si>
  <si>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</si>
  <si>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</si>
  <si>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</si>
  <si>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</si>
  <si>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</si>
  <si>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</si>
  <si>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</si>
  <si>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</si>
  <si>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</si>
  <si>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</si>
  <si>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</si>
  <si>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</si>
  <si>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</si>
  <si>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</si>
  <si>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</si>
  <si>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</si>
  <si>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</si>
  <si>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</si>
  <si>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</si>
  <si>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</si>
  <si>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</si>
  <si>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</si>
  <si>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</si>
  <si>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</si>
  <si>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</si>
  <si>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</si>
  <si>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</si>
  <si>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</si>
  <si>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</si>
  <si>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</si>
  <si>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</si>
  <si>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</si>
  <si>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</si>
  <si>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</si>
  <si>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</si>
  <si>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</si>
  <si>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</si>
  <si>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</si>
  <si>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</si>
  <si>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</si>
  <si>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</si>
  <si>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</si>
  <si>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</si>
  <si>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</si>
  <si>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</si>
  <si>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</si>
  <si>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</si>
  <si>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</si>
  <si>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</si>
  <si>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</si>
  <si>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</si>
  <si>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</si>
  <si>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</si>
  <si>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</si>
  <si>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</si>
  <si>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</si>
  <si>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</si>
  <si>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</si>
  <si>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</si>
  <si>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</si>
  <si>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</si>
  <si>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</si>
  <si>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</si>
  <si>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</si>
  <si>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</si>
  <si>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</si>
  <si>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</si>
  <si>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</si>
  <si>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</si>
  <si>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</si>
  <si>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</si>
  <si>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</si>
  <si>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</si>
  <si>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</si>
  <si>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</si>
  <si>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</si>
  <si>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</si>
  <si>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</si>
  <si>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</si>
  <si>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</si>
  <si>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</si>
  <si>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</si>
  <si>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</si>
  <si>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</si>
  <si>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</si>
  <si>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</si>
  <si>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</si>
  <si>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</si>
  <si>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</si>
  <si>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</si>
  <si>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</si>
  <si>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</si>
  <si>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</si>
  <si>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</si>
  <si>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</si>
  <si>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</si>
  <si>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</si>
  <si>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</si>
  <si>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</si>
  <si>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</si>
  <si>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</si>
  <si>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</si>
  <si>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</si>
  <si>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</si>
  <si>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</si>
  <si>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</si>
  <si>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</si>
  <si>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</si>
  <si>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</si>
  <si>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</si>
  <si>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</si>
  <si>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</si>
  <si>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</si>
  <si>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</si>
  <si>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</si>
  <si>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</si>
  <si>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</si>
  <si>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</si>
  <si>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</si>
  <si>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</si>
  <si>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</si>
  <si>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</si>
  <si>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</si>
  <si>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</si>
  <si>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</si>
  <si>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</si>
  <si>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</si>
  <si>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</si>
  <si>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</si>
  <si>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</si>
  <si>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</si>
  <si>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</si>
  <si>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</si>
  <si>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</si>
  <si>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</si>
  <si>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</si>
  <si>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</si>
  <si>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</si>
  <si>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</si>
  <si>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</si>
  <si>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</si>
  <si>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</si>
  <si>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</si>
  <si>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</si>
  <si>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</si>
  <si>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</si>
  <si>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</si>
  <si>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</si>
  <si>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</si>
  <si>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</si>
  <si>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</si>
  <si>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</si>
  <si>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</si>
  <si>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</si>
  <si>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</si>
  <si>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</si>
  <si>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</si>
  <si>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</si>
  <si>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</si>
  <si>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</si>
  <si>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</si>
  <si>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</si>
  <si>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</si>
  <si>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</si>
  <si>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</si>
  <si>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</si>
  <si>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</si>
  <si>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</si>
  <si>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</si>
  <si>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</si>
  <si>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</si>
  <si>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</si>
  <si>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</si>
  <si>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</si>
  <si>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</si>
  <si>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</si>
  <si>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</si>
  <si>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</si>
  <si>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</si>
  <si>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</si>
  <si>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</si>
  <si>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</si>
  <si>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</si>
  <si>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</si>
  <si>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</si>
  <si>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</si>
  <si>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</si>
  <si>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</si>
  <si>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</si>
  <si>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</si>
  <si>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</si>
  <si>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</si>
  <si>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</si>
  <si>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</si>
  <si>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</si>
  <si>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</si>
  <si>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</si>
  <si>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</si>
  <si>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</si>
  <si>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</si>
  <si>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</si>
  <si>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</si>
  <si>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</si>
  <si>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</si>
  <si>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</si>
  <si>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</si>
  <si>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</si>
  <si>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</si>
  <si>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</si>
  <si>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</si>
  <si>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</si>
  <si>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</si>
  <si>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</si>
  <si>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</si>
  <si>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</si>
  <si>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</si>
  <si>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</si>
  <si>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</si>
  <si>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</si>
  <si>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</si>
  <si>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</si>
  <si>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</si>
  <si>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</si>
  <si>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</si>
  <si>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</si>
  <si>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</si>
  <si>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</si>
  <si>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</si>
  <si>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</si>
  <si>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</si>
  <si>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</si>
  <si>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</si>
  <si>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</si>
  <si>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</si>
  <si>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</si>
  <si>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</si>
  <si>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</si>
  <si>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</si>
  <si>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</si>
  <si>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</si>
  <si>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</si>
  <si>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</si>
  <si>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</si>
  <si>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</si>
  <si>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</si>
  <si>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</si>
  <si>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</si>
  <si>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</si>
  <si>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</si>
  <si>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</si>
  <si>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</si>
  <si>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</si>
  <si>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</si>
  <si>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</si>
  <si>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</si>
  <si>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</si>
  <si>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</si>
  <si>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</si>
  <si>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</si>
  <si>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</si>
  <si>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</si>
  <si>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</si>
  <si>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</si>
  <si>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</si>
  <si>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</si>
  <si>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</si>
  <si>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</si>
  <si>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</si>
  <si>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</si>
  <si>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</si>
  <si>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</si>
  <si>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</si>
  <si>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</si>
  <si>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</si>
  <si>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</si>
  <si>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</si>
  <si>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</si>
  <si>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</si>
  <si>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</si>
  <si>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</si>
  <si>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</si>
  <si>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</si>
  <si>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</si>
  <si>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</si>
  <si>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</si>
  <si>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</si>
  <si>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</si>
  <si>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</si>
  <si>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</si>
  <si>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</si>
  <si>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</si>
  <si>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</si>
  <si>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</si>
  <si>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</si>
  <si>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</si>
  <si>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</si>
  <si>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</si>
  <si>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</si>
  <si>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</si>
  <si>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</si>
  <si>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</si>
  <si>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</si>
  <si>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</si>
  <si>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</si>
  <si>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</si>
  <si>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</si>
  <si>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</si>
  <si>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</si>
  <si>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</si>
  <si>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</si>
  <si>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</si>
  <si>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</si>
  <si>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</si>
  <si>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</si>
  <si>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</si>
  <si>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</si>
  <si>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</si>
  <si>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</si>
  <si>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</si>
  <si>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</si>
  <si>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</si>
  <si>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</si>
  <si>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</si>
  <si>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</si>
  <si>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</si>
  <si>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</si>
  <si>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</si>
  <si>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</si>
  <si>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</si>
  <si>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</si>
  <si>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</si>
  <si>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</si>
  <si>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</si>
  <si>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</si>
  <si>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</si>
  <si>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</si>
  <si>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</si>
  <si>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</si>
  <si>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</si>
  <si>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</si>
  <si>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</si>
  <si>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</si>
  <si>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</si>
  <si>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</si>
  <si>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</si>
  <si>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</si>
  <si>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</si>
  <si>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</si>
  <si>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</si>
  <si>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</si>
  <si>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</si>
  <si>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</si>
  <si>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</si>
  <si>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</si>
  <si>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</si>
  <si>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</si>
  <si>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</si>
  <si>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</si>
  <si>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</si>
  <si>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</si>
  <si>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</si>
  <si>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</si>
  <si>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</si>
  <si>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</si>
  <si>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</si>
  <si>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</si>
  <si>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</si>
  <si>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</si>
  <si>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</si>
  <si>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</si>
  <si>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</si>
  <si>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</si>
  <si>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</si>
  <si>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</si>
  <si>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</si>
  <si>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</si>
  <si>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</si>
  <si>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</si>
  <si>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</si>
  <si>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</si>
  <si>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</si>
  <si>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</si>
  <si>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</si>
  <si>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</si>
  <si>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</si>
  <si>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</si>
  <si>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</si>
  <si>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</si>
  <si>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</si>
  <si>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</si>
  <si>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</si>
  <si>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</si>
  <si>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</si>
  <si>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</si>
  <si>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</si>
  <si>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</si>
  <si>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</si>
  <si>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</si>
  <si>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</si>
  <si>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</si>
  <si>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</si>
  <si>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</si>
  <si>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</si>
  <si>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</si>
  <si>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</si>
  <si>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</si>
  <si>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</si>
  <si>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</si>
  <si>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</si>
  <si>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</si>
  <si>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</si>
  <si>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</si>
  <si>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</si>
  <si>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</si>
  <si>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</si>
  <si>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</si>
  <si>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</si>
  <si>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</si>
  <si>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</si>
  <si>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</si>
  <si>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</si>
  <si>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</si>
  <si>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</si>
  <si>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</si>
  <si>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</si>
  <si>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</si>
  <si>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</si>
  <si>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</si>
  <si>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</si>
  <si>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</si>
  <si>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</si>
  <si>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</si>
  <si>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</si>
  <si>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</si>
  <si>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</si>
  <si>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</si>
  <si>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</si>
  <si>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</si>
  <si>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</si>
  <si>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</si>
  <si>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</si>
  <si>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</si>
  <si>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</si>
  <si>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</si>
  <si>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</si>
  <si>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</si>
  <si>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</si>
  <si>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</si>
  <si>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</si>
  <si>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</si>
  <si>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</si>
  <si>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</si>
  <si>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</si>
  <si>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</si>
  <si>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</si>
  <si>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</si>
  <si>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</si>
  <si>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</si>
  <si>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</si>
  <si>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</si>
  <si>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</si>
  <si>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</si>
  <si>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</si>
  <si>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</si>
  <si>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</si>
  <si>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</si>
  <si>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</si>
  <si>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</si>
  <si>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</si>
  <si>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</si>
  <si>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</si>
  <si>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</si>
  <si>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</si>
  <si>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</si>
  <si>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</si>
  <si>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</si>
  <si>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</si>
  <si>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</si>
  <si>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</si>
  <si>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</si>
  <si>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</si>
  <si>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</si>
  <si>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</si>
  <si>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</si>
  <si>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</si>
  <si>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</si>
  <si>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</si>
  <si>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</si>
  <si>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</si>
  <si>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</si>
  <si>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</si>
  <si>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</si>
  <si>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</si>
  <si>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</si>
  <si>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</si>
  <si>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</si>
  <si>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</si>
  <si>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</si>
  <si>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</si>
  <si>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</si>
  <si>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</si>
  <si>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</si>
  <si>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</si>
  <si>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</si>
  <si>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</si>
  <si>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</si>
  <si>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</si>
  <si>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</si>
  <si>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</si>
  <si>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</si>
  <si>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</si>
  <si>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</si>
  <si>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</si>
  <si>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</si>
  <si>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</si>
  <si>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</si>
  <si>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</si>
  <si>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</si>
  <si>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</si>
  <si>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</si>
  <si>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</si>
  <si>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</si>
  <si>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</si>
  <si>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</si>
  <si>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</si>
  <si>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</si>
  <si>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</si>
  <si>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</si>
  <si>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</si>
  <si>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</si>
  <si>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</si>
  <si>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</si>
  <si>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</si>
  <si>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</si>
  <si>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</si>
  <si>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</si>
  <si>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</si>
  <si>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</si>
  <si>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</si>
  <si>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</si>
  <si>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</si>
  <si>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</si>
  <si>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</si>
  <si>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</si>
  <si>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</si>
  <si>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</si>
  <si>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</si>
  <si>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</si>
  <si>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</si>
  <si>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</si>
  <si>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</si>
  <si>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</si>
  <si>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</si>
  <si>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</si>
  <si>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</si>
  <si>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</si>
  <si>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</si>
  <si>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</si>
  <si>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</si>
  <si>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</si>
  <si>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</si>
  <si>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</si>
  <si>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</si>
  <si>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</si>
  <si>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</si>
  <si>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</si>
  <si>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</si>
  <si>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</si>
  <si>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</si>
  <si>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</si>
  <si>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</si>
  <si>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</si>
  <si>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</si>
  <si>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</si>
  <si>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</si>
  <si>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</si>
  <si>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</si>
  <si>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</si>
  <si>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</si>
  <si>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</si>
  <si>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</si>
  <si>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</si>
  <si>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</si>
  <si>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</si>
  <si>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</si>
  <si>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</si>
  <si>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</si>
  <si>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</si>
  <si>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</si>
  <si>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</si>
  <si>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</si>
  <si>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</si>
  <si>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</si>
  <si>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</si>
  <si>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</si>
  <si>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</si>
  <si>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</si>
  <si>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</si>
  <si>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</si>
  <si>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</si>
  <si>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</si>
  <si>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</si>
  <si>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</si>
  <si>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</si>
  <si>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</si>
  <si>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</si>
  <si>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</si>
  <si>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</si>
  <si>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</si>
  <si>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</si>
  <si>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</si>
  <si>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</si>
  <si>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</si>
  <si>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</si>
  <si>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</si>
  <si>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</si>
  <si>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</si>
  <si>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</si>
  <si>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</si>
  <si>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</si>
  <si>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</si>
  <si>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</si>
  <si>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</si>
  <si>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</si>
  <si>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</si>
  <si>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</si>
  <si>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</si>
  <si>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</si>
  <si>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</si>
  <si>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</si>
  <si>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</si>
  <si>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</si>
  <si>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</si>
  <si>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</si>
  <si>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</si>
  <si>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</si>
  <si>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</si>
  <si>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</si>
  <si>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</si>
  <si>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</si>
  <si>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</si>
  <si>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</si>
  <si>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</si>
  <si>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</si>
  <si>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</si>
  <si>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</si>
  <si>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</si>
  <si>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</si>
  <si>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</si>
  <si>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</si>
  <si>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</si>
  <si>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</si>
  <si>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</si>
  <si>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</si>
  <si>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</si>
  <si>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</si>
  <si>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</si>
  <si>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</si>
  <si>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</si>
  <si>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</si>
  <si>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</si>
  <si>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</si>
  <si>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</si>
  <si>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</si>
  <si>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</si>
  <si>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</si>
  <si>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</si>
  <si>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</si>
  <si>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</si>
  <si>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</si>
  <si>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</si>
  <si>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</si>
  <si>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</si>
  <si>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</si>
  <si>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</si>
  <si>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</si>
  <si>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</si>
  <si>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</si>
  <si>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</si>
  <si>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</si>
  <si>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</si>
  <si>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</si>
  <si>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</si>
  <si>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</si>
  <si>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</si>
  <si>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</si>
  <si>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</si>
  <si>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</si>
  <si>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</si>
  <si>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</si>
  <si>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</si>
  <si>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</si>
  <si>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</si>
  <si>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</si>
  <si>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</si>
  <si>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</si>
  <si>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</si>
  <si>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</si>
  <si>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</si>
  <si>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</si>
  <si>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</si>
  <si>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</si>
  <si>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</si>
  <si>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</si>
  <si>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</si>
  <si>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</si>
  <si>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</si>
  <si>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</si>
  <si>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</si>
  <si>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</si>
  <si>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</si>
  <si>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</si>
  <si>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</si>
  <si>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</si>
  <si>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</si>
  <si>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</si>
  <si>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</si>
  <si>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</si>
  <si>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</si>
  <si>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</si>
  <si>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</si>
  <si>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</si>
  <si>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</si>
  <si>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</si>
  <si>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</si>
  <si>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</si>
  <si>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</si>
  <si>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</si>
  <si>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</si>
  <si>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</si>
  <si>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</si>
  <si>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</si>
  <si>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</si>
  <si>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</si>
  <si>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</si>
  <si>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</si>
  <si>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</si>
  <si>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</si>
  <si>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</si>
  <si>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</si>
  <si>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</si>
  <si>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</si>
  <si>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</si>
  <si>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</si>
  <si>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</si>
  <si>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</si>
  <si>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</si>
  <si>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</si>
  <si>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</si>
  <si>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</si>
  <si>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</si>
  <si>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</si>
  <si>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</si>
  <si>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</si>
  <si>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</si>
  <si>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</si>
  <si>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</si>
  <si>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</si>
  <si>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</si>
  <si>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</si>
  <si>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</si>
  <si>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</si>
  <si>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</si>
  <si>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</si>
  <si>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</si>
  <si>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</si>
  <si>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</si>
  <si>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</si>
  <si>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</si>
  <si>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</si>
  <si>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</si>
  <si>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</si>
  <si>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</si>
  <si>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</si>
  <si>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</si>
  <si>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</si>
  <si>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</si>
  <si>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</si>
  <si>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</si>
  <si>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</si>
  <si>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</si>
  <si>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</si>
  <si>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</si>
  <si>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</si>
  <si>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</si>
  <si>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</si>
  <si>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</si>
  <si>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</si>
  <si>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</si>
  <si>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</si>
  <si>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</si>
  <si>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</si>
  <si>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</si>
  <si>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</si>
  <si>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</si>
  <si>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</si>
  <si>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</si>
  <si>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</si>
  <si>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</si>
  <si>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</si>
  <si>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</si>
  <si>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</si>
  <si>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</si>
  <si>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</si>
  <si>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</si>
  <si>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</si>
  <si>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</si>
  <si>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</si>
  <si>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</si>
  <si>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</si>
  <si>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</si>
  <si>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</si>
  <si>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</si>
  <si>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</si>
  <si>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</si>
  <si>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</si>
  <si>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</si>
  <si>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</si>
  <si>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</si>
  <si>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</si>
  <si>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</si>
  <si>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</si>
  <si>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</si>
  <si>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</si>
  <si>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</si>
  <si>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</si>
  <si>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</si>
  <si>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</si>
  <si>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</si>
  <si>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</si>
  <si>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</si>
  <si>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</si>
  <si>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</si>
  <si>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</si>
  <si>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</si>
  <si>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</si>
  <si>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</si>
  <si>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</si>
  <si>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</si>
  <si>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</si>
  <si>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</si>
  <si>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</si>
  <si>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</si>
  <si>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</si>
  <si>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</si>
  <si>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</si>
  <si>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</si>
  <si>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</si>
  <si>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</si>
  <si>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</si>
  <si>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</si>
  <si>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</si>
  <si>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</si>
  <si>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</si>
  <si>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</si>
  <si>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</si>
  <si>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</si>
  <si>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</si>
  <si>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</si>
  <si>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</si>
  <si>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</si>
  <si>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</si>
  <si>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</si>
  <si>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</si>
  <si>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</si>
  <si>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</si>
  <si>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</si>
  <si>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</si>
  <si>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</si>
  <si>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</si>
  <si>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</si>
  <si>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</si>
  <si>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</si>
  <si>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</si>
  <si>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</si>
  <si>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</si>
  <si>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</si>
  <si>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</si>
  <si>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</si>
  <si>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</si>
  <si>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</si>
  <si>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</si>
  <si>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</si>
  <si>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</si>
  <si>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</si>
  <si>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</si>
  <si>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</si>
  <si>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</si>
  <si>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</si>
  <si>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</si>
  <si>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</si>
  <si>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</si>
  <si>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</si>
  <si>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</si>
  <si>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</si>
  <si>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</si>
  <si>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</si>
  <si>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</si>
  <si>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</si>
  <si>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</si>
  <si>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</si>
  <si>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</si>
  <si>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</si>
  <si>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</si>
  <si>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</si>
  <si>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</si>
  <si>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</si>
  <si>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</si>
  <si>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</si>
  <si>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</si>
  <si>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</si>
  <si>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</si>
  <si>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</si>
  <si>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</si>
  <si>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</si>
  <si>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</si>
  <si>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</si>
  <si>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</si>
  <si>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</si>
  <si>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</si>
  <si>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</si>
  <si>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</si>
  <si>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</si>
  <si>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</si>
  <si>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</si>
  <si>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</si>
  <si>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</si>
  <si>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</si>
  <si>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</si>
  <si>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</si>
  <si>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</si>
  <si>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</si>
  <si>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</si>
  <si>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</si>
  <si>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</si>
  <si>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</si>
  <si>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</si>
  <si>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</si>
  <si>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</si>
  <si>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</si>
  <si>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</si>
  <si>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</si>
  <si>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</si>
  <si>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</si>
  <si>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</si>
  <si>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</si>
  <si>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</si>
  <si>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</si>
  <si>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</si>
  <si>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</si>
  <si>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</si>
  <si>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</si>
  <si>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</si>
  <si>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</si>
  <si>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</si>
  <si>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</si>
  <si>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</si>
  <si>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</si>
  <si>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</si>
  <si>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</si>
  <si>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</si>
  <si>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</si>
  <si>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</si>
  <si>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</si>
  <si>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</si>
  <si>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</si>
  <si>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</si>
  <si>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</si>
  <si>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</si>
  <si>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</si>
  <si>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</si>
  <si>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</si>
  <si>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</si>
  <si>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</si>
  <si>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</si>
  <si>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</si>
  <si>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</si>
  <si>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</si>
  <si>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</si>
  <si>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</si>
  <si>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</si>
  <si>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</si>
  <si>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</si>
  <si>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</si>
  <si>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</si>
  <si>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</si>
  <si>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</si>
  <si>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</si>
  <si>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</si>
  <si>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</si>
  <si>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</si>
  <si>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</si>
  <si>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</si>
  <si>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</si>
  <si>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</si>
  <si>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</si>
  <si>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</si>
  <si>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</si>
  <si>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</si>
  <si>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</si>
  <si>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</si>
  <si>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</si>
  <si>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</si>
  <si>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</si>
  <si>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</si>
  <si>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</si>
  <si>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</si>
  <si>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</si>
  <si>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</si>
  <si>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</si>
  <si>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</si>
  <si>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</si>
  <si>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</si>
  <si>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</si>
  <si>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</si>
  <si>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</si>
  <si>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</si>
  <si>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</si>
  <si>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</si>
  <si>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</si>
  <si>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</si>
  <si>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</si>
  <si>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</si>
  <si>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</si>
  <si>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</si>
  <si>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</si>
  <si>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</si>
  <si>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</si>
  <si>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</si>
  <si>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</si>
  <si>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</si>
  <si>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</si>
  <si>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</si>
  <si>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</si>
  <si>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</si>
  <si>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</si>
  <si>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</si>
  <si>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</si>
  <si>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</si>
  <si>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</si>
  <si>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</si>
  <si>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</si>
  <si>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</si>
  <si>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</si>
  <si>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</si>
  <si>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</si>
  <si>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</si>
  <si>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</si>
  <si>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</si>
  <si>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</si>
  <si>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</si>
  <si>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</si>
  <si>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</si>
  <si>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</si>
  <si>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</si>
  <si>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</si>
  <si>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</si>
  <si>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</si>
  <si>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</si>
  <si>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</si>
  <si>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</si>
  <si>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</si>
  <si>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</si>
  <si>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</si>
  <si>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</si>
  <si>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</si>
  <si>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</si>
  <si>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</si>
  <si>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</si>
  <si>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</si>
  <si>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</si>
  <si>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</si>
  <si>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</si>
  <si>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</si>
  <si>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</si>
  <si>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</si>
  <si>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</si>
  <si>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</si>
  <si>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</si>
  <si>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</si>
  <si>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</si>
  <si>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</si>
  <si>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</si>
  <si>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</si>
  <si>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</si>
  <si>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</si>
  <si>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</si>
  <si>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</si>
  <si>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</si>
  <si>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</si>
  <si>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</si>
  <si>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</si>
  <si>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</si>
  <si>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</si>
  <si>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</si>
  <si>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</si>
  <si>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</si>
  <si>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</si>
  <si>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</si>
  <si>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</si>
  <si>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</si>
  <si>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</si>
  <si>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</si>
  <si>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</si>
  <si>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</si>
  <si>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</si>
  <si>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</si>
  <si>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</si>
  <si>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</si>
  <si>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</si>
  <si>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</si>
  <si>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</si>
  <si>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</si>
  <si>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</si>
  <si>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</si>
  <si>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</si>
  <si>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</si>
  <si>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</si>
  <si>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</si>
  <si>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</si>
  <si>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</si>
  <si>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</si>
  <si>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</si>
  <si>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</si>
  <si>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</si>
  <si>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</si>
  <si>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</si>
  <si>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</si>
  <si>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</si>
  <si>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</si>
  <si>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</si>
  <si>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</si>
  <si>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</si>
  <si>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</si>
  <si>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</si>
  <si>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</si>
  <si>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</si>
  <si>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</si>
  <si>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</si>
  <si>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</si>
  <si>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</si>
  <si>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</si>
  <si>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</si>
  <si>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</si>
  <si>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</si>
  <si>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</si>
  <si>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</si>
  <si>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</si>
  <si>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</si>
  <si>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</si>
  <si>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</si>
  <si>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</si>
  <si>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</si>
  <si>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</si>
  <si>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</si>
  <si>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</si>
  <si>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</si>
  <si>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</si>
  <si>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</si>
  <si>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</si>
  <si>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</si>
  <si>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</si>
  <si>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</si>
  <si>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</si>
  <si>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</si>
  <si>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</si>
  <si>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</si>
  <si>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</si>
  <si>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</si>
  <si>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</si>
  <si>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</si>
  <si>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</si>
  <si>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</si>
  <si>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</si>
  <si>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</si>
  <si>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</si>
  <si>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</si>
  <si>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</si>
  <si>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</si>
  <si>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</si>
  <si>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</si>
  <si>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</si>
  <si>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</si>
  <si>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</si>
  <si>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</si>
  <si>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</si>
  <si>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</si>
  <si>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</si>
  <si>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</si>
  <si>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</si>
  <si>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</si>
  <si>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</si>
  <si>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</si>
  <si>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</si>
  <si>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</si>
  <si>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</si>
  <si>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</si>
  <si>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</si>
  <si>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</si>
  <si>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</si>
  <si>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</si>
  <si>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</si>
  <si>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</si>
  <si>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</si>
  <si>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</si>
  <si>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</si>
  <si>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</si>
  <si>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</si>
  <si>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</si>
  <si>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</si>
  <si>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</si>
  <si>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</si>
  <si>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</si>
  <si>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</si>
  <si>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</si>
  <si>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</si>
  <si>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</si>
  <si>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</si>
  <si>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</si>
  <si>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</si>
  <si>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</si>
  <si>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</si>
  <si>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</si>
  <si>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</si>
  <si>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</si>
  <si>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</si>
  <si>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</si>
  <si>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</si>
  <si>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</si>
  <si>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</si>
  <si>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</si>
  <si>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</si>
  <si>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</si>
  <si>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</si>
  <si>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</si>
  <si>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</si>
  <si>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</si>
  <si>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</si>
  <si>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</si>
  <si>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</si>
  <si>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</si>
  <si>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</si>
  <si>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</si>
  <si>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</si>
  <si>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</si>
  <si>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</si>
  <si>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</si>
  <si>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</si>
  <si>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</si>
  <si>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</si>
  <si>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</si>
  <si>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</si>
  <si>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</si>
  <si>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</si>
  <si>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</si>
  <si>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</si>
  <si>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</si>
  <si>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</si>
  <si>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</si>
  <si>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</si>
  <si>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</si>
  <si>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</si>
  <si>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</si>
  <si>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</si>
  <si>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</si>
  <si>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</si>
  <si>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</si>
  <si>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</si>
  <si>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</si>
  <si>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</si>
  <si>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</si>
  <si>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</si>
  <si>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</si>
  <si>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</si>
  <si>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</si>
  <si>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</si>
  <si>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</si>
  <si>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</si>
  <si>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</si>
  <si>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</si>
  <si>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</si>
  <si>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</si>
  <si>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</si>
  <si>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</si>
  <si>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</si>
  <si>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</si>
  <si>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</si>
  <si>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</si>
  <si>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</si>
  <si>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</si>
  <si>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</si>
  <si>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</si>
  <si>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</si>
  <si>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</si>
  <si>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</si>
  <si>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</si>
  <si>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</si>
  <si>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</si>
  <si>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</si>
  <si>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</si>
  <si>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</si>
  <si>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</si>
  <si>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</si>
  <si>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</si>
  <si>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</si>
  <si>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</si>
  <si>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</si>
  <si>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</si>
  <si>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</si>
  <si>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</si>
  <si>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</si>
  <si>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</si>
  <si>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</si>
  <si>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</si>
  <si>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</si>
  <si>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</si>
  <si>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</si>
  <si>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</si>
  <si>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</si>
  <si>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</si>
  <si>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</si>
  <si>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</si>
  <si>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</si>
  <si>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</si>
  <si>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</si>
  <si>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</si>
  <si>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</si>
  <si>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</si>
  <si>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</si>
  <si>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</si>
  <si>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</si>
  <si>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</si>
  <si>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</si>
  <si>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</si>
  <si>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</si>
  <si>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</si>
  <si>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</si>
  <si>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</si>
  <si>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</si>
  <si>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</si>
  <si>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</si>
  <si>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</si>
  <si>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</si>
  <si>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</si>
  <si>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</si>
  <si>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</si>
  <si>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</si>
  <si>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</si>
  <si>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</si>
  <si>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</si>
  <si>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</si>
  <si>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</si>
  <si>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</si>
  <si>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</si>
  <si>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</si>
  <si>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</si>
  <si>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</si>
  <si>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</si>
  <si>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</si>
  <si>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</si>
  <si>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</si>
  <si>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</si>
  <si>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</si>
  <si>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</si>
  <si>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</si>
  <si>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</si>
  <si>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</si>
  <si>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</si>
  <si>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</si>
  <si>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</si>
  <si>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</si>
  <si>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</si>
  <si>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</si>
  <si>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</si>
  <si>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</si>
  <si>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</si>
  <si>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</si>
  <si>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</si>
  <si>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</si>
  <si>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</si>
  <si>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</si>
  <si>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</si>
  <si>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</si>
  <si>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</si>
  <si>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</si>
  <si>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</si>
  <si>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</si>
  <si>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</si>
  <si>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</si>
  <si>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</si>
  <si>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</si>
  <si>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</si>
  <si>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</si>
  <si>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</si>
  <si>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</si>
  <si>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</si>
  <si>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</si>
  <si>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</si>
  <si>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</si>
  <si>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</si>
  <si>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</si>
  <si>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</si>
  <si>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</si>
  <si>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</si>
  <si>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</si>
  <si>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</si>
  <si>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</si>
  <si>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</si>
  <si>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</si>
  <si>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</si>
  <si>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</si>
  <si>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</si>
  <si>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</si>
  <si>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</si>
  <si>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</si>
  <si>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</si>
  <si>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</si>
  <si>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</si>
  <si>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</si>
  <si>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</si>
  <si>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</si>
  <si>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</si>
  <si>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</si>
  <si>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</si>
  <si>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</si>
  <si>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</si>
  <si>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</si>
  <si>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</si>
  <si>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</si>
  <si>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</si>
  <si>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</si>
  <si>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</si>
  <si>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</si>
  <si>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</si>
  <si>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</si>
  <si>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</si>
  <si>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</si>
  <si>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</si>
  <si>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</si>
  <si>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</si>
  <si>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</si>
  <si>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</si>
  <si>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</si>
  <si>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</si>
  <si>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</si>
  <si>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</si>
  <si>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</si>
  <si>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</si>
  <si>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</si>
  <si>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</si>
  <si>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</si>
  <si>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</si>
  <si>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</si>
  <si>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</si>
  <si>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</si>
  <si>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</si>
  <si>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</si>
  <si>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</si>
  <si>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</si>
  <si>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</si>
  <si>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b) Desarrollar mecanismos de publicación, difusión y comunicación; con acciones de utilización de medios diversos para dar a conocer los resultados de las investigaciones y las actividades de investigación y de gestión de la investigación.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</si>
  <si>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</si>
  <si>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</si>
  <si>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</si>
  <si>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</si>
  <si>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</si>
  <si>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</si>
  <si>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1) Contar con el currículo actualizado de la Carrera de Banca y Finanzas</t>
  </si>
  <si>
    <t xml:space="preserve">1) 100% del plan de estudios de la carrera de banca y finanzas actualizado. </t>
  </si>
  <si>
    <t>1.a.1.B</t>
  </si>
  <si>
    <t xml:space="preserve">a.1.1 Realización de investigaciones de mercado que permitan evaluar la pertinencia de los planes de estudio.                                                                                                              </t>
  </si>
  <si>
    <t>La Sub-comisión cumple con los tiempos establecidos de entrega de avances a la Dirección de Docencia</t>
  </si>
  <si>
    <t xml:space="preserve">Se necesita que docentes retomen aprendizajes del taller sobre el modelo educativo para la innovación al momento de enseñar sus cursos. </t>
  </si>
  <si>
    <t>Plan de estudios aprobado.</t>
  </si>
  <si>
    <t>Funcionarios del sistema bancario</t>
  </si>
  <si>
    <t xml:space="preserve">Jefes de Departamento y Coordinadores de las diferentes carreras de Facultad. </t>
  </si>
  <si>
    <t>1) Contar con el currículo actualizado de la Carrera de Contaduria Publica y Finanzas</t>
  </si>
  <si>
    <t xml:space="preserve">comisiones curriculares de la carrera funcionando 60% de avance del plan de Estudios Actualizado de la carrera Contaduría Pública y Finanzas </t>
  </si>
  <si>
    <t>1.a.1.C</t>
  </si>
  <si>
    <t>1) Realizar talleres para examinar y ajustar la coherencia de los planes de Estudio tanto en Ciudad Universitaria como en los centros regionales                 2) Supervision de la gestion de los planes de estudio en CU y Centros regionales</t>
  </si>
  <si>
    <t>Participación de los docentes y miembros de las comisiones</t>
  </si>
  <si>
    <t>Actualización del plan de estudios para estar acorde con la normativa internacional mejorar la calidad de los egresados de nuestra carrera</t>
  </si>
  <si>
    <t>listas de asistencia</t>
  </si>
  <si>
    <t>Docentes y estudiantes</t>
  </si>
  <si>
    <t>Coordinaodr academico de la carrera</t>
  </si>
  <si>
    <t>BANCA Y FINANZAS</t>
  </si>
  <si>
    <t>CONTADURIA PÚBLICA</t>
  </si>
  <si>
    <t>Desarrollo Curricular</t>
  </si>
  <si>
    <t>Informe comparativo de hallazgos, referente a los cambios propuestos para la carrera, cantidad de talleres de revisión y rediseño curricular fectivamente desarrollados.</t>
  </si>
  <si>
    <t>1.a.1</t>
  </si>
  <si>
    <t>Realizar estudios comparativos de carreras internacionales (América Latina) similares a la orientación de Comercio Internacional con la finalidad de elaborar el documento de desarrollo Curricular (Ref. 1.1.1.1. )</t>
  </si>
  <si>
    <t>Disponibilidad del equipo de la Sub-Comisión para la revisión y rediseño curricular.</t>
  </si>
  <si>
    <t>Se tienen la necesidad de capacitación para desarrollar de acuerdo al modelo educativo la reforma a los planes de estudios de la carrera de comercio interacional.</t>
  </si>
  <si>
    <t>Documento comparativo de hallazgos, referente a los cambios propuestos para la carrera</t>
  </si>
  <si>
    <t>Sub comisión de desarrollo curricular.</t>
  </si>
  <si>
    <t>Coordinador@ de la Sub-Comisión de Desarrollo Curricular</t>
  </si>
  <si>
    <t>Documento curricular entregado.</t>
  </si>
  <si>
    <t>1.a.2</t>
  </si>
  <si>
    <t>Reuniones de acompañamiento con la Dirección de Docencia.          Elaboración del documento curricular bajo el enfoque metodológico investigativo (1.1.1.2.)</t>
  </si>
  <si>
    <t xml:space="preserve"> La carrera debe contar con el documento curricular que contemple los diferentes enfoques y debe estar aprobado por las instancias correspondientes.  </t>
  </si>
  <si>
    <t>Informes de avance</t>
  </si>
  <si>
    <t>Encuadernadora</t>
  </si>
  <si>
    <t>Carátulas</t>
  </si>
  <si>
    <t>Anillos o peines para encuadernar (Caja 25 unidades)</t>
  </si>
  <si>
    <t>carpetas de archivos</t>
  </si>
  <si>
    <t>Tintas</t>
  </si>
  <si>
    <t>Resmas de Papel</t>
  </si>
  <si>
    <t>Rotuladora electrónica</t>
  </si>
  <si>
    <t>COMERCIO INTERNACIONAL</t>
  </si>
  <si>
    <t xml:space="preserve">2) La carrera debe explicitar en su currículo las diferentes corrientes de pensamiento en el campo del coonocimiento que desarrolla para la formación profesional. </t>
  </si>
  <si>
    <t>Documento curricular entregado (Avance del marco teórico aprobado por la Dirección de Docencia).</t>
  </si>
  <si>
    <t>1.a.3</t>
  </si>
  <si>
    <t xml:space="preserve">Elaboración de documento de desarrollo curricular (Ref. 1.2.1.4., 1.2.1.5. 1.5.1.1.,1.5.1.2., 1.5.8.1.) </t>
  </si>
  <si>
    <t xml:space="preserve">                                                                                                                                                                                                                                                                                                                                                                                                                                                                                                                                                                                                                                                                                                                                                                                                                                                                                                                                                                                                                                                                                                                                                                                                                                                                                                                                                                                                                                            </t>
  </si>
  <si>
    <t>Cumplimiento de fechas de entrega por parte de los miembros.</t>
  </si>
  <si>
    <t>La carrera debe contar con documentación que soporte las decisiones a adoptar, con inclusión de ejes transversales definidos en el modelo educativo de la UNAH, como respuesta a las necesidades del mercado laboral y la sociedad en general.</t>
  </si>
  <si>
    <t>Documento final</t>
  </si>
  <si>
    <t>Cuerpo docente</t>
  </si>
  <si>
    <t xml:space="preserve">1) Contar con el currículo actualizado de la Carrera de Mercadotecnia.        </t>
  </si>
  <si>
    <t xml:space="preserve">1) 100% del plan de estudios de la carrera de mercadotecnia actualizado. </t>
  </si>
  <si>
    <t>2.2.3</t>
  </si>
  <si>
    <t xml:space="preserve">a.1 Proseguir con el programa de trabajo de la reforma al plan de estudios.                                                                                                                                                                                                                     a.2 Actualizacion de los insumos  que permitan evaluar la pertinencia del plan de estudio. </t>
  </si>
  <si>
    <t xml:space="preserve">Colaboracion y compromiso de los docentes en realizar los cambios y actualizaciones en las asignaturas del plan de estudios de la carrera. </t>
  </si>
  <si>
    <t>Contribuir con los cambios a la calidad educativa, mejorando la formacion profesional.</t>
  </si>
  <si>
    <t>Plan de Reforma de la Carrera de Mercadotecnia</t>
  </si>
  <si>
    <t>Estudiantes de la Carrera de Mercadotecnia</t>
  </si>
  <si>
    <t>Carrera de Mercadotecnia</t>
  </si>
  <si>
    <t xml:space="preserve">3) Aplicación del Modelo Educativo en el proceso de enseñanza-aprendizaje en todas las Facultades y Centros Regionales. </t>
  </si>
  <si>
    <t>1) 90% de docentes que están desarrollando innovaciones educativas.</t>
  </si>
  <si>
    <t>2.5.1</t>
  </si>
  <si>
    <t xml:space="preserve">a.3 Capacitacion de los 15 docentes de la carrera de acuerdo  al programa de capacitacion docente para el rediseño del  plan de estudios por estructura basada en competencia segun modelo educativo de la UNAH.           </t>
  </si>
  <si>
    <t>Compromiso de los docentes participando en el  programa de capacitacion</t>
  </si>
  <si>
    <t>Adquirir los conocimientos necesarios para generar las mejoras en los programas de las asignaturas.</t>
  </si>
  <si>
    <t xml:space="preserve">Diplomas de las capacitaciones </t>
  </si>
  <si>
    <t>Docentes de la planta de profesores de Mercadotecnia</t>
  </si>
  <si>
    <t>Instituto de Profesionalizacion y Superacion Docente y Docentes de la Carrera de Mercadotecnia</t>
  </si>
  <si>
    <t xml:space="preserve">1) Aplicación del Modelo Educativo en el proceso de enseñanza-aprendizaje en la carrera de banca y finanzas. </t>
  </si>
  <si>
    <t>1) 60 % de docentes que están desarrollando innovaciones educativas.</t>
  </si>
  <si>
    <t>1.b.1.B</t>
  </si>
  <si>
    <t>b.2 Impartir talleres de capacitación a toda la comunidad docente  sobre los fundamentos y principios del nuevo modelo educativo.                                                       b.3 Promoción e incentivos para la innovación educativa.</t>
  </si>
  <si>
    <t xml:space="preserve">Docentes toman en cuenta aprendizajes del taller sobre el modelo educativo impartido en Septiembre del año 2011 al momento de enseñar sus cursos. </t>
  </si>
  <si>
    <t xml:space="preserve">Prácticas innovadoras se ven reflejadas en la planificación académica. </t>
  </si>
  <si>
    <t>Docentes de la carrera de banca y finanzas</t>
  </si>
  <si>
    <t>Docentes de la Carrera de Banca y Finanzas</t>
  </si>
  <si>
    <t>Docentes capacitados en el modelo educativo de la UNAH</t>
  </si>
  <si>
    <t>100% de los docentes capacitacidos en el modelo educativo de la UNAH</t>
  </si>
  <si>
    <t>1.b.1.C</t>
  </si>
  <si>
    <t>Socializacion del modelo educativo de la UNAH a los docentes nuevos</t>
  </si>
  <si>
    <t>Participación de los docentes</t>
  </si>
  <si>
    <t>Para tener Docentes Capacitados y Mejorar la Curricula de los mismo y Beneficiar a los Estudiantes.</t>
  </si>
  <si>
    <t>listas de asistencia, Diploma, Material Impreso.</t>
  </si>
  <si>
    <t>Docentes y Estudiantes</t>
  </si>
  <si>
    <t>Dirección de Docencia, Coordinador académico de la Carrera.</t>
  </si>
  <si>
    <t>2) Implementándose innovaciones en la Didáctica aplicada en la carrera de banca y finanzas.</t>
  </si>
  <si>
    <t>1) Número de experiencias de innovación curricular.</t>
  </si>
  <si>
    <t>b.3 Ejecución de la ruta del desarrollo curricular en las unidades Académicas.</t>
  </si>
  <si>
    <t xml:space="preserve"> Innovaciones curriculares se ven reflejados en programas de asignaturas.   </t>
  </si>
  <si>
    <t xml:space="preserve"> Planes y programas de asignaturas deben reflejar innovaciones pedagógicas </t>
  </si>
  <si>
    <t>1.b.2.C</t>
  </si>
  <si>
    <t xml:space="preserve">3)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</si>
  <si>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</si>
  <si>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1.b.3.B</t>
  </si>
  <si>
    <t>Promoción de la obligatoriedad de mantenimiento del sistema de estadísiticas por parte de todas las instancias de gestión académica.</t>
  </si>
  <si>
    <t>Sistema de estadísticas es mantenido en el departamento de banca y finanzas</t>
  </si>
  <si>
    <t>Sistema de Estadisticas es necesario para conocer el rendimiento de la población docente</t>
  </si>
  <si>
    <t>Hojas con información estadística es documentada por docentes y registrada por la secretaria</t>
  </si>
  <si>
    <t>1) Desarrollo curricular de plan de estudios de la carrera de Comercio Internacional, adaptado a las necesidades de la sociedad y los pilares del nuevo modelo eeducativo.</t>
  </si>
  <si>
    <t>1.b.1.</t>
  </si>
  <si>
    <t>Elaboración de documento de desarrollo curricular (Ref. 1.5.1.1., 1.5.1.2., 1.5.10.1.)</t>
  </si>
  <si>
    <t xml:space="preserve">1) Estudios de pertinencia realizados. </t>
  </si>
  <si>
    <t>1) Se realizará por lo menos un (1) estudio de las demandas de profesionales que el mercado necesita.</t>
  </si>
  <si>
    <t xml:space="preserve">Realización de investigaciones de mercado que permitan evaluar la pertinencia del  plan de estudio de la Carrera.                                                                                                              </t>
  </si>
  <si>
    <t>Informe de Investigación</t>
  </si>
  <si>
    <t>La Carreras de la UNAH trabajan activamente en la actualización de sus planes de estudio.</t>
  </si>
  <si>
    <t>Investigación realizada</t>
  </si>
  <si>
    <t>Empleadores del sector público</t>
  </si>
  <si>
    <t>Sub-Comisión Desarrollo Curricular</t>
  </si>
  <si>
    <t>Combustible para movilización del personal que hará la investigación</t>
  </si>
  <si>
    <t>Impresión y copia del material que resulte de la investigación</t>
  </si>
  <si>
    <t>3)  Modelo educativo ha sido incorporado en las carreras programadas.</t>
  </si>
  <si>
    <t>3) Nuevo Modelo Educativo incorporado en por lo menos 15 carreras.</t>
  </si>
  <si>
    <t xml:space="preserve">b.3 Plan de estudios rediseñado conforme  al nuevo modelo educativo </t>
  </si>
  <si>
    <t>1.2.1</t>
  </si>
  <si>
    <t>Los cambios y actualizaciones en las asignaturas conforme al nuevo modelo educativo de la UNAH.</t>
  </si>
  <si>
    <t>Adaptar el  rediseño del plan de estudios de mercadotecnia basado con el enfoque de estructura por competencias</t>
  </si>
  <si>
    <t>1)Existencia de cursos en línea</t>
  </si>
  <si>
    <t>1) Numero de cursos en línea de la carrera de banca y finanzas</t>
  </si>
  <si>
    <t>1.c.1.B</t>
  </si>
  <si>
    <t xml:space="preserve">Promover entre los docentes la construcción de cursos en línea.         </t>
  </si>
  <si>
    <t>Docentes estan motivados de tener sus cursos en línea</t>
  </si>
  <si>
    <t>Sin motivación, los docentes no podrán construir sus cursos en línea.</t>
  </si>
  <si>
    <t xml:space="preserve">Disponibilidad de cursos en línea en la plataforma. </t>
  </si>
  <si>
    <t>2) A través de la implementación del proceso de Gestión de la Calidad Académica  se ejecutan acciones de mejora continua.</t>
  </si>
  <si>
    <t>2) Porcentaje de ejecución de las recomendaciones de mejora contenidas en los planes de Autoevaluación.</t>
  </si>
  <si>
    <t>c.2) 40 % de las recomendaciones del plan mejoras de la carrera puestas en practica.</t>
  </si>
  <si>
    <t>1.c.1.A</t>
  </si>
  <si>
    <t>Dispocion por parte de las autoridades, docentes y estudiantes para poner en marcha las recomendaciones del plan de mejoras.</t>
  </si>
  <si>
    <t>Implementar las recomendaciones del plan de mejoras para lograr el cumplimiento en el proceso de autoevaluacion.</t>
  </si>
  <si>
    <t>Resultados en el plan de mejoras</t>
  </si>
  <si>
    <t>Docentes y estudiantes de la carrera.</t>
  </si>
  <si>
    <t>4) Contar con normativa académica actualizada y pertinente y aplicándose de forma correcta en las diferentes instacias de la UNAH.                                                        5) Diseño del Programa de Desarrollo del Modelo Educativo y sus diferentes componentes.</t>
  </si>
  <si>
    <t>1) Normas Académicas de la UNAH socializadas.                                                                                                                                                                                                                            2)Publicación disponible.</t>
  </si>
  <si>
    <t xml:space="preserve">c.4) Divulgación de Normas Académicas a la planta de profesores de mercadotecnia.  </t>
  </si>
  <si>
    <t>1.c.1.C</t>
  </si>
  <si>
    <t>Participacion de los docentes en reuniones o charlas que las autoridades universitarias ofrecen.</t>
  </si>
  <si>
    <t>Mantener informados a los docentes sobre los nuevos procesos o cambios en las normas academicas.</t>
  </si>
  <si>
    <t>Listas de asistencia a charlas y reuniones</t>
  </si>
  <si>
    <t>Docentes de la carrera</t>
  </si>
  <si>
    <t>Autoridades Universitarias y Carrera de mercadotecnia.</t>
  </si>
  <si>
    <t>1) Autoevaluacion y Evaluacion externa de la Carrera</t>
  </si>
  <si>
    <t>Seguimiento a los planes de mejora continua de la calidad en la Carrerra de Contaduria publica y Finanzas</t>
  </si>
  <si>
    <t>1) Equipar con la tecnologia y software apropiada para implementar las clases Virtuales en la carrera.         2) Realizar talleres para asesorar a los estudiantes en las clases virtuales.</t>
  </si>
  <si>
    <t>Contar con el Presupuesto</t>
  </si>
  <si>
    <t>Para mejoramiento del Laboratorio.</t>
  </si>
  <si>
    <t>1.c.1.D</t>
  </si>
  <si>
    <t>Modulares de Laboratorio</t>
  </si>
  <si>
    <t>Licencias De auditoria y finanzas</t>
  </si>
  <si>
    <t>1) Autoevaluacion y Evaluacion externa de la Carrera del Técnico en Microfinanzas</t>
  </si>
  <si>
    <t>% de avance del diagnóstico</t>
  </si>
  <si>
    <t>1.c.2.C</t>
  </si>
  <si>
    <t>Recopilación de información a través de encuestas aplicadas a estudiantes, egresados, docentes y empleadores, presentación de la misma.</t>
  </si>
  <si>
    <t>1.c.3.C</t>
  </si>
  <si>
    <t>3) Actualizar la informacion de la autoevaluación</t>
  </si>
  <si>
    <t>1) Implementación de cursos de nivelación académica.</t>
  </si>
  <si>
    <t>Un (1) estudio de las demandas de profesionales que el mercado necesita de los egresados de la carrera, derivado de los resultados de la autoevaluación.</t>
  </si>
  <si>
    <t>1.c.1.</t>
  </si>
  <si>
    <t xml:space="preserve">Indagar sobre posibilidades de implementación de seminarios, talleres y charlas de temáticas relacionadas a la formación profesional de los estudiantes. </t>
  </si>
  <si>
    <t xml:space="preserve">2) A través del programa de Autoevaluación, se presentará y ejecutará acciones de mejora continua. </t>
  </si>
  <si>
    <t>Gestiones realizadas por los miembros de la carrera, para la ejecución de mejoras planteadas.</t>
  </si>
  <si>
    <t>1.c.2.</t>
  </si>
  <si>
    <t>Socialización de proyectos de mejora para la carrera, con el fin de establecer grupos de apoyo,donaciones y patrocinios</t>
  </si>
  <si>
    <t>3) Creación de nuevas carreras Técnicas</t>
  </si>
  <si>
    <t xml:space="preserve"> 75% de avance </t>
  </si>
  <si>
    <t>La aprobación del diagnosticos y planes de estudio de cada una de las nuevas carreras Técnicas.</t>
  </si>
  <si>
    <t xml:space="preserve">4)Implementación de la bimodalidad. </t>
  </si>
  <si>
    <t xml:space="preserve">20% de Asignaturas del planes de estudios diseñadas y ofertadas en modalidad  bimodal. </t>
  </si>
  <si>
    <t>Capacitación a docentes y estudiantes en Tecnologias innovadoras.</t>
  </si>
  <si>
    <t>1.2.A</t>
  </si>
  <si>
    <t>1.c.3</t>
  </si>
  <si>
    <t>La disponibilidad del estudiantado en realizar la misma.</t>
  </si>
  <si>
    <t>Para mejoramiento del Técnico en Microfinanzas. En miras de la obtención de la certificación</t>
  </si>
  <si>
    <t>Documentación</t>
  </si>
  <si>
    <t>Estudiantes.</t>
  </si>
  <si>
    <t>Jefatura y Coordinación Academica del Técnico en Microfinanzas</t>
  </si>
  <si>
    <t>La disponibilidad del encuestado en realizar la misma.</t>
  </si>
  <si>
    <t>Para la Actualización de la Atuevaluación.</t>
  </si>
  <si>
    <t>Jefatura y Coordinación Academica de la Carrera.</t>
  </si>
  <si>
    <t>Cooperación y disponibilidad de los empleadores, profesionales y egresados para responder las encuestas.</t>
  </si>
  <si>
    <t>Necesidad de identificación de habilidades  y/o conocimientos relacionados que deben desarrollarse para la mejora curricular del egresado.</t>
  </si>
  <si>
    <t>Documento conclusivo.</t>
  </si>
  <si>
    <t>Empleadores, egresados y profesionales destacados del área del comercio internacional.</t>
  </si>
  <si>
    <t>Coordinador@ de la Sub-Comisión deAutoevaluación</t>
  </si>
  <si>
    <t>Conocimiento generalizado de la situación actual de la carrera y los resultados de la autoevaluación.</t>
  </si>
  <si>
    <t>Necesidad de identificar los puntos que deben ser fortalecidos en la carrera, de manera que se logre una gestión efectiva hacia los mismos.</t>
  </si>
  <si>
    <t>Número de gestiones realizadas y ejecutadas.</t>
  </si>
  <si>
    <t>Docentes, estudiantes y autoridades de la carrera.</t>
  </si>
  <si>
    <t>Coordinador@ de la Sub-Comisión de Autoevaluación</t>
  </si>
  <si>
    <t xml:space="preserve">Disposición por parte de las sub comisiones de la desarrollo curricular  </t>
  </si>
  <si>
    <t>Mejoramiento de la oferta académica de la Facultad de carreras mas cortas y especializadas.</t>
  </si>
  <si>
    <t>Número de Diagnósticos presentados.</t>
  </si>
  <si>
    <t xml:space="preserve">Docentes, estudiantes </t>
  </si>
  <si>
    <t>jefes de Departamento, Coordinadores, Sub-comisiones y direccion de docencia.</t>
  </si>
  <si>
    <t>Que exista presupuesto para contratar a los diseñadores de las clases virtuales.</t>
  </si>
  <si>
    <t>Mejores oportunidades para los estudiantes en cuanto a Flexibilidad de Horario y opción de cursar mas asignaturas.</t>
  </si>
  <si>
    <t>Lista de alumnos matriculados.</t>
  </si>
  <si>
    <t>DIE, DIPP,jefes de Departamento y Coordinadores.</t>
  </si>
  <si>
    <t>Otros gastos</t>
  </si>
  <si>
    <t>Fortalecer los espacios tecnologicos y el equipo necesario para el personal docente.</t>
  </si>
  <si>
    <t>Equipo adquirido</t>
  </si>
  <si>
    <t>Estudiantes y personal de la carrera</t>
  </si>
  <si>
    <t>b.1 Optimizar espacios físicos de  laboratorios. (2 Archivadores, 2 computadoras)</t>
  </si>
  <si>
    <t>Laboratorios equipados.</t>
  </si>
  <si>
    <t>Fortalecimiento de los laboratorios de las carreras.</t>
  </si>
  <si>
    <t>1) Remodelación de los edificios de la Facultad de Ciecias Economicas. (Los costos estan pendientes de parte de la SEAPI)</t>
  </si>
  <si>
    <t>1) edificios Remodelados.</t>
  </si>
  <si>
    <t>6.b.1</t>
  </si>
  <si>
    <t>1.Mejorar y optimizar el espacio físico del aula "Asociación de Estudiantes".2. Remodelación de las oficinas administrativas del Decanato. 3. remodelación de los edificios C2,C3.</t>
  </si>
  <si>
    <t>Coordinador de la Carrera</t>
  </si>
  <si>
    <t xml:space="preserve">1) Comités de Vinculación funcionando con proyectos de Vinculación relacionados con áreas prioritarias. </t>
  </si>
  <si>
    <t>Número de proyectos de vinculación realizados y registrados en la DVUS.</t>
  </si>
  <si>
    <t>3.a.1.B</t>
  </si>
  <si>
    <t>a.1  funcionamiento de un Comité de Vinculación en cada unidad académica para que promueva y gestione el desarrollo  de proyectos con la Dirección de Gestión UNAH- Sociedad para contribuir a la solución de problemas en el país.</t>
  </si>
  <si>
    <t xml:space="preserve">Es necesario la creación de un comité de vinculación que desempeñe esta función en el departameno de banca y finanzas. </t>
  </si>
  <si>
    <t xml:space="preserve">No. de documentos de proyectos de vinculación planificados y ejecutados en la carrera de banca y finanzas de la UNAH. </t>
  </si>
  <si>
    <t>Sector gremial relacionado con carrera de banca y finanzas.</t>
  </si>
  <si>
    <t>Comité de Vinculación de la Carrera de Banca y Finanzas</t>
  </si>
  <si>
    <t>2) Los Departamentos Acadèmicos y las Carreras desarrollan jornadas de capacitación en gestión y ejecución de proyectos de vinculación UNAH-Sociedad.</t>
  </si>
  <si>
    <t>1) Número de jornadas de capacitación Desarrolladas en gestión y ejecución de proyectos de vinculación UNAH-Sociedad.</t>
  </si>
  <si>
    <t>3.a.2.B</t>
  </si>
  <si>
    <t>a.2 Desarrollo de jornadas de capacitación en gestión y ejecución de proyectos de vinculación UNAH-Sociedad</t>
  </si>
  <si>
    <t>Se cuenta con recursos financieros para el desarrollo de jornadas de capacitación en gestión y ejecución de proyectos de vinculación UNAH-Sociedad.</t>
  </si>
  <si>
    <t xml:space="preserve">Se requiere de recursos financieros para el pago de meriendas y materiales para jornadas de capacitación. </t>
  </si>
  <si>
    <t xml:space="preserve">Facturas de compras para insumos de jornadas de capacitación. </t>
  </si>
  <si>
    <t>Docentes de carrera de banca y finanzas</t>
  </si>
  <si>
    <t>1) Actividades de divulgación realizadas.</t>
  </si>
  <si>
    <t xml:space="preserve">1) Se realizará al menos una actividad anual de divulgación por cada carrera o unidad académica involucrada en el proceso de vinculación.                                                        </t>
  </si>
  <si>
    <t>3.c.1.B</t>
  </si>
  <si>
    <t xml:space="preserve">d.1 Los departamentos y las carreras realizan actividades para divulgar los proyectos de vinculación y sus resultados.                                                                                              </t>
  </si>
  <si>
    <t>Las actividdes de divulgación mejoran la imagen de la UNAH</t>
  </si>
  <si>
    <t>Copias de anuncios períodisticos, audios y videos.</t>
  </si>
  <si>
    <t>Sociedad en general</t>
  </si>
  <si>
    <t>Todos los estudiantes de la carrera son supervizados</t>
  </si>
  <si>
    <t>% de Estudiantes que realizan la Practica Profesional Supervizada</t>
  </si>
  <si>
    <t>3.C.1.C</t>
  </si>
  <si>
    <t>Practica Profesional Supervizada en las diferentes entidades privadas y publicas</t>
  </si>
  <si>
    <t>Adquisición de experiencia profesional</t>
  </si>
  <si>
    <t>Documento Impreso</t>
  </si>
  <si>
    <t>Futuros Profesionales</t>
  </si>
  <si>
    <t>Coordinador de práctica profesional, docentes supervisores.</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</si>
  <si>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</si>
  <si>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Fomentar la participacion de los estudiantes y docentes con los diferentes actores de la sociedad hondureña.</t>
  </si>
  <si>
    <t>Eventos desarrollados.</t>
  </si>
  <si>
    <t>Sociedad Hondureña, Comunidad Universitaria.</t>
  </si>
  <si>
    <t>Carrera de Mercadotecnia (Comision de vinculacion)</t>
  </si>
  <si>
    <t>1) Plan de Difusión Cultural formulado.</t>
  </si>
  <si>
    <t>1) No. de talleres, cursos y diplomados  conjuntos realizados; 2) No. de eventos conjuntos realizados.</t>
  </si>
  <si>
    <t>3.d.1.B</t>
  </si>
  <si>
    <t xml:space="preserve">Ejecución de dos  programas de educación no formal  en derecho bancario junto con la asociación hondureña de instituciones bancarias (AHIBA). </t>
  </si>
  <si>
    <t>Diplomados y cursos  que persiguen capacitar a los egresados en Diferentes areas de las Ciencias Economicas Administrativas y Contables.</t>
  </si>
  <si>
    <t>Listas de participantes en los programas de educación no formal en derecho bancario.</t>
  </si>
  <si>
    <t>Funcionarios de Instituciones Financieras</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</si>
  <si>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</si>
  <si>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</si>
  <si>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3.3.3</t>
  </si>
  <si>
    <t>a.1  El Comité de Vinculación de la carrera funcionando y desarrollando proyectos de vinculacion.</t>
  </si>
  <si>
    <t>Contribuir con programas o proyectos a la sociedad hondureña</t>
  </si>
  <si>
    <t>Eventos realizados, programas ejecutados etc</t>
  </si>
  <si>
    <t>No. De Convenios con instituciones Privadas y Gubernamentales</t>
  </si>
  <si>
    <t>3.a.2.C</t>
  </si>
  <si>
    <t>1)Realizacion de Proyectos de factivilidad en diferentes Comunidades                        2) Realizacion de proyectos de Organización Administrativa y Financiera a Pequeñas y Medianas Empresas</t>
  </si>
  <si>
    <t>Apoyo a la pequeña y mediana empresa</t>
  </si>
  <si>
    <t>Informe Impreso y en Digital</t>
  </si>
  <si>
    <t>Sociedad en General</t>
  </si>
  <si>
    <t xml:space="preserve">Docentes y Estudianrtes </t>
  </si>
  <si>
    <t>1) Crear la Unidad de Vinculación de la Carrera de Comercio Internacional, con el fin de coordinar actividades propias de las clases más orientadas a solventar los problemas de los microproductores y comercializadores.</t>
  </si>
  <si>
    <t>Unidad de Vinculación en funcionamiento y lineamientos internos de vinculación de la carrera de Comercio Internacional.</t>
  </si>
  <si>
    <t>3.a.1</t>
  </si>
  <si>
    <t>Gestión para la creación y funcionamiento de la Unidad de Vinculación de la carrera, bajo los lineamientos de vinculación UNAH sociedad. (Ref. 3.1.1.1., 3.1.2.1., 3.1.2.2., 3.3.2.1, 3.3.2.2., 3.2.2.3.)</t>
  </si>
  <si>
    <t>El Comité de Vinculación gestionará y promoverá el desarrollo de proyectos para contribuir a la solución de problemas en el país, mediante trabajos focalizados con microempresas.</t>
  </si>
  <si>
    <t>Número de gestiones de vinculación realizadas.                                  Documento final de lineamientos internos de la Unidad de Vinculación.</t>
  </si>
  <si>
    <t>Micorempresarios, estudiantes y  50% de los docentes  activos.</t>
  </si>
  <si>
    <t>Coordinador@ de la Unidad de Vinculación</t>
  </si>
  <si>
    <t>2) Formular un proyecto de vinculación con microempresarios, a través de desarrollo de actividades en las clases afines.</t>
  </si>
  <si>
    <t>Programa de gestión y promoción de exportaciones para microempresarios.</t>
  </si>
  <si>
    <t>3.a.2.</t>
  </si>
  <si>
    <t>Identificación y apoyo a microempresarios exportadores o con fin de exportación en el mediano plazo (Ref. 3.4.1.1.)</t>
  </si>
  <si>
    <t>Necesidad de orientación sobre desarrollo de productos, diversificación y estudios de mercado y posibilidades de exportación proporcionada desde la carrera.</t>
  </si>
  <si>
    <t xml:space="preserve">Número de gestiones de vinculación realizadas.                                Informe de resultados. </t>
  </si>
  <si>
    <t>1) Socialización y aplicación de políticas de vinculación realizadas.</t>
  </si>
  <si>
    <t>1) Se realizará al menos una (1) actividad anual, por cada unidad o carrera involucrada, para socializar y aplicar las políticas de vinculación acordadas.</t>
  </si>
  <si>
    <t>3.b.1.B</t>
  </si>
  <si>
    <t>c.1 Los Departamentos Académicos y las carreras realizan actividades para socializar y aplicar las políticas de vinculación.</t>
  </si>
  <si>
    <t>Políticas de vinculación son socializadas en jornadas de capacitación sobre gestión y ejecución de proyectos de vinculación</t>
  </si>
  <si>
    <t>2) En ejecución convenios suscritos entre la UNAH e instancias de la Sociedad Civil, Gobierno Central, Local; Empresa privada, etc.,</t>
  </si>
  <si>
    <t>Número de convenio en ejecución.</t>
  </si>
  <si>
    <t>3.b.2.B</t>
  </si>
  <si>
    <t>Los Departamentos Académicos negocian y promueven ls aprobación de convenios en el campo de la vinculación.</t>
  </si>
  <si>
    <t>Instituciones de la sociedad y del gobierno dispuestas a celebrar convenios con la Universidad.</t>
  </si>
  <si>
    <t>Se requiere de la voluntad de las instituciones sociales y del gobierno para la celebración de convenios.</t>
  </si>
  <si>
    <t>Textos de los convenios celebrados.</t>
  </si>
  <si>
    <t>Instituciones sociales y de gobierno.</t>
  </si>
  <si>
    <t>1) Macroproyecto de Desarrollo Físico implementado, incluyendo Centros Regionales, CRAED, ITS.
2) Infraestructura física de CRAED pilotos en proceso de construcción.</t>
  </si>
  <si>
    <t>1) Se implementará el macroproyecto de desarrollo físico para la optimización del espacio físico en el período 2012-2016.</t>
  </si>
  <si>
    <t>b.1</t>
  </si>
  <si>
    <t>b.1 Adquirir equipo tecnologico e insumos para optimizar espacios físicos de  laboratorios. (2 Archivadores, 2 computadoras)</t>
  </si>
  <si>
    <t>equipo</t>
  </si>
  <si>
    <t>2. Contrucción de la torre Ubicada en los anexos del edificio C1. (Los costos estan pendientes de parte de la SEAPI)</t>
  </si>
  <si>
    <t>Edificio Contruido.</t>
  </si>
  <si>
    <t>Gestionar con la SEAPI los planos y la aprovación del presupuesto.</t>
  </si>
  <si>
    <t>Decana de Facultad de Ciencias Economicas y la SEAPI.</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</si>
  <si>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</si>
  <si>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</si>
  <si>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</si>
  <si>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6.c.1</t>
  </si>
  <si>
    <t>Equipar la Carrera con  tecnología de última generación (computadoras, impresoras, fotocopiadora).</t>
  </si>
  <si>
    <t>6.c.2</t>
  </si>
  <si>
    <t>Equipar la Carrera con el mobiliario adecuado para realizar las gestiones académicas y administrativas.</t>
  </si>
  <si>
    <t>El mobiliario y equipo de la Carrera se encuentra deteriorado y depreciado.</t>
  </si>
  <si>
    <t>Personal docente y administrativo de la Carrera</t>
  </si>
  <si>
    <t>Coordinador</t>
  </si>
  <si>
    <t>1) Fortalecimiento del uso de TICs y gestión de libros de texto actualizados.</t>
  </si>
  <si>
    <t>Número de aulas equipadas.</t>
  </si>
  <si>
    <t>8.c.1.</t>
  </si>
  <si>
    <t>Gestión para proyectos de equipamiento de aulas audiovisuales y actualización de la página web (Ref. 1.2.1.1. y 1.2.1.2.)</t>
  </si>
  <si>
    <t>Fortalecimiento del uso de TICs en el aula y aprovechamiento de recursos gratuitos disponibles en la red.</t>
  </si>
  <si>
    <t>Número de gestiones realizadas.</t>
  </si>
  <si>
    <t>Estudiantes de la carrera.</t>
  </si>
  <si>
    <t>Coordinador@ de Gestión para Mejora Contínua</t>
  </si>
  <si>
    <t>Número de textos obtenidos.</t>
  </si>
  <si>
    <t>8.c.2</t>
  </si>
  <si>
    <t>Gestión para donación y/o adquisición de libros de textos impresos o virtuales: PDF, e-mobi, e-pub. (Ref. 1.2.1.3)</t>
  </si>
  <si>
    <t>Socialización de nuevas tendencias en el área del comercio internacional, con disponibilidad para estudiantes y docentes.</t>
  </si>
  <si>
    <t>Instituciones educativas y editoriales.</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</si>
  <si>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</si>
  <si>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</si>
  <si>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</si>
  <si>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 xml:space="preserve">1) Normativa aprobada y en ejecución.  </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</si>
  <si>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</si>
  <si>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</si>
  <si>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1) Programa de desarrollo del talento humano diseñado e implementado, con presupuesto asignado; general y con cuatro componentes: Docentes, Asistentes Técnicos, Administrativos y de Servicios Generales.</t>
  </si>
  <si>
    <t>1) Se diseñará un Plan de capacitación para todo el período.</t>
  </si>
  <si>
    <t>a.1 Diseñar un plan de capacitación para todos los recursos humanos.</t>
  </si>
  <si>
    <t>b.6.1</t>
  </si>
  <si>
    <t>4.4.4</t>
  </si>
  <si>
    <t>a) Las facultades y los centros regionales se insertan en el eje de fomento de la investigación; desarrollan investigación en el marco de las prioridades de investigación.</t>
  </si>
  <si>
    <t>a.1) La Publicación de 15 investigaciones a de corte competitivo a nivel sectorial, en el marco de la linea de investigacion PAR</t>
  </si>
  <si>
    <t>Numero Investigaciones Aceptadas y Publicadas en Congresos/Revistas/Journals</t>
  </si>
  <si>
    <t>a.1</t>
  </si>
  <si>
    <t>a.2) Consurso en Becas de Investigacion Aceptadas a raiz de las iniciativas anuales de investigacion que emanen del PAR</t>
  </si>
  <si>
    <t>Numero de becas de investigacion aprobadas entorno a las propuestas participantes en el concurso</t>
  </si>
  <si>
    <t>a.2</t>
  </si>
  <si>
    <t>a.3.1) Desarrollar 5 investigaciones para la revista Economia y Administración articulos en la tematica de orden competitivo, en el marco de la tematica del PAR</t>
  </si>
  <si>
    <t>Numero de articulos aceptados y publicados</t>
  </si>
  <si>
    <t>a.3.1</t>
  </si>
  <si>
    <t>a.3.2) Publicar 2 investigaciones en la revista Ciencia y Tecnologia articulos en la tematica de orden competitivo, en el marco de la tematica del PAR</t>
  </si>
  <si>
    <t>a.3.2</t>
  </si>
  <si>
    <t>a.4) Trabajos de investigación multidisciplinarios o interdisciplinarios de corte Económico y Social que generen bases de datos, para futuras investigaciones</t>
  </si>
  <si>
    <t>No. De trabajos de investigación multidisciplinarios o interdisciplinarios de corte Económico y Social que generen bases de datos, para futuras investigaciones</t>
  </si>
  <si>
    <t>a.4</t>
  </si>
  <si>
    <t>a.5) Participación congresos de Investigación, Plenarias, Sesiones de Trabajo y talleres de investigación en el campo de las Ciencias Económicas y Sociales</t>
  </si>
  <si>
    <t>No. De trabajos de investigacion presentados en congresos, plenarias y sesiones de trabajo</t>
  </si>
  <si>
    <t>a.5</t>
  </si>
  <si>
    <t>a.6) Concursar a becas de investigación, a nivel nacional e internacional.</t>
  </si>
  <si>
    <t>No. De participaciones en concursos de becas de investigacion a nivel nacional e internacional</t>
  </si>
  <si>
    <t>a.6</t>
  </si>
  <si>
    <t>a.7) Generaciones de Investigación, Desarrollo e Innovación con estudiantes de la UNAH cuyas áreas de conocimiento sean afines a las áreas Económicas y Sociales</t>
  </si>
  <si>
    <t>No de estudiantes que formen parte de las investigaciones que se estan realizando</t>
  </si>
  <si>
    <t>a.7</t>
  </si>
  <si>
    <t>a.8) Quince documentos de  investigación relativas a innovación, aceleración, incubación y desarrollo</t>
  </si>
  <si>
    <t>Desarrollo de tres documentos de 
investigación relativas a innovación, aceleración, incubación y desarrollo al año.</t>
  </si>
  <si>
    <t>a.8</t>
  </si>
  <si>
    <t>a.9) Cinco productos derivados de las  iniciativas enmarcadas en las líneas prioritarias de investigación  la FCE.</t>
  </si>
  <si>
    <t>Un producto desarrollado derivado de las inicativas enmarcadas en la slíneas prioritarias de investigación de la FCE al año.</t>
  </si>
  <si>
    <t>a.9</t>
  </si>
  <si>
    <t>a.10) Las facultades y los centros regionales  postulan candidatos para concursar por reconocimientos que premien: 
• Investigación Científica UNAH 2014, (4 categorías).
• Excelencia en la Investigación, (2 categorias)
• Ideas sobre tecnología e innovación, (2 categorías).
• Ensayo sobre investigación, transferencia tecnológica e innovación
• Excelencia en Gestión de la investigación</t>
  </si>
  <si>
    <t>a.10</t>
  </si>
  <si>
    <t>a.11)  Formar micro proyectos de investigación</t>
  </si>
  <si>
    <t xml:space="preserve">Desarrollo de proyectos de investigación en cada facultad y centro regional
</t>
  </si>
  <si>
    <t>a.11</t>
  </si>
  <si>
    <t>a.12) Competir con el programa piloto por financienmiento del estudio a nivel nacional</t>
  </si>
  <si>
    <t>Postulación a beca de investigación</t>
  </si>
  <si>
    <t>a.12</t>
  </si>
  <si>
    <t>b.1 publicar artículos con estándares internacionales en revistas científicas de la UNAH.</t>
  </si>
  <si>
    <t>b.4) Generar y Coordinar procesos y eventos que den paso a la divulgación de las investigaciones científicas desarrolladas por la Facultad de Ciencias Económicas y el Instituto de Investigaciones Económicas y Sociales (IIES) a nivel nacional e internacional</t>
  </si>
  <si>
    <t>b.5) Participar en eventos de investigación científica organizados por la Dirección de Investigación Científica y otras entidades de la cuádruple hélice (academia, gobierno, empresa privada, sociedad)  (conversatorios, conferencias, simposios, encuentros de investigación)</t>
  </si>
  <si>
    <t>b.6) Presentar ponencias en el congreso de la DICU</t>
  </si>
  <si>
    <t>b.7) Publicaciones CEAT</t>
  </si>
  <si>
    <t xml:space="preserve">b.8) Ponencias  internacionales </t>
  </si>
  <si>
    <t>Presentación de ponencias en congresos internacionales</t>
  </si>
  <si>
    <t>b.8</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</si>
  <si>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</si>
  <si>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 Desarrollo anual de un Plan Estrategico de Cooperación entre centros Regionales</t>
  </si>
  <si>
    <t>c.1</t>
  </si>
  <si>
    <t xml:space="preserve">c.2) Trabajos de investigación que alimenten los tanques de pensamiento  en cuanto a las ciencias Económicas, Sociales, Tecnologías e Innovación, mismas que llevadas a la práctica generen conciencia critica en la cuádruple Hélice (Academia, Gobierno, Sociedad, Empresa).
</t>
  </si>
  <si>
    <t>No. De trabajos de investigacion que alimentan los tanques de pensamiento en cuanto a ciencias economicas y sociales</t>
  </si>
  <si>
    <t>c.2</t>
  </si>
  <si>
    <t>c.3)  El IIES  identifica en los proyectos de investigación, resultados que sean susceptibles de protección, uso y explotación de la propiedad intelectual.</t>
  </si>
  <si>
    <t>c.3</t>
  </si>
  <si>
    <t>d) Las facultades y los centros regionales  se insertan en el eje de capacitación en investigación; aprovechan la oferta de capacitación y actualización en investigación científica.</t>
  </si>
  <si>
    <t>d.1</t>
  </si>
  <si>
    <t>d.1) Participación en cursos de apoyo a la Investigación científica en las áreas Económicas, Sociales y Tecnológicas.</t>
  </si>
  <si>
    <t>e.1) Las unidades académicas de las facultades y los centros regionales cuentan con al menos una (1) unidad de gestión de la investigación.</t>
  </si>
  <si>
    <t>e.1.1) Vinculacion cada una de las unidades de gestión de la investigación en las disciplinas relativas a las Ciencias Económicas y Sociales, para que sus medios de verificación y publicación sean los congresos desarrollados por el IIES</t>
  </si>
  <si>
    <t>e.1.1</t>
  </si>
  <si>
    <t>e.1.2) Las unidades académicas de las facultades y los centros regionales cuentan con al menos una (1) unidad de gestión de la investigación.</t>
  </si>
  <si>
    <t>e.1.2</t>
  </si>
  <si>
    <t>e.2) Las facultades y los centros regionales cuentan con instituto de investigación científica.</t>
  </si>
  <si>
    <t>e.2</t>
  </si>
  <si>
    <t>e.3) Firmados convenios de cooperación con instituciones nacionales e internacionales.</t>
  </si>
  <si>
    <t>e.3.1) Firmados convenios de cooperación con instituciones nacionales e internacionales.</t>
  </si>
  <si>
    <t>e.3.1</t>
  </si>
  <si>
    <t>e.3.2) Establecimiento convenios de apoyo bidireccional, financiero como técnico, para fortalecer los procesos de investigación científica y generación de eventos de divulgación de la investigación nacionales e internacionales con el acompañamiento de la cuádruple hélice (Academia, Sociedad, Gobierno, Empresa)</t>
  </si>
  <si>
    <t>e.3.2</t>
  </si>
  <si>
    <t>e.4) Fortalecidos los vínculos de la UNAH con el gobierno, sectores productivos, sectores sociales y otras universidades, en torno a la investigación científica, para contribuir de forma integral al conocimiento y solución de los principales problemas del país.</t>
  </si>
  <si>
    <t>e.4.1) Fortalecidos los vínculos de la UNAH con el gobierno, sectores productivos, sectores sociales y otras universidades, en torno a la investigación científica, para contribuir de forma integral al conocimiento y solución de los principales problemas del país</t>
  </si>
  <si>
    <t>e.4</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</si>
  <si>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</si>
  <si>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Marcadores (caja)</t>
  </si>
  <si>
    <t>Fotocopiadora</t>
  </si>
  <si>
    <t>Lo Esencial de la UNAH para la Construcción de Ciudadanía</t>
  </si>
  <si>
    <t>b) Los Departamentos Académicos y las Carreras  socializan y aplican las políticas de vinculación UNAH-Sociedad a la práctica profesional universitaria y las vinculan a la docencia y a la investigación.</t>
  </si>
  <si>
    <t>c) Los Departamentos Acadèmicos y las Carreras promueven y divulgan los proyectos de vinculación UNAH-Sociedad y la oferta de educación no formal.</t>
  </si>
  <si>
    <t xml:space="preserve">c.1 La comision de vinculacion de la  carrera de Mercadotecnia  informara a la comunidad universitaria las actividades de vinculacion desarrolladas.                                                           </t>
  </si>
  <si>
    <t>d) Plan de Difusión Científica, Creativa y Cultural.</t>
  </si>
  <si>
    <t>a) Formación de competencias docentes para la educación superior que faciliten el aprendizaje y mejoren la eficiencia terminal.</t>
  </si>
  <si>
    <t>1) Establecer programas de capacitación y formación continua en las áreas de docencia e investigación, la obtención de competencias, con mecanismos y procedimientos de gestión eficientes (bajo certificación reconocida a escala nacional e internacional).</t>
  </si>
  <si>
    <t>1) Porcentaje de docentes con competencias certificadas.</t>
  </si>
  <si>
    <t>1)75%  de docentes con competencias certificadas.</t>
  </si>
  <si>
    <t>4.a.1.C</t>
  </si>
  <si>
    <t>Participacion en los talleres de profesionalizacion docente impartidos por el IPSD(Aprender-Aprender, Planificación didáctica, aprendizaje orientado en proyectos, evaluación de los aprendizajes, comunicación educativa y alfabetización tecnológica)</t>
  </si>
  <si>
    <t>Mejora de la calidad de los docentes</t>
  </si>
  <si>
    <t>Lista de Asistencia, Fotografias</t>
  </si>
  <si>
    <t>Docentes</t>
  </si>
  <si>
    <t>IPSD y Jefatura</t>
  </si>
  <si>
    <t>a.1) Desarrollo del programa de capacitacion docente 2014, de acuerdo a las directrices del plan de profesionalización docente por parte del Instituto de Profesionalizacion y Superacion Docente IPSD.</t>
  </si>
  <si>
    <t>Mejorar la educacion superior a traves de los programas de capacitacion.</t>
  </si>
  <si>
    <t>Diplomas de las capacitaciones desarrolladas</t>
  </si>
  <si>
    <t>Planta de profesores de la Carrera de Mercadotencia</t>
  </si>
  <si>
    <t>IPSD  y Carrera de Mercadotecnia</t>
  </si>
  <si>
    <t>4.a.1.1</t>
  </si>
  <si>
    <t>1)Aplicación de los conocimientos fundamentales, principios conceptuales y metodológicos del modelo educativo por parte de los docentes de la UNAH en sus labores de enseñanza dentro del aula.</t>
  </si>
  <si>
    <t>Número de docentes capacitados en el nuevo modelo educativo.</t>
  </si>
  <si>
    <t>4.a.1.</t>
  </si>
  <si>
    <t>Socialización del modelo educativo de la UNAH.</t>
  </si>
  <si>
    <t>Implementación de los ejes estratégicos planteados en el Modelo Educativo de la UNAH.</t>
  </si>
  <si>
    <t>Número de gestiones informativas referentes al modelo educativo de la UNAH.                       Número de asignaturas que presentaron mejoras de acuerdo al modelo educativo.</t>
  </si>
  <si>
    <t xml:space="preserve">Docentes y personal administrativo de la carrera </t>
  </si>
  <si>
    <t>Coordinador@ del comité técnico de la carrera</t>
  </si>
  <si>
    <t>2) Asistencia a talleres, seminarios, eventos de capacitación y actualización docente.</t>
  </si>
  <si>
    <t>Personal docente capacitado en seminarios y/o talleres intenos y externos (70%).</t>
  </si>
  <si>
    <t>4.a.2.</t>
  </si>
  <si>
    <t>Asistencia a programas de formación de IPDS.                            Asistencia a formaciones externas de la UNAH.</t>
  </si>
  <si>
    <t>Necesidad de actualización y profesionalización en temáticas relativas al comercio internacional.</t>
  </si>
  <si>
    <t>Número de cursos aprobados por los docentes en el año.</t>
  </si>
  <si>
    <t xml:space="preserve">Docentes de la carrera </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</si>
  <si>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</si>
  <si>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</si>
  <si>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</si>
  <si>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 xml:space="preserve">b.1) Contratar 2 docentes para la carrera de mercadotecnia </t>
  </si>
  <si>
    <t>Participacion de aspirantes con el perfil requerido.</t>
  </si>
  <si>
    <t xml:space="preserve">Con el proposito de contar con personal capacitado, se necesita la contratación de docentes con conocimientos en área de la mercadotecnia que mejoren el perfil del profesorado. </t>
  </si>
  <si>
    <t xml:space="preserve">Contrato </t>
  </si>
  <si>
    <t>Recursos Humanos y Carrera de Mercadotecnia</t>
  </si>
  <si>
    <t>4) Programa de evaluación del desempeño diseñado y aprobado por las autoridades superiores y puesto en funcionamiento con un piloto a partir del año 2013.</t>
  </si>
  <si>
    <t>1) Diseñado e implementándose un Programa de evaluación del desempeño.</t>
  </si>
  <si>
    <t xml:space="preserve"> Implementación de la Evaluación del desempeño 2014</t>
  </si>
  <si>
    <t>Evaluar el desempeño del docente para mejora de la enseñanza.</t>
  </si>
  <si>
    <t>Instruemento de evaluacion</t>
  </si>
  <si>
    <t>Estudiantes y Docentes</t>
  </si>
  <si>
    <t>Carrera de  Mercadotecnia</t>
  </si>
  <si>
    <t>3) Todas las unidades académicas cuentan con un plan quinquenal de formación docente a nivel de postgrados, en las áreas disciplinares.</t>
  </si>
  <si>
    <t>50%  de Avance en la creación de la maestria en finanzas</t>
  </si>
  <si>
    <t>4.b.3.C</t>
  </si>
  <si>
    <t>Crear la Maestria en Finanzas y Auditoria</t>
  </si>
  <si>
    <t>Demanda de la maestria</t>
  </si>
  <si>
    <t>Profesionales Universitarios</t>
  </si>
  <si>
    <t>POSFACE</t>
  </si>
  <si>
    <t>Numero de Programas de evaluación del desempeño.</t>
  </si>
  <si>
    <t>4.b.4.C</t>
  </si>
  <si>
    <t xml:space="preserve">1) Implementación de la Evaluación del desempeño a docentes y personal administrativo y su socialización.                                                                                                                                                               </t>
  </si>
  <si>
    <t>Mejora del desempeño docente</t>
  </si>
  <si>
    <t>Coordinación Académica</t>
  </si>
  <si>
    <t>Contratación de 2 Profesores Auxiliares y 2 profesores por hora.</t>
  </si>
  <si>
    <t>Docentes que se han jubilado y sus vacantes no han sido ocupadas.</t>
  </si>
  <si>
    <t>Acuerdos y Contratos</t>
  </si>
  <si>
    <t>Alumnos</t>
  </si>
  <si>
    <t>Comision de Concurso de la Carrera</t>
  </si>
  <si>
    <t>4.b.1.1</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</si>
  <si>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</si>
  <si>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 xml:space="preserve">Atención personalizada a estudiantes que requieran atención psicológica. </t>
  </si>
  <si>
    <t>Número de estudiantes atendidos.</t>
  </si>
  <si>
    <t>1.Levantamiento de perfil a los estudiantes de la facultad.                         2.Seguimiento y evaluación final.</t>
  </si>
  <si>
    <t>Estudiantes de la Facultad de Ciencias Economicas, Administrativas y Contables</t>
  </si>
  <si>
    <t>Decana,Unidad de Consejeria Estudiantil, Jefes de Departamentos</t>
  </si>
  <si>
    <t>2) Estudios de mercado educativo para ampliación de oferta académica finalizados.</t>
  </si>
  <si>
    <t>1) Se realizarán  al menos dos (2) estudios de mercado para la determinación de la oferta de trabajo y la apertura de nuevas carreras.</t>
  </si>
  <si>
    <t>a.3 Realizar estudios de mercado para la determinación de la oferta de trabajo y la apertura de nuevas carreras.</t>
  </si>
  <si>
    <t>3) Fortalecido Sistema de bibliotecas tradicional y virtualmente</t>
  </si>
  <si>
    <t>1) Se fortalecerá el Sistema de Bibliotecas y se creará un sistema virtual para la obtención de documentos y materiales de trabajo de las diferentes carreras.</t>
  </si>
  <si>
    <t xml:space="preserve">a.3.1 Fortalecer a través de donaciones de libros a la  biblioteca del departamento relacionados con la carrera mediante el apoyo de las casas editoriales, así como tambien con equipo audiovisual para continuar ofreciendo  como servicios.                                 </t>
  </si>
  <si>
    <t>Mejorar y fortalecer la biblioteca de la carrera con la variedad de textos que se requieren en la carrera.</t>
  </si>
  <si>
    <t>No. De libros en la biblioteca</t>
  </si>
  <si>
    <t>Estudiantes de la carrera y personal docente</t>
  </si>
  <si>
    <t>4) Sistema de bibliotecas fortalecido y Sistema virtual para la obtención de documentos y materiales de trabajo creado.</t>
  </si>
  <si>
    <t>a.4 Fortalecer el sistema de bibliotecas y  crear un sistema virtual para la obtención de documentos y materiales de trabajo de las diferentes carreras.</t>
  </si>
  <si>
    <t>5) Áreas de recreación y estudio ampliadas. (Ampliar el ámbito de dichas áreas a todas las sedes de la UNAH e incluir tanto espacios fisicos como virtuales.)</t>
  </si>
  <si>
    <t>1) Se ampliarán las áreas recreativas y de estudio de acuerdo con el Plan de desarrollo físico de la UNAH.</t>
  </si>
  <si>
    <t>a.5 Ampliar las áreas recreativas y de estudio para la satisfacción del estudiante de acuerdo al Plan de Desarrollo físico de la Universidad.</t>
  </si>
  <si>
    <t xml:space="preserve">6) Gestionar un  programa para lograr una permanencia de los estudiantes en la UNAH exitosa y acorde con la duración de los planes de estudio, a fin de evitar la deserción estudiantil en todos los niveles. </t>
  </si>
  <si>
    <t xml:space="preserve">Desarrollo de capacitaciones al estudiantiado de la carrera de Mercadotecnia en áreas a fin. </t>
  </si>
  <si>
    <t>Ofrecer las competencias necesarias para la formacion academica.</t>
  </si>
  <si>
    <t>Ejecucion de las capacitaciones</t>
  </si>
  <si>
    <t>b) El proceso de  reclutamiento, seguimiento, permanencia y egreso de los estudiantes facilitan y promueven la eficiencia terminal de la institución.</t>
  </si>
  <si>
    <t>1) Actualizar la base de expedientes de los estudiantes matriculados en la carrera de Comercio Internacional.</t>
  </si>
  <si>
    <t>Base de datos en funcionamiento</t>
  </si>
  <si>
    <t>7.b.1.</t>
  </si>
  <si>
    <t>Obtener una actualización de al menos del 70% de los expedientes correspondientes a los estudiantes matriculados</t>
  </si>
  <si>
    <t>Necesidad de una base de datos con información relevante de los estudiantes, que permita una actualización constante de expedientes.</t>
  </si>
  <si>
    <t>Cantidad de expedientes abiertos.</t>
  </si>
  <si>
    <t>2) Evidencia de la partcipación estudiantil en actividades extracurriculares (seminarios, talleres, conferencias, congresos y viajes (internos o externos) académicos.</t>
  </si>
  <si>
    <t>Informes de actividades</t>
  </si>
  <si>
    <t>7.b.2.</t>
  </si>
  <si>
    <t>Conformación de grupos de apoyo a las subcomisiones y gestión con empresas privadas e instituciones públicas para la facilitación de formaciones específicas de los estudiantes (Ref. 1.5.6.2.)</t>
  </si>
  <si>
    <t>Desarrollo de cursos profesionalizantes y de actualización, necesarios para la mejora en las competencias de empleabilidad de los estudiantes de la carrera.</t>
  </si>
  <si>
    <t>Número de asignaturas que participan en los eventos con sus estudiantes.</t>
  </si>
  <si>
    <t>Coordinador@ Académic@.</t>
  </si>
  <si>
    <t>3) Socializar el proceso de aprobación y ejecución de la Práctica Profesional Supervisada (como requisito de graduación), con el fin que los estudiantes conozcan su reglamento, productos esperados y lineamientos generales.</t>
  </si>
  <si>
    <t xml:space="preserve">Documento aprobado y socializado. </t>
  </si>
  <si>
    <t>7.b.3.</t>
  </si>
  <si>
    <t>Elaboración de documento guía para estudiantes que realizarán Práctica Supervisada (Ref. 1.5.11.3.)</t>
  </si>
  <si>
    <t>Necesidad de establecer lineamientos básicos para medición del desempeño y entrega de productos de los esstudiantes que realizan la Práctica Profesional Supervisada.</t>
  </si>
  <si>
    <t>Documento de reglamento aprobado.             Número de anuncios realizados (pósters, memorándums, vía página web)</t>
  </si>
  <si>
    <t>Coordinador@ del Comité de Práctica Profesional Supervisada</t>
  </si>
  <si>
    <t>4) Concertar alianzas estratégicas con instituciones públicas y privadas para garantizar el desarrollo efectivo de la Práctica Profesional supervisada.</t>
  </si>
  <si>
    <t>7.b.4.</t>
  </si>
  <si>
    <t>Identificación de empresas para realizar la Práctica Profesional SUpervisada y gestión inicial. (Contactos, verificación de perfiles). (Ref. 1.5.11.4.)</t>
  </si>
  <si>
    <t>Orientación adecuada sobre el mercado laboral y posibles oportunidades de empleo y de realización de Práctica Profesional Supervisada.</t>
  </si>
  <si>
    <t>Cantidad de empresas incluidas en la base de datos.</t>
  </si>
  <si>
    <t>Instituciones relacionadas a la formación académica de la carrera.</t>
  </si>
  <si>
    <t>c) Existencia y cumplimiento de reglamentaciones estudiantiles.</t>
  </si>
  <si>
    <t>1) Reglamentación estudiantil revisada, aprobada y puesta en vigencia.</t>
  </si>
  <si>
    <t>1) Si es necesario, revisar  reglamentación  actual y poner en vigencia la nueva en el año 2014.</t>
  </si>
  <si>
    <t>c.1 fortalecer la reglamentación estudiantil existente y aplicarla eficientemente.</t>
  </si>
  <si>
    <t>d) La carrera gestiona la implementación del Diplomado de Inglés, como requesito de graduación</t>
  </si>
  <si>
    <t>1) Diplomado de Inglés aprobado e impartido.</t>
  </si>
  <si>
    <t>Número de estudiantes matriculados en el diplomado y porcentaje de aprobación.</t>
  </si>
  <si>
    <t>Gestión e implementación del Diplomado de Inglés.</t>
  </si>
  <si>
    <t>Necesidad de desarrollar habilidades de comunicación oral y escrita en el idioma inglés, con el fin de optimizar la participación de los egresados en actos de comercio internacional.</t>
  </si>
  <si>
    <t>Número de estudiantes matriculados y egresados del Diplomado.</t>
  </si>
  <si>
    <t>Estudiantes y egresados de la carrera.</t>
  </si>
  <si>
    <t>Coordinador@ del Comité de Mejora Contínua</t>
  </si>
  <si>
    <t>5.1.d.6.</t>
  </si>
  <si>
    <t>a) Crear un programa de  seguimiento a los graduados universitarios,  su situación laboral, actualización y formación continua, y que promuevan el cambio y acción social en sus respectivos entornos.</t>
  </si>
  <si>
    <t xml:space="preserve">1) Perfiles de egreso articulados con las prácticas profesionales,
para crear apoyos para mejorar la inserción laboral de los graduados de la UNAH
</t>
  </si>
  <si>
    <t>1) se realizará al menos, durante el período, un estudio por carrera, por facultad del perfil del egresado de acuerdo a las demandas del mercado laboral.</t>
  </si>
  <si>
    <t>8.a.1.B</t>
  </si>
  <si>
    <t>a. 1 Analizar el perfil del egresado de las carreras de acuerdo a las demandas laborales de profesionales.</t>
  </si>
  <si>
    <t xml:space="preserve">La revisión del perfil curricular es clave para facilitar la inserción de los egresados en los mercados de trabajo </t>
  </si>
  <si>
    <t>Documento con nuevo perfil de egresado</t>
  </si>
  <si>
    <t>Profesionales de la rama de la banca y las finanzas</t>
  </si>
  <si>
    <t>Comisión de Desarrollo Curricular</t>
  </si>
  <si>
    <t>Numero de egresados registrados en la base de datos</t>
  </si>
  <si>
    <t>8.a.1.C</t>
  </si>
  <si>
    <t>Creacion y actualizacion periodica de una Base de datos de los egresados</t>
  </si>
  <si>
    <t>Mejoramiento del perfil del egresado</t>
  </si>
  <si>
    <t>Base de Datos</t>
  </si>
  <si>
    <t>Estudiantes</t>
  </si>
  <si>
    <t>Jefatura y Coordinadción  Academica</t>
  </si>
  <si>
    <t>a. 1 Analizar el perfil del egresado de la carrera de mercadotecnia de acuerdo a las demandas laborales de profesionales.</t>
  </si>
  <si>
    <t>Actualizar el perfil del egresado de  la carrera con el fin de mejorar al desarrolla del mercado laboral.</t>
  </si>
  <si>
    <t>Instrumentos de Evaluaciones que se realizan en las empresas.</t>
  </si>
  <si>
    <t>Estudiantes de la carrera de mercadotecnia y mercado laboral.</t>
  </si>
  <si>
    <t>2) Estudio de satisfacción de graduados de la UNAH.</t>
  </si>
  <si>
    <t>1) Se realizarán por lo menos dos (2) encuestas de satisfacción de los graduados.</t>
  </si>
  <si>
    <t>b.1 Realizar encuestas de satisfacción de los egresados.</t>
  </si>
  <si>
    <t xml:space="preserve">Encuestas de satisfacción de graduados es necesaria para conocer la proporción en la cual estan insertos en el mercado laboral, sus necesidades de actualización continua y la relevancia o no de los postgrados. </t>
  </si>
  <si>
    <t>Textos de las encuestas una vez aplicadas</t>
  </si>
  <si>
    <t>Graduados de la carrera de banca y finanzas</t>
  </si>
  <si>
    <t>% deParticipacion de los graduados en las organizaciones gremiales y comunales</t>
  </si>
  <si>
    <t>Realizacion de Encuentro deportivo con graduados y estudiantes de la Carrera Contaduría Pública y Finanzas.</t>
  </si>
  <si>
    <t xml:space="preserve">Integrar a los egresados en actividades de la UNAH </t>
  </si>
  <si>
    <t>Fotos y videos</t>
  </si>
  <si>
    <t>Egresados y Estudiantes</t>
  </si>
  <si>
    <t>Jefatura, Coordinadción  Academica y colegio de profesionales COHPUCP</t>
  </si>
  <si>
    <t>b.1 Realizar al menos    (1 )encuesta de satisfacción de los egresados.</t>
  </si>
  <si>
    <t>Actualizar la informacion con el fin de dar seguimiento a la situacion laboral de los egresados.</t>
  </si>
  <si>
    <t>Encuesta, entrevista, grupo focal</t>
  </si>
  <si>
    <t>Egresados, estudiantes de la carrera de mercadotecnia.</t>
  </si>
  <si>
    <t>1) Dar seguimiento a los graduados de la carrera de Comercio Internacional.</t>
  </si>
  <si>
    <t>Base de datos actualizada</t>
  </si>
  <si>
    <t>5.a.1.</t>
  </si>
  <si>
    <t>Conformar y actualizar una base de datos de los graduados de la carrera, con información laboral relevante. (Ref. 8.1.1.1.)</t>
  </si>
  <si>
    <t>Necesidad de un medio de verificación sobre la inserción de los graduados en áreas disciplinares propias de la carrera.</t>
  </si>
  <si>
    <t>Informe con datos de la base de datos.</t>
  </si>
  <si>
    <t>Egresados y graduados de la carrera.</t>
  </si>
  <si>
    <t>2) Servicios de bolsa de trabajo.</t>
  </si>
  <si>
    <t>Bolsa de trabajo actualizada.</t>
  </si>
  <si>
    <t>5.a.2.</t>
  </si>
  <si>
    <t>Orientar a los estudiantes sobre las bolsas de trabajo existentes, a través de medios electrónicos de comunicación.</t>
  </si>
  <si>
    <t xml:space="preserve">Necesidad de un medio de orientación a los estudiantes para realizar la Práctica Profesional Supervisada o  para su posible inserción en el mercado laboral. </t>
  </si>
  <si>
    <t>Número de estudiantes orientados.</t>
  </si>
  <si>
    <t>Estudiantes, egresados y graduados de la carrera.</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</si>
  <si>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</si>
  <si>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</si>
  <si>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</si>
  <si>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c.1 Realizar encuestas del desempeño laboral de los egresados.</t>
  </si>
  <si>
    <t xml:space="preserve">Las encuestas de desempeño de graduados son importantes para conocer su aporte al crecimiento de la empresa o institución para la que laboran y al desarrollo de la sociedad. </t>
  </si>
  <si>
    <t>Empleadores de los egresados de la carrera de banca y finanzas</t>
  </si>
  <si>
    <t>c.1 Realizar al menos (1) encuesta del desempeño laboral de los egresados.</t>
  </si>
  <si>
    <t>5.b.1.</t>
  </si>
  <si>
    <t>Realizar encuestas del desempeño laboral de los egresados de los últimos dos años.</t>
  </si>
  <si>
    <t>Actualización sistemática de la información contenida en la autoevaluación, con el fin de obtener nuevas ideas para propuestas futuras.</t>
  </si>
  <si>
    <t>Informe con datos de la encuesta realizada</t>
  </si>
  <si>
    <t>Coordinador@ de la Subcomisión de Autoevaluación</t>
  </si>
  <si>
    <t>5.a.2.B</t>
  </si>
  <si>
    <t>5.a.2.C</t>
  </si>
  <si>
    <t>trofeos de evento deportivo</t>
  </si>
  <si>
    <t>alquiler de canchas</t>
  </si>
  <si>
    <t>pago de arbitros</t>
  </si>
  <si>
    <t>5.b.1.B</t>
  </si>
  <si>
    <t>c) Los empleadores muestran satisfacción sobre el desempeño de los profesionales graduados en la UNAH.</t>
  </si>
  <si>
    <t>8.c.1.B</t>
  </si>
  <si>
    <t>d.1 IDEM</t>
  </si>
  <si>
    <t>La satisfacción de los empleadores facilita la inserción de los egresados en los mercados de trabajo</t>
  </si>
  <si>
    <t>5.c.1.</t>
  </si>
  <si>
    <t>Realizar encuestas del desempeño laboral a los empleadores (del último año).</t>
  </si>
  <si>
    <t>Empleadores</t>
  </si>
  <si>
    <t>1) IDEM</t>
  </si>
  <si>
    <t>1) Se realizará por lo menos una (1) encuesta por carrera a los empleadores en sus respectivas instituciones de trabajo.</t>
  </si>
  <si>
    <t>|</t>
  </si>
  <si>
    <t xml:space="preserve"> </t>
  </si>
  <si>
    <t>Pantalla para proyectar</t>
  </si>
  <si>
    <t>Simuladores (Software)</t>
  </si>
  <si>
    <t>Libros de texto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</si>
</sst>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quot;L.&quot;\ * #,##0_ ;_ &quot;L.&quot;\ * \-#,##0_ ;_ &quot;L.&quot;\ * &quot;-&quot;??_ ;_ @_ "/>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0"/>
      <color theme="3" tint="-0.249977111117893"/>
      <name val="Arial"/>
      <family val="2"/>
    </font>
    <font>
      <u/>
      <sz val="11"/>
      <color theme="10"/>
      <name val="Calibri"/>
      <family val="2"/>
      <scheme val="minor"/>
    </font>
    <font>
      <sz val="12"/>
      <color rgb="FFFF0000"/>
      <name val="Calibri"/>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5"/>
        <bgColor indexed="64"/>
      </patternFill>
    </fill>
    <fill>
      <patternFill patternType="solid">
        <fgColor rgb="FFFFC000"/>
        <bgColor indexed="64"/>
      </patternFill>
    </fill>
    <fill>
      <patternFill patternType="solid">
        <fgColor theme="9" tint="-0.249977111117893"/>
        <bgColor indexed="64"/>
      </patternFill>
    </fill>
    <fill>
      <patternFill patternType="solid">
        <fgColor rgb="FFC00000"/>
        <bgColor indexed="64"/>
      </patternFill>
    </fill>
  </fills>
  <borders count="5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73" fillId="0" borderId="0" applyNumberFormat="0" applyFill="0" applyBorder="0" applyAlignment="0" applyProtection="0"/>
  </cellStyleXfs>
  <cellXfs count="65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3"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173"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2"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5" borderId="41" xfId="0" applyFont="1" applyFill="1" applyBorder="1" applyAlignment="1">
      <alignment horizontal="center" vertical="center"/>
    </xf>
    <xf numFmtId="43" fontId="50" fillId="15"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0" borderId="0" xfId="0" applyFont="1" applyAlignment="1">
      <alignment vertical="center"/>
    </xf>
    <xf numFmtId="172" fontId="53" fillId="0" borderId="0" xfId="18" applyNumberFormat="1" applyFont="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5" fillId="0" borderId="0" xfId="0" applyNumberFormat="1" applyFont="1" applyFill="1" applyAlignment="1">
      <alignment horizontal="left" vertical="center"/>
    </xf>
    <xf numFmtId="43" fontId="50" fillId="15" borderId="39" xfId="18" applyFont="1" applyFill="1" applyBorder="1" applyAlignment="1">
      <alignment horizontal="center" vertical="center" wrapText="1"/>
    </xf>
    <xf numFmtId="43" fontId="49" fillId="13" borderId="0" xfId="18" applyFont="1" applyFill="1" applyAlignment="1">
      <alignment horizontal="center" vertical="center"/>
    </xf>
    <xf numFmtId="43" fontId="56"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7"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8" fillId="0" borderId="0" xfId="0" applyFont="1" applyAlignment="1">
      <alignment horizontal="center" vertical="center"/>
    </xf>
    <xf numFmtId="43" fontId="58" fillId="0" borderId="0" xfId="18" applyFont="1" applyAlignment="1">
      <alignment vertical="center"/>
    </xf>
    <xf numFmtId="172" fontId="58" fillId="0" borderId="0" xfId="18" applyNumberFormat="1" applyFont="1" applyAlignment="1">
      <alignment vertical="center"/>
    </xf>
    <xf numFmtId="172" fontId="58"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4"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0" fillId="0" borderId="0" xfId="0" applyFont="1"/>
    <xf numFmtId="0" fontId="21" fillId="0" borderId="0" xfId="0" applyFont="1"/>
    <xf numFmtId="0" fontId="61" fillId="0" borderId="0" xfId="19" applyFont="1" applyAlignment="1">
      <alignment vertical="top"/>
    </xf>
    <xf numFmtId="0" fontId="61" fillId="0" borderId="0" xfId="0" applyFont="1"/>
    <xf numFmtId="0" fontId="61" fillId="0" borderId="0" xfId="19" applyFont="1"/>
    <xf numFmtId="0" fontId="26" fillId="0" borderId="0" xfId="19" applyFont="1" applyAlignment="1">
      <alignment vertical="top"/>
    </xf>
    <xf numFmtId="0" fontId="62"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0"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5" fillId="20" borderId="6" xfId="0"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5" borderId="7" xfId="18" applyFont="1" applyFill="1" applyBorder="1" applyAlignment="1">
      <alignment horizontal="center" vertical="center" wrapText="1"/>
    </xf>
    <xf numFmtId="0" fontId="57" fillId="15" borderId="3" xfId="0" applyFont="1" applyFill="1" applyBorder="1" applyAlignment="1">
      <alignment horizontal="center" vertical="center" wrapText="1"/>
    </xf>
    <xf numFmtId="0" fontId="65" fillId="0" borderId="0" xfId="0" applyFont="1" applyFill="1" applyBorder="1" applyAlignment="1">
      <alignment vertical="center"/>
    </xf>
    <xf numFmtId="44" fontId="65" fillId="0" borderId="0" xfId="0" applyNumberFormat="1" applyFont="1" applyFill="1" applyBorder="1" applyAlignment="1">
      <alignment vertical="center"/>
    </xf>
    <xf numFmtId="0" fontId="59"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39" fillId="0" borderId="26" xfId="18" applyFont="1" applyFill="1" applyBorder="1" applyAlignment="1">
      <alignment horizontal="center" vertical="center"/>
    </xf>
    <xf numFmtId="0" fontId="39" fillId="0" borderId="26" xfId="19" applyFont="1" applyBorder="1" applyAlignment="1">
      <alignment horizontal="center" vertical="center" wrapText="1"/>
    </xf>
    <xf numFmtId="43" fontId="39" fillId="0" borderId="26" xfId="18"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39"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8"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7" fillId="0" borderId="26" xfId="16" applyFont="1" applyFill="1" applyBorder="1" applyAlignment="1">
      <alignment horizontal="center" vertical="center" wrapText="1"/>
    </xf>
    <xf numFmtId="43" fontId="37"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0"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4"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0" fillId="0" borderId="26" xfId="0" applyFont="1" applyFill="1" applyBorder="1" applyAlignment="1">
      <alignment horizontal="center" vertical="center" wrapText="1"/>
    </xf>
    <xf numFmtId="0" fontId="72"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14" fillId="0" borderId="40" xfId="0" applyFont="1" applyBorder="1" applyAlignment="1">
      <alignment horizontal="left" vertical="center"/>
    </xf>
    <xf numFmtId="0" fontId="0" fillId="0" borderId="50" xfId="0" applyFont="1" applyBorder="1" applyAlignment="1">
      <alignment horizontal="left" vertical="center"/>
    </xf>
    <xf numFmtId="0" fontId="0" fillId="0" borderId="52" xfId="0" applyFont="1" applyBorder="1" applyAlignment="1">
      <alignment horizontal="left" vertical="center"/>
    </xf>
    <xf numFmtId="0" fontId="27" fillId="9" borderId="0" xfId="19" applyFont="1" applyFill="1" applyBorder="1" applyAlignment="1" applyProtection="1">
      <alignment horizontal="left" vertical="top"/>
      <protection locked="0"/>
    </xf>
    <xf numFmtId="0" fontId="0" fillId="0" borderId="0" xfId="0" applyAlignment="1">
      <alignment vertical="center" wrapText="1"/>
    </xf>
    <xf numFmtId="0" fontId="36" fillId="0" borderId="26" xfId="19" applyFont="1" applyBorder="1" applyAlignment="1">
      <alignment horizontal="center" vertical="top" wrapText="1"/>
    </xf>
    <xf numFmtId="0" fontId="33" fillId="0" borderId="26" xfId="16" applyFont="1" applyBorder="1" applyAlignment="1">
      <alignment horizontal="center" vertical="top" wrapText="1"/>
    </xf>
    <xf numFmtId="9" fontId="33" fillId="0" borderId="26" xfId="16" applyNumberFormat="1" applyFont="1" applyBorder="1" applyAlignment="1">
      <alignment horizontal="center" vertical="top" wrapText="1"/>
    </xf>
    <xf numFmtId="4" fontId="33" fillId="0" borderId="26" xfId="16" applyNumberFormat="1" applyFont="1" applyBorder="1" applyAlignment="1">
      <alignment horizontal="center" vertical="top" wrapText="1"/>
    </xf>
    <xf numFmtId="43" fontId="33" fillId="0" borderId="26" xfId="18" applyFont="1" applyBorder="1" applyAlignment="1">
      <alignment horizontal="center" vertical="top" wrapText="1"/>
    </xf>
    <xf numFmtId="0" fontId="0" fillId="0" borderId="26" xfId="0" applyBorder="1" applyAlignment="1">
      <alignment vertical="top" wrapText="1"/>
    </xf>
    <xf numFmtId="0" fontId="33" fillId="2" borderId="26" xfId="16" applyFont="1" applyFill="1" applyBorder="1" applyAlignment="1">
      <alignment horizontal="center" vertical="top" wrapText="1"/>
    </xf>
    <xf numFmtId="172" fontId="33" fillId="0" borderId="26" xfId="18" applyNumberFormat="1" applyFont="1" applyBorder="1" applyAlignment="1">
      <alignment horizontal="center" vertical="top" wrapText="1"/>
    </xf>
    <xf numFmtId="174" fontId="65" fillId="20" borderId="3" xfId="0" applyNumberFormat="1" applyFont="1" applyFill="1" applyBorder="1" applyAlignment="1">
      <alignment vertical="center"/>
    </xf>
    <xf numFmtId="174" fontId="0" fillId="0" borderId="51" xfId="0" applyNumberFormat="1" applyBorder="1" applyAlignment="1">
      <alignment vertical="center"/>
    </xf>
    <xf numFmtId="174" fontId="0" fillId="0" borderId="53" xfId="0" applyNumberFormat="1" applyBorder="1" applyAlignment="1">
      <alignment vertical="center"/>
    </xf>
    <xf numFmtId="174" fontId="0" fillId="0" borderId="39" xfId="0" applyNumberFormat="1" applyFill="1" applyBorder="1" applyAlignment="1">
      <alignment vertical="center"/>
    </xf>
    <xf numFmtId="9" fontId="33" fillId="21" borderId="26" xfId="16" applyNumberFormat="1" applyFont="1" applyFill="1" applyBorder="1" applyAlignment="1">
      <alignment horizontal="center" vertical="top" wrapText="1"/>
    </xf>
    <xf numFmtId="9" fontId="33" fillId="0" borderId="26" xfId="17" applyFont="1" applyBorder="1" applyAlignment="1">
      <alignment horizontal="center" vertical="top" wrapText="1"/>
    </xf>
    <xf numFmtId="9" fontId="33" fillId="2" borderId="26" xfId="16" applyNumberFormat="1" applyFont="1" applyFill="1" applyBorder="1" applyAlignment="1">
      <alignment horizontal="center" vertical="top" wrapText="1"/>
    </xf>
    <xf numFmtId="9" fontId="33" fillId="24" borderId="26" xfId="16" applyNumberFormat="1" applyFont="1" applyFill="1" applyBorder="1" applyAlignment="1">
      <alignment horizontal="center" vertical="top" wrapText="1"/>
    </xf>
    <xf numFmtId="4" fontId="33" fillId="2" borderId="26" xfId="16" applyNumberFormat="1" applyFont="1" applyFill="1" applyBorder="1" applyAlignment="1">
      <alignment horizontal="center" vertical="top" wrapText="1"/>
    </xf>
    <xf numFmtId="0" fontId="33" fillId="2" borderId="26" xfId="16" applyNumberFormat="1" applyFont="1" applyFill="1" applyBorder="1" applyAlignment="1">
      <alignment horizontal="center" vertical="top" wrapText="1"/>
    </xf>
    <xf numFmtId="0" fontId="33" fillId="0" borderId="26" xfId="17" applyNumberFormat="1" applyFont="1" applyBorder="1" applyAlignment="1">
      <alignment horizontal="center" vertical="top" wrapText="1"/>
    </xf>
    <xf numFmtId="0" fontId="33" fillId="24" borderId="26" xfId="16" applyFont="1" applyFill="1" applyBorder="1" applyAlignment="1">
      <alignment horizontal="center" vertical="top" wrapText="1"/>
    </xf>
    <xf numFmtId="0" fontId="73" fillId="0" borderId="26" xfId="20" applyBorder="1" applyAlignment="1">
      <alignment vertical="center" wrapText="1"/>
    </xf>
    <xf numFmtId="0" fontId="33" fillId="0" borderId="26" xfId="19" applyNumberFormat="1" applyFont="1" applyBorder="1" applyAlignment="1">
      <alignment horizontal="center" vertical="center" wrapText="1"/>
    </xf>
    <xf numFmtId="0" fontId="33" fillId="24" borderId="26" xfId="19" applyFont="1" applyFill="1" applyBorder="1" applyAlignment="1">
      <alignment horizontal="center" vertical="center" wrapText="1"/>
    </xf>
    <xf numFmtId="0" fontId="38" fillId="24" borderId="26" xfId="19" applyFont="1" applyFill="1" applyBorder="1" applyAlignment="1">
      <alignment horizontal="center" vertical="center" wrapText="1"/>
    </xf>
    <xf numFmtId="0" fontId="32" fillId="0" borderId="26" xfId="0" applyFont="1" applyFill="1" applyBorder="1" applyAlignment="1">
      <alignment horizontal="center" vertical="top" wrapText="1"/>
    </xf>
    <xf numFmtId="9" fontId="32" fillId="0" borderId="26" xfId="0" applyNumberFormat="1" applyFont="1" applyFill="1" applyBorder="1" applyAlignment="1">
      <alignment horizontal="center" vertical="top" wrapText="1"/>
    </xf>
    <xf numFmtId="43" fontId="32" fillId="0" borderId="26" xfId="18" applyFont="1" applyFill="1" applyBorder="1" applyAlignment="1">
      <alignment horizontal="center" vertical="top" wrapText="1"/>
    </xf>
    <xf numFmtId="9" fontId="33" fillId="0" borderId="26" xfId="17" applyFont="1" applyFill="1" applyBorder="1" applyAlignment="1">
      <alignment horizontal="center" vertical="top" wrapText="1"/>
    </xf>
    <xf numFmtId="43" fontId="33" fillId="0" borderId="26" xfId="18" applyFont="1" applyFill="1" applyBorder="1" applyAlignment="1">
      <alignment horizontal="center" vertical="top" wrapText="1"/>
    </xf>
    <xf numFmtId="0" fontId="32" fillId="2" borderId="26" xfId="0" applyFont="1" applyFill="1" applyBorder="1" applyAlignment="1">
      <alignment horizontal="center" vertical="top" wrapText="1"/>
    </xf>
    <xf numFmtId="0" fontId="38" fillId="2" borderId="26" xfId="19" applyFont="1" applyFill="1" applyBorder="1" applyAlignment="1">
      <alignment horizontal="center" vertical="top" wrapText="1"/>
    </xf>
    <xf numFmtId="0" fontId="33" fillId="2" borderId="26" xfId="19" applyFont="1" applyFill="1" applyBorder="1" applyAlignment="1">
      <alignment horizontal="center" vertical="top" wrapText="1"/>
    </xf>
    <xf numFmtId="0" fontId="39" fillId="2" borderId="26" xfId="19"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9" fillId="2" borderId="26" xfId="18" applyFont="1" applyFill="1" applyBorder="1" applyAlignment="1">
      <alignment horizontal="center" vertical="center" wrapText="1"/>
    </xf>
    <xf numFmtId="9" fontId="33" fillId="2" borderId="26" xfId="19" applyNumberFormat="1" applyFont="1" applyFill="1" applyBorder="1" applyAlignment="1">
      <alignment horizontal="center" vertical="center" wrapText="1"/>
    </xf>
    <xf numFmtId="9" fontId="33" fillId="2" borderId="26" xfId="17" applyFont="1" applyFill="1" applyBorder="1" applyAlignment="1">
      <alignment horizontal="center" vertical="center" wrapText="1"/>
    </xf>
    <xf numFmtId="0" fontId="38" fillId="2" borderId="27" xfId="19" applyFont="1" applyFill="1" applyBorder="1" applyAlignment="1">
      <alignment horizontal="center" vertical="center" wrapText="1"/>
    </xf>
    <xf numFmtId="0" fontId="33" fillId="2" borderId="27" xfId="19" applyFont="1" applyFill="1" applyBorder="1" applyAlignment="1">
      <alignment horizontal="center" vertical="center" wrapText="1"/>
    </xf>
    <xf numFmtId="43" fontId="39" fillId="2" borderId="27" xfId="18" applyFont="1" applyFill="1" applyBorder="1" applyAlignment="1">
      <alignment horizontal="center" vertical="center" wrapText="1"/>
    </xf>
    <xf numFmtId="0" fontId="39" fillId="2" borderId="27" xfId="19" applyFont="1" applyFill="1" applyBorder="1" applyAlignment="1">
      <alignment horizontal="center" vertical="center" wrapText="1"/>
    </xf>
    <xf numFmtId="9" fontId="33" fillId="2" borderId="27" xfId="19" applyNumberFormat="1" applyFont="1" applyFill="1" applyBorder="1" applyAlignment="1">
      <alignment horizontal="center" vertical="center" wrapText="1"/>
    </xf>
    <xf numFmtId="4" fontId="32" fillId="2" borderId="0" xfId="0" applyNumberFormat="1" applyFont="1" applyFill="1" applyAlignment="1">
      <alignment horizontal="center" vertical="center" wrapText="1"/>
    </xf>
    <xf numFmtId="9" fontId="33" fillId="2" borderId="27" xfId="17" applyFont="1" applyFill="1" applyBorder="1" applyAlignment="1">
      <alignment horizontal="center" vertical="center" wrapText="1"/>
    </xf>
    <xf numFmtId="0" fontId="38" fillId="2" borderId="26" xfId="19" applyFont="1" applyFill="1" applyBorder="1" applyAlignment="1">
      <alignment horizontal="left" vertical="top" wrapText="1"/>
    </xf>
    <xf numFmtId="0" fontId="74" fillId="2" borderId="26" xfId="19" applyFont="1" applyFill="1" applyBorder="1" applyAlignment="1">
      <alignment horizontal="center" vertical="top" wrapText="1"/>
    </xf>
    <xf numFmtId="0" fontId="33" fillId="2" borderId="26" xfId="19" applyFont="1" applyFill="1" applyBorder="1" applyAlignment="1">
      <alignment horizontal="right" vertical="top" wrapText="1"/>
    </xf>
    <xf numFmtId="0" fontId="39" fillId="2" borderId="26" xfId="19" applyFont="1" applyFill="1" applyBorder="1" applyAlignment="1">
      <alignment horizontal="right" vertical="top"/>
    </xf>
    <xf numFmtId="43" fontId="39" fillId="2" borderId="26" xfId="18" applyFont="1" applyFill="1" applyBorder="1" applyAlignment="1">
      <alignment horizontal="right" vertical="top"/>
    </xf>
    <xf numFmtId="0" fontId="39" fillId="2" borderId="26" xfId="19" applyFont="1" applyFill="1" applyBorder="1" applyAlignment="1">
      <alignment vertical="top"/>
    </xf>
    <xf numFmtId="0" fontId="39" fillId="2" borderId="26" xfId="19" applyFont="1" applyFill="1" applyBorder="1" applyAlignment="1">
      <alignment vertical="top" wrapText="1"/>
    </xf>
    <xf numFmtId="0" fontId="33" fillId="2" borderId="26" xfId="19" applyFont="1" applyFill="1" applyBorder="1" applyAlignment="1">
      <alignment vertical="top" wrapText="1"/>
    </xf>
    <xf numFmtId="0" fontId="32" fillId="2" borderId="26" xfId="0" applyFont="1" applyFill="1" applyBorder="1" applyAlignment="1">
      <alignment horizontal="left" vertical="top" wrapText="1"/>
    </xf>
    <xf numFmtId="9" fontId="32" fillId="2" borderId="26" xfId="0" applyNumberFormat="1" applyFont="1" applyFill="1" applyBorder="1" applyAlignment="1">
      <alignment vertical="top" wrapText="1"/>
    </xf>
    <xf numFmtId="43" fontId="32" fillId="2" borderId="26" xfId="18" applyFont="1" applyFill="1" applyBorder="1" applyAlignment="1">
      <alignment vertical="top" wrapText="1"/>
    </xf>
    <xf numFmtId="0" fontId="32" fillId="2" borderId="26" xfId="0" applyFont="1" applyFill="1" applyBorder="1" applyAlignment="1">
      <alignment vertical="top" wrapText="1"/>
    </xf>
    <xf numFmtId="43" fontId="33" fillId="2" borderId="26" xfId="18" applyFont="1" applyFill="1" applyBorder="1" applyAlignment="1">
      <alignment horizontal="right" vertical="top" wrapText="1"/>
    </xf>
    <xf numFmtId="0" fontId="32" fillId="2" borderId="30" xfId="0" applyFont="1" applyFill="1" applyBorder="1" applyAlignment="1">
      <alignment horizontal="left" vertical="top" wrapText="1"/>
    </xf>
    <xf numFmtId="0" fontId="67" fillId="13" borderId="26" xfId="19" applyFont="1" applyFill="1" applyBorder="1" applyAlignment="1">
      <alignment horizontal="center" vertical="center" wrapText="1"/>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3" fillId="2" borderId="0" xfId="0" applyFont="1" applyFill="1" applyBorder="1" applyAlignment="1">
      <alignment vertical="center"/>
    </xf>
    <xf numFmtId="0" fontId="23" fillId="2" borderId="0" xfId="0" applyFont="1" applyFill="1" applyBorder="1" applyAlignment="1">
      <alignment horizontal="center" vertical="center"/>
    </xf>
    <xf numFmtId="0" fontId="23" fillId="2" borderId="0" xfId="0" applyNumberFormat="1" applyFont="1" applyFill="1" applyBorder="1" applyAlignment="1">
      <alignment horizontal="center" vertical="center"/>
    </xf>
    <xf numFmtId="39" fontId="0" fillId="0" borderId="0" xfId="0" applyNumberFormat="1" applyAlignment="1">
      <alignment vertical="center"/>
    </xf>
    <xf numFmtId="41" fontId="22" fillId="2" borderId="18" xfId="0" applyNumberFormat="1" applyFont="1" applyFill="1" applyBorder="1" applyAlignment="1">
      <alignment horizontal="center" vertical="center"/>
    </xf>
    <xf numFmtId="0" fontId="22" fillId="2" borderId="26" xfId="0" applyFont="1" applyFill="1" applyBorder="1" applyAlignment="1">
      <alignment vertical="center"/>
    </xf>
    <xf numFmtId="43" fontId="21" fillId="6" borderId="24" xfId="0" applyNumberFormat="1" applyFont="1" applyFill="1" applyBorder="1" applyAlignment="1">
      <alignment vertical="center"/>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68" fillId="0" borderId="26" xfId="19" applyFont="1" applyBorder="1" applyAlignment="1">
      <alignment horizontal="center" vertical="center" wrapText="1"/>
    </xf>
    <xf numFmtId="0" fontId="38" fillId="21" borderId="26" xfId="19" applyFont="1" applyFill="1" applyBorder="1" applyAlignment="1">
      <alignment horizontal="center" vertical="center" wrapText="1"/>
    </xf>
    <xf numFmtId="0" fontId="33" fillId="21" borderId="26" xfId="19" applyFont="1" applyFill="1" applyBorder="1" applyAlignment="1">
      <alignment horizontal="center" vertical="center" wrapText="1"/>
    </xf>
    <xf numFmtId="9" fontId="33" fillId="21" borderId="26" xfId="19" applyNumberFormat="1" applyFont="1" applyFill="1" applyBorder="1" applyAlignment="1">
      <alignment horizontal="center" vertical="center" wrapText="1"/>
    </xf>
    <xf numFmtId="0" fontId="29" fillId="0" borderId="30" xfId="19" applyFont="1" applyBorder="1" applyAlignment="1">
      <alignment vertical="center" wrapText="1"/>
    </xf>
    <xf numFmtId="0" fontId="39" fillId="2" borderId="26" xfId="19" applyFont="1" applyFill="1" applyBorder="1" applyAlignment="1">
      <alignment horizontal="center" vertical="top" wrapText="1"/>
    </xf>
    <xf numFmtId="0" fontId="39" fillId="2" borderId="26" xfId="19" applyFont="1" applyFill="1" applyBorder="1" applyAlignment="1">
      <alignment horizontal="justify" vertical="top" wrapText="1"/>
    </xf>
    <xf numFmtId="0" fontId="33" fillId="2" borderId="26" xfId="19" applyFont="1" applyFill="1" applyBorder="1" applyAlignment="1">
      <alignment horizontal="justify" vertical="top" wrapText="1"/>
    </xf>
    <xf numFmtId="0" fontId="8" fillId="0" borderId="0" xfId="19" applyAlignment="1">
      <alignment vertical="top" wrapText="1"/>
    </xf>
    <xf numFmtId="0" fontId="8" fillId="0" borderId="26" xfId="19" applyBorder="1" applyAlignment="1">
      <alignment vertical="top" wrapText="1"/>
    </xf>
    <xf numFmtId="9" fontId="33" fillId="2" borderId="26" xfId="19" applyNumberFormat="1" applyFont="1" applyFill="1" applyBorder="1" applyAlignment="1">
      <alignment horizontal="center" vertical="top" wrapText="1"/>
    </xf>
    <xf numFmtId="3" fontId="39" fillId="2" borderId="26" xfId="19" applyNumberFormat="1" applyFont="1" applyFill="1" applyBorder="1" applyAlignment="1">
      <alignment horizontal="center" vertical="top" wrapText="1"/>
    </xf>
    <xf numFmtId="9" fontId="33" fillId="2" borderId="26" xfId="17" applyFont="1" applyFill="1" applyBorder="1" applyAlignment="1">
      <alignment horizontal="center" vertical="top" wrapText="1"/>
    </xf>
    <xf numFmtId="43" fontId="39" fillId="2" borderId="26" xfId="18" applyFont="1" applyFill="1" applyBorder="1" applyAlignment="1">
      <alignment horizontal="center" vertical="top" wrapText="1"/>
    </xf>
    <xf numFmtId="172" fontId="39" fillId="2" borderId="26" xfId="18" applyNumberFormat="1" applyFont="1" applyFill="1" applyBorder="1" applyAlignment="1">
      <alignment horizontal="center" vertical="top" wrapText="1"/>
    </xf>
    <xf numFmtId="0" fontId="29" fillId="0" borderId="28" xfId="19" applyFont="1" applyBorder="1" applyAlignment="1">
      <alignment vertical="top" wrapText="1"/>
    </xf>
    <xf numFmtId="0" fontId="29" fillId="0" borderId="27" xfId="19" applyFont="1" applyBorder="1" applyAlignment="1">
      <alignment vertical="top" wrapText="1"/>
    </xf>
    <xf numFmtId="0" fontId="33" fillId="0" borderId="26" xfId="19" applyFont="1" applyBorder="1" applyAlignment="1">
      <alignment horizontal="center" vertical="top" wrapText="1"/>
    </xf>
    <xf numFmtId="0" fontId="29" fillId="2" borderId="27" xfId="19" applyFont="1" applyFill="1" applyBorder="1" applyAlignment="1">
      <alignment vertical="top" wrapText="1"/>
    </xf>
    <xf numFmtId="0" fontId="29" fillId="0" borderId="26" xfId="19" applyFont="1" applyBorder="1" applyAlignment="1">
      <alignment horizontal="center" vertical="top" wrapText="1"/>
    </xf>
    <xf numFmtId="0" fontId="33" fillId="2" borderId="30" xfId="19" applyFont="1" applyFill="1" applyBorder="1" applyAlignment="1">
      <alignment vertical="center" wrapText="1"/>
    </xf>
    <xf numFmtId="0" fontId="0" fillId="0" borderId="0" xfId="0" applyAlignment="1">
      <alignment vertical="top"/>
    </xf>
    <xf numFmtId="0" fontId="0" fillId="0" borderId="26" xfId="0" applyBorder="1" applyAlignment="1">
      <alignment vertical="top"/>
    </xf>
    <xf numFmtId="0" fontId="68" fillId="0" borderId="26" xfId="19" applyFont="1" applyBorder="1" applyAlignment="1">
      <alignment horizontal="center" vertical="top" wrapText="1"/>
    </xf>
    <xf numFmtId="9" fontId="33" fillId="0" borderId="26" xfId="19" applyNumberFormat="1" applyFont="1" applyBorder="1" applyAlignment="1">
      <alignment horizontal="center" vertical="top" wrapText="1"/>
    </xf>
    <xf numFmtId="0" fontId="0" fillId="0" borderId="0" xfId="0" applyAlignment="1">
      <alignment wrapText="1"/>
    </xf>
    <xf numFmtId="0" fontId="0" fillId="0" borderId="26" xfId="0" applyBorder="1" applyAlignment="1">
      <alignment wrapText="1"/>
    </xf>
    <xf numFmtId="172" fontId="33" fillId="0" borderId="26" xfId="18" applyNumberFormat="1" applyFont="1" applyBorder="1" applyAlignment="1">
      <alignment horizontal="center" vertical="center" wrapText="1"/>
    </xf>
    <xf numFmtId="43" fontId="33" fillId="2" borderId="26" xfId="18" applyFont="1" applyFill="1" applyBorder="1" applyAlignment="1">
      <alignment horizontal="center" vertical="top" wrapText="1"/>
    </xf>
    <xf numFmtId="0" fontId="32" fillId="0" borderId="26" xfId="0" applyFont="1" applyBorder="1" applyAlignment="1">
      <alignment horizontal="center" vertical="top" wrapText="1"/>
    </xf>
    <xf numFmtId="0" fontId="33" fillId="2" borderId="26" xfId="19" applyFont="1" applyFill="1" applyBorder="1" applyAlignment="1">
      <alignment horizontal="left" vertical="top" wrapText="1"/>
    </xf>
    <xf numFmtId="9" fontId="33" fillId="2" borderId="26" xfId="19" applyNumberFormat="1" applyFont="1" applyFill="1" applyBorder="1" applyAlignment="1">
      <alignment horizontal="right" vertical="top" wrapText="1"/>
    </xf>
    <xf numFmtId="0" fontId="33" fillId="2" borderId="0" xfId="19" applyFont="1" applyFill="1" applyBorder="1" applyAlignment="1">
      <alignment vertical="top" wrapText="1"/>
    </xf>
    <xf numFmtId="0" fontId="32" fillId="2" borderId="0" xfId="0" applyFont="1" applyFill="1" applyBorder="1" applyAlignment="1">
      <alignment vertical="center" wrapText="1"/>
    </xf>
    <xf numFmtId="0" fontId="37" fillId="2" borderId="26" xfId="0" applyFont="1" applyFill="1" applyBorder="1" applyAlignment="1">
      <alignment horizontal="center" vertical="top" wrapText="1"/>
    </xf>
    <xf numFmtId="43" fontId="33" fillId="0" borderId="26" xfId="17" applyNumberFormat="1"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4" fillId="0" borderId="48" xfId="0" applyFont="1" applyBorder="1" applyAlignment="1">
      <alignment horizontal="center" vertical="center"/>
    </xf>
    <xf numFmtId="0" fontId="64"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1" fillId="22" borderId="0" xfId="0" applyFont="1" applyFill="1" applyAlignment="1">
      <alignment horizontal="center" vertical="center"/>
    </xf>
    <xf numFmtId="0" fontId="14" fillId="18" borderId="0" xfId="0" applyFont="1" applyFill="1" applyAlignment="1">
      <alignment horizontal="center" vertical="center"/>
    </xf>
    <xf numFmtId="0" fontId="14" fillId="2" borderId="0" xfId="0" applyFont="1" applyFill="1" applyAlignment="1">
      <alignment horizontal="center" vertical="center"/>
    </xf>
    <xf numFmtId="0" fontId="21" fillId="23" borderId="0" xfId="0" applyFont="1" applyFill="1" applyAlignment="1">
      <alignment horizontal="center" vertical="center"/>
    </xf>
    <xf numFmtId="0" fontId="14" fillId="23" borderId="0" xfId="0" applyFont="1" applyFill="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7" fillId="16" borderId="30" xfId="0" applyFont="1" applyFill="1" applyBorder="1" applyAlignment="1" applyProtection="1">
      <alignment horizontal="center" vertical="center" wrapText="1"/>
      <protection locked="0"/>
    </xf>
    <xf numFmtId="0" fontId="67" fillId="16" borderId="28" xfId="0" applyFont="1" applyFill="1" applyBorder="1" applyAlignment="1" applyProtection="1">
      <alignment horizontal="center" vertical="center" wrapText="1"/>
      <protection locked="0"/>
    </xf>
    <xf numFmtId="0" fontId="67"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7" xfId="19" applyFont="1" applyBorder="1" applyAlignment="1">
      <alignment horizontal="center" vertical="top" wrapText="1"/>
    </xf>
    <xf numFmtId="0" fontId="29" fillId="2" borderId="50" xfId="19" applyFont="1" applyFill="1" applyBorder="1" applyAlignment="1">
      <alignment horizontal="center" vertical="center" wrapText="1"/>
    </xf>
    <xf numFmtId="0" fontId="29" fillId="2" borderId="38" xfId="19" applyFont="1" applyFill="1" applyBorder="1" applyAlignment="1">
      <alignment horizontal="center" vertical="center" wrapText="1"/>
    </xf>
    <xf numFmtId="0" fontId="29" fillId="2" borderId="54" xfId="19" applyFont="1" applyFill="1" applyBorder="1" applyAlignment="1">
      <alignment horizontal="center" vertical="top" wrapText="1"/>
    </xf>
    <xf numFmtId="0" fontId="29" fillId="2" borderId="55" xfId="19" applyFont="1" applyFill="1" applyBorder="1" applyAlignment="1">
      <alignment horizontal="center" vertical="top"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71" fillId="0" borderId="30" xfId="19" applyFont="1" applyFill="1" applyBorder="1" applyAlignment="1">
      <alignment horizontal="center" vertical="top" wrapText="1"/>
    </xf>
    <xf numFmtId="0" fontId="71" fillId="0" borderId="28" xfId="19" applyFont="1" applyFill="1" applyBorder="1" applyAlignment="1">
      <alignment horizontal="center" vertical="top" wrapText="1"/>
    </xf>
    <xf numFmtId="0" fontId="71" fillId="0" borderId="27" xfId="19" applyFont="1" applyFill="1" applyBorder="1" applyAlignment="1">
      <alignment horizontal="center" vertical="top" wrapText="1"/>
    </xf>
    <xf numFmtId="0" fontId="68" fillId="0" borderId="30" xfId="19" applyFont="1" applyBorder="1" applyAlignment="1">
      <alignment horizontal="center" vertical="top" wrapText="1"/>
    </xf>
    <xf numFmtId="0" fontId="68" fillId="0" borderId="28" xfId="19" applyFont="1" applyBorder="1" applyAlignment="1">
      <alignment horizontal="center" vertical="top"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1"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32" fillId="2" borderId="30"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62"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70" fillId="0" borderId="26" xfId="0" applyFont="1" applyFill="1" applyBorder="1" applyAlignment="1">
      <alignment horizontal="center" vertical="center" wrapText="1"/>
    </xf>
    <xf numFmtId="0" fontId="68" fillId="0" borderId="26" xfId="19" applyFont="1" applyBorder="1" applyAlignment="1">
      <alignment horizontal="center" vertical="center" wrapText="1"/>
    </xf>
    <xf numFmtId="0" fontId="66" fillId="0" borderId="26" xfId="19"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9"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3"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174" fontId="0" fillId="0" borderId="0" xfId="0" applyNumberFormat="1" applyAlignment="1">
      <alignment vertical="center"/>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1">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5</c:v>
                </c:pt>
                <c:pt idx="6">
                  <c:v>0</c:v>
                </c:pt>
                <c:pt idx="7">
                  <c:v>0</c:v>
                </c:pt>
                <c:pt idx="8">
                  <c:v>0</c:v>
                </c:pt>
                <c:pt idx="9">
                  <c:v>0</c:v>
                </c:pt>
                <c:pt idx="10">
                  <c:v>0</c:v>
                </c:pt>
                <c:pt idx="11">
                  <c:v>0</c:v>
                </c:pt>
                <c:pt idx="12">
                  <c:v>2</c:v>
                </c:pt>
                <c:pt idx="13">
                  <c:v>12</c:v>
                </c:pt>
                <c:pt idx="14">
                  <c:v>0</c:v>
                </c:pt>
                <c:pt idx="15">
                  <c:v>0</c:v>
                </c:pt>
                <c:pt idx="16">
                  <c:v>0</c:v>
                </c:pt>
              </c:numCache>
            </c:numRef>
          </c:val>
        </c:ser>
        <c:dLbls>
          <c:showLegendKey val="0"/>
          <c:showVal val="0"/>
          <c:showCatName val="0"/>
          <c:showSerName val="0"/>
          <c:showPercent val="0"/>
          <c:showBubbleSize val="0"/>
        </c:dLbls>
        <c:gapWidth val="150"/>
        <c:shape val="box"/>
        <c:axId val="580362624"/>
        <c:axId val="580364160"/>
        <c:axId val="0"/>
      </c:bar3DChart>
      <c:catAx>
        <c:axId val="580362624"/>
        <c:scaling>
          <c:orientation val="minMax"/>
        </c:scaling>
        <c:delete val="0"/>
        <c:axPos val="b"/>
        <c:numFmt formatCode="General" sourceLinked="0"/>
        <c:majorTickMark val="none"/>
        <c:minorTickMark val="none"/>
        <c:tickLblPos val="nextTo"/>
        <c:txPr>
          <a:bodyPr/>
          <a:lstStyle/>
          <a:p>
            <a:pPr>
              <a:defRPr lang="es-HN"/>
            </a:pPr>
            <a:endParaRPr lang="es-HN"/>
          </a:p>
        </c:txPr>
        <c:crossAx val="580364160"/>
        <c:crosses val="autoZero"/>
        <c:auto val="1"/>
        <c:lblAlgn val="ctr"/>
        <c:lblOffset val="100"/>
        <c:noMultiLvlLbl val="0"/>
      </c:catAx>
      <c:valAx>
        <c:axId val="580364160"/>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580362624"/>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8</c:v>
                </c:pt>
                <c:pt idx="1">
                  <c:v>33</c:v>
                </c:pt>
                <c:pt idx="2">
                  <c:v>3</c:v>
                </c:pt>
                <c:pt idx="3">
                  <c:v>8</c:v>
                </c:pt>
                <c:pt idx="4">
                  <c:v>2</c:v>
                </c:pt>
                <c:pt idx="5">
                  <c:v>0</c:v>
                </c:pt>
                <c:pt idx="6">
                  <c:v>7</c:v>
                </c:pt>
                <c:pt idx="7">
                  <c:v>0</c:v>
                </c:pt>
                <c:pt idx="8">
                  <c:v>0</c:v>
                </c:pt>
                <c:pt idx="9">
                  <c:v>0</c:v>
                </c:pt>
              </c:numCache>
            </c:numRef>
          </c:val>
        </c:ser>
        <c:dLbls>
          <c:showLegendKey val="0"/>
          <c:showVal val="0"/>
          <c:showCatName val="0"/>
          <c:showSerName val="0"/>
          <c:showPercent val="0"/>
          <c:showBubbleSize val="0"/>
        </c:dLbls>
        <c:gapWidth val="150"/>
        <c:shape val="box"/>
        <c:axId val="580382720"/>
        <c:axId val="580384256"/>
        <c:axId val="0"/>
      </c:bar3DChart>
      <c:catAx>
        <c:axId val="580382720"/>
        <c:scaling>
          <c:orientation val="minMax"/>
        </c:scaling>
        <c:delete val="0"/>
        <c:axPos val="b"/>
        <c:numFmt formatCode="General" sourceLinked="0"/>
        <c:majorTickMark val="none"/>
        <c:minorTickMark val="none"/>
        <c:tickLblPos val="nextTo"/>
        <c:txPr>
          <a:bodyPr/>
          <a:lstStyle/>
          <a:p>
            <a:pPr>
              <a:defRPr lang="es-HN"/>
            </a:pPr>
            <a:endParaRPr lang="es-HN"/>
          </a:p>
        </c:txPr>
        <c:crossAx val="580384256"/>
        <c:crosses val="autoZero"/>
        <c:auto val="1"/>
        <c:lblAlgn val="ctr"/>
        <c:lblOffset val="100"/>
        <c:noMultiLvlLbl val="0"/>
      </c:catAx>
      <c:valAx>
        <c:axId val="580384256"/>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580382720"/>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3</c:v>
                </c:pt>
                <c:pt idx="1">
                  <c:v>0</c:v>
                </c:pt>
                <c:pt idx="2">
                  <c:v>0</c:v>
                </c:pt>
                <c:pt idx="3">
                  <c:v>29</c:v>
                </c:pt>
                <c:pt idx="4">
                  <c:v>0</c:v>
                </c:pt>
                <c:pt idx="5">
                  <c:v>0</c:v>
                </c:pt>
                <c:pt idx="6">
                  <c:v>0</c:v>
                </c:pt>
                <c:pt idx="7">
                  <c:v>2</c:v>
                </c:pt>
                <c:pt idx="8">
                  <c:v>0</c:v>
                </c:pt>
                <c:pt idx="9">
                  <c:v>0</c:v>
                </c:pt>
                <c:pt idx="10">
                  <c:v>0</c:v>
                </c:pt>
                <c:pt idx="11">
                  <c:v>2</c:v>
                </c:pt>
                <c:pt idx="12">
                  <c:v>1</c:v>
                </c:pt>
                <c:pt idx="13">
                  <c:v>0</c:v>
                </c:pt>
                <c:pt idx="14">
                  <c:v>1</c:v>
                </c:pt>
                <c:pt idx="15">
                  <c:v>4</c:v>
                </c:pt>
                <c:pt idx="16">
                  <c:v>0</c:v>
                </c:pt>
              </c:numCache>
            </c:numRef>
          </c:val>
        </c:ser>
        <c:dLbls>
          <c:showLegendKey val="0"/>
          <c:showVal val="0"/>
          <c:showCatName val="0"/>
          <c:showSerName val="0"/>
          <c:showPercent val="0"/>
          <c:showBubbleSize val="0"/>
        </c:dLbls>
        <c:gapWidth val="150"/>
        <c:shape val="box"/>
        <c:axId val="580414848"/>
        <c:axId val="580416640"/>
        <c:axId val="0"/>
      </c:bar3DChart>
      <c:catAx>
        <c:axId val="580414848"/>
        <c:scaling>
          <c:orientation val="minMax"/>
        </c:scaling>
        <c:delete val="0"/>
        <c:axPos val="b"/>
        <c:numFmt formatCode="General" sourceLinked="0"/>
        <c:majorTickMark val="none"/>
        <c:minorTickMark val="none"/>
        <c:tickLblPos val="nextTo"/>
        <c:txPr>
          <a:bodyPr/>
          <a:lstStyle/>
          <a:p>
            <a:pPr>
              <a:defRPr lang="es-HN"/>
            </a:pPr>
            <a:endParaRPr lang="es-HN"/>
          </a:p>
        </c:txPr>
        <c:crossAx val="580416640"/>
        <c:crosses val="autoZero"/>
        <c:auto val="1"/>
        <c:lblAlgn val="ctr"/>
        <c:lblOffset val="100"/>
        <c:noMultiLvlLbl val="0"/>
      </c:catAx>
      <c:valAx>
        <c:axId val="580416640"/>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58041484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10</xdr:col>
      <xdr:colOff>7677</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9</xdr:col>
      <xdr:colOff>3198608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20" dataDxfId="19">
  <autoFilter ref="B3:C15"/>
  <tableColumns count="2">
    <tableColumn id="1" name="Descripción" dataDxfId="18"/>
    <tableColumn id="2" name="Monto" dataDxfId="17"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6" dataDxfId="15">
  <autoFilter ref="B37:D55"/>
  <tableColumns count="3">
    <tableColumn id="1" name="Descripción" dataDxfId="14"/>
    <tableColumn id="2" name="Cantidad" dataDxfId="13" dataCellStyle="Millares"/>
    <tableColumn id="3" name="Montos" dataDxfId="12">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1" dataDxfId="10">
  <autoFilter ref="B66:D78"/>
  <tableColumns count="3">
    <tableColumn id="1" name="Descripción" dataDxfId="9"/>
    <tableColumn id="2" name="Cantidad" dataDxfId="8" dataCellStyle="Millares"/>
    <tableColumn id="3" name="Montos" dataDxfId="7">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6">
  <autoFilter ref="B83:D101"/>
  <tableColumns count="3">
    <tableColumn id="1" name="Descripción " dataDxfId="5"/>
    <tableColumn id="2" name="Cantidad" dataDxfId="4" dataCellStyle="Millares"/>
    <tableColumn id="3" name="Montos" dataDxfId="3">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Coordinador@%20de%20la%20Sub-Comisi&#243;n%20deAutoevaluaci&#243;n" TargetMode="External"/></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3"/>
      <c r="U2" s="553"/>
      <c r="V2" s="553"/>
      <c r="W2" s="553"/>
      <c r="X2" s="553"/>
      <c r="Y2" s="553"/>
      <c r="Z2" s="553"/>
      <c r="AA2" s="553"/>
      <c r="AB2" s="553"/>
      <c r="AC2" s="553" t="s">
        <v>25</v>
      </c>
      <c r="AD2" s="553"/>
      <c r="AE2" s="553"/>
      <c r="AF2" s="553"/>
      <c r="AG2" s="553"/>
      <c r="AH2" s="553"/>
      <c r="AI2" s="553"/>
      <c r="AJ2" s="553"/>
    </row>
    <row r="3" spans="2:36" ht="16.5" customHeight="1" x14ac:dyDescent="0.25">
      <c r="B3" s="33" t="s">
        <v>7</v>
      </c>
      <c r="C3" s="33"/>
      <c r="D3" s="33"/>
      <c r="E3" s="33"/>
      <c r="F3" s="33"/>
      <c r="G3" s="33"/>
      <c r="H3" s="33"/>
      <c r="I3" s="33"/>
      <c r="J3" s="33"/>
      <c r="K3" s="33"/>
      <c r="L3" s="33"/>
      <c r="M3" s="33"/>
      <c r="N3" s="33"/>
      <c r="O3" s="33"/>
      <c r="P3" s="33"/>
      <c r="Q3" s="33"/>
      <c r="R3" s="33"/>
      <c r="S3" s="33"/>
      <c r="T3" s="553"/>
      <c r="U3" s="553"/>
      <c r="V3" s="553"/>
      <c r="W3" s="553"/>
      <c r="X3" s="553"/>
      <c r="Y3" s="553"/>
      <c r="Z3" s="553"/>
      <c r="AA3" s="553"/>
      <c r="AB3" s="553"/>
      <c r="AC3" s="553" t="s">
        <v>7</v>
      </c>
      <c r="AD3" s="553"/>
      <c r="AE3" s="553"/>
      <c r="AF3" s="553"/>
      <c r="AG3" s="553"/>
      <c r="AH3" s="553"/>
      <c r="AI3" s="553"/>
      <c r="AJ3" s="553"/>
    </row>
    <row r="4" spans="2:36" ht="12.75" customHeight="1" x14ac:dyDescent="0.25">
      <c r="B4" s="33" t="s">
        <v>36</v>
      </c>
      <c r="C4" s="33"/>
      <c r="D4" s="33"/>
      <c r="E4" s="33"/>
      <c r="F4" s="33"/>
      <c r="G4" s="33"/>
      <c r="H4" s="33"/>
      <c r="I4" s="33"/>
      <c r="J4" s="33"/>
      <c r="K4" s="33"/>
      <c r="L4" s="33"/>
      <c r="M4" s="33"/>
      <c r="N4" s="33"/>
      <c r="O4" s="33"/>
      <c r="P4" s="33"/>
      <c r="Q4" s="33"/>
      <c r="R4" s="33"/>
      <c r="S4" s="33"/>
      <c r="T4" s="553"/>
      <c r="U4" s="553"/>
      <c r="V4" s="553"/>
      <c r="W4" s="553"/>
      <c r="X4" s="553"/>
      <c r="Y4" s="553"/>
      <c r="Z4" s="553"/>
      <c r="AA4" s="553"/>
      <c r="AB4" s="553"/>
      <c r="AC4" s="553" t="s">
        <v>36</v>
      </c>
      <c r="AD4" s="553"/>
      <c r="AE4" s="553"/>
      <c r="AF4" s="553"/>
      <c r="AG4" s="553"/>
      <c r="AH4" s="553"/>
      <c r="AI4" s="553"/>
      <c r="AJ4" s="553"/>
    </row>
    <row r="5" spans="2:36" ht="15.75" x14ac:dyDescent="0.25">
      <c r="B5" s="2"/>
      <c r="C5" s="2"/>
      <c r="D5" s="2"/>
    </row>
    <row r="6" spans="2:36" ht="16.5" thickBot="1" x14ac:dyDescent="0.3">
      <c r="B6" s="2"/>
      <c r="C6" s="2"/>
      <c r="D6" s="2"/>
    </row>
    <row r="7" spans="2:36" ht="75.75" customHeight="1" x14ac:dyDescent="0.25">
      <c r="B7" s="548" t="s">
        <v>20</v>
      </c>
      <c r="C7" s="548" t="s">
        <v>38</v>
      </c>
      <c r="D7" s="548" t="s">
        <v>39</v>
      </c>
      <c r="E7" s="550" t="s">
        <v>40</v>
      </c>
      <c r="F7" s="548" t="s">
        <v>37</v>
      </c>
      <c r="G7" s="550" t="s">
        <v>9</v>
      </c>
      <c r="H7" s="552" t="s">
        <v>0</v>
      </c>
      <c r="I7" s="552" t="s">
        <v>8</v>
      </c>
      <c r="J7" s="552" t="s">
        <v>16</v>
      </c>
      <c r="K7" s="552"/>
      <c r="L7" s="552" t="s">
        <v>13</v>
      </c>
      <c r="M7" s="552"/>
      <c r="N7" s="552"/>
      <c r="O7" s="552"/>
      <c r="P7" s="552"/>
      <c r="Q7" s="552"/>
      <c r="R7" s="552"/>
      <c r="S7" s="552"/>
      <c r="T7" s="548" t="s">
        <v>14</v>
      </c>
      <c r="U7" s="552" t="s">
        <v>18</v>
      </c>
      <c r="V7" s="552" t="s">
        <v>26</v>
      </c>
      <c r="W7" s="552"/>
      <c r="X7" s="552" t="s">
        <v>15</v>
      </c>
      <c r="Y7" s="552" t="s">
        <v>17</v>
      </c>
      <c r="Z7" s="552"/>
      <c r="AA7" s="552" t="s">
        <v>22</v>
      </c>
      <c r="AB7" s="552" t="s">
        <v>32</v>
      </c>
      <c r="AC7" s="554" t="s">
        <v>31</v>
      </c>
      <c r="AD7" s="554"/>
      <c r="AE7" s="554"/>
      <c r="AF7" s="554"/>
      <c r="AG7" s="552" t="s">
        <v>28</v>
      </c>
      <c r="AH7" s="552" t="s">
        <v>29</v>
      </c>
      <c r="AI7" s="552" t="s">
        <v>1</v>
      </c>
      <c r="AJ7" s="552" t="s">
        <v>2</v>
      </c>
    </row>
    <row r="8" spans="2:36" ht="15.75" customHeight="1" x14ac:dyDescent="0.25">
      <c r="B8" s="549"/>
      <c r="C8" s="549"/>
      <c r="D8" s="549"/>
      <c r="E8" s="551"/>
      <c r="F8" s="549"/>
      <c r="G8" s="551"/>
      <c r="H8" s="547"/>
      <c r="I8" s="547"/>
      <c r="J8" s="547" t="s">
        <v>33</v>
      </c>
      <c r="K8" s="547" t="s">
        <v>19</v>
      </c>
      <c r="L8" s="555" t="s">
        <v>3</v>
      </c>
      <c r="M8" s="555"/>
      <c r="N8" s="555" t="s">
        <v>4</v>
      </c>
      <c r="O8" s="555"/>
      <c r="P8" s="555" t="s">
        <v>5</v>
      </c>
      <c r="Q8" s="555"/>
      <c r="R8" s="555" t="s">
        <v>6</v>
      </c>
      <c r="S8" s="555"/>
      <c r="T8" s="549"/>
      <c r="U8" s="547"/>
      <c r="V8" s="547" t="s">
        <v>23</v>
      </c>
      <c r="W8" s="547" t="s">
        <v>21</v>
      </c>
      <c r="X8" s="547"/>
      <c r="Y8" s="547" t="s">
        <v>23</v>
      </c>
      <c r="Z8" s="547" t="s">
        <v>21</v>
      </c>
      <c r="AA8" s="547"/>
      <c r="AB8" s="547"/>
      <c r="AC8" s="14" t="s">
        <v>3</v>
      </c>
      <c r="AD8" s="14" t="s">
        <v>4</v>
      </c>
      <c r="AE8" s="14" t="s">
        <v>5</v>
      </c>
      <c r="AF8" s="14" t="s">
        <v>6</v>
      </c>
      <c r="AG8" s="547"/>
      <c r="AH8" s="547"/>
      <c r="AI8" s="547"/>
      <c r="AJ8" s="547"/>
    </row>
    <row r="9" spans="2:36" ht="78.75" x14ac:dyDescent="0.25">
      <c r="B9" s="549"/>
      <c r="C9" s="549"/>
      <c r="D9" s="549"/>
      <c r="E9" s="551"/>
      <c r="F9" s="549"/>
      <c r="G9" s="551"/>
      <c r="H9" s="547"/>
      <c r="I9" s="547"/>
      <c r="J9" s="547"/>
      <c r="K9" s="547"/>
      <c r="L9" s="32" t="s">
        <v>11</v>
      </c>
      <c r="M9" s="32" t="s">
        <v>12</v>
      </c>
      <c r="N9" s="32" t="s">
        <v>11</v>
      </c>
      <c r="O9" s="32" t="s">
        <v>12</v>
      </c>
      <c r="P9" s="32" t="s">
        <v>11</v>
      </c>
      <c r="Q9" s="32" t="s">
        <v>12</v>
      </c>
      <c r="R9" s="32" t="s">
        <v>11</v>
      </c>
      <c r="S9" s="32" t="s">
        <v>12</v>
      </c>
      <c r="T9" s="549"/>
      <c r="U9" s="547"/>
      <c r="V9" s="547"/>
      <c r="W9" s="547"/>
      <c r="X9" s="547"/>
      <c r="Y9" s="547"/>
      <c r="Z9" s="547"/>
      <c r="AA9" s="547"/>
      <c r="AB9" s="547"/>
      <c r="AC9" s="14" t="s">
        <v>24</v>
      </c>
      <c r="AD9" s="14" t="s">
        <v>24</v>
      </c>
      <c r="AE9" s="14" t="s">
        <v>24</v>
      </c>
      <c r="AF9" s="14" t="s">
        <v>24</v>
      </c>
      <c r="AG9" s="547"/>
      <c r="AH9" s="547"/>
      <c r="AI9" s="547"/>
      <c r="AJ9" s="547"/>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5" t="s">
        <v>10</v>
      </c>
      <c r="K31" s="546"/>
      <c r="L31" s="543"/>
      <c r="M31" s="544"/>
      <c r="N31" s="543"/>
      <c r="O31" s="544"/>
      <c r="P31" s="543"/>
      <c r="Q31" s="544"/>
      <c r="R31" s="543"/>
      <c r="S31" s="54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C4" zoomScale="86" zoomScaleNormal="86" zoomScaleSheetLayoutView="80" workbookViewId="0">
      <selection activeCell="E13" sqref="E13"/>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260</v>
      </c>
      <c r="B1" s="193" t="s">
        <v>261</v>
      </c>
      <c r="C1" s="184" t="s">
        <v>262</v>
      </c>
      <c r="D1" s="184" t="s">
        <v>509</v>
      </c>
      <c r="E1" s="184" t="s">
        <v>511</v>
      </c>
      <c r="F1" s="184" t="s">
        <v>513</v>
      </c>
      <c r="G1" s="184" t="s">
        <v>515</v>
      </c>
      <c r="H1" s="184" t="s">
        <v>517</v>
      </c>
      <c r="I1" s="184" t="s">
        <v>519</v>
      </c>
      <c r="J1" s="184" t="s">
        <v>263</v>
      </c>
      <c r="K1" s="184" t="s">
        <v>522</v>
      </c>
      <c r="L1" s="184" t="s">
        <v>264</v>
      </c>
      <c r="M1" s="184" t="s">
        <v>524</v>
      </c>
      <c r="N1" s="184" t="s">
        <v>526</v>
      </c>
      <c r="O1" s="184" t="s">
        <v>528</v>
      </c>
      <c r="P1" s="184" t="s">
        <v>265</v>
      </c>
      <c r="Q1" s="184" t="s">
        <v>529</v>
      </c>
      <c r="R1" s="184" t="s">
        <v>532</v>
      </c>
      <c r="S1" s="184" t="s">
        <v>266</v>
      </c>
      <c r="T1" s="184" t="s">
        <v>534</v>
      </c>
      <c r="U1" s="184" t="s">
        <v>267</v>
      </c>
      <c r="V1" s="184" t="s">
        <v>535</v>
      </c>
      <c r="W1" s="184" t="s">
        <v>536</v>
      </c>
      <c r="X1" s="184" t="s">
        <v>540</v>
      </c>
      <c r="Y1" s="184" t="s">
        <v>283</v>
      </c>
      <c r="Z1" s="184" t="s">
        <v>541</v>
      </c>
      <c r="AA1" s="184" t="s">
        <v>543</v>
      </c>
      <c r="AB1" s="184" t="s">
        <v>545</v>
      </c>
      <c r="AC1" s="184" t="s">
        <v>284</v>
      </c>
      <c r="AD1" s="184" t="s">
        <v>547</v>
      </c>
      <c r="AE1" s="184" t="s">
        <v>549</v>
      </c>
      <c r="AF1" s="184" t="s">
        <v>551</v>
      </c>
      <c r="AG1" s="184" t="s">
        <v>553</v>
      </c>
      <c r="AH1" s="184" t="s">
        <v>259</v>
      </c>
      <c r="AI1" s="184" t="s">
        <v>555</v>
      </c>
      <c r="AJ1" s="193" t="s">
        <v>268</v>
      </c>
      <c r="AK1" s="184" t="s">
        <v>557</v>
      </c>
      <c r="AL1" s="184" t="s">
        <v>269</v>
      </c>
      <c r="AM1" s="184" t="s">
        <v>559</v>
      </c>
      <c r="AN1" s="184" t="s">
        <v>561</v>
      </c>
      <c r="AO1" s="184" t="s">
        <v>270</v>
      </c>
      <c r="AP1" s="184" t="s">
        <v>563</v>
      </c>
      <c r="AQ1" s="184" t="s">
        <v>565</v>
      </c>
      <c r="AR1" s="184" t="s">
        <v>271</v>
      </c>
      <c r="AS1" s="184" t="s">
        <v>566</v>
      </c>
      <c r="AT1" s="184" t="s">
        <v>568</v>
      </c>
      <c r="AU1" s="184" t="s">
        <v>569</v>
      </c>
      <c r="AV1" s="184" t="s">
        <v>570</v>
      </c>
      <c r="AW1" s="184" t="s">
        <v>572</v>
      </c>
      <c r="AX1" s="184" t="s">
        <v>574</v>
      </c>
      <c r="AY1" s="184" t="s">
        <v>575</v>
      </c>
      <c r="AZ1" s="184" t="s">
        <v>272</v>
      </c>
      <c r="BA1" s="184" t="s">
        <v>577</v>
      </c>
      <c r="BB1" s="184" t="s">
        <v>579</v>
      </c>
      <c r="BC1" s="184" t="s">
        <v>581</v>
      </c>
      <c r="BD1" s="184" t="s">
        <v>583</v>
      </c>
      <c r="BE1" s="184" t="s">
        <v>585</v>
      </c>
      <c r="BF1" s="184" t="s">
        <v>587</v>
      </c>
      <c r="BG1" s="184" t="s">
        <v>589</v>
      </c>
      <c r="BH1" s="184" t="s">
        <v>591</v>
      </c>
      <c r="BI1" s="184" t="s">
        <v>285</v>
      </c>
      <c r="BJ1" s="184" t="s">
        <v>593</v>
      </c>
      <c r="BK1" s="184" t="s">
        <v>595</v>
      </c>
      <c r="BL1" s="184" t="s">
        <v>597</v>
      </c>
      <c r="BM1" s="184" t="s">
        <v>599</v>
      </c>
      <c r="BN1" s="184" t="s">
        <v>601</v>
      </c>
      <c r="BO1" s="184" t="s">
        <v>603</v>
      </c>
      <c r="BP1" s="184" t="s">
        <v>605</v>
      </c>
      <c r="BQ1" s="184" t="s">
        <v>607</v>
      </c>
      <c r="BR1" s="184" t="s">
        <v>609</v>
      </c>
      <c r="BS1" s="184" t="s">
        <v>611</v>
      </c>
      <c r="BT1" s="193" t="s">
        <v>273</v>
      </c>
      <c r="BU1" s="184" t="s">
        <v>274</v>
      </c>
      <c r="BV1" s="184" t="s">
        <v>613</v>
      </c>
      <c r="BW1" s="184" t="s">
        <v>275</v>
      </c>
      <c r="BX1" s="184" t="s">
        <v>615</v>
      </c>
      <c r="BY1" s="184" t="s">
        <v>617</v>
      </c>
      <c r="BZ1" s="193" t="s">
        <v>276</v>
      </c>
      <c r="CA1" s="184" t="s">
        <v>277</v>
      </c>
      <c r="CB1" s="184" t="s">
        <v>619</v>
      </c>
      <c r="CC1" s="184" t="s">
        <v>278</v>
      </c>
      <c r="CD1" s="184" t="s">
        <v>621</v>
      </c>
      <c r="CE1" s="184" t="s">
        <v>623</v>
      </c>
      <c r="CF1" s="184" t="s">
        <v>625</v>
      </c>
      <c r="CG1" s="193" t="s">
        <v>279</v>
      </c>
      <c r="CH1" s="184" t="s">
        <v>631</v>
      </c>
      <c r="CI1" s="184" t="s">
        <v>633</v>
      </c>
      <c r="CJ1" s="184" t="s">
        <v>280</v>
      </c>
      <c r="CK1" s="184" t="s">
        <v>627</v>
      </c>
      <c r="CL1" s="184" t="s">
        <v>629</v>
      </c>
      <c r="CM1" s="184" t="s">
        <v>281</v>
      </c>
      <c r="CN1" s="184" t="s">
        <v>635</v>
      </c>
      <c r="CO1" s="184" t="s">
        <v>282</v>
      </c>
      <c r="CP1" s="184" t="s">
        <v>636</v>
      </c>
      <c r="CQ1" s="181" t="s">
        <v>286</v>
      </c>
      <c r="CR1" s="193" t="s">
        <v>287</v>
      </c>
      <c r="CS1" s="184" t="s">
        <v>637</v>
      </c>
      <c r="CT1" s="184" t="s">
        <v>638</v>
      </c>
      <c r="CU1" s="184" t="s">
        <v>640</v>
      </c>
      <c r="CV1" s="184" t="s">
        <v>288</v>
      </c>
      <c r="CW1" s="184" t="s">
        <v>642</v>
      </c>
      <c r="CX1" s="184" t="s">
        <v>644</v>
      </c>
      <c r="CY1" s="184" t="s">
        <v>646</v>
      </c>
      <c r="CZ1" s="184" t="s">
        <v>648</v>
      </c>
      <c r="DA1" s="184" t="s">
        <v>650</v>
      </c>
      <c r="DB1" s="184" t="s">
        <v>652</v>
      </c>
      <c r="DC1" s="193" t="s">
        <v>289</v>
      </c>
      <c r="DD1" s="184" t="s">
        <v>290</v>
      </c>
      <c r="DE1" s="184" t="s">
        <v>654</v>
      </c>
      <c r="DF1" s="184" t="s">
        <v>291</v>
      </c>
      <c r="DG1" s="184" t="s">
        <v>656</v>
      </c>
      <c r="DH1" s="184" t="s">
        <v>658</v>
      </c>
      <c r="DI1" s="184" t="s">
        <v>660</v>
      </c>
      <c r="DJ1" s="184" t="s">
        <v>662</v>
      </c>
      <c r="DK1" s="184" t="s">
        <v>664</v>
      </c>
      <c r="DL1" s="184" t="s">
        <v>666</v>
      </c>
      <c r="DM1" s="184" t="s">
        <v>668</v>
      </c>
      <c r="DN1" s="184" t="s">
        <v>292</v>
      </c>
      <c r="DO1" s="184" t="s">
        <v>670</v>
      </c>
      <c r="DP1" s="184" t="s">
        <v>672</v>
      </c>
      <c r="DQ1" s="184" t="s">
        <v>674</v>
      </c>
      <c r="DR1" s="193" t="s">
        <v>293</v>
      </c>
      <c r="DS1" s="184" t="s">
        <v>676</v>
      </c>
      <c r="DT1" s="184" t="s">
        <v>294</v>
      </c>
      <c r="DU1" s="184" t="s">
        <v>678</v>
      </c>
      <c r="DV1" s="184" t="s">
        <v>295</v>
      </c>
      <c r="DW1" s="184" t="s">
        <v>680</v>
      </c>
      <c r="DX1" s="184" t="s">
        <v>682</v>
      </c>
      <c r="DY1" s="184" t="s">
        <v>684</v>
      </c>
      <c r="DZ1" s="184" t="s">
        <v>686</v>
      </c>
      <c r="EA1" s="184" t="s">
        <v>688</v>
      </c>
      <c r="EB1" s="184" t="s">
        <v>690</v>
      </c>
      <c r="EC1" s="184" t="s">
        <v>692</v>
      </c>
      <c r="ED1" s="184" t="s">
        <v>694</v>
      </c>
      <c r="EE1" s="184" t="s">
        <v>696</v>
      </c>
      <c r="EF1" s="184" t="s">
        <v>698</v>
      </c>
      <c r="EG1" s="184" t="s">
        <v>700</v>
      </c>
      <c r="EH1" s="193" t="s">
        <v>296</v>
      </c>
      <c r="EI1" s="184" t="s">
        <v>702</v>
      </c>
      <c r="EJ1" s="184" t="s">
        <v>297</v>
      </c>
      <c r="EK1" s="184" t="s">
        <v>704</v>
      </c>
      <c r="EL1" s="184" t="s">
        <v>706</v>
      </c>
      <c r="EM1" s="184" t="s">
        <v>298</v>
      </c>
      <c r="EN1" s="184" t="s">
        <v>708</v>
      </c>
      <c r="EO1" s="184" t="s">
        <v>710</v>
      </c>
      <c r="EP1" s="184" t="s">
        <v>299</v>
      </c>
      <c r="EQ1" s="184" t="s">
        <v>712</v>
      </c>
      <c r="ER1" s="184" t="s">
        <v>714</v>
      </c>
      <c r="ES1" s="184" t="s">
        <v>716</v>
      </c>
      <c r="ET1" s="184" t="s">
        <v>300</v>
      </c>
      <c r="EU1" s="184" t="s">
        <v>718</v>
      </c>
      <c r="EV1" s="184" t="s">
        <v>720</v>
      </c>
      <c r="EW1" s="193" t="s">
        <v>301</v>
      </c>
      <c r="EX1" s="184" t="s">
        <v>302</v>
      </c>
      <c r="EY1" s="184" t="s">
        <v>722</v>
      </c>
      <c r="EZ1" s="184" t="s">
        <v>724</v>
      </c>
      <c r="FA1" s="184" t="s">
        <v>726</v>
      </c>
      <c r="FB1" s="184" t="s">
        <v>728</v>
      </c>
      <c r="FC1" s="184" t="s">
        <v>303</v>
      </c>
      <c r="FD1" s="184" t="s">
        <v>730</v>
      </c>
      <c r="FE1" s="184" t="s">
        <v>732</v>
      </c>
      <c r="FF1" s="184" t="s">
        <v>734</v>
      </c>
      <c r="FG1" s="184" t="s">
        <v>736</v>
      </c>
      <c r="FH1" s="184" t="s">
        <v>738</v>
      </c>
      <c r="FI1" s="184" t="s">
        <v>304</v>
      </c>
      <c r="FJ1" s="184" t="s">
        <v>741</v>
      </c>
      <c r="FK1" s="184" t="s">
        <v>305</v>
      </c>
      <c r="FL1" s="184" t="s">
        <v>744</v>
      </c>
      <c r="FM1" s="184" t="s">
        <v>745</v>
      </c>
      <c r="FN1" s="184" t="s">
        <v>747</v>
      </c>
      <c r="FO1" s="184" t="s">
        <v>306</v>
      </c>
      <c r="FP1" s="184" t="s">
        <v>750</v>
      </c>
      <c r="FQ1" s="184" t="s">
        <v>751</v>
      </c>
      <c r="FR1" s="184" t="s">
        <v>753</v>
      </c>
      <c r="FS1" s="184" t="s">
        <v>307</v>
      </c>
      <c r="FT1" s="184" t="s">
        <v>756</v>
      </c>
      <c r="FU1" s="184" t="s">
        <v>758</v>
      </c>
      <c r="FV1" s="184" t="s">
        <v>760</v>
      </c>
      <c r="FW1" s="193" t="s">
        <v>308</v>
      </c>
      <c r="FX1" s="193" t="s">
        <v>309</v>
      </c>
      <c r="FY1" s="184" t="s">
        <v>315</v>
      </c>
      <c r="FZ1" s="184" t="s">
        <v>762</v>
      </c>
      <c r="GA1" s="184" t="s">
        <v>764</v>
      </c>
      <c r="GB1" s="184" t="s">
        <v>766</v>
      </c>
      <c r="GC1" s="184" t="s">
        <v>768</v>
      </c>
      <c r="GD1" s="184" t="s">
        <v>770</v>
      </c>
      <c r="GE1" s="184" t="s">
        <v>772</v>
      </c>
      <c r="GF1" s="193" t="s">
        <v>310</v>
      </c>
      <c r="GG1" s="184" t="s">
        <v>316</v>
      </c>
      <c r="GH1" s="184" t="s">
        <v>774</v>
      </c>
      <c r="GI1" s="184" t="s">
        <v>776</v>
      </c>
      <c r="GJ1" s="184" t="s">
        <v>777</v>
      </c>
      <c r="GK1" s="184" t="s">
        <v>317</v>
      </c>
      <c r="GL1" s="184" t="s">
        <v>780</v>
      </c>
      <c r="GM1" s="184" t="s">
        <v>781</v>
      </c>
      <c r="GN1" s="193" t="s">
        <v>311</v>
      </c>
      <c r="GO1" s="184" t="s">
        <v>312</v>
      </c>
      <c r="GP1" s="184" t="s">
        <v>783</v>
      </c>
      <c r="GQ1" s="184" t="s">
        <v>785</v>
      </c>
      <c r="GR1" s="184" t="s">
        <v>787</v>
      </c>
      <c r="GS1" s="184" t="s">
        <v>789</v>
      </c>
      <c r="GT1" s="184" t="s">
        <v>791</v>
      </c>
      <c r="GU1" s="193" t="s">
        <v>313</v>
      </c>
      <c r="GV1" s="184" t="s">
        <v>314</v>
      </c>
      <c r="GW1" s="184" t="s">
        <v>793</v>
      </c>
      <c r="GX1" s="184" t="s">
        <v>795</v>
      </c>
      <c r="GY1" s="184" t="s">
        <v>797</v>
      </c>
      <c r="GZ1" s="184" t="s">
        <v>799</v>
      </c>
      <c r="HA1" s="184" t="s">
        <v>801</v>
      </c>
      <c r="HB1" s="184" t="s">
        <v>803</v>
      </c>
      <c r="HC1" s="181" t="s">
        <v>318</v>
      </c>
      <c r="HD1" s="193" t="s">
        <v>319</v>
      </c>
      <c r="HE1" s="184" t="s">
        <v>320</v>
      </c>
      <c r="HF1" s="184" t="s">
        <v>805</v>
      </c>
      <c r="HG1" s="184" t="s">
        <v>807</v>
      </c>
      <c r="HH1" s="184" t="s">
        <v>809</v>
      </c>
      <c r="HI1" s="184" t="s">
        <v>811</v>
      </c>
      <c r="HJ1" s="184" t="s">
        <v>321</v>
      </c>
      <c r="HK1" s="184" t="s">
        <v>814</v>
      </c>
      <c r="HL1" s="184" t="s">
        <v>338</v>
      </c>
      <c r="HM1" s="184" t="s">
        <v>852</v>
      </c>
      <c r="HN1" s="184" t="s">
        <v>854</v>
      </c>
      <c r="HO1" s="184" t="s">
        <v>856</v>
      </c>
      <c r="HP1" s="193" t="s">
        <v>322</v>
      </c>
      <c r="HQ1" s="184" t="s">
        <v>816</v>
      </c>
      <c r="HR1" s="184" t="s">
        <v>818</v>
      </c>
      <c r="HS1" s="184" t="s">
        <v>323</v>
      </c>
      <c r="HT1" s="184" t="s">
        <v>821</v>
      </c>
      <c r="HU1" s="184" t="s">
        <v>823</v>
      </c>
      <c r="HV1" s="184" t="s">
        <v>824</v>
      </c>
      <c r="HW1" s="184" t="s">
        <v>826</v>
      </c>
      <c r="HX1" s="193" t="s">
        <v>324</v>
      </c>
      <c r="HY1" s="184" t="s">
        <v>828</v>
      </c>
      <c r="HZ1" s="184" t="s">
        <v>830</v>
      </c>
      <c r="IA1" s="184" t="s">
        <v>832</v>
      </c>
      <c r="IB1" s="184" t="s">
        <v>325</v>
      </c>
      <c r="IC1" s="184" t="s">
        <v>834</v>
      </c>
      <c r="ID1" s="184" t="s">
        <v>836</v>
      </c>
      <c r="IE1" s="184" t="s">
        <v>326</v>
      </c>
      <c r="IF1" s="184" t="s">
        <v>838</v>
      </c>
      <c r="IG1" s="184" t="s">
        <v>840</v>
      </c>
      <c r="IH1" s="184" t="s">
        <v>327</v>
      </c>
      <c r="II1" s="184" t="s">
        <v>842</v>
      </c>
      <c r="IJ1" s="184" t="s">
        <v>844</v>
      </c>
      <c r="IK1" s="184" t="s">
        <v>846</v>
      </c>
      <c r="IL1" s="184" t="s">
        <v>848</v>
      </c>
      <c r="IM1" s="184" t="s">
        <v>328</v>
      </c>
      <c r="IN1" s="184" t="s">
        <v>850</v>
      </c>
      <c r="IO1" s="193" t="s">
        <v>329</v>
      </c>
      <c r="IP1" s="184" t="s">
        <v>858</v>
      </c>
      <c r="IQ1" s="184" t="s">
        <v>860</v>
      </c>
      <c r="IR1" s="184" t="s">
        <v>330</v>
      </c>
      <c r="IS1" s="184" t="s">
        <v>862</v>
      </c>
      <c r="IT1" s="184" t="s">
        <v>864</v>
      </c>
      <c r="IU1" s="184" t="s">
        <v>866</v>
      </c>
      <c r="IV1" s="193" t="s">
        <v>331</v>
      </c>
      <c r="IW1" s="184" t="s">
        <v>868</v>
      </c>
      <c r="IX1" s="184" t="s">
        <v>332</v>
      </c>
      <c r="IY1" s="184" t="s">
        <v>871</v>
      </c>
      <c r="IZ1" s="184" t="s">
        <v>873</v>
      </c>
      <c r="JA1" s="184" t="s">
        <v>875</v>
      </c>
      <c r="JB1" s="184" t="s">
        <v>877</v>
      </c>
      <c r="JC1" s="184" t="s">
        <v>879</v>
      </c>
      <c r="JD1" s="184" t="s">
        <v>881</v>
      </c>
      <c r="JE1" s="184" t="s">
        <v>333</v>
      </c>
      <c r="JF1" s="184" t="s">
        <v>884</v>
      </c>
      <c r="JG1" s="184" t="s">
        <v>886</v>
      </c>
      <c r="JH1" s="184" t="s">
        <v>888</v>
      </c>
      <c r="JI1" s="184" t="s">
        <v>890</v>
      </c>
      <c r="JJ1" s="184" t="s">
        <v>892</v>
      </c>
      <c r="JK1" s="184" t="s">
        <v>894</v>
      </c>
      <c r="JL1" s="184" t="s">
        <v>896</v>
      </c>
      <c r="JM1" s="184" t="s">
        <v>898</v>
      </c>
      <c r="JN1" s="184" t="s">
        <v>334</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335</v>
      </c>
      <c r="KP1" s="184" t="s">
        <v>952</v>
      </c>
      <c r="KQ1" s="184" t="s">
        <v>336</v>
      </c>
      <c r="KR1" s="184" t="s">
        <v>955</v>
      </c>
      <c r="KS1" s="184" t="s">
        <v>957</v>
      </c>
      <c r="KT1" s="184" t="s">
        <v>959</v>
      </c>
      <c r="KU1" s="184" t="s">
        <v>961</v>
      </c>
      <c r="KV1" s="184" t="s">
        <v>337</v>
      </c>
      <c r="KW1" s="184" t="s">
        <v>964</v>
      </c>
      <c r="KX1" s="184" t="s">
        <v>966</v>
      </c>
      <c r="KY1" s="184" t="s">
        <v>968</v>
      </c>
      <c r="KZ1" s="184" t="s">
        <v>970</v>
      </c>
      <c r="LA1" s="184" t="s">
        <v>972</v>
      </c>
      <c r="LB1" s="184" t="s">
        <v>974</v>
      </c>
      <c r="LC1" s="184" t="s">
        <v>976</v>
      </c>
      <c r="LD1" s="181" t="s">
        <v>339</v>
      </c>
      <c r="LE1" s="193" t="s">
        <v>340</v>
      </c>
      <c r="LF1" s="184" t="s">
        <v>341</v>
      </c>
      <c r="LG1" s="184" t="s">
        <v>355</v>
      </c>
      <c r="LH1" s="184" t="s">
        <v>978</v>
      </c>
      <c r="LI1" s="184" t="s">
        <v>980</v>
      </c>
      <c r="LJ1" s="184" t="s">
        <v>982</v>
      </c>
      <c r="LK1" s="184" t="s">
        <v>984</v>
      </c>
      <c r="LL1" s="184" t="s">
        <v>356</v>
      </c>
      <c r="LM1" s="184" t="s">
        <v>986</v>
      </c>
      <c r="LN1" s="184" t="s">
        <v>357</v>
      </c>
      <c r="LO1" s="184" t="s">
        <v>988</v>
      </c>
      <c r="LP1" s="184" t="s">
        <v>342</v>
      </c>
      <c r="LQ1" s="184" t="s">
        <v>990</v>
      </c>
      <c r="LR1" s="184" t="s">
        <v>358</v>
      </c>
      <c r="LS1" s="184" t="s">
        <v>992</v>
      </c>
      <c r="LT1" s="184" t="s">
        <v>994</v>
      </c>
      <c r="LU1" s="184" t="s">
        <v>359</v>
      </c>
      <c r="LV1" s="193" t="s">
        <v>343</v>
      </c>
      <c r="LW1" s="184" t="s">
        <v>344</v>
      </c>
      <c r="LX1" s="184" t="s">
        <v>996</v>
      </c>
      <c r="LY1" s="184" t="s">
        <v>998</v>
      </c>
      <c r="LZ1" s="184" t="s">
        <v>999</v>
      </c>
      <c r="MA1" s="184" t="s">
        <v>1001</v>
      </c>
      <c r="MB1" s="184" t="s">
        <v>1002</v>
      </c>
      <c r="MC1" s="184" t="s">
        <v>1004</v>
      </c>
      <c r="MD1" s="184" t="s">
        <v>1006</v>
      </c>
      <c r="ME1" s="184" t="s">
        <v>1008</v>
      </c>
      <c r="MF1" s="184" t="s">
        <v>1010</v>
      </c>
      <c r="MG1" s="184" t="s">
        <v>345</v>
      </c>
      <c r="MH1" s="184" t="s">
        <v>1013</v>
      </c>
      <c r="MI1" s="184" t="s">
        <v>1014</v>
      </c>
      <c r="MJ1" s="184" t="s">
        <v>1016</v>
      </c>
      <c r="MK1" s="184" t="s">
        <v>346</v>
      </c>
      <c r="ML1" s="184" t="s">
        <v>1019</v>
      </c>
      <c r="MM1" s="184" t="s">
        <v>1020</v>
      </c>
      <c r="MN1" s="184" t="s">
        <v>1022</v>
      </c>
      <c r="MO1" s="184" t="s">
        <v>1024</v>
      </c>
      <c r="MP1" s="184" t="s">
        <v>347</v>
      </c>
      <c r="MQ1" s="184" t="s">
        <v>1027</v>
      </c>
      <c r="MR1" s="184" t="s">
        <v>1029</v>
      </c>
      <c r="MS1" s="184" t="s">
        <v>1031</v>
      </c>
      <c r="MT1" s="184" t="s">
        <v>1033</v>
      </c>
      <c r="MU1" s="184" t="s">
        <v>348</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349</v>
      </c>
      <c r="NI1" s="184" t="s">
        <v>350</v>
      </c>
      <c r="NJ1" s="184" t="s">
        <v>1059</v>
      </c>
      <c r="NK1" s="184" t="s">
        <v>1061</v>
      </c>
      <c r="NL1" s="184" t="s">
        <v>1063</v>
      </c>
      <c r="NM1" s="184" t="s">
        <v>1065</v>
      </c>
      <c r="NN1" s="193" t="s">
        <v>351</v>
      </c>
      <c r="NO1" s="184" t="s">
        <v>352</v>
      </c>
      <c r="NP1" s="184" t="s">
        <v>1066</v>
      </c>
      <c r="NQ1" s="184" t="s">
        <v>353</v>
      </c>
      <c r="NR1" s="184" t="s">
        <v>1068</v>
      </c>
      <c r="NS1" s="184" t="s">
        <v>1070</v>
      </c>
      <c r="NT1" s="184" t="s">
        <v>354</v>
      </c>
      <c r="NU1" s="184" t="s">
        <v>1072</v>
      </c>
      <c r="NV1" s="181" t="s">
        <v>360</v>
      </c>
      <c r="NW1" s="193" t="s">
        <v>361</v>
      </c>
      <c r="NX1" s="184" t="s">
        <v>362</v>
      </c>
      <c r="NY1" s="184" t="s">
        <v>1075</v>
      </c>
      <c r="NZ1" s="184" t="s">
        <v>1077</v>
      </c>
      <c r="OA1" s="184" t="s">
        <v>363</v>
      </c>
      <c r="OB1" s="184" t="s">
        <v>373</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374</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364</v>
      </c>
      <c r="QA1" s="184" t="s">
        <v>1175</v>
      </c>
      <c r="QB1" s="184" t="s">
        <v>1177</v>
      </c>
      <c r="QC1" s="184" t="s">
        <v>1179</v>
      </c>
      <c r="QD1" s="184" t="s">
        <v>1181</v>
      </c>
      <c r="QE1" s="184" t="s">
        <v>1183</v>
      </c>
      <c r="QF1" s="193" t="s">
        <v>365</v>
      </c>
      <c r="QG1" s="184" t="s">
        <v>366</v>
      </c>
      <c r="QH1" s="184" t="s">
        <v>1185</v>
      </c>
      <c r="QI1" s="184" t="s">
        <v>1187</v>
      </c>
      <c r="QJ1" s="184" t="s">
        <v>1189</v>
      </c>
      <c r="QK1" s="184" t="s">
        <v>1191</v>
      </c>
      <c r="QL1" s="184" t="s">
        <v>1193</v>
      </c>
      <c r="QM1" s="184" t="s">
        <v>1195</v>
      </c>
      <c r="QN1" s="193" t="s">
        <v>367</v>
      </c>
      <c r="QO1" s="184" t="s">
        <v>1197</v>
      </c>
      <c r="QP1" s="184" t="s">
        <v>368</v>
      </c>
      <c r="QQ1" s="184" t="s">
        <v>375</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369</v>
      </c>
      <c r="RG1" s="184" t="s">
        <v>370</v>
      </c>
      <c r="RH1" s="184" t="s">
        <v>1227</v>
      </c>
      <c r="RI1" s="184" t="s">
        <v>1229</v>
      </c>
      <c r="RJ1" s="193" t="s">
        <v>371</v>
      </c>
      <c r="RK1" s="184" t="s">
        <v>372</v>
      </c>
      <c r="RL1" s="184" t="s">
        <v>1231</v>
      </c>
      <c r="RM1" s="184" t="s">
        <v>1232</v>
      </c>
      <c r="RN1" s="184" t="s">
        <v>1233</v>
      </c>
      <c r="RO1" s="184" t="s">
        <v>1234</v>
      </c>
      <c r="RP1" s="184" t="s">
        <v>1236</v>
      </c>
      <c r="RQ1" s="184" t="s">
        <v>1237</v>
      </c>
      <c r="RR1" s="184" t="s">
        <v>1239</v>
      </c>
      <c r="RS1" s="184" t="s">
        <v>1240</v>
      </c>
      <c r="RT1" s="181" t="s">
        <v>376</v>
      </c>
      <c r="RU1" s="193" t="s">
        <v>377</v>
      </c>
      <c r="RV1" s="184" t="s">
        <v>378</v>
      </c>
      <c r="RW1" s="184" t="s">
        <v>1242</v>
      </c>
      <c r="RX1" s="184" t="s">
        <v>1244</v>
      </c>
      <c r="RY1" s="184" t="s">
        <v>379</v>
      </c>
      <c r="RZ1" s="184" t="s">
        <v>1246</v>
      </c>
      <c r="SA1" s="184" t="s">
        <v>1248</v>
      </c>
      <c r="SB1" s="184" t="s">
        <v>1250</v>
      </c>
      <c r="SC1" s="184" t="s">
        <v>1252</v>
      </c>
      <c r="SD1" s="193" t="s">
        <v>380</v>
      </c>
      <c r="SE1" s="184" t="s">
        <v>381</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382</v>
      </c>
      <c r="SV1" s="193" t="s">
        <v>383</v>
      </c>
      <c r="SW1" s="184" t="s">
        <v>384</v>
      </c>
      <c r="SX1" s="184" t="s">
        <v>1284</v>
      </c>
      <c r="SY1" s="184" t="s">
        <v>1286</v>
      </c>
      <c r="SZ1" s="184" t="s">
        <v>1288</v>
      </c>
      <c r="TA1" s="184" t="s">
        <v>1290</v>
      </c>
      <c r="TB1" s="184" t="s">
        <v>1292</v>
      </c>
      <c r="TC1" s="184" t="s">
        <v>385</v>
      </c>
      <c r="TD1" s="184" t="s">
        <v>1294</v>
      </c>
      <c r="TE1" s="184" t="s">
        <v>1296</v>
      </c>
      <c r="TF1" s="184" t="s">
        <v>1298</v>
      </c>
      <c r="TG1" s="184" t="s">
        <v>1300</v>
      </c>
      <c r="TH1" s="184" t="s">
        <v>1302</v>
      </c>
      <c r="TI1" s="184" t="s">
        <v>1304</v>
      </c>
      <c r="TJ1" s="193" t="s">
        <v>386</v>
      </c>
      <c r="TK1" s="184" t="s">
        <v>387</v>
      </c>
      <c r="TL1" s="184" t="s">
        <v>388</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1463</v>
      </c>
      <c r="K2" s="124" t="s">
        <v>1377</v>
      </c>
      <c r="L2" s="124" t="s">
        <v>1378</v>
      </c>
      <c r="M2" s="124" t="s">
        <v>1379</v>
      </c>
      <c r="N2" s="124" t="s">
        <v>1380</v>
      </c>
      <c r="O2" s="124" t="s">
        <v>1381</v>
      </c>
      <c r="R2" s="124" t="s">
        <v>137</v>
      </c>
      <c r="S2" s="124" t="s">
        <v>1451</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398</v>
      </c>
      <c r="D5" s="201">
        <f>SUMIF(C:C,$C$10,D:D)</f>
        <v>60000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426">
        <f>SUM(F17:F51)</f>
        <v>60000</v>
      </c>
      <c r="F10" s="70"/>
      <c r="G10" s="79"/>
      <c r="H10" s="70"/>
      <c r="I10" s="70"/>
    </row>
    <row r="11" spans="1:555" x14ac:dyDescent="0.25">
      <c r="C11" s="70"/>
      <c r="D11" s="31"/>
      <c r="E11" s="95"/>
      <c r="F11" s="95"/>
      <c r="G11" s="95"/>
      <c r="H11" s="76"/>
      <c r="I11" s="76"/>
      <c r="J11" s="76"/>
      <c r="K11" s="114"/>
    </row>
    <row r="12" spans="1:555" ht="15.75" x14ac:dyDescent="0.25">
      <c r="B12" s="95"/>
      <c r="C12" s="320" t="s">
        <v>401</v>
      </c>
      <c r="D12" s="208" t="s">
        <v>1684</v>
      </c>
      <c r="E12" s="95"/>
      <c r="F12" s="95"/>
      <c r="G12" s="95"/>
      <c r="H12" s="76"/>
      <c r="I12" s="76"/>
      <c r="J12" s="76"/>
      <c r="K12" s="114"/>
    </row>
    <row r="13" spans="1:555" ht="18.75" x14ac:dyDescent="0.25">
      <c r="B13" s="95"/>
      <c r="C13" s="215"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b.1 Optimizar espacios físicos de  laboratorios. (2 Archivadores, 2 computadoras)</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139</v>
      </c>
      <c r="H16" s="138" t="s">
        <v>46</v>
      </c>
      <c r="I16" s="135" t="s">
        <v>140</v>
      </c>
      <c r="J16" s="135" t="s">
        <v>420</v>
      </c>
      <c r="K16" s="135" t="s">
        <v>421</v>
      </c>
      <c r="L16" s="135" t="s">
        <v>126</v>
      </c>
    </row>
    <row r="17" spans="3:12" x14ac:dyDescent="0.25">
      <c r="C17" s="143" t="s">
        <v>2098</v>
      </c>
      <c r="D17" s="160">
        <v>1</v>
      </c>
      <c r="E17" s="117">
        <v>60000</v>
      </c>
      <c r="F17" s="99">
        <f t="shared" ref="F17:F51" si="0">D17*E17</f>
        <v>60000</v>
      </c>
      <c r="G17" s="163" t="s">
        <v>1451</v>
      </c>
      <c r="H17" s="144" t="s">
        <v>676</v>
      </c>
      <c r="I17" s="132" t="str">
        <f>VLOOKUP(H17,Presupuesto!$B$11:$C$565,2,0)</f>
        <v>MANTENIMIENTO Y REPARACION DE EDIFIC.Y LOCALES.</v>
      </c>
      <c r="J17" s="225" t="s">
        <v>1377</v>
      </c>
      <c r="K17" s="100" t="s">
        <v>405</v>
      </c>
      <c r="L17" s="100"/>
    </row>
    <row r="18" spans="3:12" x14ac:dyDescent="0.25">
      <c r="C18" s="143" t="s">
        <v>85</v>
      </c>
      <c r="D18" s="160"/>
      <c r="E18" s="125">
        <v>100000</v>
      </c>
      <c r="F18" s="99">
        <f t="shared" si="0"/>
        <v>0</v>
      </c>
      <c r="G18" s="163"/>
      <c r="H18" s="144">
        <v>42500</v>
      </c>
      <c r="I18" s="132" t="e">
        <f>VLOOKUP(H18,Presupuesto!$B$11:$C$565,2,0)</f>
        <v>#N/A</v>
      </c>
      <c r="J18" s="100" t="str">
        <f t="shared" ref="J18:J50" si="1">$J$17</f>
        <v>Gestión Administrativa y  financiera en apoyo al Desarrollo Académico</v>
      </c>
      <c r="K18" s="100" t="s">
        <v>422</v>
      </c>
      <c r="L18" s="100"/>
    </row>
    <row r="19" spans="3:12" x14ac:dyDescent="0.25">
      <c r="C19" s="143" t="s">
        <v>86</v>
      </c>
      <c r="D19" s="160"/>
      <c r="E19" s="125">
        <v>50000</v>
      </c>
      <c r="F19" s="99">
        <f t="shared" si="0"/>
        <v>0</v>
      </c>
      <c r="G19" s="163"/>
      <c r="H19" s="144">
        <v>42500</v>
      </c>
      <c r="I19" s="132" t="e">
        <f>VLOOKUP(H19,Presupuesto!$B$11:$C$565,2,0)</f>
        <v>#N/A</v>
      </c>
      <c r="J19" s="100" t="str">
        <f t="shared" si="1"/>
        <v>Gestión Administrativa y  financiera en apoyo al Desarrollo Académico</v>
      </c>
      <c r="K19" s="100" t="s">
        <v>422</v>
      </c>
      <c r="L19" s="100"/>
    </row>
    <row r="20" spans="3:12" x14ac:dyDescent="0.25">
      <c r="C20" s="143" t="s">
        <v>129</v>
      </c>
      <c r="D20" s="160"/>
      <c r="E20" s="125">
        <v>40</v>
      </c>
      <c r="F20" s="99">
        <f t="shared" si="0"/>
        <v>0</v>
      </c>
      <c r="G20" s="163"/>
      <c r="H20" s="144">
        <v>42500</v>
      </c>
      <c r="I20" s="132" t="e">
        <f>VLOOKUP(H20,Presupuesto!$B$11:$C$565,2,0)</f>
        <v>#N/A</v>
      </c>
      <c r="J20" s="100" t="str">
        <f t="shared" si="1"/>
        <v>Gestión Administrativa y  financiera en apoyo al Desarrollo Académico</v>
      </c>
      <c r="K20" s="100" t="s">
        <v>422</v>
      </c>
      <c r="L20" s="100"/>
    </row>
    <row r="21" spans="3:12" x14ac:dyDescent="0.25">
      <c r="C21" s="143" t="s">
        <v>128</v>
      </c>
      <c r="D21" s="160"/>
      <c r="E21" s="125">
        <v>5745</v>
      </c>
      <c r="F21" s="99">
        <f t="shared" si="0"/>
        <v>0</v>
      </c>
      <c r="G21" s="163"/>
      <c r="H21" s="144">
        <v>42500</v>
      </c>
      <c r="I21" s="132" t="e">
        <f>VLOOKUP(H21,Presupuesto!$B$11:$C$565,2,0)</f>
        <v>#N/A</v>
      </c>
      <c r="J21" s="100" t="str">
        <f t="shared" si="1"/>
        <v>Gestión Administrativa y  financiera en apoyo al Desarrollo Académico</v>
      </c>
      <c r="K21" s="100" t="s">
        <v>422</v>
      </c>
      <c r="L21" s="100"/>
    </row>
    <row r="22" spans="3:12" x14ac:dyDescent="0.25">
      <c r="C22" s="143" t="s">
        <v>130</v>
      </c>
      <c r="D22" s="160"/>
      <c r="E22" s="125">
        <v>30000</v>
      </c>
      <c r="F22" s="99">
        <f t="shared" si="0"/>
        <v>0</v>
      </c>
      <c r="G22" s="163"/>
      <c r="H22" s="144">
        <v>42500</v>
      </c>
      <c r="I22" s="132" t="e">
        <f>VLOOKUP(H22,Presupuesto!$B$11:$C$565,2,0)</f>
        <v>#N/A</v>
      </c>
      <c r="J22" s="100" t="str">
        <f t="shared" si="1"/>
        <v>Gestión Administrativa y  financiera en apoyo al Desarrollo Académico</v>
      </c>
      <c r="K22" s="100" t="s">
        <v>411</v>
      </c>
      <c r="L22" s="100"/>
    </row>
    <row r="23" spans="3:12" x14ac:dyDescent="0.25">
      <c r="C23" s="143" t="s">
        <v>130</v>
      </c>
      <c r="D23" s="160"/>
      <c r="E23" s="125">
        <v>30000</v>
      </c>
      <c r="F23" s="99">
        <f t="shared" si="0"/>
        <v>0</v>
      </c>
      <c r="G23" s="163"/>
      <c r="H23" s="144">
        <v>42500</v>
      </c>
      <c r="I23" s="132" t="e">
        <f>VLOOKUP(H23,Presupuesto!$B$11:$C$565,2,0)</f>
        <v>#N/A</v>
      </c>
      <c r="J23" s="100" t="str">
        <f t="shared" si="1"/>
        <v>Gestión Administrativa y  financiera en apoyo al Desarrollo Académico</v>
      </c>
      <c r="K23" s="100" t="s">
        <v>422</v>
      </c>
      <c r="L23" s="100"/>
    </row>
    <row r="24" spans="3:12" x14ac:dyDescent="0.25">
      <c r="C24" s="143"/>
      <c r="D24" s="160"/>
      <c r="E24" s="125"/>
      <c r="F24" s="99">
        <f t="shared" si="0"/>
        <v>0</v>
      </c>
      <c r="G24" s="163"/>
      <c r="H24" s="144">
        <v>35600</v>
      </c>
      <c r="I24" s="132" t="e">
        <f>VLOOKUP(H24,Presupuesto!$B$11:$C$565,2,0)</f>
        <v>#N/A</v>
      </c>
      <c r="J24" s="100" t="str">
        <f t="shared" si="1"/>
        <v>Gestión Administrativa y  financiera en apoyo al Desarrollo Académico</v>
      </c>
      <c r="K24" s="100" t="s">
        <v>422</v>
      </c>
      <c r="L24" s="100"/>
    </row>
    <row r="25" spans="3:12" x14ac:dyDescent="0.25">
      <c r="C25" s="143"/>
      <c r="D25" s="160"/>
      <c r="E25" s="125"/>
      <c r="F25" s="99">
        <f t="shared" si="0"/>
        <v>0</v>
      </c>
      <c r="G25" s="163"/>
      <c r="H25" s="144"/>
      <c r="I25" s="132" t="e">
        <f>VLOOKUP(H25,Presupuesto!$B$11:$C$565,2,0)</f>
        <v>#N/A</v>
      </c>
      <c r="J25" s="100" t="str">
        <f t="shared" si="1"/>
        <v>Gestión Administrativa y  financiera en apoyo al Desarrollo Académico</v>
      </c>
      <c r="K25" s="100" t="s">
        <v>422</v>
      </c>
      <c r="L25" s="100"/>
    </row>
    <row r="26" spans="3:12" x14ac:dyDescent="0.25">
      <c r="C26" s="143"/>
      <c r="D26" s="160"/>
      <c r="E26" s="125"/>
      <c r="F26" s="99">
        <f t="shared" si="0"/>
        <v>0</v>
      </c>
      <c r="G26" s="163"/>
      <c r="H26" s="144"/>
      <c r="I26" s="132" t="e">
        <f>VLOOKUP(H26,Presupuesto!$B$11:$C$565,2,0)</f>
        <v>#N/A</v>
      </c>
      <c r="J26" s="100" t="str">
        <f t="shared" si="1"/>
        <v>Gestión Administrativa y  financiera en apoyo al Desarrollo Académico</v>
      </c>
      <c r="K26" s="100" t="s">
        <v>422</v>
      </c>
      <c r="L26" s="100"/>
    </row>
    <row r="27" spans="3:12" x14ac:dyDescent="0.25">
      <c r="C27" s="143"/>
      <c r="D27" s="160"/>
      <c r="E27" s="125"/>
      <c r="F27" s="99">
        <f t="shared" si="0"/>
        <v>0</v>
      </c>
      <c r="G27" s="163"/>
      <c r="H27" s="144"/>
      <c r="I27" s="132" t="e">
        <f>VLOOKUP(H27,Presupuesto!$B$11:$C$565,2,0)</f>
        <v>#N/A</v>
      </c>
      <c r="J27" s="100" t="str">
        <f t="shared" si="1"/>
        <v>Gestión Administrativa y  financiera en apoyo al Desarrollo Académico</v>
      </c>
      <c r="K27" s="100" t="s">
        <v>422</v>
      </c>
      <c r="L27" s="100"/>
    </row>
    <row r="28" spans="3:12" x14ac:dyDescent="0.25">
      <c r="C28" s="143"/>
      <c r="D28" s="160"/>
      <c r="E28" s="125"/>
      <c r="F28" s="99">
        <f t="shared" si="0"/>
        <v>0</v>
      </c>
      <c r="G28" s="163"/>
      <c r="H28" s="144"/>
      <c r="I28" s="132" t="e">
        <f>VLOOKUP(H28,Presupuesto!$B$11:$C$565,2,0)</f>
        <v>#N/A</v>
      </c>
      <c r="J28" s="100" t="str">
        <f t="shared" si="1"/>
        <v>Gestión Administrativa y  financiera en apoyo al Desarrollo Académico</v>
      </c>
      <c r="K28" s="100" t="s">
        <v>422</v>
      </c>
      <c r="L28" s="100"/>
    </row>
    <row r="29" spans="3:12" x14ac:dyDescent="0.25">
      <c r="C29" s="143"/>
      <c r="D29" s="160"/>
      <c r="E29" s="125"/>
      <c r="F29" s="99">
        <f t="shared" si="0"/>
        <v>0</v>
      </c>
      <c r="G29" s="163"/>
      <c r="H29" s="144"/>
      <c r="I29" s="132" t="e">
        <f>VLOOKUP(H29,Presupuesto!$B$11:$C$565,2,0)</f>
        <v>#N/A</v>
      </c>
      <c r="J29" s="100" t="str">
        <f t="shared" si="1"/>
        <v>Gestión Administrativa y  financiera en apoyo al Desarrollo Académico</v>
      </c>
      <c r="K29" s="100" t="s">
        <v>422</v>
      </c>
      <c r="L29" s="100"/>
    </row>
    <row r="30" spans="3:12" x14ac:dyDescent="0.25">
      <c r="C30" s="143"/>
      <c r="D30" s="160"/>
      <c r="E30" s="125"/>
      <c r="F30" s="99">
        <f t="shared" si="0"/>
        <v>0</v>
      </c>
      <c r="G30" s="163"/>
      <c r="H30" s="144"/>
      <c r="I30" s="132" t="e">
        <f>VLOOKUP(H30,Presupuesto!$B$11:$C$565,2,0)</f>
        <v>#N/A</v>
      </c>
      <c r="J30" s="100" t="str">
        <f t="shared" si="1"/>
        <v>Gestión Administrativa y  financiera en apoyo al Desarrollo Académico</v>
      </c>
      <c r="K30" s="100" t="s">
        <v>422</v>
      </c>
      <c r="L30" s="100"/>
    </row>
    <row r="31" spans="3:12" x14ac:dyDescent="0.25">
      <c r="C31" s="143"/>
      <c r="D31" s="160"/>
      <c r="E31" s="125"/>
      <c r="F31" s="99">
        <f t="shared" si="0"/>
        <v>0</v>
      </c>
      <c r="G31" s="163"/>
      <c r="H31" s="144"/>
      <c r="I31" s="132" t="e">
        <f>VLOOKUP(H31,Presupuesto!$B$11:$C$565,2,0)</f>
        <v>#N/A</v>
      </c>
      <c r="J31" s="100" t="str">
        <f t="shared" si="1"/>
        <v>Gestión Administrativa y  financiera en apoyo al Desarrollo Académico</v>
      </c>
      <c r="K31" s="100" t="s">
        <v>422</v>
      </c>
      <c r="L31" s="100"/>
    </row>
    <row r="32" spans="3:12" x14ac:dyDescent="0.25">
      <c r="C32" s="143"/>
      <c r="D32" s="160"/>
      <c r="E32" s="125"/>
      <c r="F32" s="99">
        <f t="shared" si="0"/>
        <v>0</v>
      </c>
      <c r="G32" s="163"/>
      <c r="H32" s="144"/>
      <c r="I32" s="132" t="e">
        <f>VLOOKUP(H32,Presupuesto!$B$11:$C$565,2,0)</f>
        <v>#N/A</v>
      </c>
      <c r="J32" s="100" t="str">
        <f t="shared" si="1"/>
        <v>Gestión Administrativa y  financiera en apoyo al Desarrollo Académico</v>
      </c>
      <c r="K32" s="100" t="s">
        <v>422</v>
      </c>
      <c r="L32" s="100"/>
    </row>
    <row r="33" spans="3:12" x14ac:dyDescent="0.25">
      <c r="C33" s="143"/>
      <c r="D33" s="160"/>
      <c r="E33" s="125"/>
      <c r="F33" s="99">
        <f t="shared" si="0"/>
        <v>0</v>
      </c>
      <c r="G33" s="163"/>
      <c r="H33" s="144"/>
      <c r="I33" s="132" t="e">
        <f>VLOOKUP(H33,Presupuesto!$B$11:$C$565,2,0)</f>
        <v>#N/A</v>
      </c>
      <c r="J33" s="100" t="str">
        <f t="shared" si="1"/>
        <v>Gestión Administrativa y  financiera en apoyo al Desarrollo Académico</v>
      </c>
      <c r="K33" s="100" t="s">
        <v>422</v>
      </c>
      <c r="L33" s="100"/>
    </row>
    <row r="34" spans="3:12" x14ac:dyDescent="0.25">
      <c r="C34" s="143"/>
      <c r="D34" s="160"/>
      <c r="E34" s="125"/>
      <c r="F34" s="99">
        <f t="shared" si="0"/>
        <v>0</v>
      </c>
      <c r="G34" s="163"/>
      <c r="H34" s="144"/>
      <c r="I34" s="132" t="e">
        <f>VLOOKUP(H34,Presupuesto!$B$11:$C$565,2,0)</f>
        <v>#N/A</v>
      </c>
      <c r="J34" s="100" t="str">
        <f t="shared" si="1"/>
        <v>Gestión Administrativa y  financiera en apoyo al Desarrollo Académico</v>
      </c>
      <c r="K34" s="100" t="s">
        <v>422</v>
      </c>
      <c r="L34" s="100"/>
    </row>
    <row r="35" spans="3:12" x14ac:dyDescent="0.25">
      <c r="C35" s="143"/>
      <c r="D35" s="160"/>
      <c r="E35" s="125"/>
      <c r="F35" s="99">
        <f t="shared" si="0"/>
        <v>0</v>
      </c>
      <c r="G35" s="163"/>
      <c r="H35" s="144"/>
      <c r="I35" s="132" t="e">
        <f>VLOOKUP(H35,Presupuesto!$B$11:$C$565,2,0)</f>
        <v>#N/A</v>
      </c>
      <c r="J35" s="100" t="str">
        <f t="shared" si="1"/>
        <v>Gestión Administrativa y  financiera en apoyo al Desarrollo Académico</v>
      </c>
      <c r="K35" s="100" t="s">
        <v>422</v>
      </c>
      <c r="L35" s="100"/>
    </row>
    <row r="36" spans="3:12" x14ac:dyDescent="0.25">
      <c r="C36" s="143"/>
      <c r="D36" s="160"/>
      <c r="E36" s="125"/>
      <c r="F36" s="99">
        <f t="shared" si="0"/>
        <v>0</v>
      </c>
      <c r="G36" s="163"/>
      <c r="H36" s="144"/>
      <c r="I36" s="132" t="e">
        <f>VLOOKUP(H36,Presupuesto!$B$11:$C$565,2,0)</f>
        <v>#N/A</v>
      </c>
      <c r="J36" s="100" t="str">
        <f t="shared" si="1"/>
        <v>Gestión Administrativa y  financiera en apoyo al Desarrollo Académico</v>
      </c>
      <c r="K36" s="100" t="s">
        <v>422</v>
      </c>
      <c r="L36" s="100"/>
    </row>
    <row r="37" spans="3:12" x14ac:dyDescent="0.25">
      <c r="C37" s="143"/>
      <c r="D37" s="160"/>
      <c r="E37" s="125"/>
      <c r="F37" s="99">
        <f t="shared" si="0"/>
        <v>0</v>
      </c>
      <c r="G37" s="163"/>
      <c r="H37" s="144"/>
      <c r="I37" s="132" t="e">
        <f>VLOOKUP(H37,Presupuesto!$B$11:$C$565,2,0)</f>
        <v>#N/A</v>
      </c>
      <c r="J37" s="100" t="str">
        <f t="shared" si="1"/>
        <v>Gestión Administrativa y  financiera en apoyo al Desarrollo Académico</v>
      </c>
      <c r="K37" s="100" t="s">
        <v>422</v>
      </c>
      <c r="L37" s="100"/>
    </row>
    <row r="38" spans="3:12" x14ac:dyDescent="0.25">
      <c r="C38" s="143"/>
      <c r="D38" s="160"/>
      <c r="E38" s="125"/>
      <c r="F38" s="99">
        <f t="shared" si="0"/>
        <v>0</v>
      </c>
      <c r="G38" s="163"/>
      <c r="H38" s="144"/>
      <c r="I38" s="132" t="e">
        <f>VLOOKUP(H38,Presupuesto!$B$11:$C$565,2,0)</f>
        <v>#N/A</v>
      </c>
      <c r="J38" s="100" t="str">
        <f t="shared" si="1"/>
        <v>Gestión Administrativa y  financiera en apoyo al Desarrollo Académico</v>
      </c>
      <c r="K38" s="100" t="s">
        <v>422</v>
      </c>
      <c r="L38" s="100"/>
    </row>
    <row r="39" spans="3:12" x14ac:dyDescent="0.25">
      <c r="C39" s="145"/>
      <c r="D39" s="160"/>
      <c r="E39" s="120"/>
      <c r="F39" s="99">
        <f t="shared" si="0"/>
        <v>0</v>
      </c>
      <c r="G39" s="163"/>
      <c r="H39" s="146"/>
      <c r="I39" s="132" t="e">
        <f>VLOOKUP(H39,Presupuesto!$B$11:$C$565,2,0)</f>
        <v>#N/A</v>
      </c>
      <c r="J39" s="100" t="str">
        <f t="shared" si="1"/>
        <v>Gestión Administrativa y  financiera en apoyo al Desarrollo Académico</v>
      </c>
      <c r="K39" s="100" t="s">
        <v>422</v>
      </c>
      <c r="L39" s="100"/>
    </row>
    <row r="40" spans="3:12" x14ac:dyDescent="0.25">
      <c r="C40" s="145"/>
      <c r="D40" s="160"/>
      <c r="E40" s="120"/>
      <c r="F40" s="99">
        <f t="shared" si="0"/>
        <v>0</v>
      </c>
      <c r="G40" s="163"/>
      <c r="H40" s="146"/>
      <c r="I40" s="132" t="e">
        <f>VLOOKUP(H40,Presupuesto!$B$11:$C$565,2,0)</f>
        <v>#N/A</v>
      </c>
      <c r="J40" s="100" t="str">
        <f t="shared" si="1"/>
        <v>Gestión Administrativa y  financiera en apoyo al Desarrollo Académico</v>
      </c>
      <c r="K40" s="100" t="s">
        <v>422</v>
      </c>
      <c r="L40" s="100"/>
    </row>
    <row r="41" spans="3:12" x14ac:dyDescent="0.25">
      <c r="C41" s="145"/>
      <c r="D41" s="160"/>
      <c r="E41" s="120"/>
      <c r="F41" s="99">
        <f t="shared" si="0"/>
        <v>0</v>
      </c>
      <c r="G41" s="163"/>
      <c r="H41" s="146"/>
      <c r="I41" s="132" t="e">
        <f>VLOOKUP(H41,Presupuesto!$B$11:$C$565,2,0)</f>
        <v>#N/A</v>
      </c>
      <c r="J41" s="100" t="str">
        <f t="shared" si="1"/>
        <v>Gestión Administrativa y  financiera en apoyo al Desarrollo Académico</v>
      </c>
      <c r="K41" s="100" t="s">
        <v>422</v>
      </c>
      <c r="L41" s="100"/>
    </row>
    <row r="42" spans="3:12" x14ac:dyDescent="0.25">
      <c r="C42" s="145"/>
      <c r="D42" s="160"/>
      <c r="E42" s="120"/>
      <c r="F42" s="99">
        <f t="shared" si="0"/>
        <v>0</v>
      </c>
      <c r="G42" s="163"/>
      <c r="H42" s="146"/>
      <c r="I42" s="132" t="e">
        <f>VLOOKUP(H42,Presupuesto!$B$11:$C$565,2,0)</f>
        <v>#N/A</v>
      </c>
      <c r="J42" s="100" t="str">
        <f t="shared" si="1"/>
        <v>Gestión Administrativa y  financiera en apoyo al Desarrollo Académico</v>
      </c>
      <c r="K42" s="100" t="s">
        <v>422</v>
      </c>
      <c r="L42" s="100"/>
    </row>
    <row r="43" spans="3:12" x14ac:dyDescent="0.25">
      <c r="C43" s="145"/>
      <c r="D43" s="160"/>
      <c r="E43" s="120"/>
      <c r="F43" s="99">
        <f t="shared" si="0"/>
        <v>0</v>
      </c>
      <c r="G43" s="163"/>
      <c r="H43" s="146"/>
      <c r="I43" s="132" t="e">
        <f>VLOOKUP(H43,Presupuesto!$B$11:$C$565,2,0)</f>
        <v>#N/A</v>
      </c>
      <c r="J43" s="100" t="str">
        <f t="shared" si="1"/>
        <v>Gestión Administrativa y  financiera en apoyo al Desarrollo Académico</v>
      </c>
      <c r="K43" s="100" t="s">
        <v>422</v>
      </c>
      <c r="L43" s="100"/>
    </row>
    <row r="44" spans="3:12" x14ac:dyDescent="0.25">
      <c r="C44" s="145"/>
      <c r="D44" s="160"/>
      <c r="E44" s="120"/>
      <c r="F44" s="99">
        <f t="shared" si="0"/>
        <v>0</v>
      </c>
      <c r="G44" s="163"/>
      <c r="H44" s="146"/>
      <c r="I44" s="132" t="e">
        <f>VLOOKUP(H44,Presupuesto!$B$11:$C$565,2,0)</f>
        <v>#N/A</v>
      </c>
      <c r="J44" s="100" t="str">
        <f t="shared" si="1"/>
        <v>Gestión Administrativa y  financiera en apoyo al Desarrollo Académico</v>
      </c>
      <c r="K44" s="100" t="s">
        <v>422</v>
      </c>
      <c r="L44" s="100"/>
    </row>
    <row r="45" spans="3:12" x14ac:dyDescent="0.25">
      <c r="C45" s="145"/>
      <c r="D45" s="160"/>
      <c r="E45" s="120"/>
      <c r="F45" s="99">
        <f t="shared" si="0"/>
        <v>0</v>
      </c>
      <c r="G45" s="163"/>
      <c r="H45" s="146"/>
      <c r="I45" s="132" t="e">
        <f>VLOOKUP(H45,Presupuesto!$B$11:$C$565,2,0)</f>
        <v>#N/A</v>
      </c>
      <c r="J45" s="100" t="str">
        <f t="shared" si="1"/>
        <v>Gestión Administrativa y  financiera en apoyo al Desarrollo Académico</v>
      </c>
      <c r="K45" s="100" t="s">
        <v>422</v>
      </c>
      <c r="L45" s="100"/>
    </row>
    <row r="46" spans="3:12" x14ac:dyDescent="0.25">
      <c r="C46" s="145"/>
      <c r="D46" s="160"/>
      <c r="E46" s="120"/>
      <c r="F46" s="99">
        <f t="shared" si="0"/>
        <v>0</v>
      </c>
      <c r="G46" s="163"/>
      <c r="H46" s="146"/>
      <c r="I46" s="132" t="e">
        <f>VLOOKUP(H46,Presupuesto!$B$11:$C$565,2,0)</f>
        <v>#N/A</v>
      </c>
      <c r="J46" s="100" t="str">
        <f t="shared" si="1"/>
        <v>Gestión Administrativa y  financiera en apoyo al Desarrollo Académico</v>
      </c>
      <c r="K46" s="100" t="s">
        <v>422</v>
      </c>
      <c r="L46" s="100"/>
    </row>
    <row r="47" spans="3:12" x14ac:dyDescent="0.25">
      <c r="C47" s="147"/>
      <c r="D47" s="160"/>
      <c r="E47" s="120"/>
      <c r="F47" s="99">
        <f t="shared" si="0"/>
        <v>0</v>
      </c>
      <c r="G47" s="163"/>
      <c r="H47" s="148"/>
      <c r="I47" s="132" t="e">
        <f>VLOOKUP(H47,Presupuesto!$B$11:$C$565,2,0)</f>
        <v>#N/A</v>
      </c>
      <c r="J47" s="100" t="str">
        <f t="shared" si="1"/>
        <v>Gestión Administrativa y  financiera en apoyo al Desarrollo Académico</v>
      </c>
      <c r="K47" s="100" t="s">
        <v>413</v>
      </c>
      <c r="L47" s="100"/>
    </row>
    <row r="48" spans="3:12" x14ac:dyDescent="0.25">
      <c r="C48" s="147"/>
      <c r="D48" s="160"/>
      <c r="E48" s="120"/>
      <c r="F48" s="99">
        <f t="shared" si="0"/>
        <v>0</v>
      </c>
      <c r="G48" s="163"/>
      <c r="H48" s="148"/>
      <c r="I48" s="132" t="e">
        <f>VLOOKUP(H48,Presupuesto!$B$11:$C$565,2,0)</f>
        <v>#N/A</v>
      </c>
      <c r="J48" s="100" t="str">
        <f t="shared" si="1"/>
        <v>Gestión Administrativa y  financiera en apoyo al Desarrollo Académico</v>
      </c>
      <c r="K48" s="100" t="s">
        <v>422</v>
      </c>
      <c r="L48" s="100"/>
    </row>
    <row r="49" spans="3:12" x14ac:dyDescent="0.25">
      <c r="C49" s="147"/>
      <c r="D49" s="160"/>
      <c r="E49" s="120"/>
      <c r="F49" s="99">
        <f t="shared" si="0"/>
        <v>0</v>
      </c>
      <c r="G49" s="163"/>
      <c r="H49" s="148"/>
      <c r="I49" s="132" t="e">
        <f>VLOOKUP(H49,Presupuesto!$B$11:$C$565,2,0)</f>
        <v>#N/A</v>
      </c>
      <c r="J49" s="100" t="str">
        <f t="shared" si="1"/>
        <v>Gestión Administrativa y  financiera en apoyo al Desarrollo Académico</v>
      </c>
      <c r="K49" s="100" t="s">
        <v>422</v>
      </c>
      <c r="L49" s="100"/>
    </row>
    <row r="50" spans="3:12" x14ac:dyDescent="0.25">
      <c r="C50" s="147"/>
      <c r="D50" s="160"/>
      <c r="E50" s="120"/>
      <c r="F50" s="99">
        <f t="shared" si="0"/>
        <v>0</v>
      </c>
      <c r="G50" s="163"/>
      <c r="H50" s="148"/>
      <c r="I50" s="132" t="e">
        <f>VLOOKUP(H50,Presupuesto!$B$11:$C$565,2,0)</f>
        <v>#N/A</v>
      </c>
      <c r="J50" s="100" t="str">
        <f t="shared" si="1"/>
        <v>Gestión Administrativa y  financiera en apoyo al Desarrollo Académico</v>
      </c>
      <c r="K50" s="100" t="s">
        <v>422</v>
      </c>
      <c r="L50" s="100"/>
    </row>
    <row r="51" spans="3:12" ht="15.75" thickBot="1" x14ac:dyDescent="0.3">
      <c r="C51" s="149"/>
      <c r="D51" s="229"/>
      <c r="E51" s="105"/>
      <c r="F51" s="107">
        <f t="shared" si="0"/>
        <v>0</v>
      </c>
      <c r="G51" s="164"/>
      <c r="H51" s="150"/>
      <c r="I51" s="134" t="e">
        <f>VLOOKUP(H51,Presupuesto!$B$11:$C$565,2,0)</f>
        <v>#N/A</v>
      </c>
      <c r="J51" s="108" t="str">
        <f t="shared" ref="J51" si="2">$J$20</f>
        <v>Gestión Administrativa y  financiera en apoyo al Desarrollo Académico</v>
      </c>
      <c r="K51" s="126" t="s">
        <v>404</v>
      </c>
      <c r="L51" s="108"/>
    </row>
    <row r="52" spans="3:12" x14ac:dyDescent="0.25">
      <c r="F52" s="92"/>
      <c r="G52" s="91"/>
      <c r="H52" s="92"/>
      <c r="I52" s="92"/>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76" zoomScale="86" zoomScaleNormal="86" zoomScaleSheetLayoutView="90" workbookViewId="0">
      <selection activeCell="E18" sqref="E18"/>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260</v>
      </c>
      <c r="B1" s="193" t="s">
        <v>261</v>
      </c>
      <c r="C1" s="184" t="s">
        <v>262</v>
      </c>
      <c r="D1" s="184" t="s">
        <v>509</v>
      </c>
      <c r="E1" s="184" t="s">
        <v>511</v>
      </c>
      <c r="F1" s="184" t="s">
        <v>513</v>
      </c>
      <c r="G1" s="184" t="s">
        <v>515</v>
      </c>
      <c r="H1" s="184" t="s">
        <v>517</v>
      </c>
      <c r="I1" s="184" t="s">
        <v>519</v>
      </c>
      <c r="J1" s="184" t="s">
        <v>263</v>
      </c>
      <c r="K1" s="184" t="s">
        <v>522</v>
      </c>
      <c r="L1" s="184" t="s">
        <v>264</v>
      </c>
      <c r="M1" s="184" t="s">
        <v>524</v>
      </c>
      <c r="N1" s="184" t="s">
        <v>526</v>
      </c>
      <c r="O1" s="184" t="s">
        <v>528</v>
      </c>
      <c r="P1" s="184" t="s">
        <v>265</v>
      </c>
      <c r="Q1" s="184" t="s">
        <v>529</v>
      </c>
      <c r="R1" s="184" t="s">
        <v>532</v>
      </c>
      <c r="S1" s="184" t="s">
        <v>266</v>
      </c>
      <c r="T1" s="184" t="s">
        <v>534</v>
      </c>
      <c r="U1" s="184" t="s">
        <v>267</v>
      </c>
      <c r="V1" s="184" t="s">
        <v>535</v>
      </c>
      <c r="W1" s="184" t="s">
        <v>536</v>
      </c>
      <c r="X1" s="184" t="s">
        <v>540</v>
      </c>
      <c r="Y1" s="184" t="s">
        <v>283</v>
      </c>
      <c r="Z1" s="184" t="s">
        <v>541</v>
      </c>
      <c r="AA1" s="184" t="s">
        <v>543</v>
      </c>
      <c r="AB1" s="184" t="s">
        <v>545</v>
      </c>
      <c r="AC1" s="184" t="s">
        <v>284</v>
      </c>
      <c r="AD1" s="184" t="s">
        <v>547</v>
      </c>
      <c r="AE1" s="184" t="s">
        <v>549</v>
      </c>
      <c r="AF1" s="184" t="s">
        <v>551</v>
      </c>
      <c r="AG1" s="184" t="s">
        <v>553</v>
      </c>
      <c r="AH1" s="184" t="s">
        <v>259</v>
      </c>
      <c r="AI1" s="184" t="s">
        <v>555</v>
      </c>
      <c r="AJ1" s="193" t="s">
        <v>268</v>
      </c>
      <c r="AK1" s="184" t="s">
        <v>557</v>
      </c>
      <c r="AL1" s="184" t="s">
        <v>269</v>
      </c>
      <c r="AM1" s="184" t="s">
        <v>559</v>
      </c>
      <c r="AN1" s="184" t="s">
        <v>561</v>
      </c>
      <c r="AO1" s="184" t="s">
        <v>270</v>
      </c>
      <c r="AP1" s="184" t="s">
        <v>563</v>
      </c>
      <c r="AQ1" s="184" t="s">
        <v>565</v>
      </c>
      <c r="AR1" s="184" t="s">
        <v>271</v>
      </c>
      <c r="AS1" s="184" t="s">
        <v>566</v>
      </c>
      <c r="AT1" s="184" t="s">
        <v>568</v>
      </c>
      <c r="AU1" s="184" t="s">
        <v>569</v>
      </c>
      <c r="AV1" s="184" t="s">
        <v>570</v>
      </c>
      <c r="AW1" s="184" t="s">
        <v>572</v>
      </c>
      <c r="AX1" s="184" t="s">
        <v>574</v>
      </c>
      <c r="AY1" s="184" t="s">
        <v>575</v>
      </c>
      <c r="AZ1" s="184" t="s">
        <v>272</v>
      </c>
      <c r="BA1" s="184" t="s">
        <v>577</v>
      </c>
      <c r="BB1" s="184" t="s">
        <v>579</v>
      </c>
      <c r="BC1" s="184" t="s">
        <v>581</v>
      </c>
      <c r="BD1" s="184" t="s">
        <v>583</v>
      </c>
      <c r="BE1" s="184" t="s">
        <v>585</v>
      </c>
      <c r="BF1" s="184" t="s">
        <v>587</v>
      </c>
      <c r="BG1" s="184" t="s">
        <v>589</v>
      </c>
      <c r="BH1" s="184" t="s">
        <v>591</v>
      </c>
      <c r="BI1" s="184" t="s">
        <v>285</v>
      </c>
      <c r="BJ1" s="184" t="s">
        <v>593</v>
      </c>
      <c r="BK1" s="184" t="s">
        <v>595</v>
      </c>
      <c r="BL1" s="184" t="s">
        <v>597</v>
      </c>
      <c r="BM1" s="184" t="s">
        <v>599</v>
      </c>
      <c r="BN1" s="184" t="s">
        <v>601</v>
      </c>
      <c r="BO1" s="184" t="s">
        <v>603</v>
      </c>
      <c r="BP1" s="184" t="s">
        <v>605</v>
      </c>
      <c r="BQ1" s="184" t="s">
        <v>607</v>
      </c>
      <c r="BR1" s="184" t="s">
        <v>609</v>
      </c>
      <c r="BS1" s="184" t="s">
        <v>611</v>
      </c>
      <c r="BT1" s="193" t="s">
        <v>273</v>
      </c>
      <c r="BU1" s="184" t="s">
        <v>274</v>
      </c>
      <c r="BV1" s="184" t="s">
        <v>613</v>
      </c>
      <c r="BW1" s="184" t="s">
        <v>275</v>
      </c>
      <c r="BX1" s="184" t="s">
        <v>615</v>
      </c>
      <c r="BY1" s="184" t="s">
        <v>617</v>
      </c>
      <c r="BZ1" s="193" t="s">
        <v>276</v>
      </c>
      <c r="CA1" s="184" t="s">
        <v>277</v>
      </c>
      <c r="CB1" s="184" t="s">
        <v>619</v>
      </c>
      <c r="CC1" s="184" t="s">
        <v>278</v>
      </c>
      <c r="CD1" s="184" t="s">
        <v>621</v>
      </c>
      <c r="CE1" s="184" t="s">
        <v>623</v>
      </c>
      <c r="CF1" s="184" t="s">
        <v>625</v>
      </c>
      <c r="CG1" s="193" t="s">
        <v>279</v>
      </c>
      <c r="CH1" s="184" t="s">
        <v>631</v>
      </c>
      <c r="CI1" s="184" t="s">
        <v>633</v>
      </c>
      <c r="CJ1" s="184" t="s">
        <v>280</v>
      </c>
      <c r="CK1" s="184" t="s">
        <v>627</v>
      </c>
      <c r="CL1" s="184" t="s">
        <v>629</v>
      </c>
      <c r="CM1" s="184" t="s">
        <v>281</v>
      </c>
      <c r="CN1" s="184" t="s">
        <v>635</v>
      </c>
      <c r="CO1" s="184" t="s">
        <v>282</v>
      </c>
      <c r="CP1" s="184" t="s">
        <v>636</v>
      </c>
      <c r="CQ1" s="181" t="s">
        <v>286</v>
      </c>
      <c r="CR1" s="193" t="s">
        <v>287</v>
      </c>
      <c r="CS1" s="184" t="s">
        <v>637</v>
      </c>
      <c r="CT1" s="184" t="s">
        <v>638</v>
      </c>
      <c r="CU1" s="184" t="s">
        <v>640</v>
      </c>
      <c r="CV1" s="184" t="s">
        <v>288</v>
      </c>
      <c r="CW1" s="184" t="s">
        <v>642</v>
      </c>
      <c r="CX1" s="184" t="s">
        <v>644</v>
      </c>
      <c r="CY1" s="184" t="s">
        <v>646</v>
      </c>
      <c r="CZ1" s="184" t="s">
        <v>648</v>
      </c>
      <c r="DA1" s="184" t="s">
        <v>650</v>
      </c>
      <c r="DB1" s="184" t="s">
        <v>652</v>
      </c>
      <c r="DC1" s="193" t="s">
        <v>289</v>
      </c>
      <c r="DD1" s="184" t="s">
        <v>290</v>
      </c>
      <c r="DE1" s="184" t="s">
        <v>654</v>
      </c>
      <c r="DF1" s="184" t="s">
        <v>291</v>
      </c>
      <c r="DG1" s="184" t="s">
        <v>656</v>
      </c>
      <c r="DH1" s="184" t="s">
        <v>658</v>
      </c>
      <c r="DI1" s="184" t="s">
        <v>660</v>
      </c>
      <c r="DJ1" s="184" t="s">
        <v>662</v>
      </c>
      <c r="DK1" s="184" t="s">
        <v>664</v>
      </c>
      <c r="DL1" s="184" t="s">
        <v>666</v>
      </c>
      <c r="DM1" s="184" t="s">
        <v>668</v>
      </c>
      <c r="DN1" s="184" t="s">
        <v>292</v>
      </c>
      <c r="DO1" s="184" t="s">
        <v>670</v>
      </c>
      <c r="DP1" s="184" t="s">
        <v>672</v>
      </c>
      <c r="DQ1" s="184" t="s">
        <v>674</v>
      </c>
      <c r="DR1" s="193" t="s">
        <v>293</v>
      </c>
      <c r="DS1" s="184" t="s">
        <v>676</v>
      </c>
      <c r="DT1" s="184" t="s">
        <v>294</v>
      </c>
      <c r="DU1" s="184" t="s">
        <v>678</v>
      </c>
      <c r="DV1" s="184" t="s">
        <v>295</v>
      </c>
      <c r="DW1" s="184" t="s">
        <v>680</v>
      </c>
      <c r="DX1" s="184" t="s">
        <v>682</v>
      </c>
      <c r="DY1" s="184" t="s">
        <v>684</v>
      </c>
      <c r="DZ1" s="184" t="s">
        <v>686</v>
      </c>
      <c r="EA1" s="184" t="s">
        <v>688</v>
      </c>
      <c r="EB1" s="184" t="s">
        <v>690</v>
      </c>
      <c r="EC1" s="184" t="s">
        <v>692</v>
      </c>
      <c r="ED1" s="184" t="s">
        <v>694</v>
      </c>
      <c r="EE1" s="184" t="s">
        <v>696</v>
      </c>
      <c r="EF1" s="184" t="s">
        <v>698</v>
      </c>
      <c r="EG1" s="184" t="s">
        <v>700</v>
      </c>
      <c r="EH1" s="193" t="s">
        <v>296</v>
      </c>
      <c r="EI1" s="184" t="s">
        <v>702</v>
      </c>
      <c r="EJ1" s="184" t="s">
        <v>297</v>
      </c>
      <c r="EK1" s="184" t="s">
        <v>704</v>
      </c>
      <c r="EL1" s="184" t="s">
        <v>706</v>
      </c>
      <c r="EM1" s="184" t="s">
        <v>298</v>
      </c>
      <c r="EN1" s="184" t="s">
        <v>708</v>
      </c>
      <c r="EO1" s="184" t="s">
        <v>710</v>
      </c>
      <c r="EP1" s="184" t="s">
        <v>299</v>
      </c>
      <c r="EQ1" s="184" t="s">
        <v>712</v>
      </c>
      <c r="ER1" s="184" t="s">
        <v>714</v>
      </c>
      <c r="ES1" s="184" t="s">
        <v>716</v>
      </c>
      <c r="ET1" s="184" t="s">
        <v>300</v>
      </c>
      <c r="EU1" s="184" t="s">
        <v>718</v>
      </c>
      <c r="EV1" s="184" t="s">
        <v>720</v>
      </c>
      <c r="EW1" s="193" t="s">
        <v>301</v>
      </c>
      <c r="EX1" s="184" t="s">
        <v>302</v>
      </c>
      <c r="EY1" s="184" t="s">
        <v>722</v>
      </c>
      <c r="EZ1" s="184" t="s">
        <v>724</v>
      </c>
      <c r="FA1" s="184" t="s">
        <v>726</v>
      </c>
      <c r="FB1" s="184" t="s">
        <v>728</v>
      </c>
      <c r="FC1" s="184" t="s">
        <v>303</v>
      </c>
      <c r="FD1" s="184" t="s">
        <v>730</v>
      </c>
      <c r="FE1" s="184" t="s">
        <v>732</v>
      </c>
      <c r="FF1" s="184" t="s">
        <v>734</v>
      </c>
      <c r="FG1" s="184" t="s">
        <v>736</v>
      </c>
      <c r="FH1" s="184" t="s">
        <v>738</v>
      </c>
      <c r="FI1" s="184" t="s">
        <v>304</v>
      </c>
      <c r="FJ1" s="184" t="s">
        <v>741</v>
      </c>
      <c r="FK1" s="184" t="s">
        <v>305</v>
      </c>
      <c r="FL1" s="184" t="s">
        <v>744</v>
      </c>
      <c r="FM1" s="184" t="s">
        <v>745</v>
      </c>
      <c r="FN1" s="184" t="s">
        <v>747</v>
      </c>
      <c r="FO1" s="184" t="s">
        <v>306</v>
      </c>
      <c r="FP1" s="184" t="s">
        <v>750</v>
      </c>
      <c r="FQ1" s="184" t="s">
        <v>751</v>
      </c>
      <c r="FR1" s="184" t="s">
        <v>753</v>
      </c>
      <c r="FS1" s="184" t="s">
        <v>307</v>
      </c>
      <c r="FT1" s="184" t="s">
        <v>756</v>
      </c>
      <c r="FU1" s="184" t="s">
        <v>758</v>
      </c>
      <c r="FV1" s="184" t="s">
        <v>760</v>
      </c>
      <c r="FW1" s="193" t="s">
        <v>308</v>
      </c>
      <c r="FX1" s="193" t="s">
        <v>309</v>
      </c>
      <c r="FY1" s="184" t="s">
        <v>315</v>
      </c>
      <c r="FZ1" s="184" t="s">
        <v>762</v>
      </c>
      <c r="GA1" s="184" t="s">
        <v>764</v>
      </c>
      <c r="GB1" s="184" t="s">
        <v>766</v>
      </c>
      <c r="GC1" s="184" t="s">
        <v>768</v>
      </c>
      <c r="GD1" s="184" t="s">
        <v>770</v>
      </c>
      <c r="GE1" s="184" t="s">
        <v>772</v>
      </c>
      <c r="GF1" s="193" t="s">
        <v>310</v>
      </c>
      <c r="GG1" s="184" t="s">
        <v>316</v>
      </c>
      <c r="GH1" s="184" t="s">
        <v>774</v>
      </c>
      <c r="GI1" s="184" t="s">
        <v>776</v>
      </c>
      <c r="GJ1" s="184" t="s">
        <v>777</v>
      </c>
      <c r="GK1" s="184" t="s">
        <v>317</v>
      </c>
      <c r="GL1" s="184" t="s">
        <v>780</v>
      </c>
      <c r="GM1" s="184" t="s">
        <v>781</v>
      </c>
      <c r="GN1" s="193" t="s">
        <v>311</v>
      </c>
      <c r="GO1" s="184" t="s">
        <v>312</v>
      </c>
      <c r="GP1" s="184" t="s">
        <v>783</v>
      </c>
      <c r="GQ1" s="184" t="s">
        <v>785</v>
      </c>
      <c r="GR1" s="184" t="s">
        <v>787</v>
      </c>
      <c r="GS1" s="184" t="s">
        <v>789</v>
      </c>
      <c r="GT1" s="184" t="s">
        <v>791</v>
      </c>
      <c r="GU1" s="193" t="s">
        <v>313</v>
      </c>
      <c r="GV1" s="184" t="s">
        <v>314</v>
      </c>
      <c r="GW1" s="184" t="s">
        <v>793</v>
      </c>
      <c r="GX1" s="184" t="s">
        <v>795</v>
      </c>
      <c r="GY1" s="184" t="s">
        <v>797</v>
      </c>
      <c r="GZ1" s="184" t="s">
        <v>799</v>
      </c>
      <c r="HA1" s="184" t="s">
        <v>801</v>
      </c>
      <c r="HB1" s="184" t="s">
        <v>803</v>
      </c>
      <c r="HC1" s="181" t="s">
        <v>318</v>
      </c>
      <c r="HD1" s="193" t="s">
        <v>319</v>
      </c>
      <c r="HE1" s="184" t="s">
        <v>320</v>
      </c>
      <c r="HF1" s="184" t="s">
        <v>805</v>
      </c>
      <c r="HG1" s="184" t="s">
        <v>807</v>
      </c>
      <c r="HH1" s="184" t="s">
        <v>809</v>
      </c>
      <c r="HI1" s="184" t="s">
        <v>811</v>
      </c>
      <c r="HJ1" s="184" t="s">
        <v>321</v>
      </c>
      <c r="HK1" s="184" t="s">
        <v>814</v>
      </c>
      <c r="HL1" s="184" t="s">
        <v>338</v>
      </c>
      <c r="HM1" s="184" t="s">
        <v>852</v>
      </c>
      <c r="HN1" s="184" t="s">
        <v>854</v>
      </c>
      <c r="HO1" s="184" t="s">
        <v>856</v>
      </c>
      <c r="HP1" s="193" t="s">
        <v>322</v>
      </c>
      <c r="HQ1" s="184" t="s">
        <v>816</v>
      </c>
      <c r="HR1" s="184" t="s">
        <v>818</v>
      </c>
      <c r="HS1" s="184" t="s">
        <v>323</v>
      </c>
      <c r="HT1" s="184" t="s">
        <v>821</v>
      </c>
      <c r="HU1" s="184" t="s">
        <v>823</v>
      </c>
      <c r="HV1" s="184" t="s">
        <v>824</v>
      </c>
      <c r="HW1" s="184" t="s">
        <v>826</v>
      </c>
      <c r="HX1" s="193" t="s">
        <v>324</v>
      </c>
      <c r="HY1" s="184" t="s">
        <v>828</v>
      </c>
      <c r="HZ1" s="184" t="s">
        <v>830</v>
      </c>
      <c r="IA1" s="184" t="s">
        <v>832</v>
      </c>
      <c r="IB1" s="184" t="s">
        <v>325</v>
      </c>
      <c r="IC1" s="184" t="s">
        <v>834</v>
      </c>
      <c r="ID1" s="184" t="s">
        <v>836</v>
      </c>
      <c r="IE1" s="184" t="s">
        <v>326</v>
      </c>
      <c r="IF1" s="184" t="s">
        <v>838</v>
      </c>
      <c r="IG1" s="184" t="s">
        <v>840</v>
      </c>
      <c r="IH1" s="184" t="s">
        <v>327</v>
      </c>
      <c r="II1" s="184" t="s">
        <v>842</v>
      </c>
      <c r="IJ1" s="184" t="s">
        <v>844</v>
      </c>
      <c r="IK1" s="184" t="s">
        <v>846</v>
      </c>
      <c r="IL1" s="184" t="s">
        <v>848</v>
      </c>
      <c r="IM1" s="184" t="s">
        <v>328</v>
      </c>
      <c r="IN1" s="184" t="s">
        <v>850</v>
      </c>
      <c r="IO1" s="193" t="s">
        <v>329</v>
      </c>
      <c r="IP1" s="184" t="s">
        <v>858</v>
      </c>
      <c r="IQ1" s="184" t="s">
        <v>860</v>
      </c>
      <c r="IR1" s="184" t="s">
        <v>330</v>
      </c>
      <c r="IS1" s="184" t="s">
        <v>862</v>
      </c>
      <c r="IT1" s="184" t="s">
        <v>864</v>
      </c>
      <c r="IU1" s="184" t="s">
        <v>866</v>
      </c>
      <c r="IV1" s="193" t="s">
        <v>331</v>
      </c>
      <c r="IW1" s="184" t="s">
        <v>868</v>
      </c>
      <c r="IX1" s="184" t="s">
        <v>332</v>
      </c>
      <c r="IY1" s="184" t="s">
        <v>871</v>
      </c>
      <c r="IZ1" s="184" t="s">
        <v>873</v>
      </c>
      <c r="JA1" s="184" t="s">
        <v>875</v>
      </c>
      <c r="JB1" s="184" t="s">
        <v>877</v>
      </c>
      <c r="JC1" s="184" t="s">
        <v>879</v>
      </c>
      <c r="JD1" s="184" t="s">
        <v>881</v>
      </c>
      <c r="JE1" s="184" t="s">
        <v>333</v>
      </c>
      <c r="JF1" s="184" t="s">
        <v>884</v>
      </c>
      <c r="JG1" s="184" t="s">
        <v>886</v>
      </c>
      <c r="JH1" s="184" t="s">
        <v>888</v>
      </c>
      <c r="JI1" s="184" t="s">
        <v>890</v>
      </c>
      <c r="JJ1" s="184" t="s">
        <v>892</v>
      </c>
      <c r="JK1" s="184" t="s">
        <v>894</v>
      </c>
      <c r="JL1" s="184" t="s">
        <v>896</v>
      </c>
      <c r="JM1" s="184" t="s">
        <v>898</v>
      </c>
      <c r="JN1" s="184" t="s">
        <v>334</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335</v>
      </c>
      <c r="KP1" s="184" t="s">
        <v>952</v>
      </c>
      <c r="KQ1" s="184" t="s">
        <v>336</v>
      </c>
      <c r="KR1" s="184" t="s">
        <v>955</v>
      </c>
      <c r="KS1" s="184" t="s">
        <v>957</v>
      </c>
      <c r="KT1" s="184" t="s">
        <v>959</v>
      </c>
      <c r="KU1" s="184" t="s">
        <v>961</v>
      </c>
      <c r="KV1" s="184" t="s">
        <v>337</v>
      </c>
      <c r="KW1" s="184" t="s">
        <v>964</v>
      </c>
      <c r="KX1" s="184" t="s">
        <v>966</v>
      </c>
      <c r="KY1" s="184" t="s">
        <v>968</v>
      </c>
      <c r="KZ1" s="184" t="s">
        <v>970</v>
      </c>
      <c r="LA1" s="184" t="s">
        <v>972</v>
      </c>
      <c r="LB1" s="184" t="s">
        <v>974</v>
      </c>
      <c r="LC1" s="184" t="s">
        <v>976</v>
      </c>
      <c r="LD1" s="181" t="s">
        <v>339</v>
      </c>
      <c r="LE1" s="193" t="s">
        <v>340</v>
      </c>
      <c r="LF1" s="184" t="s">
        <v>341</v>
      </c>
      <c r="LG1" s="184" t="s">
        <v>355</v>
      </c>
      <c r="LH1" s="184" t="s">
        <v>978</v>
      </c>
      <c r="LI1" s="184" t="s">
        <v>980</v>
      </c>
      <c r="LJ1" s="184" t="s">
        <v>982</v>
      </c>
      <c r="LK1" s="184" t="s">
        <v>984</v>
      </c>
      <c r="LL1" s="184" t="s">
        <v>356</v>
      </c>
      <c r="LM1" s="184" t="s">
        <v>986</v>
      </c>
      <c r="LN1" s="184" t="s">
        <v>357</v>
      </c>
      <c r="LO1" s="184" t="s">
        <v>988</v>
      </c>
      <c r="LP1" s="184" t="s">
        <v>342</v>
      </c>
      <c r="LQ1" s="184" t="s">
        <v>990</v>
      </c>
      <c r="LR1" s="184" t="s">
        <v>358</v>
      </c>
      <c r="LS1" s="184" t="s">
        <v>992</v>
      </c>
      <c r="LT1" s="184" t="s">
        <v>994</v>
      </c>
      <c r="LU1" s="184" t="s">
        <v>359</v>
      </c>
      <c r="LV1" s="193" t="s">
        <v>343</v>
      </c>
      <c r="LW1" s="184" t="s">
        <v>344</v>
      </c>
      <c r="LX1" s="184" t="s">
        <v>996</v>
      </c>
      <c r="LY1" s="184" t="s">
        <v>998</v>
      </c>
      <c r="LZ1" s="184" t="s">
        <v>999</v>
      </c>
      <c r="MA1" s="184" t="s">
        <v>1001</v>
      </c>
      <c r="MB1" s="184" t="s">
        <v>1002</v>
      </c>
      <c r="MC1" s="184" t="s">
        <v>1004</v>
      </c>
      <c r="MD1" s="184" t="s">
        <v>1006</v>
      </c>
      <c r="ME1" s="184" t="s">
        <v>1008</v>
      </c>
      <c r="MF1" s="184" t="s">
        <v>1010</v>
      </c>
      <c r="MG1" s="184" t="s">
        <v>345</v>
      </c>
      <c r="MH1" s="184" t="s">
        <v>1013</v>
      </c>
      <c r="MI1" s="184" t="s">
        <v>1014</v>
      </c>
      <c r="MJ1" s="184" t="s">
        <v>1016</v>
      </c>
      <c r="MK1" s="184" t="s">
        <v>346</v>
      </c>
      <c r="ML1" s="184" t="s">
        <v>1019</v>
      </c>
      <c r="MM1" s="184" t="s">
        <v>1020</v>
      </c>
      <c r="MN1" s="184" t="s">
        <v>1022</v>
      </c>
      <c r="MO1" s="184" t="s">
        <v>1024</v>
      </c>
      <c r="MP1" s="184" t="s">
        <v>347</v>
      </c>
      <c r="MQ1" s="184" t="s">
        <v>1027</v>
      </c>
      <c r="MR1" s="184" t="s">
        <v>1029</v>
      </c>
      <c r="MS1" s="184" t="s">
        <v>1031</v>
      </c>
      <c r="MT1" s="184" t="s">
        <v>1033</v>
      </c>
      <c r="MU1" s="184" t="s">
        <v>348</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349</v>
      </c>
      <c r="NI1" s="184" t="s">
        <v>350</v>
      </c>
      <c r="NJ1" s="184" t="s">
        <v>1059</v>
      </c>
      <c r="NK1" s="184" t="s">
        <v>1061</v>
      </c>
      <c r="NL1" s="184" t="s">
        <v>1063</v>
      </c>
      <c r="NM1" s="184" t="s">
        <v>1065</v>
      </c>
      <c r="NN1" s="193" t="s">
        <v>351</v>
      </c>
      <c r="NO1" s="184" t="s">
        <v>352</v>
      </c>
      <c r="NP1" s="184" t="s">
        <v>1066</v>
      </c>
      <c r="NQ1" s="184" t="s">
        <v>353</v>
      </c>
      <c r="NR1" s="184" t="s">
        <v>1068</v>
      </c>
      <c r="NS1" s="184" t="s">
        <v>1070</v>
      </c>
      <c r="NT1" s="184" t="s">
        <v>354</v>
      </c>
      <c r="NU1" s="184" t="s">
        <v>1072</v>
      </c>
      <c r="NV1" s="181" t="s">
        <v>360</v>
      </c>
      <c r="NW1" s="193" t="s">
        <v>361</v>
      </c>
      <c r="NX1" s="184" t="s">
        <v>362</v>
      </c>
      <c r="NY1" s="184" t="s">
        <v>1075</v>
      </c>
      <c r="NZ1" s="184" t="s">
        <v>1077</v>
      </c>
      <c r="OA1" s="184" t="s">
        <v>363</v>
      </c>
      <c r="OB1" s="184" t="s">
        <v>373</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374</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364</v>
      </c>
      <c r="QA1" s="184" t="s">
        <v>1175</v>
      </c>
      <c r="QB1" s="184" t="s">
        <v>1177</v>
      </c>
      <c r="QC1" s="184" t="s">
        <v>1179</v>
      </c>
      <c r="QD1" s="184" t="s">
        <v>1181</v>
      </c>
      <c r="QE1" s="184" t="s">
        <v>1183</v>
      </c>
      <c r="QF1" s="193" t="s">
        <v>365</v>
      </c>
      <c r="QG1" s="184" t="s">
        <v>366</v>
      </c>
      <c r="QH1" s="184" t="s">
        <v>1185</v>
      </c>
      <c r="QI1" s="184" t="s">
        <v>1187</v>
      </c>
      <c r="QJ1" s="184" t="s">
        <v>1189</v>
      </c>
      <c r="QK1" s="184" t="s">
        <v>1191</v>
      </c>
      <c r="QL1" s="184" t="s">
        <v>1193</v>
      </c>
      <c r="QM1" s="184" t="s">
        <v>1195</v>
      </c>
      <c r="QN1" s="193" t="s">
        <v>367</v>
      </c>
      <c r="QO1" s="184" t="s">
        <v>1197</v>
      </c>
      <c r="QP1" s="184" t="s">
        <v>368</v>
      </c>
      <c r="QQ1" s="184" t="s">
        <v>375</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369</v>
      </c>
      <c r="RG1" s="184" t="s">
        <v>370</v>
      </c>
      <c r="RH1" s="184" t="s">
        <v>1227</v>
      </c>
      <c r="RI1" s="184" t="s">
        <v>1229</v>
      </c>
      <c r="RJ1" s="193" t="s">
        <v>371</v>
      </c>
      <c r="RK1" s="184" t="s">
        <v>372</v>
      </c>
      <c r="RL1" s="184" t="s">
        <v>1231</v>
      </c>
      <c r="RM1" s="184" t="s">
        <v>1232</v>
      </c>
      <c r="RN1" s="184" t="s">
        <v>1233</v>
      </c>
      <c r="RO1" s="184" t="s">
        <v>1234</v>
      </c>
      <c r="RP1" s="184" t="s">
        <v>1236</v>
      </c>
      <c r="RQ1" s="184" t="s">
        <v>1237</v>
      </c>
      <c r="RR1" s="184" t="s">
        <v>1239</v>
      </c>
      <c r="RS1" s="184" t="s">
        <v>1240</v>
      </c>
      <c r="RT1" s="181" t="s">
        <v>376</v>
      </c>
      <c r="RU1" s="193" t="s">
        <v>377</v>
      </c>
      <c r="RV1" s="184" t="s">
        <v>378</v>
      </c>
      <c r="RW1" s="184" t="s">
        <v>1242</v>
      </c>
      <c r="RX1" s="184" t="s">
        <v>1244</v>
      </c>
      <c r="RY1" s="184" t="s">
        <v>379</v>
      </c>
      <c r="RZ1" s="184" t="s">
        <v>1246</v>
      </c>
      <c r="SA1" s="184" t="s">
        <v>1248</v>
      </c>
      <c r="SB1" s="184" t="s">
        <v>1250</v>
      </c>
      <c r="SC1" s="184" t="s">
        <v>1252</v>
      </c>
      <c r="SD1" s="193" t="s">
        <v>380</v>
      </c>
      <c r="SE1" s="184" t="s">
        <v>381</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382</v>
      </c>
      <c r="SV1" s="193" t="s">
        <v>383</v>
      </c>
      <c r="SW1" s="184" t="s">
        <v>384</v>
      </c>
      <c r="SX1" s="184" t="s">
        <v>1284</v>
      </c>
      <c r="SY1" s="184" t="s">
        <v>1286</v>
      </c>
      <c r="SZ1" s="184" t="s">
        <v>1288</v>
      </c>
      <c r="TA1" s="184" t="s">
        <v>1290</v>
      </c>
      <c r="TB1" s="184" t="s">
        <v>1292</v>
      </c>
      <c r="TC1" s="184" t="s">
        <v>385</v>
      </c>
      <c r="TD1" s="184" t="s">
        <v>1294</v>
      </c>
      <c r="TE1" s="184" t="s">
        <v>1296</v>
      </c>
      <c r="TF1" s="184" t="s">
        <v>1298</v>
      </c>
      <c r="TG1" s="184" t="s">
        <v>1300</v>
      </c>
      <c r="TH1" s="184" t="s">
        <v>1302</v>
      </c>
      <c r="TI1" s="184" t="s">
        <v>1304</v>
      </c>
      <c r="TJ1" s="193" t="s">
        <v>386</v>
      </c>
      <c r="TK1" s="184" t="s">
        <v>387</v>
      </c>
      <c r="TL1" s="184" t="s">
        <v>388</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1463</v>
      </c>
      <c r="K2" s="124" t="s">
        <v>1377</v>
      </c>
      <c r="L2" s="124" t="s">
        <v>1378</v>
      </c>
      <c r="M2" s="124" t="s">
        <v>1379</v>
      </c>
      <c r="N2" s="124" t="s">
        <v>1380</v>
      </c>
      <c r="O2" s="124" t="s">
        <v>1381</v>
      </c>
      <c r="R2" s="124" t="s">
        <v>137</v>
      </c>
      <c r="S2" s="124" t="s">
        <v>1451</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431</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26">
        <f>SUM(F17:F51)</f>
        <v>0</v>
      </c>
      <c r="G10" s="79"/>
      <c r="H10" s="70"/>
      <c r="I10" s="70"/>
    </row>
    <row r="11" spans="1:555" x14ac:dyDescent="0.25">
      <c r="G11" s="79"/>
      <c r="H11" s="70"/>
      <c r="I11" s="70"/>
    </row>
    <row r="12" spans="1:555" x14ac:dyDescent="0.25">
      <c r="F12" s="70"/>
      <c r="G12" s="79"/>
      <c r="H12" s="70"/>
      <c r="I12" s="70"/>
    </row>
    <row r="13" spans="1:555" ht="15.75" x14ac:dyDescent="0.25">
      <c r="C13" s="320" t="s">
        <v>401</v>
      </c>
      <c r="D13" s="208" t="s">
        <v>402</v>
      </c>
      <c r="F13" s="70"/>
      <c r="G13" s="79"/>
      <c r="H13" s="70"/>
      <c r="I13" s="70"/>
    </row>
    <row r="14" spans="1:555" ht="18.75" x14ac:dyDescent="0.2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Realización de investigaciones de mercado que permitan evaluar la pertinencia del  plan de estudio de la Carrera.                                                                                                              </v>
      </c>
      <c r="D14" s="31"/>
      <c r="F14" s="70"/>
      <c r="G14" s="79"/>
      <c r="H14" s="70"/>
      <c r="I14" s="70"/>
    </row>
    <row r="15" spans="1:555" ht="42.75" thickBot="1" x14ac:dyDescent="0.3">
      <c r="F15" s="95"/>
      <c r="G15" s="76"/>
      <c r="H15" s="76"/>
      <c r="I15" s="76"/>
      <c r="L15" s="233"/>
      <c r="M15" s="234"/>
      <c r="N15" s="233"/>
      <c r="O15" s="233"/>
      <c r="P15" s="236" t="s">
        <v>481</v>
      </c>
      <c r="Q15" s="236" t="s">
        <v>482</v>
      </c>
    </row>
    <row r="16" spans="1:555" ht="30.75" thickBot="1" x14ac:dyDescent="0.3">
      <c r="C16" s="131" t="s">
        <v>44</v>
      </c>
      <c r="D16" s="131" t="s">
        <v>55</v>
      </c>
      <c r="E16" s="138" t="s">
        <v>57</v>
      </c>
      <c r="F16" s="137" t="s">
        <v>27</v>
      </c>
      <c r="G16" s="135" t="s">
        <v>139</v>
      </c>
      <c r="H16" s="138" t="s">
        <v>46</v>
      </c>
      <c r="I16" s="135" t="s">
        <v>140</v>
      </c>
      <c r="J16" s="135" t="s">
        <v>420</v>
      </c>
      <c r="K16" s="135" t="s">
        <v>421</v>
      </c>
      <c r="L16" s="230" t="s">
        <v>21</v>
      </c>
      <c r="M16" s="230" t="s">
        <v>55</v>
      </c>
      <c r="N16" s="231" t="s">
        <v>479</v>
      </c>
      <c r="O16" s="232" t="s">
        <v>480</v>
      </c>
      <c r="P16" s="235">
        <v>0.7</v>
      </c>
      <c r="Q16" s="235">
        <v>0.3</v>
      </c>
    </row>
    <row r="17" spans="3:17" x14ac:dyDescent="0.25">
      <c r="C17" s="227" t="s">
        <v>451</v>
      </c>
      <c r="D17" s="228"/>
      <c r="E17" s="226">
        <f>HLOOKUP(C17,$AH$2:$BU$3,2,0)</f>
        <v>620</v>
      </c>
      <c r="F17" s="99">
        <f t="shared" ref="F17:F51" si="0">D17*E17</f>
        <v>0</v>
      </c>
      <c r="G17" s="163"/>
      <c r="H17" s="144"/>
      <c r="I17" s="132" t="e">
        <f>VLOOKUP(H17,Presupuesto!$B$11:$C$565,2,0)</f>
        <v>#N/A</v>
      </c>
      <c r="J17" s="225" t="s">
        <v>1463</v>
      </c>
      <c r="K17" s="100" t="s">
        <v>404</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422</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422</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422</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422</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411</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422</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422</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422</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422</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422</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422</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422</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422</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422</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422</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422</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422</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422</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422</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422</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422</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422</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422</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422</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422</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422</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422</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422</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422</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413</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422</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422</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422</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404</v>
      </c>
      <c r="L51" s="149"/>
      <c r="M51" s="161"/>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
  <sheetViews>
    <sheetView topLeftCell="D1" zoomScale="43" zoomScaleNormal="43" workbookViewId="0">
      <pane ySplit="7" topLeftCell="A8" activePane="bottomLeft" state="frozen"/>
      <selection activeCell="M8" sqref="M8"/>
      <selection pane="bottomLeft" activeCell="P17" sqref="P17"/>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customWidth="1"/>
    <col min="18" max="18" width="18.5703125" style="87" bestFit="1" customWidth="1"/>
    <col min="19" max="19" width="14.140625" style="87" customWidth="1"/>
    <col min="20" max="20" width="20" style="87" customWidth="1"/>
    <col min="21" max="21" width="17" style="87" customWidth="1"/>
    <col min="22" max="16384" width="11.5703125" style="87"/>
  </cols>
  <sheetData>
    <row r="1" spans="1:21" ht="18" customHeight="1" x14ac:dyDescent="0.25">
      <c r="B1" s="212"/>
      <c r="C1" s="212"/>
      <c r="D1" s="212"/>
      <c r="E1" s="248"/>
      <c r="G1" s="213" t="s">
        <v>1356</v>
      </c>
      <c r="H1" s="212"/>
      <c r="I1" s="212"/>
      <c r="J1" s="212"/>
      <c r="K1" s="212"/>
      <c r="L1" s="212"/>
      <c r="M1" s="212"/>
      <c r="N1" s="212"/>
      <c r="O1" s="212"/>
      <c r="P1" s="212"/>
      <c r="Q1" s="212"/>
      <c r="R1" s="212"/>
      <c r="S1" s="212"/>
      <c r="T1" s="212"/>
      <c r="U1" s="212"/>
    </row>
    <row r="2" spans="1:21" ht="18" customHeight="1" x14ac:dyDescent="0.25">
      <c r="A2" s="328" t="s">
        <v>1355</v>
      </c>
      <c r="B2" s="212"/>
      <c r="C2" s="212"/>
      <c r="D2" s="212"/>
      <c r="E2" s="248"/>
      <c r="G2" s="213"/>
      <c r="H2" s="212"/>
      <c r="I2" s="212"/>
      <c r="J2" s="212"/>
      <c r="K2" s="212"/>
      <c r="L2" s="212"/>
      <c r="M2" s="212"/>
      <c r="N2" s="212"/>
      <c r="O2" s="212"/>
      <c r="P2" s="212"/>
      <c r="Q2" s="212"/>
      <c r="R2" s="212"/>
      <c r="S2" s="212"/>
      <c r="T2" s="212"/>
      <c r="U2" s="212"/>
    </row>
    <row r="3" spans="1:21" ht="18" customHeight="1" x14ac:dyDescent="0.25">
      <c r="A3" s="328" t="s">
        <v>1357</v>
      </c>
      <c r="B3" s="212"/>
      <c r="C3" s="212"/>
      <c r="D3" s="212"/>
      <c r="E3" s="248"/>
      <c r="G3" s="213"/>
      <c r="H3" s="212"/>
      <c r="I3" s="212"/>
      <c r="J3" s="212"/>
      <c r="K3" s="212"/>
      <c r="L3" s="212"/>
      <c r="M3" s="212"/>
      <c r="N3" s="212"/>
      <c r="O3" s="212"/>
      <c r="P3" s="212"/>
      <c r="Q3" s="212"/>
      <c r="R3" s="212"/>
      <c r="S3" s="212"/>
      <c r="T3" s="212"/>
      <c r="U3" s="212"/>
    </row>
    <row r="4" spans="1:21" ht="18" customHeight="1" x14ac:dyDescent="0.25">
      <c r="A4" s="328" t="s">
        <v>1386</v>
      </c>
      <c r="B4" s="212"/>
      <c r="C4" s="212"/>
      <c r="D4" s="212"/>
      <c r="E4" s="248"/>
      <c r="G4" s="213"/>
      <c r="H4" s="212"/>
      <c r="I4" s="212"/>
      <c r="J4" s="212"/>
      <c r="K4" s="212"/>
      <c r="L4" s="212"/>
      <c r="M4" s="212"/>
      <c r="N4" s="212"/>
      <c r="O4" s="212"/>
      <c r="P4" s="212"/>
      <c r="Q4" s="212"/>
      <c r="R4" s="212"/>
      <c r="S4" s="212"/>
      <c r="T4" s="212"/>
      <c r="U4" s="212"/>
    </row>
    <row r="5" spans="1:21" ht="14.45" customHeight="1" x14ac:dyDescent="0.25">
      <c r="A5" s="565" t="s">
        <v>100</v>
      </c>
      <c r="B5" s="567" t="s">
        <v>115</v>
      </c>
      <c r="C5" s="577" t="s">
        <v>89</v>
      </c>
      <c r="D5" s="577" t="s">
        <v>90</v>
      </c>
      <c r="E5" s="586" t="s">
        <v>401</v>
      </c>
      <c r="F5" s="577" t="s">
        <v>91</v>
      </c>
      <c r="G5" s="580" t="s">
        <v>103</v>
      </c>
      <c r="H5" s="582"/>
      <c r="I5" s="582"/>
      <c r="J5" s="582"/>
      <c r="K5" s="582"/>
      <c r="L5" s="582"/>
      <c r="M5" s="582"/>
      <c r="N5" s="581"/>
      <c r="O5" s="589" t="s">
        <v>104</v>
      </c>
      <c r="P5" s="590"/>
      <c r="Q5" s="567" t="s">
        <v>105</v>
      </c>
      <c r="R5" s="567" t="s">
        <v>106</v>
      </c>
      <c r="S5" s="567" t="s">
        <v>113</v>
      </c>
      <c r="T5" s="567" t="s">
        <v>112</v>
      </c>
      <c r="U5" s="583" t="s">
        <v>92</v>
      </c>
    </row>
    <row r="6" spans="1:21" ht="14.45" customHeight="1" x14ac:dyDescent="0.25">
      <c r="A6" s="565"/>
      <c r="B6" s="565"/>
      <c r="C6" s="578"/>
      <c r="D6" s="578"/>
      <c r="E6" s="587"/>
      <c r="F6" s="578"/>
      <c r="G6" s="580" t="s">
        <v>107</v>
      </c>
      <c r="H6" s="581"/>
      <c r="I6" s="580" t="s">
        <v>108</v>
      </c>
      <c r="J6" s="581"/>
      <c r="K6" s="580" t="s">
        <v>109</v>
      </c>
      <c r="L6" s="581"/>
      <c r="M6" s="580" t="s">
        <v>110</v>
      </c>
      <c r="N6" s="581"/>
      <c r="O6" s="591"/>
      <c r="P6" s="592"/>
      <c r="Q6" s="565"/>
      <c r="R6" s="565"/>
      <c r="S6" s="565"/>
      <c r="T6" s="565"/>
      <c r="U6" s="584"/>
    </row>
    <row r="7" spans="1:21" ht="25.5" x14ac:dyDescent="0.25">
      <c r="A7" s="566"/>
      <c r="B7" s="566"/>
      <c r="C7" s="579"/>
      <c r="D7" s="579"/>
      <c r="E7" s="588"/>
      <c r="F7" s="579"/>
      <c r="G7" s="252" t="s">
        <v>111</v>
      </c>
      <c r="H7" s="252" t="s">
        <v>12</v>
      </c>
      <c r="I7" s="252" t="s">
        <v>111</v>
      </c>
      <c r="J7" s="252" t="s">
        <v>12</v>
      </c>
      <c r="K7" s="252" t="s">
        <v>111</v>
      </c>
      <c r="L7" s="252" t="s">
        <v>12</v>
      </c>
      <c r="M7" s="252" t="s">
        <v>111</v>
      </c>
      <c r="N7" s="252" t="s">
        <v>12</v>
      </c>
      <c r="O7" s="252" t="s">
        <v>111</v>
      </c>
      <c r="P7" s="252" t="s">
        <v>12</v>
      </c>
      <c r="Q7" s="566"/>
      <c r="R7" s="566"/>
      <c r="S7" s="566"/>
      <c r="T7" s="566"/>
      <c r="U7" s="585"/>
    </row>
    <row r="8" spans="1:21" ht="141.75" x14ac:dyDescent="0.25">
      <c r="A8" s="574" t="s">
        <v>1387</v>
      </c>
      <c r="B8" s="571" t="s">
        <v>1388</v>
      </c>
      <c r="C8" s="436" t="s">
        <v>1476</v>
      </c>
      <c r="D8" s="436" t="s">
        <v>1477</v>
      </c>
      <c r="E8" s="437" t="s">
        <v>1478</v>
      </c>
      <c r="F8" s="437" t="s">
        <v>1479</v>
      </c>
      <c r="G8" s="438">
        <v>1</v>
      </c>
      <c r="H8" s="439">
        <v>1250</v>
      </c>
      <c r="I8" s="438"/>
      <c r="J8" s="439"/>
      <c r="K8" s="438"/>
      <c r="L8" s="439"/>
      <c r="M8" s="438"/>
      <c r="N8" s="439"/>
      <c r="O8" s="449">
        <v>1</v>
      </c>
      <c r="P8" s="443">
        <f>'1. TALLERES SEMINARIOS'!D10</f>
        <v>1250</v>
      </c>
      <c r="Q8" s="437" t="s">
        <v>1480</v>
      </c>
      <c r="R8" s="437" t="s">
        <v>1481</v>
      </c>
      <c r="S8" s="437" t="s">
        <v>1482</v>
      </c>
      <c r="T8" s="441" t="s">
        <v>1483</v>
      </c>
      <c r="U8" s="441" t="s">
        <v>1484</v>
      </c>
    </row>
    <row r="9" spans="1:21" ht="141.75" x14ac:dyDescent="0.25">
      <c r="A9" s="575"/>
      <c r="B9" s="572"/>
      <c r="C9" s="436" t="s">
        <v>1485</v>
      </c>
      <c r="D9" s="436" t="s">
        <v>1486</v>
      </c>
      <c r="E9" s="437" t="s">
        <v>1487</v>
      </c>
      <c r="F9" s="437" t="s">
        <v>1488</v>
      </c>
      <c r="G9" s="438">
        <v>0.25</v>
      </c>
      <c r="H9" s="439">
        <v>23183.333333333336</v>
      </c>
      <c r="I9" s="438">
        <v>0.5</v>
      </c>
      <c r="J9" s="439">
        <v>46366.666666666672</v>
      </c>
      <c r="K9" s="438">
        <v>0.25</v>
      </c>
      <c r="L9" s="439">
        <v>23183.333333333336</v>
      </c>
      <c r="M9" s="438"/>
      <c r="N9" s="439"/>
      <c r="O9" s="438">
        <v>1</v>
      </c>
      <c r="P9" s="443">
        <f>'1. TALLERES SEMINARIOS'!D29</f>
        <v>92733.333333333343</v>
      </c>
      <c r="Q9" s="437" t="s">
        <v>1489</v>
      </c>
      <c r="R9" s="437" t="s">
        <v>1490</v>
      </c>
      <c r="S9" s="437" t="s">
        <v>1491</v>
      </c>
      <c r="T9" s="437" t="s">
        <v>1492</v>
      </c>
      <c r="U9" s="437" t="s">
        <v>1493</v>
      </c>
    </row>
    <row r="10" spans="1:21" ht="173.25" x14ac:dyDescent="0.25">
      <c r="A10" s="575"/>
      <c r="B10" s="572"/>
      <c r="C10" s="436"/>
      <c r="D10" s="436" t="s">
        <v>1497</v>
      </c>
      <c r="E10" s="437" t="s">
        <v>1498</v>
      </c>
      <c r="F10" s="437" t="s">
        <v>1499</v>
      </c>
      <c r="G10" s="448"/>
      <c r="H10" s="439"/>
      <c r="I10" s="448"/>
      <c r="J10" s="439"/>
      <c r="K10" s="448"/>
      <c r="L10" s="439"/>
      <c r="M10" s="448"/>
      <c r="N10" s="439"/>
      <c r="O10" s="437"/>
      <c r="P10" s="440"/>
      <c r="Q10" s="437" t="s">
        <v>1500</v>
      </c>
      <c r="R10" s="437" t="s">
        <v>1501</v>
      </c>
      <c r="S10" s="437" t="s">
        <v>1502</v>
      </c>
      <c r="T10" s="437" t="s">
        <v>1503</v>
      </c>
      <c r="U10" s="437" t="s">
        <v>1504</v>
      </c>
    </row>
    <row r="11" spans="1:21" ht="157.5" x14ac:dyDescent="0.25">
      <c r="A11" s="575"/>
      <c r="B11" s="572"/>
      <c r="C11" s="436"/>
      <c r="D11" s="436" t="s">
        <v>1505</v>
      </c>
      <c r="E11" s="437" t="s">
        <v>1506</v>
      </c>
      <c r="F11" s="437" t="s">
        <v>1507</v>
      </c>
      <c r="G11" s="438">
        <v>0.25</v>
      </c>
      <c r="H11" s="439">
        <v>15237.5</v>
      </c>
      <c r="I11" s="438">
        <v>0.25</v>
      </c>
      <c r="J11" s="439">
        <v>15237.5</v>
      </c>
      <c r="K11" s="438">
        <v>0.25</v>
      </c>
      <c r="L11" s="439">
        <v>15237.5</v>
      </c>
      <c r="M11" s="438">
        <v>0.25</v>
      </c>
      <c r="N11" s="439">
        <v>15237.5</v>
      </c>
      <c r="O11" s="449">
        <v>1</v>
      </c>
      <c r="P11" s="440">
        <f>'5. ACTIVIDADES ESPECIALES'!D10</f>
        <v>60950</v>
      </c>
      <c r="Q11" s="442" t="s">
        <v>1480</v>
      </c>
      <c r="R11" s="437" t="s">
        <v>1508</v>
      </c>
      <c r="S11" s="437" t="s">
        <v>1509</v>
      </c>
      <c r="T11" s="437" t="s">
        <v>1503</v>
      </c>
      <c r="U11" s="437" t="s">
        <v>1504</v>
      </c>
    </row>
    <row r="12" spans="1:21" ht="252" x14ac:dyDescent="0.25">
      <c r="A12" s="575"/>
      <c r="B12" s="572"/>
      <c r="C12" s="436" t="s">
        <v>1518</v>
      </c>
      <c r="D12" s="436" t="s">
        <v>1519</v>
      </c>
      <c r="E12" s="437" t="s">
        <v>1520</v>
      </c>
      <c r="F12" s="437" t="s">
        <v>1521</v>
      </c>
      <c r="G12" s="438">
        <v>0.25</v>
      </c>
      <c r="H12" s="439">
        <v>2650</v>
      </c>
      <c r="I12" s="438">
        <v>0.25</v>
      </c>
      <c r="J12" s="439">
        <v>2650</v>
      </c>
      <c r="K12" s="438">
        <v>0.25</v>
      </c>
      <c r="L12" s="439">
        <v>2650</v>
      </c>
      <c r="M12" s="438">
        <v>0.25</v>
      </c>
      <c r="N12" s="439" t="s">
        <v>1522</v>
      </c>
      <c r="O12" s="449">
        <v>1</v>
      </c>
      <c r="P12" s="440">
        <f>'5. ACTIVIDADES ESPECIALES'!D38</f>
        <v>10600</v>
      </c>
      <c r="Q12" s="437" t="s">
        <v>1523</v>
      </c>
      <c r="R12" s="437" t="s">
        <v>1524</v>
      </c>
      <c r="S12" s="437" t="s">
        <v>1525</v>
      </c>
      <c r="T12" s="437" t="s">
        <v>1526</v>
      </c>
      <c r="U12" s="437" t="s">
        <v>1504</v>
      </c>
    </row>
    <row r="13" spans="1:21" ht="189" x14ac:dyDescent="0.25">
      <c r="A13" s="575"/>
      <c r="B13" s="572"/>
      <c r="C13" s="436" t="s">
        <v>1527</v>
      </c>
      <c r="D13" s="436" t="s">
        <v>1528</v>
      </c>
      <c r="E13" s="437" t="s">
        <v>1529</v>
      </c>
      <c r="F13" s="437" t="s">
        <v>1530</v>
      </c>
      <c r="G13" s="438">
        <v>0.2</v>
      </c>
      <c r="H13" s="439"/>
      <c r="I13" s="438">
        <v>0.4</v>
      </c>
      <c r="J13" s="439"/>
      <c r="K13" s="438">
        <v>0.4</v>
      </c>
      <c r="L13" s="439"/>
      <c r="M13" s="438"/>
      <c r="N13" s="439"/>
      <c r="O13" s="449">
        <v>1</v>
      </c>
      <c r="P13" s="440"/>
      <c r="Q13" s="437" t="s">
        <v>1531</v>
      </c>
      <c r="R13" s="437" t="s">
        <v>1532</v>
      </c>
      <c r="S13" s="437" t="s">
        <v>1533</v>
      </c>
      <c r="T13" s="437" t="s">
        <v>1534</v>
      </c>
      <c r="U13" s="437" t="s">
        <v>1535</v>
      </c>
    </row>
    <row r="14" spans="1:21" ht="141.75" x14ac:dyDescent="0.25">
      <c r="A14" s="575"/>
      <c r="B14" s="572"/>
      <c r="C14" s="436" t="s">
        <v>1536</v>
      </c>
      <c r="D14" s="436" t="s">
        <v>1537</v>
      </c>
      <c r="E14" s="437" t="s">
        <v>1538</v>
      </c>
      <c r="F14" s="437" t="s">
        <v>1539</v>
      </c>
      <c r="G14" s="438">
        <v>15</v>
      </c>
      <c r="H14" s="439"/>
      <c r="I14" s="438">
        <v>15</v>
      </c>
      <c r="J14" s="439"/>
      <c r="K14" s="438">
        <v>15</v>
      </c>
      <c r="L14" s="439"/>
      <c r="M14" s="438">
        <v>15</v>
      </c>
      <c r="N14" s="439"/>
      <c r="O14" s="437">
        <v>15</v>
      </c>
      <c r="P14" s="440"/>
      <c r="Q14" s="437" t="s">
        <v>1540</v>
      </c>
      <c r="R14" s="437" t="s">
        <v>1541</v>
      </c>
      <c r="S14" s="437" t="s">
        <v>1542</v>
      </c>
      <c r="T14" s="437" t="s">
        <v>1543</v>
      </c>
      <c r="U14" s="437" t="s">
        <v>1544</v>
      </c>
    </row>
    <row r="15" spans="1:21" ht="220.5" x14ac:dyDescent="0.25">
      <c r="A15" s="575"/>
      <c r="B15" s="572"/>
      <c r="C15" s="436" t="s">
        <v>1545</v>
      </c>
      <c r="D15" s="436" t="s">
        <v>1546</v>
      </c>
      <c r="E15" s="437" t="s">
        <v>1547</v>
      </c>
      <c r="F15" s="437" t="s">
        <v>1548</v>
      </c>
      <c r="G15" s="451"/>
      <c r="H15" s="439"/>
      <c r="I15" s="451"/>
      <c r="J15" s="439"/>
      <c r="K15" s="451"/>
      <c r="L15" s="439"/>
      <c r="M15" s="451"/>
      <c r="N15" s="439"/>
      <c r="O15" s="437"/>
      <c r="P15" s="440"/>
      <c r="Q15" s="437" t="s">
        <v>1549</v>
      </c>
      <c r="R15" s="437" t="s">
        <v>1481</v>
      </c>
      <c r="S15" s="437" t="s">
        <v>1550</v>
      </c>
      <c r="T15" s="437" t="s">
        <v>1551</v>
      </c>
      <c r="U15" s="437" t="s">
        <v>1552</v>
      </c>
    </row>
    <row r="16" spans="1:21" ht="126" x14ac:dyDescent="0.25">
      <c r="A16" s="575"/>
      <c r="B16" s="572"/>
      <c r="C16" s="436" t="s">
        <v>1553</v>
      </c>
      <c r="D16" s="436" t="s">
        <v>1554</v>
      </c>
      <c r="E16" s="437" t="s">
        <v>1555</v>
      </c>
      <c r="F16" s="437" t="s">
        <v>1556</v>
      </c>
      <c r="G16" s="438"/>
      <c r="H16" s="439"/>
      <c r="I16" s="438">
        <v>1</v>
      </c>
      <c r="J16" s="439">
        <f>P16</f>
        <v>2778.3371999999999</v>
      </c>
      <c r="K16" s="438"/>
      <c r="L16" s="439"/>
      <c r="M16" s="438"/>
      <c r="N16" s="439"/>
      <c r="O16" s="449">
        <v>1</v>
      </c>
      <c r="P16" s="440">
        <f>'1. TALLERES SEMINARIOS'!D49</f>
        <v>2778.3371999999999</v>
      </c>
      <c r="Q16" s="442" t="s">
        <v>1557</v>
      </c>
      <c r="R16" s="437" t="s">
        <v>1558</v>
      </c>
      <c r="S16" s="437" t="s">
        <v>1559</v>
      </c>
      <c r="T16" s="437" t="s">
        <v>1560</v>
      </c>
      <c r="U16" s="437" t="s">
        <v>1561</v>
      </c>
    </row>
    <row r="17" spans="1:22" ht="110.25" x14ac:dyDescent="0.25">
      <c r="A17" s="575"/>
      <c r="B17" s="572"/>
      <c r="C17" s="436" t="s">
        <v>1562</v>
      </c>
      <c r="D17" s="436" t="s">
        <v>1563</v>
      </c>
      <c r="E17" s="437" t="s">
        <v>1567</v>
      </c>
      <c r="F17" s="437" t="s">
        <v>1564</v>
      </c>
      <c r="G17" s="448"/>
      <c r="H17" s="439"/>
      <c r="I17" s="448"/>
      <c r="J17" s="439"/>
      <c r="K17" s="448"/>
      <c r="L17" s="439"/>
      <c r="M17" s="448"/>
      <c r="N17" s="439"/>
      <c r="O17" s="437"/>
      <c r="P17" s="440"/>
      <c r="Q17" s="442" t="s">
        <v>1565</v>
      </c>
      <c r="R17" s="437" t="s">
        <v>1566</v>
      </c>
      <c r="S17" s="437" t="s">
        <v>1550</v>
      </c>
      <c r="T17" s="437" t="s">
        <v>1551</v>
      </c>
      <c r="U17" s="437" t="s">
        <v>1552</v>
      </c>
    </row>
    <row r="18" spans="1:22" ht="126" x14ac:dyDescent="0.25">
      <c r="A18" s="575"/>
      <c r="B18" s="572"/>
      <c r="C18" s="436" t="s">
        <v>1568</v>
      </c>
      <c r="D18" s="436" t="s">
        <v>1569</v>
      </c>
      <c r="E18" s="437" t="s">
        <v>1570</v>
      </c>
      <c r="F18" s="437" t="s">
        <v>1571</v>
      </c>
      <c r="G18" s="448"/>
      <c r="H18" s="439"/>
      <c r="I18" s="448"/>
      <c r="J18" s="439"/>
      <c r="K18" s="448"/>
      <c r="L18" s="439"/>
      <c r="M18" s="448"/>
      <c r="N18" s="439"/>
      <c r="O18" s="437">
        <v>0</v>
      </c>
      <c r="P18" s="440"/>
      <c r="Q18" s="442" t="s">
        <v>1572</v>
      </c>
      <c r="R18" s="437" t="s">
        <v>1573</v>
      </c>
      <c r="S18" s="437" t="s">
        <v>1574</v>
      </c>
      <c r="T18" s="437" t="s">
        <v>1551</v>
      </c>
      <c r="U18" s="437" t="s">
        <v>1552</v>
      </c>
    </row>
    <row r="19" spans="1:22" ht="252" x14ac:dyDescent="0.25">
      <c r="A19" s="575"/>
      <c r="B19" s="572"/>
      <c r="C19" s="436" t="s">
        <v>1575</v>
      </c>
      <c r="D19" s="436" t="s">
        <v>1525</v>
      </c>
      <c r="E19" s="437" t="s">
        <v>1576</v>
      </c>
      <c r="F19" s="437" t="s">
        <v>1577</v>
      </c>
      <c r="G19" s="448"/>
      <c r="H19" s="439"/>
      <c r="I19" s="448"/>
      <c r="J19" s="439"/>
      <c r="K19" s="448"/>
      <c r="L19" s="439"/>
      <c r="M19" s="448"/>
      <c r="N19" s="439"/>
      <c r="O19" s="437"/>
      <c r="P19" s="440"/>
      <c r="Q19" s="442" t="s">
        <v>1523</v>
      </c>
      <c r="R19" s="437" t="s">
        <v>1524</v>
      </c>
      <c r="S19" s="437" t="s">
        <v>1525</v>
      </c>
      <c r="T19" s="437" t="s">
        <v>1526</v>
      </c>
      <c r="U19" s="437" t="s">
        <v>1504</v>
      </c>
    </row>
    <row r="20" spans="1:22" ht="94.5" x14ac:dyDescent="0.25">
      <c r="A20" s="575"/>
      <c r="B20" s="572"/>
      <c r="C20" s="436" t="s">
        <v>1578</v>
      </c>
      <c r="D20" s="436" t="s">
        <v>1579</v>
      </c>
      <c r="E20" s="437" t="s">
        <v>402</v>
      </c>
      <c r="F20" s="437" t="s">
        <v>1580</v>
      </c>
      <c r="G20" s="438">
        <v>0.25</v>
      </c>
      <c r="H20" s="439">
        <v>5000</v>
      </c>
      <c r="I20" s="438">
        <v>0.25</v>
      </c>
      <c r="J20" s="439">
        <v>5000</v>
      </c>
      <c r="K20" s="438">
        <v>0.25</v>
      </c>
      <c r="L20" s="439">
        <v>5000</v>
      </c>
      <c r="M20" s="438">
        <v>0.25</v>
      </c>
      <c r="N20" s="439">
        <v>5000</v>
      </c>
      <c r="O20" s="449">
        <v>1</v>
      </c>
      <c r="P20" s="440">
        <f>'5. ACTIVIDADES ESPECIALES'!D57</f>
        <v>20000</v>
      </c>
      <c r="Q20" s="442" t="s">
        <v>1581</v>
      </c>
      <c r="R20" s="437" t="s">
        <v>1582</v>
      </c>
      <c r="S20" s="437" t="s">
        <v>1583</v>
      </c>
      <c r="T20" s="437" t="s">
        <v>1584</v>
      </c>
      <c r="U20" s="437" t="s">
        <v>1585</v>
      </c>
    </row>
    <row r="21" spans="1:22" ht="126" x14ac:dyDescent="0.25">
      <c r="A21" s="575"/>
      <c r="B21" s="572"/>
      <c r="C21" s="436" t="s">
        <v>1588</v>
      </c>
      <c r="D21" s="436" t="s">
        <v>1589</v>
      </c>
      <c r="E21" s="437" t="s">
        <v>1591</v>
      </c>
      <c r="F21" s="437" t="s">
        <v>1590</v>
      </c>
      <c r="G21" s="438"/>
      <c r="H21" s="439"/>
      <c r="I21" s="438">
        <v>0.5</v>
      </c>
      <c r="J21" s="439"/>
      <c r="K21" s="438">
        <v>0.5</v>
      </c>
      <c r="L21" s="439"/>
      <c r="M21" s="438"/>
      <c r="N21" s="439"/>
      <c r="O21" s="449">
        <v>1</v>
      </c>
      <c r="P21" s="440"/>
      <c r="Q21" s="442" t="s">
        <v>1592</v>
      </c>
      <c r="R21" s="437" t="s">
        <v>1593</v>
      </c>
      <c r="S21" s="437" t="s">
        <v>1533</v>
      </c>
      <c r="T21" s="437" t="s">
        <v>1534</v>
      </c>
      <c r="U21" s="437" t="s">
        <v>1535</v>
      </c>
    </row>
    <row r="22" spans="1:22" ht="94.5" x14ac:dyDescent="0.25">
      <c r="A22" s="575"/>
      <c r="B22" s="572"/>
      <c r="C22" s="436" t="s">
        <v>1594</v>
      </c>
      <c r="D22" s="436" t="s">
        <v>1595</v>
      </c>
      <c r="E22" s="437" t="s">
        <v>1604</v>
      </c>
      <c r="F22" s="437" t="s">
        <v>1597</v>
      </c>
      <c r="G22" s="448"/>
      <c r="H22" s="439"/>
      <c r="I22" s="448"/>
      <c r="J22" s="439"/>
      <c r="K22" s="448"/>
      <c r="L22" s="439"/>
      <c r="M22" s="448"/>
      <c r="N22" s="439"/>
      <c r="O22" s="449"/>
      <c r="P22" s="440"/>
      <c r="Q22" s="442" t="s">
        <v>1598</v>
      </c>
      <c r="R22" s="437" t="s">
        <v>1599</v>
      </c>
      <c r="S22" s="437" t="s">
        <v>1600</v>
      </c>
      <c r="T22" s="437" t="s">
        <v>1551</v>
      </c>
      <c r="U22" s="437" t="s">
        <v>1552</v>
      </c>
    </row>
    <row r="23" spans="1:22" ht="157.5" x14ac:dyDescent="0.25">
      <c r="A23" s="575"/>
      <c r="B23" s="572"/>
      <c r="C23" s="436" t="s">
        <v>1601</v>
      </c>
      <c r="D23" s="436" t="s">
        <v>1602</v>
      </c>
      <c r="E23" s="437" t="s">
        <v>1596</v>
      </c>
      <c r="F23" s="437" t="s">
        <v>1603</v>
      </c>
      <c r="G23" s="450">
        <v>0.1</v>
      </c>
      <c r="H23" s="452"/>
      <c r="I23" s="450">
        <v>0.1</v>
      </c>
      <c r="J23" s="452"/>
      <c r="K23" s="450">
        <v>0.1</v>
      </c>
      <c r="L23" s="452"/>
      <c r="M23" s="450">
        <v>0.1</v>
      </c>
      <c r="N23" s="452"/>
      <c r="O23" s="449">
        <v>0.4</v>
      </c>
      <c r="P23" s="440"/>
      <c r="Q23" s="442" t="s">
        <v>1605</v>
      </c>
      <c r="R23" s="437" t="s">
        <v>1606</v>
      </c>
      <c r="S23" s="437" t="s">
        <v>1607</v>
      </c>
      <c r="T23" s="437" t="s">
        <v>1608</v>
      </c>
      <c r="U23" s="437" t="s">
        <v>1535</v>
      </c>
    </row>
    <row r="24" spans="1:22" ht="150" x14ac:dyDescent="0.25">
      <c r="A24" s="575"/>
      <c r="B24" s="572"/>
      <c r="C24" s="436" t="s">
        <v>1609</v>
      </c>
      <c r="D24" s="436" t="s">
        <v>1610</v>
      </c>
      <c r="E24" s="437" t="s">
        <v>1612</v>
      </c>
      <c r="F24" s="437" t="s">
        <v>1611</v>
      </c>
      <c r="G24" s="453">
        <v>15</v>
      </c>
      <c r="H24" s="452"/>
      <c r="I24" s="450"/>
      <c r="J24" s="452"/>
      <c r="K24" s="453">
        <v>15</v>
      </c>
      <c r="L24" s="452"/>
      <c r="M24" s="450"/>
      <c r="N24" s="452"/>
      <c r="O24" s="454">
        <v>15</v>
      </c>
      <c r="P24" s="440">
        <v>0</v>
      </c>
      <c r="Q24" s="442" t="s">
        <v>1613</v>
      </c>
      <c r="R24" s="437" t="s">
        <v>1614</v>
      </c>
      <c r="S24" s="437" t="s">
        <v>1615</v>
      </c>
      <c r="T24" s="437" t="s">
        <v>1616</v>
      </c>
      <c r="U24" s="437" t="s">
        <v>1617</v>
      </c>
    </row>
    <row r="25" spans="1:22" ht="110.25" x14ac:dyDescent="0.25">
      <c r="A25" s="575"/>
      <c r="B25" s="572"/>
      <c r="C25" s="436" t="s">
        <v>1618</v>
      </c>
      <c r="D25" s="436" t="s">
        <v>1619</v>
      </c>
      <c r="E25" s="437" t="s">
        <v>1623</v>
      </c>
      <c r="F25" s="437" t="s">
        <v>1620</v>
      </c>
      <c r="G25" s="450"/>
      <c r="H25" s="452"/>
      <c r="I25" s="450"/>
      <c r="J25" s="452"/>
      <c r="K25" s="450">
        <v>1</v>
      </c>
      <c r="L25" s="452">
        <v>199800</v>
      </c>
      <c r="M25" s="450"/>
      <c r="N25" s="452"/>
      <c r="O25" s="449">
        <v>1</v>
      </c>
      <c r="P25" s="440">
        <f>'3. EQUIPO DE OFICINA'!D10+'4. EQUIPO TECNOLÓGICOS'!D10</f>
        <v>199800</v>
      </c>
      <c r="Q25" s="437" t="s">
        <v>1621</v>
      </c>
      <c r="R25" s="437" t="s">
        <v>1622</v>
      </c>
      <c r="S25" s="455"/>
      <c r="T25" s="455"/>
      <c r="U25" s="455"/>
    </row>
    <row r="26" spans="1:22" ht="110.25" x14ac:dyDescent="0.25">
      <c r="A26" s="575"/>
      <c r="B26" s="572"/>
      <c r="C26" s="436" t="s">
        <v>1626</v>
      </c>
      <c r="D26" s="436" t="s">
        <v>1627</v>
      </c>
      <c r="E26" s="437" t="s">
        <v>1628</v>
      </c>
      <c r="F26" s="437" t="s">
        <v>1629</v>
      </c>
      <c r="G26" s="438">
        <v>0.25</v>
      </c>
      <c r="H26" s="439"/>
      <c r="I26" s="438">
        <v>0.25</v>
      </c>
      <c r="J26" s="439"/>
      <c r="K26" s="438">
        <v>0.25</v>
      </c>
      <c r="L26" s="439"/>
      <c r="M26" s="450">
        <v>0.25</v>
      </c>
      <c r="N26" s="439"/>
      <c r="O26" s="449">
        <v>1</v>
      </c>
      <c r="P26" s="440"/>
      <c r="Q26" s="437" t="s">
        <v>1648</v>
      </c>
      <c r="R26" s="437" t="s">
        <v>1649</v>
      </c>
      <c r="S26" s="437" t="s">
        <v>1650</v>
      </c>
      <c r="T26" s="435" t="s">
        <v>1651</v>
      </c>
      <c r="U26" s="326" t="s">
        <v>1652</v>
      </c>
    </row>
    <row r="27" spans="1:22" ht="94.5" x14ac:dyDescent="0.25">
      <c r="A27" s="575"/>
      <c r="B27" s="572"/>
      <c r="C27" s="436"/>
      <c r="D27" s="436"/>
      <c r="E27" s="437" t="s">
        <v>1630</v>
      </c>
      <c r="F27" s="437" t="s">
        <v>1631</v>
      </c>
      <c r="G27" s="451"/>
      <c r="H27" s="439"/>
      <c r="I27" s="451"/>
      <c r="J27" s="439"/>
      <c r="K27" s="451"/>
      <c r="L27" s="439"/>
      <c r="M27" s="451"/>
      <c r="N27" s="439"/>
      <c r="O27" s="449"/>
      <c r="P27" s="440"/>
      <c r="Q27" s="437" t="s">
        <v>1653</v>
      </c>
      <c r="R27" s="437" t="s">
        <v>1654</v>
      </c>
      <c r="S27" s="437" t="s">
        <v>1650</v>
      </c>
      <c r="T27" s="326" t="s">
        <v>1651</v>
      </c>
      <c r="U27" s="326" t="s">
        <v>1655</v>
      </c>
    </row>
    <row r="28" spans="1:22" ht="157.5" x14ac:dyDescent="0.25">
      <c r="A28" s="575"/>
      <c r="B28" s="572"/>
      <c r="C28" s="436" t="s">
        <v>1632</v>
      </c>
      <c r="D28" s="436" t="s">
        <v>1633</v>
      </c>
      <c r="E28" s="437" t="s">
        <v>1634</v>
      </c>
      <c r="F28" s="437" t="s">
        <v>1635</v>
      </c>
      <c r="G28" s="438">
        <v>0.5</v>
      </c>
      <c r="H28" s="439">
        <v>8300</v>
      </c>
      <c r="I28" s="438">
        <v>0.5</v>
      </c>
      <c r="J28" s="439">
        <v>8300</v>
      </c>
      <c r="K28" s="438"/>
      <c r="L28" s="439"/>
      <c r="M28" s="438"/>
      <c r="N28" s="439"/>
      <c r="O28" s="449">
        <v>1</v>
      </c>
      <c r="P28" s="440">
        <f>'5. ACTIVIDADES ESPECIALES'!D75</f>
        <v>16600</v>
      </c>
      <c r="Q28" s="437" t="s">
        <v>1656</v>
      </c>
      <c r="R28" s="437" t="s">
        <v>1657</v>
      </c>
      <c r="S28" s="437" t="s">
        <v>1658</v>
      </c>
      <c r="T28" s="326" t="s">
        <v>1659</v>
      </c>
      <c r="U28" s="456" t="s">
        <v>1660</v>
      </c>
    </row>
    <row r="29" spans="1:22" ht="157.5" x14ac:dyDescent="0.25">
      <c r="A29" s="575"/>
      <c r="B29" s="572"/>
      <c r="C29" s="436" t="s">
        <v>1636</v>
      </c>
      <c r="D29" s="436" t="s">
        <v>1637</v>
      </c>
      <c r="E29" s="437" t="s">
        <v>1638</v>
      </c>
      <c r="F29" s="437" t="s">
        <v>1639</v>
      </c>
      <c r="G29" s="451"/>
      <c r="H29" s="439"/>
      <c r="I29" s="451"/>
      <c r="J29" s="439"/>
      <c r="K29" s="451"/>
      <c r="L29" s="439"/>
      <c r="M29" s="451"/>
      <c r="N29" s="439"/>
      <c r="O29" s="449"/>
      <c r="P29" s="440"/>
      <c r="Q29" s="437" t="s">
        <v>1661</v>
      </c>
      <c r="R29" s="437" t="s">
        <v>1662</v>
      </c>
      <c r="S29" s="437" t="s">
        <v>1663</v>
      </c>
      <c r="T29" s="326" t="s">
        <v>1664</v>
      </c>
      <c r="U29" s="326" t="s">
        <v>1665</v>
      </c>
    </row>
    <row r="30" spans="1:22" ht="110.25" x14ac:dyDescent="0.25">
      <c r="A30" s="575"/>
      <c r="B30" s="572"/>
      <c r="C30" s="436" t="s">
        <v>1640</v>
      </c>
      <c r="D30" s="436" t="s">
        <v>1641</v>
      </c>
      <c r="E30" s="437" t="s">
        <v>1647</v>
      </c>
      <c r="F30" s="437" t="s">
        <v>1642</v>
      </c>
      <c r="G30" s="438">
        <v>0.25</v>
      </c>
      <c r="H30" s="439"/>
      <c r="I30" s="438">
        <v>0.25</v>
      </c>
      <c r="J30" s="439"/>
      <c r="K30" s="438">
        <v>0.25</v>
      </c>
      <c r="L30" s="439"/>
      <c r="M30" s="438">
        <v>0.25</v>
      </c>
      <c r="N30" s="439"/>
      <c r="O30" s="449">
        <v>1</v>
      </c>
      <c r="P30" s="440"/>
      <c r="Q30" s="437" t="s">
        <v>1666</v>
      </c>
      <c r="R30" s="437" t="s">
        <v>1667</v>
      </c>
      <c r="S30" s="437" t="s">
        <v>1668</v>
      </c>
      <c r="T30" s="326" t="s">
        <v>1669</v>
      </c>
      <c r="U30" s="326" t="s">
        <v>1670</v>
      </c>
      <c r="V30" s="435"/>
    </row>
    <row r="31" spans="1:22" ht="15.75" x14ac:dyDescent="0.25">
      <c r="A31" s="576"/>
      <c r="B31" s="573"/>
      <c r="C31" s="436"/>
      <c r="D31" s="436"/>
      <c r="E31" s="437"/>
      <c r="F31" s="437"/>
      <c r="G31" s="438"/>
      <c r="H31" s="439"/>
      <c r="I31" s="438"/>
      <c r="J31" s="439"/>
      <c r="K31" s="438"/>
      <c r="L31" s="439"/>
      <c r="M31" s="438"/>
      <c r="N31" s="439"/>
      <c r="O31" s="437"/>
      <c r="P31" s="440"/>
      <c r="Q31" s="442"/>
      <c r="R31" s="437"/>
      <c r="S31" s="437"/>
      <c r="T31" s="437"/>
      <c r="U31" s="437"/>
    </row>
    <row r="32" spans="1:22" ht="141.75" x14ac:dyDescent="0.25">
      <c r="A32" s="568" t="s">
        <v>1389</v>
      </c>
      <c r="B32" s="568" t="s">
        <v>1388</v>
      </c>
      <c r="C32" s="382" t="s">
        <v>1643</v>
      </c>
      <c r="D32" s="344" t="s">
        <v>1644</v>
      </c>
      <c r="E32" s="71" t="s">
        <v>1646</v>
      </c>
      <c r="F32" s="71" t="s">
        <v>1645</v>
      </c>
      <c r="G32" s="71">
        <v>0.25</v>
      </c>
      <c r="H32" s="383"/>
      <c r="I32" s="71">
        <v>0.25</v>
      </c>
      <c r="J32" s="71"/>
      <c r="K32" s="71">
        <v>0.25</v>
      </c>
      <c r="L32" s="383"/>
      <c r="M32" s="71">
        <v>0.25</v>
      </c>
      <c r="N32" s="71"/>
      <c r="O32" s="210">
        <v>1</v>
      </c>
      <c r="P32" s="237"/>
      <c r="Q32" s="71" t="s">
        <v>1671</v>
      </c>
      <c r="R32" s="71" t="s">
        <v>1672</v>
      </c>
      <c r="S32" s="71" t="s">
        <v>1673</v>
      </c>
      <c r="T32" s="326" t="s">
        <v>1669</v>
      </c>
      <c r="U32" s="326" t="s">
        <v>1674</v>
      </c>
    </row>
    <row r="33" spans="1:21" ht="15.75" x14ac:dyDescent="0.25">
      <c r="A33" s="569"/>
      <c r="B33" s="569"/>
      <c r="C33" s="382"/>
      <c r="D33" s="344"/>
      <c r="E33" s="71"/>
      <c r="F33" s="71"/>
      <c r="G33" s="71"/>
      <c r="H33" s="383"/>
      <c r="I33" s="71"/>
      <c r="J33" s="71"/>
      <c r="K33" s="71"/>
      <c r="L33" s="383"/>
      <c r="M33" s="71"/>
      <c r="N33" s="71"/>
      <c r="O33" s="71"/>
      <c r="P33" s="237"/>
      <c r="Q33" s="71"/>
      <c r="R33" s="71"/>
      <c r="S33" s="71"/>
      <c r="T33" s="71"/>
      <c r="U33" s="71"/>
    </row>
    <row r="34" spans="1:21" ht="15.75" x14ac:dyDescent="0.25">
      <c r="A34" s="569"/>
      <c r="B34" s="569"/>
      <c r="C34" s="382"/>
      <c r="D34" s="344"/>
      <c r="E34" s="71"/>
      <c r="F34" s="71"/>
      <c r="G34" s="71"/>
      <c r="H34" s="383"/>
      <c r="I34" s="71"/>
      <c r="J34" s="71"/>
      <c r="K34" s="71"/>
      <c r="L34" s="383"/>
      <c r="M34" s="71"/>
      <c r="N34" s="71"/>
      <c r="O34" s="71"/>
      <c r="P34" s="237"/>
      <c r="Q34" s="71"/>
      <c r="R34" s="71"/>
      <c r="S34" s="71"/>
      <c r="T34" s="71"/>
      <c r="U34" s="71"/>
    </row>
    <row r="35" spans="1:21" ht="15.75" x14ac:dyDescent="0.25">
      <c r="A35" s="569"/>
      <c r="B35" s="569"/>
      <c r="C35" s="382"/>
      <c r="D35" s="344"/>
      <c r="E35" s="71"/>
      <c r="F35" s="71"/>
      <c r="G35" s="71"/>
      <c r="H35" s="383"/>
      <c r="I35" s="71"/>
      <c r="J35" s="71"/>
      <c r="K35" s="71"/>
      <c r="L35" s="383"/>
      <c r="M35" s="71"/>
      <c r="N35" s="71"/>
      <c r="O35" s="71"/>
      <c r="P35" s="237"/>
      <c r="Q35" s="71"/>
      <c r="R35" s="71"/>
      <c r="S35" s="71"/>
      <c r="T35" s="71"/>
      <c r="U35" s="71"/>
    </row>
    <row r="36" spans="1:21" ht="15.75" x14ac:dyDescent="0.25">
      <c r="A36" s="569"/>
      <c r="B36" s="569"/>
      <c r="C36" s="382"/>
      <c r="D36" s="344"/>
      <c r="E36" s="71"/>
      <c r="F36" s="71"/>
      <c r="G36" s="71"/>
      <c r="H36" s="383"/>
      <c r="I36" s="71"/>
      <c r="J36" s="71"/>
      <c r="K36" s="71"/>
      <c r="L36" s="383"/>
      <c r="M36" s="71"/>
      <c r="N36" s="71"/>
      <c r="O36" s="71"/>
      <c r="P36" s="237"/>
      <c r="Q36" s="71"/>
      <c r="R36" s="71"/>
      <c r="S36" s="71"/>
      <c r="T36" s="71"/>
      <c r="U36" s="71"/>
    </row>
    <row r="37" spans="1:21" ht="15.75" x14ac:dyDescent="0.25">
      <c r="A37" s="569"/>
      <c r="B37" s="569"/>
      <c r="C37" s="382"/>
      <c r="D37" s="344"/>
      <c r="E37" s="71"/>
      <c r="F37" s="71"/>
      <c r="G37" s="71"/>
      <c r="H37" s="383"/>
      <c r="I37" s="71"/>
      <c r="J37" s="71"/>
      <c r="K37" s="71"/>
      <c r="L37" s="383"/>
      <c r="M37" s="71"/>
      <c r="N37" s="71"/>
      <c r="O37" s="71"/>
      <c r="P37" s="237"/>
      <c r="Q37" s="71"/>
      <c r="R37" s="71"/>
      <c r="S37" s="71"/>
      <c r="T37" s="71"/>
      <c r="U37" s="71"/>
    </row>
    <row r="38" spans="1:21" ht="15.75" x14ac:dyDescent="0.25">
      <c r="A38" s="569"/>
      <c r="B38" s="569"/>
      <c r="C38" s="382"/>
      <c r="D38" s="344"/>
      <c r="E38" s="71"/>
      <c r="F38" s="71"/>
      <c r="G38" s="209"/>
      <c r="H38" s="71"/>
      <c r="I38" s="71"/>
      <c r="J38" s="71"/>
      <c r="K38" s="71"/>
      <c r="L38" s="71"/>
      <c r="M38" s="71"/>
      <c r="N38" s="71"/>
      <c r="O38" s="71"/>
      <c r="P38" s="237"/>
      <c r="Q38" s="71"/>
      <c r="R38" s="71"/>
      <c r="S38" s="71"/>
      <c r="T38" s="71"/>
      <c r="U38" s="71"/>
    </row>
    <row r="39" spans="1:21" ht="15.75" x14ac:dyDescent="0.25">
      <c r="A39" s="569"/>
      <c r="B39" s="569"/>
      <c r="C39" s="382"/>
      <c r="D39" s="382"/>
      <c r="E39" s="71"/>
      <c r="F39" s="71"/>
      <c r="G39" s="71"/>
      <c r="H39" s="71"/>
      <c r="I39" s="71"/>
      <c r="J39" s="71"/>
      <c r="K39" s="71"/>
      <c r="L39" s="71"/>
      <c r="M39" s="71"/>
      <c r="N39" s="71"/>
      <c r="O39" s="71"/>
      <c r="P39" s="237"/>
      <c r="Q39" s="71"/>
      <c r="R39" s="71"/>
      <c r="S39" s="71"/>
      <c r="T39" s="71"/>
      <c r="U39" s="71"/>
    </row>
    <row r="40" spans="1:21" ht="15.75" x14ac:dyDescent="0.25">
      <c r="A40" s="570"/>
      <c r="B40" s="570"/>
      <c r="C40" s="382"/>
      <c r="D40" s="382"/>
      <c r="E40" s="71"/>
      <c r="F40" s="71"/>
      <c r="G40" s="71"/>
      <c r="H40" s="71"/>
      <c r="I40" s="71"/>
      <c r="J40" s="71"/>
      <c r="K40" s="71"/>
      <c r="L40" s="71"/>
      <c r="M40" s="71"/>
      <c r="N40" s="71"/>
      <c r="O40" s="71"/>
      <c r="P40" s="237"/>
      <c r="Q40" s="71"/>
      <c r="R40" s="71"/>
      <c r="S40" s="71"/>
      <c r="T40" s="71"/>
      <c r="U40" s="72"/>
    </row>
    <row r="41" spans="1:21" ht="15.6" customHeight="1" x14ac:dyDescent="0.25">
      <c r="A41" s="306"/>
      <c r="B41" s="307"/>
      <c r="C41" s="306" t="s">
        <v>1364</v>
      </c>
      <c r="D41" s="307"/>
      <c r="E41" s="307"/>
      <c r="F41" s="308"/>
      <c r="G41" s="238">
        <f t="shared" ref="G41:P41" si="0">SUM(G8:G40)</f>
        <v>33.549999999999997</v>
      </c>
      <c r="H41" s="238">
        <f t="shared" si="0"/>
        <v>55620.833333333336</v>
      </c>
      <c r="I41" s="238">
        <f t="shared" si="0"/>
        <v>19.5</v>
      </c>
      <c r="J41" s="238">
        <f t="shared" si="0"/>
        <v>80332.503866666666</v>
      </c>
      <c r="K41" s="238">
        <f t="shared" si="0"/>
        <v>33.75</v>
      </c>
      <c r="L41" s="238">
        <f t="shared" si="0"/>
        <v>245870.83333333334</v>
      </c>
      <c r="M41" s="238">
        <f t="shared" si="0"/>
        <v>16.600000000000001</v>
      </c>
      <c r="N41" s="238">
        <f t="shared" si="0"/>
        <v>20237.5</v>
      </c>
      <c r="O41" s="238">
        <f t="shared" si="0"/>
        <v>43.4</v>
      </c>
      <c r="P41" s="238">
        <f>SUM(P8:P40)</f>
        <v>404711.67053333332</v>
      </c>
      <c r="Q41" s="211"/>
      <c r="R41" s="211"/>
      <c r="S41" s="211"/>
      <c r="T41" s="211"/>
      <c r="U41" s="214"/>
    </row>
    <row r="42" spans="1:21" x14ac:dyDescent="0.25">
      <c r="E42" s="87"/>
    </row>
    <row r="43" spans="1:21" x14ac:dyDescent="0.25">
      <c r="E43" s="87"/>
    </row>
    <row r="44" spans="1:21" x14ac:dyDescent="0.25">
      <c r="E44" s="87"/>
    </row>
    <row r="45" spans="1:21" x14ac:dyDescent="0.25">
      <c r="E45" s="87"/>
    </row>
    <row r="46" spans="1:21" x14ac:dyDescent="0.25">
      <c r="E46" s="87"/>
      <c r="P46" s="158"/>
    </row>
    <row r="47" spans="1:21" x14ac:dyDescent="0.25">
      <c r="E47" s="87"/>
    </row>
    <row r="48" spans="1:21"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row r="91" spans="5:5" x14ac:dyDescent="0.25">
      <c r="E91" s="87"/>
    </row>
    <row r="92" spans="5:5" x14ac:dyDescent="0.25">
      <c r="E92" s="87"/>
    </row>
    <row r="93" spans="5:5" x14ac:dyDescent="0.25">
      <c r="E93" s="87"/>
    </row>
    <row r="94" spans="5:5" x14ac:dyDescent="0.25">
      <c r="E94" s="87"/>
    </row>
    <row r="95" spans="5:5" x14ac:dyDescent="0.25">
      <c r="E95" s="87"/>
    </row>
    <row r="96" spans="5:5" x14ac:dyDescent="0.25">
      <c r="E96" s="87"/>
    </row>
    <row r="97" spans="5:5" x14ac:dyDescent="0.25">
      <c r="E97" s="87"/>
    </row>
    <row r="98" spans="5:5" x14ac:dyDescent="0.25">
      <c r="E98" s="87"/>
    </row>
    <row r="99" spans="5:5" x14ac:dyDescent="0.25">
      <c r="E99" s="87"/>
    </row>
    <row r="100" spans="5:5" x14ac:dyDescent="0.25">
      <c r="E100" s="87"/>
    </row>
    <row r="101" spans="5:5" x14ac:dyDescent="0.25">
      <c r="E101" s="87"/>
    </row>
    <row r="102" spans="5:5" x14ac:dyDescent="0.25">
      <c r="E102" s="87"/>
    </row>
    <row r="103" spans="5:5" x14ac:dyDescent="0.25">
      <c r="E103" s="87"/>
    </row>
    <row r="104" spans="5:5" x14ac:dyDescent="0.25">
      <c r="E104" s="87"/>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32:B40"/>
    <mergeCell ref="B8:B31"/>
    <mergeCell ref="A8:A31"/>
    <mergeCell ref="A32:A40"/>
  </mergeCells>
  <conditionalFormatting sqref="E8:E40">
    <cfRule type="duplicateValues" dxfId="0" priority="3"/>
  </conditionalFormatting>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hyperlinks>
    <hyperlink ref="U28" r:id="rId1"/>
  </hyperlinks>
  <pageMargins left="0.70866141732283472" right="0.70866141732283472" top="0.74803149606299213" bottom="0.74803149606299213" header="0.31496062992125984" footer="0.31496062992125984"/>
  <pageSetup paperSize="9" pageOrder="overThenDown" orientation="landscape"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59"/>
  <sheetViews>
    <sheetView showGridLines="0" topLeftCell="D1" zoomScale="57" zoomScaleNormal="57" workbookViewId="0">
      <pane ySplit="6" topLeftCell="A13" activePane="bottomLeft" state="frozen"/>
      <selection sqref="A1:V1"/>
      <selection pane="bottomLeft" activeCell="F42" sqref="F42"/>
    </sheetView>
  </sheetViews>
  <sheetFormatPr baseColWidth="10" defaultColWidth="12.5703125" defaultRowHeight="12" x14ac:dyDescent="0.25"/>
  <cols>
    <col min="1" max="1" width="35.140625" style="271" customWidth="1"/>
    <col min="2" max="2" width="48.140625" style="263" customWidth="1"/>
    <col min="3" max="3" width="36.140625" style="263" customWidth="1"/>
    <col min="4" max="4" width="32.7109375" style="263" customWidth="1"/>
    <col min="5" max="5" width="27.42578125" style="272" customWidth="1"/>
    <col min="6" max="6" width="36.42578125" style="263" customWidth="1"/>
    <col min="7" max="7" width="15.28515625" style="263" customWidth="1"/>
    <col min="8" max="8" width="15.85546875" style="263" customWidth="1"/>
    <col min="9" max="9" width="15.28515625" style="263" customWidth="1"/>
    <col min="10" max="10" width="15.42578125" style="263" customWidth="1"/>
    <col min="11" max="11" width="15.28515625" style="263" customWidth="1"/>
    <col min="12" max="12" width="14.85546875" style="263" customWidth="1"/>
    <col min="13" max="13" width="15.28515625" style="263" customWidth="1"/>
    <col min="14" max="14" width="17.5703125" style="263" customWidth="1"/>
    <col min="15" max="15" width="15.28515625" style="263" customWidth="1"/>
    <col min="16" max="16" width="16.28515625" style="263" bestFit="1" customWidth="1"/>
    <col min="17" max="17" width="14.28515625" style="263" hidden="1" customWidth="1"/>
    <col min="18" max="20" width="14.28515625" style="263" customWidth="1"/>
    <col min="21" max="21" width="15.7109375" style="263" customWidth="1"/>
    <col min="22" max="16384" width="12.5703125" style="263"/>
  </cols>
  <sheetData>
    <row r="1" spans="1:21" s="255" customFormat="1" ht="18.75" x14ac:dyDescent="0.25">
      <c r="B1" s="300"/>
      <c r="C1" s="300"/>
      <c r="D1" s="300"/>
      <c r="E1" s="300"/>
      <c r="F1" s="300"/>
      <c r="G1" s="300" t="s">
        <v>1393</v>
      </c>
      <c r="H1" s="300"/>
      <c r="I1" s="300"/>
      <c r="J1" s="300"/>
      <c r="K1" s="300"/>
      <c r="L1" s="300"/>
      <c r="M1" s="300"/>
      <c r="N1" s="300"/>
      <c r="O1" s="300"/>
      <c r="P1" s="300"/>
      <c r="Q1" s="300"/>
      <c r="R1" s="300"/>
      <c r="S1" s="300"/>
      <c r="T1" s="300"/>
      <c r="U1" s="300"/>
    </row>
    <row r="2" spans="1:21" s="255" customFormat="1" ht="18.75" x14ac:dyDescent="0.25">
      <c r="A2" s="329" t="s">
        <v>1355</v>
      </c>
      <c r="B2" s="300"/>
      <c r="C2" s="300"/>
      <c r="D2" s="300"/>
      <c r="E2" s="300"/>
      <c r="F2" s="300"/>
      <c r="G2" s="300"/>
      <c r="H2" s="300"/>
      <c r="I2" s="300"/>
      <c r="J2" s="300"/>
      <c r="K2" s="300"/>
      <c r="L2" s="300"/>
      <c r="M2" s="300"/>
      <c r="N2" s="300"/>
      <c r="O2" s="300"/>
      <c r="P2" s="300"/>
      <c r="Q2" s="300"/>
      <c r="R2" s="300"/>
      <c r="S2" s="300"/>
      <c r="T2" s="300"/>
      <c r="U2" s="300"/>
    </row>
    <row r="3" spans="1:21" s="255" customFormat="1" ht="21" customHeight="1" x14ac:dyDescent="0.25">
      <c r="A3" s="256" t="s">
        <v>1390</v>
      </c>
      <c r="B3" s="257"/>
      <c r="C3" s="257"/>
      <c r="D3" s="257"/>
      <c r="E3" s="258"/>
      <c r="F3" s="257"/>
      <c r="G3" s="257"/>
      <c r="H3" s="257"/>
      <c r="I3" s="257"/>
      <c r="J3" s="257"/>
      <c r="K3" s="257"/>
      <c r="L3" s="257"/>
      <c r="M3" s="257"/>
      <c r="N3" s="257"/>
      <c r="O3" s="257"/>
      <c r="P3" s="257"/>
      <c r="Q3" s="257"/>
      <c r="R3" s="257"/>
      <c r="S3" s="257"/>
      <c r="T3" s="257"/>
      <c r="U3" s="257"/>
    </row>
    <row r="4" spans="1:21" s="67" customFormat="1" ht="23.25" customHeight="1" x14ac:dyDescent="0.25">
      <c r="A4" s="567" t="s">
        <v>100</v>
      </c>
      <c r="B4" s="567" t="s">
        <v>115</v>
      </c>
      <c r="C4" s="577" t="s">
        <v>89</v>
      </c>
      <c r="D4" s="577" t="s">
        <v>90</v>
      </c>
      <c r="E4" s="586" t="s">
        <v>401</v>
      </c>
      <c r="F4" s="577" t="s">
        <v>91</v>
      </c>
      <c r="G4" s="580" t="s">
        <v>103</v>
      </c>
      <c r="H4" s="582"/>
      <c r="I4" s="582"/>
      <c r="J4" s="582"/>
      <c r="K4" s="582"/>
      <c r="L4" s="582"/>
      <c r="M4" s="582"/>
      <c r="N4" s="581"/>
      <c r="O4" s="589" t="s">
        <v>104</v>
      </c>
      <c r="P4" s="590"/>
      <c r="Q4" s="567" t="s">
        <v>105</v>
      </c>
      <c r="R4" s="567" t="s">
        <v>106</v>
      </c>
      <c r="S4" s="567" t="s">
        <v>113</v>
      </c>
      <c r="T4" s="567" t="s">
        <v>112</v>
      </c>
      <c r="U4" s="583" t="s">
        <v>92</v>
      </c>
    </row>
    <row r="5" spans="1:21" s="67" customFormat="1" ht="15" customHeight="1" x14ac:dyDescent="0.25">
      <c r="A5" s="565"/>
      <c r="B5" s="565"/>
      <c r="C5" s="578"/>
      <c r="D5" s="578"/>
      <c r="E5" s="587"/>
      <c r="F5" s="578"/>
      <c r="G5" s="580" t="s">
        <v>107</v>
      </c>
      <c r="H5" s="581"/>
      <c r="I5" s="580" t="s">
        <v>108</v>
      </c>
      <c r="J5" s="581"/>
      <c r="K5" s="580" t="s">
        <v>109</v>
      </c>
      <c r="L5" s="581"/>
      <c r="M5" s="580" t="s">
        <v>110</v>
      </c>
      <c r="N5" s="581"/>
      <c r="O5" s="591"/>
      <c r="P5" s="592"/>
      <c r="Q5" s="565"/>
      <c r="R5" s="565"/>
      <c r="S5" s="565"/>
      <c r="T5" s="565"/>
      <c r="U5" s="584"/>
    </row>
    <row r="6" spans="1:21" s="67" customFormat="1" ht="24" customHeight="1" x14ac:dyDescent="0.25">
      <c r="A6" s="566"/>
      <c r="B6" s="566"/>
      <c r="C6" s="579"/>
      <c r="D6" s="579"/>
      <c r="E6" s="588"/>
      <c r="F6" s="579"/>
      <c r="G6" s="252" t="s">
        <v>111</v>
      </c>
      <c r="H6" s="252" t="s">
        <v>12</v>
      </c>
      <c r="I6" s="252" t="s">
        <v>111</v>
      </c>
      <c r="J6" s="252" t="s">
        <v>12</v>
      </c>
      <c r="K6" s="252" t="s">
        <v>111</v>
      </c>
      <c r="L6" s="252" t="s">
        <v>12</v>
      </c>
      <c r="M6" s="252" t="s">
        <v>111</v>
      </c>
      <c r="N6" s="252" t="s">
        <v>12</v>
      </c>
      <c r="O6" s="252" t="s">
        <v>111</v>
      </c>
      <c r="P6" s="252" t="s">
        <v>12</v>
      </c>
      <c r="Q6" s="566"/>
      <c r="R6" s="566"/>
      <c r="S6" s="566"/>
      <c r="T6" s="566"/>
      <c r="U6" s="585"/>
    </row>
    <row r="7" spans="1:21" ht="78.75" x14ac:dyDescent="0.25">
      <c r="A7" s="593" t="s">
        <v>1391</v>
      </c>
      <c r="B7" s="593" t="s">
        <v>1813</v>
      </c>
      <c r="C7" s="325" t="s">
        <v>1814</v>
      </c>
      <c r="D7" s="325" t="s">
        <v>1815</v>
      </c>
      <c r="E7" s="325" t="s">
        <v>1816</v>
      </c>
      <c r="F7" s="325" t="s">
        <v>1813</v>
      </c>
      <c r="G7" s="260">
        <v>3</v>
      </c>
      <c r="H7" s="260"/>
      <c r="I7" s="457">
        <v>6</v>
      </c>
      <c r="J7" s="262"/>
      <c r="K7" s="260">
        <v>0</v>
      </c>
      <c r="L7" s="237"/>
      <c r="M7" s="457">
        <v>6</v>
      </c>
      <c r="N7" s="237"/>
      <c r="O7" s="260">
        <v>15</v>
      </c>
      <c r="P7" s="237"/>
      <c r="Q7" s="260"/>
      <c r="R7" s="458"/>
      <c r="S7" s="458"/>
      <c r="T7" s="458"/>
      <c r="U7" s="459"/>
    </row>
    <row r="8" spans="1:21" ht="63" x14ac:dyDescent="0.25">
      <c r="A8" s="594"/>
      <c r="B8" s="594"/>
      <c r="C8" s="325" t="s">
        <v>1817</v>
      </c>
      <c r="D8" s="325" t="s">
        <v>1818</v>
      </c>
      <c r="E8" s="325" t="s">
        <v>1819</v>
      </c>
      <c r="F8" s="508"/>
      <c r="G8" s="509"/>
      <c r="H8" s="260"/>
      <c r="I8" s="510"/>
      <c r="J8" s="262"/>
      <c r="K8" s="509"/>
      <c r="L8" s="237"/>
      <c r="M8" s="510"/>
      <c r="N8" s="237"/>
      <c r="O8" s="509"/>
      <c r="P8" s="237"/>
      <c r="Q8" s="260"/>
      <c r="R8" s="509"/>
      <c r="S8" s="509"/>
      <c r="T8" s="509"/>
      <c r="U8" s="508"/>
    </row>
    <row r="9" spans="1:21" ht="78.75" x14ac:dyDescent="0.25">
      <c r="A9" s="594"/>
      <c r="B9" s="594"/>
      <c r="C9" s="325" t="s">
        <v>1820</v>
      </c>
      <c r="D9" s="325" t="s">
        <v>1821</v>
      </c>
      <c r="E9" s="325" t="s">
        <v>1822</v>
      </c>
      <c r="F9" s="508"/>
      <c r="G9" s="509"/>
      <c r="H9" s="260"/>
      <c r="I9" s="510"/>
      <c r="J9" s="262"/>
      <c r="K9" s="509"/>
      <c r="L9" s="237"/>
      <c r="M9" s="510"/>
      <c r="N9" s="237"/>
      <c r="O9" s="509"/>
      <c r="P9" s="237"/>
      <c r="Q9" s="260"/>
      <c r="R9" s="509"/>
      <c r="S9" s="509"/>
      <c r="T9" s="509"/>
      <c r="U9" s="508"/>
    </row>
    <row r="10" spans="1:21" ht="78.75" x14ac:dyDescent="0.25">
      <c r="A10" s="594"/>
      <c r="B10" s="594"/>
      <c r="C10" s="325" t="s">
        <v>1823</v>
      </c>
      <c r="D10" s="325" t="s">
        <v>1821</v>
      </c>
      <c r="E10" s="325" t="s">
        <v>1824</v>
      </c>
      <c r="F10" s="508"/>
      <c r="G10" s="509"/>
      <c r="H10" s="260"/>
      <c r="I10" s="510"/>
      <c r="J10" s="262"/>
      <c r="K10" s="509"/>
      <c r="L10" s="237"/>
      <c r="M10" s="510"/>
      <c r="N10" s="237"/>
      <c r="O10" s="509"/>
      <c r="P10" s="237"/>
      <c r="Q10" s="260"/>
      <c r="R10" s="509"/>
      <c r="S10" s="509"/>
      <c r="T10" s="509"/>
      <c r="U10" s="508"/>
    </row>
    <row r="11" spans="1:21" ht="94.5" x14ac:dyDescent="0.25">
      <c r="A11" s="594"/>
      <c r="B11" s="594"/>
      <c r="C11" s="325" t="s">
        <v>1825</v>
      </c>
      <c r="D11" s="325" t="s">
        <v>1826</v>
      </c>
      <c r="E11" s="325" t="s">
        <v>1827</v>
      </c>
      <c r="F11" s="508"/>
      <c r="G11" s="509"/>
      <c r="H11" s="260"/>
      <c r="I11" s="510"/>
      <c r="J11" s="262"/>
      <c r="K11" s="509"/>
      <c r="L11" s="237"/>
      <c r="M11" s="510"/>
      <c r="N11" s="237"/>
      <c r="O11" s="509"/>
      <c r="P11" s="237"/>
      <c r="Q11" s="260"/>
      <c r="R11" s="509"/>
      <c r="S11" s="509"/>
      <c r="T11" s="509"/>
      <c r="U11" s="508"/>
    </row>
    <row r="12" spans="1:21" ht="78.75" x14ac:dyDescent="0.25">
      <c r="A12" s="594"/>
      <c r="B12" s="594"/>
      <c r="C12" s="325" t="s">
        <v>1828</v>
      </c>
      <c r="D12" s="325" t="s">
        <v>1829</v>
      </c>
      <c r="E12" s="325" t="s">
        <v>1830</v>
      </c>
      <c r="F12" s="508"/>
      <c r="G12" s="509"/>
      <c r="H12" s="260"/>
      <c r="I12" s="510"/>
      <c r="J12" s="262"/>
      <c r="K12" s="509"/>
      <c r="L12" s="237"/>
      <c r="M12" s="510"/>
      <c r="N12" s="237"/>
      <c r="O12" s="509"/>
      <c r="P12" s="237"/>
      <c r="Q12" s="260"/>
      <c r="R12" s="509"/>
      <c r="S12" s="509"/>
      <c r="T12" s="509"/>
      <c r="U12" s="508"/>
    </row>
    <row r="13" spans="1:21" ht="63" x14ac:dyDescent="0.25">
      <c r="A13" s="594"/>
      <c r="B13" s="594"/>
      <c r="C13" s="325" t="s">
        <v>1831</v>
      </c>
      <c r="D13" s="325" t="s">
        <v>1832</v>
      </c>
      <c r="E13" s="325" t="s">
        <v>1833</v>
      </c>
      <c r="F13" s="508"/>
      <c r="G13" s="509"/>
      <c r="H13" s="260"/>
      <c r="I13" s="510"/>
      <c r="J13" s="262"/>
      <c r="K13" s="509"/>
      <c r="L13" s="237"/>
      <c r="M13" s="510"/>
      <c r="N13" s="237"/>
      <c r="O13" s="509"/>
      <c r="P13" s="237"/>
      <c r="Q13" s="260"/>
      <c r="R13" s="509"/>
      <c r="S13" s="509"/>
      <c r="T13" s="509"/>
      <c r="U13" s="508"/>
    </row>
    <row r="14" spans="1:21" ht="78.75" x14ac:dyDescent="0.25">
      <c r="A14" s="594"/>
      <c r="B14" s="594"/>
      <c r="C14" s="325" t="s">
        <v>1834</v>
      </c>
      <c r="D14" s="325" t="s">
        <v>1835</v>
      </c>
      <c r="E14" s="325" t="s">
        <v>1836</v>
      </c>
      <c r="F14" s="508"/>
      <c r="G14" s="509"/>
      <c r="H14" s="260"/>
      <c r="I14" s="510"/>
      <c r="J14" s="262"/>
      <c r="K14" s="509"/>
      <c r="L14" s="237"/>
      <c r="M14" s="510"/>
      <c r="N14" s="237"/>
      <c r="O14" s="509"/>
      <c r="P14" s="237"/>
      <c r="Q14" s="260"/>
      <c r="R14" s="509"/>
      <c r="S14" s="509"/>
      <c r="T14" s="509"/>
      <c r="U14" s="508"/>
    </row>
    <row r="15" spans="1:21" ht="78.75" x14ac:dyDescent="0.25">
      <c r="A15" s="594"/>
      <c r="B15" s="594"/>
      <c r="C15" s="325" t="s">
        <v>1837</v>
      </c>
      <c r="D15" s="325" t="s">
        <v>1838</v>
      </c>
      <c r="E15" s="325" t="s">
        <v>1839</v>
      </c>
      <c r="F15" s="508"/>
      <c r="G15" s="509"/>
      <c r="H15" s="260"/>
      <c r="I15" s="510"/>
      <c r="J15" s="262"/>
      <c r="K15" s="509"/>
      <c r="L15" s="237"/>
      <c r="M15" s="510"/>
      <c r="N15" s="237"/>
      <c r="O15" s="509"/>
      <c r="P15" s="237"/>
      <c r="Q15" s="260"/>
      <c r="R15" s="509"/>
      <c r="S15" s="509"/>
      <c r="T15" s="509"/>
      <c r="U15" s="508"/>
    </row>
    <row r="16" spans="1:21" ht="78.75" x14ac:dyDescent="0.25">
      <c r="A16" s="594"/>
      <c r="B16" s="594"/>
      <c r="C16" s="325" t="s">
        <v>1840</v>
      </c>
      <c r="D16" s="325" t="s">
        <v>1841</v>
      </c>
      <c r="E16" s="325" t="s">
        <v>1842</v>
      </c>
      <c r="F16" s="508"/>
      <c r="G16" s="265">
        <v>1</v>
      </c>
      <c r="H16" s="260"/>
      <c r="I16" s="471"/>
      <c r="J16" s="262"/>
      <c r="K16" s="265"/>
      <c r="L16" s="237"/>
      <c r="M16" s="471"/>
      <c r="N16" s="237"/>
      <c r="O16" s="265">
        <f>G16</f>
        <v>1</v>
      </c>
      <c r="P16" s="237"/>
      <c r="Q16" s="260"/>
      <c r="R16" s="509"/>
      <c r="S16" s="509"/>
      <c r="T16" s="509"/>
      <c r="U16" s="508"/>
    </row>
    <row r="17" spans="1:21" ht="236.25" x14ac:dyDescent="0.25">
      <c r="A17" s="594"/>
      <c r="B17" s="594"/>
      <c r="C17" s="325" t="s">
        <v>1843</v>
      </c>
      <c r="D17" s="508"/>
      <c r="E17" s="325" t="s">
        <v>1844</v>
      </c>
      <c r="F17" s="508"/>
      <c r="G17" s="509"/>
      <c r="H17" s="260"/>
      <c r="I17" s="510"/>
      <c r="J17" s="262"/>
      <c r="K17" s="509"/>
      <c r="L17" s="237"/>
      <c r="M17" s="510"/>
      <c r="N17" s="237"/>
      <c r="O17" s="509"/>
      <c r="P17" s="237"/>
      <c r="Q17" s="260"/>
      <c r="R17" s="509"/>
      <c r="S17" s="509"/>
      <c r="T17" s="509"/>
      <c r="U17" s="508"/>
    </row>
    <row r="18" spans="1:21" ht="78.75" x14ac:dyDescent="0.25">
      <c r="A18" s="594"/>
      <c r="B18" s="598"/>
      <c r="C18" s="325" t="s">
        <v>1845</v>
      </c>
      <c r="D18" s="325" t="s">
        <v>1846</v>
      </c>
      <c r="E18" s="325" t="s">
        <v>1847</v>
      </c>
      <c r="F18" s="508"/>
      <c r="G18" s="509"/>
      <c r="H18" s="260"/>
      <c r="I18" s="510"/>
      <c r="J18" s="262"/>
      <c r="K18" s="509"/>
      <c r="L18" s="237"/>
      <c r="M18" s="510"/>
      <c r="N18" s="237"/>
      <c r="O18" s="509"/>
      <c r="P18" s="237"/>
      <c r="Q18" s="260"/>
      <c r="R18" s="509"/>
      <c r="S18" s="509"/>
      <c r="T18" s="509"/>
      <c r="U18" s="508"/>
    </row>
    <row r="19" spans="1:21" ht="47.25" x14ac:dyDescent="0.25">
      <c r="A19" s="594"/>
      <c r="B19" s="506"/>
      <c r="C19" s="325" t="s">
        <v>1848</v>
      </c>
      <c r="D19" s="325" t="s">
        <v>1849</v>
      </c>
      <c r="E19" s="325" t="s">
        <v>1850</v>
      </c>
      <c r="F19" s="508"/>
      <c r="G19" s="509"/>
      <c r="H19" s="260"/>
      <c r="I19" s="510"/>
      <c r="J19" s="262"/>
      <c r="K19" s="509"/>
      <c r="L19" s="237"/>
      <c r="M19" s="510"/>
      <c r="N19" s="237"/>
      <c r="O19" s="509"/>
      <c r="P19" s="237"/>
      <c r="Q19" s="260"/>
      <c r="R19" s="509"/>
      <c r="S19" s="509"/>
      <c r="T19" s="509"/>
      <c r="U19" s="508"/>
    </row>
    <row r="20" spans="1:21" ht="47.25" x14ac:dyDescent="0.25">
      <c r="A20" s="594"/>
      <c r="B20" s="595" t="s">
        <v>1469</v>
      </c>
      <c r="C20" s="325" t="s">
        <v>1851</v>
      </c>
      <c r="D20" s="508"/>
      <c r="E20" s="325" t="s">
        <v>1772</v>
      </c>
      <c r="F20" s="508"/>
      <c r="G20" s="260"/>
      <c r="H20" s="260"/>
      <c r="I20" s="261"/>
      <c r="J20" s="262"/>
      <c r="K20" s="260"/>
      <c r="L20" s="237"/>
      <c r="M20" s="261"/>
      <c r="N20" s="237"/>
      <c r="O20" s="260"/>
      <c r="P20" s="237"/>
      <c r="Q20" s="260"/>
      <c r="R20" s="260"/>
      <c r="S20" s="260"/>
      <c r="T20" s="260"/>
      <c r="U20" s="325"/>
    </row>
    <row r="21" spans="1:21" ht="126" x14ac:dyDescent="0.25">
      <c r="A21" s="594"/>
      <c r="B21" s="596"/>
      <c r="C21" s="325" t="s">
        <v>1852</v>
      </c>
      <c r="D21" s="508"/>
      <c r="E21" s="508"/>
      <c r="F21" s="508"/>
      <c r="G21" s="260"/>
      <c r="H21" s="260"/>
      <c r="I21" s="261"/>
      <c r="J21" s="262"/>
      <c r="K21" s="260"/>
      <c r="L21" s="237"/>
      <c r="M21" s="261"/>
      <c r="N21" s="237"/>
      <c r="O21" s="260"/>
      <c r="P21" s="237"/>
      <c r="Q21" s="260"/>
      <c r="R21" s="260"/>
      <c r="S21" s="260"/>
      <c r="T21" s="260"/>
      <c r="U21" s="325"/>
    </row>
    <row r="22" spans="1:21" ht="141.75" x14ac:dyDescent="0.25">
      <c r="A22" s="594"/>
      <c r="B22" s="596"/>
      <c r="C22" s="325" t="s">
        <v>1853</v>
      </c>
      <c r="D22" s="508"/>
      <c r="E22" s="508"/>
      <c r="F22" s="508"/>
      <c r="G22" s="260"/>
      <c r="H22" s="260"/>
      <c r="I22" s="261"/>
      <c r="J22" s="262"/>
      <c r="K22" s="260"/>
      <c r="L22" s="237"/>
      <c r="M22" s="261"/>
      <c r="N22" s="237"/>
      <c r="O22" s="260"/>
      <c r="P22" s="237"/>
      <c r="Q22" s="260"/>
      <c r="R22" s="260"/>
      <c r="S22" s="260"/>
      <c r="T22" s="260"/>
      <c r="U22" s="325"/>
    </row>
    <row r="23" spans="1:21" ht="31.5" x14ac:dyDescent="0.25">
      <c r="A23" s="594"/>
      <c r="B23" s="596"/>
      <c r="C23" s="325" t="s">
        <v>1854</v>
      </c>
      <c r="D23" s="508"/>
      <c r="E23" s="508"/>
      <c r="F23" s="508"/>
      <c r="G23" s="260"/>
      <c r="H23" s="260"/>
      <c r="I23" s="261"/>
      <c r="J23" s="262"/>
      <c r="K23" s="260"/>
      <c r="L23" s="237"/>
      <c r="M23" s="261"/>
      <c r="N23" s="237"/>
      <c r="O23" s="260"/>
      <c r="P23" s="237"/>
      <c r="Q23" s="260"/>
      <c r="R23" s="260"/>
      <c r="S23" s="260"/>
      <c r="T23" s="260"/>
      <c r="U23" s="325"/>
    </row>
    <row r="24" spans="1:21" ht="15.75" x14ac:dyDescent="0.25">
      <c r="A24" s="594"/>
      <c r="B24" s="596"/>
      <c r="C24" s="325" t="s">
        <v>1855</v>
      </c>
      <c r="D24" s="508"/>
      <c r="E24" s="508"/>
      <c r="F24" s="508"/>
      <c r="G24" s="260"/>
      <c r="H24" s="260"/>
      <c r="I24" s="261"/>
      <c r="J24" s="262"/>
      <c r="K24" s="260"/>
      <c r="L24" s="237"/>
      <c r="M24" s="261"/>
      <c r="N24" s="237"/>
      <c r="O24" s="260"/>
      <c r="P24" s="237"/>
      <c r="Q24" s="260"/>
      <c r="R24" s="260"/>
      <c r="S24" s="260"/>
      <c r="T24" s="260"/>
      <c r="U24" s="325"/>
    </row>
    <row r="25" spans="1:21" ht="31.5" x14ac:dyDescent="0.25">
      <c r="A25" s="594"/>
      <c r="B25" s="596"/>
      <c r="C25" s="325" t="s">
        <v>1856</v>
      </c>
      <c r="D25" s="325" t="s">
        <v>1857</v>
      </c>
      <c r="E25" s="325" t="s">
        <v>1858</v>
      </c>
      <c r="F25" s="384"/>
      <c r="G25" s="260"/>
      <c r="H25" s="260"/>
      <c r="I25" s="260"/>
      <c r="J25" s="260"/>
      <c r="K25" s="260"/>
      <c r="L25" s="237"/>
      <c r="M25" s="260"/>
      <c r="N25" s="237"/>
      <c r="O25" s="260"/>
      <c r="P25" s="237"/>
      <c r="Q25" s="265"/>
      <c r="R25" s="265"/>
      <c r="S25" s="265"/>
      <c r="T25" s="265"/>
      <c r="U25" s="325"/>
    </row>
    <row r="26" spans="1:21" ht="15.75" x14ac:dyDescent="0.25">
      <c r="A26" s="594"/>
      <c r="B26" s="596"/>
      <c r="C26" s="325"/>
      <c r="D26" s="325"/>
      <c r="E26" s="325"/>
      <c r="F26" s="384"/>
      <c r="G26" s="260"/>
      <c r="H26" s="260"/>
      <c r="I26" s="260"/>
      <c r="J26" s="260"/>
      <c r="K26" s="260"/>
      <c r="L26" s="237"/>
      <c r="M26" s="260"/>
      <c r="N26" s="237"/>
      <c r="O26" s="260"/>
      <c r="P26" s="237"/>
      <c r="Q26" s="265"/>
      <c r="R26" s="265"/>
      <c r="S26" s="265"/>
      <c r="T26" s="265"/>
      <c r="U26" s="325"/>
    </row>
    <row r="27" spans="1:21" ht="15.75" x14ac:dyDescent="0.25">
      <c r="A27" s="594"/>
      <c r="B27" s="597"/>
      <c r="C27" s="325"/>
      <c r="D27" s="325"/>
      <c r="E27" s="325"/>
      <c r="F27" s="325"/>
      <c r="G27" s="260"/>
      <c r="H27" s="385"/>
      <c r="I27" s="260"/>
      <c r="J27" s="385"/>
      <c r="K27" s="260"/>
      <c r="L27" s="237"/>
      <c r="M27" s="260"/>
      <c r="N27" s="237"/>
      <c r="O27" s="260"/>
      <c r="P27" s="237"/>
      <c r="Q27" s="260"/>
      <c r="R27" s="260"/>
      <c r="S27" s="260"/>
      <c r="T27" s="260"/>
      <c r="U27" s="325"/>
    </row>
    <row r="28" spans="1:21" ht="124.5" customHeight="1" x14ac:dyDescent="0.25">
      <c r="A28" s="594"/>
      <c r="B28" s="595" t="s">
        <v>1859</v>
      </c>
      <c r="C28" s="325" t="s">
        <v>1860</v>
      </c>
      <c r="D28" s="325"/>
      <c r="E28" s="325" t="s">
        <v>1861</v>
      </c>
      <c r="F28" s="325" t="s">
        <v>1859</v>
      </c>
      <c r="G28" s="260"/>
      <c r="H28" s="385"/>
      <c r="I28" s="260"/>
      <c r="J28" s="385"/>
      <c r="K28" s="260"/>
      <c r="L28" s="237"/>
      <c r="M28" s="260"/>
      <c r="N28" s="237"/>
      <c r="O28" s="260"/>
      <c r="P28" s="237"/>
      <c r="Q28" s="260"/>
      <c r="R28" s="260"/>
      <c r="S28" s="260"/>
      <c r="T28" s="260"/>
      <c r="U28" s="325"/>
    </row>
    <row r="29" spans="1:21" ht="183.75" customHeight="1" x14ac:dyDescent="0.25">
      <c r="A29" s="594"/>
      <c r="B29" s="596"/>
      <c r="C29" s="325" t="s">
        <v>1862</v>
      </c>
      <c r="D29" s="325" t="s">
        <v>1863</v>
      </c>
      <c r="E29" s="325" t="s">
        <v>1864</v>
      </c>
      <c r="F29" s="260"/>
      <c r="G29" s="261"/>
      <c r="H29" s="260"/>
      <c r="I29" s="261"/>
      <c r="J29" s="260"/>
      <c r="K29" s="261"/>
      <c r="L29" s="237"/>
      <c r="M29" s="261"/>
      <c r="N29" s="237"/>
      <c r="O29" s="261"/>
      <c r="P29" s="237"/>
      <c r="Q29" s="260"/>
      <c r="R29" s="260"/>
      <c r="S29" s="260"/>
      <c r="T29" s="260"/>
      <c r="U29" s="260"/>
    </row>
    <row r="30" spans="1:21" ht="78.75" x14ac:dyDescent="0.25">
      <c r="A30" s="594"/>
      <c r="B30" s="596"/>
      <c r="C30" s="325" t="s">
        <v>1865</v>
      </c>
      <c r="D30" s="325"/>
      <c r="E30" s="325" t="s">
        <v>1866</v>
      </c>
      <c r="F30" s="260"/>
      <c r="G30" s="261"/>
      <c r="H30" s="260"/>
      <c r="I30" s="261"/>
      <c r="J30" s="260"/>
      <c r="K30" s="261"/>
      <c r="L30" s="237"/>
      <c r="M30" s="261"/>
      <c r="N30" s="237"/>
      <c r="O30" s="261"/>
      <c r="P30" s="237"/>
      <c r="Q30" s="260"/>
      <c r="R30" s="260"/>
      <c r="S30" s="260"/>
      <c r="T30" s="260"/>
      <c r="U30" s="260"/>
    </row>
    <row r="31" spans="1:21" ht="15.75" x14ac:dyDescent="0.25">
      <c r="A31" s="594"/>
      <c r="B31" s="596"/>
      <c r="C31" s="259"/>
      <c r="D31" s="325"/>
      <c r="E31" s="325"/>
      <c r="F31" s="325"/>
      <c r="G31" s="261"/>
      <c r="H31" s="264"/>
      <c r="I31" s="261"/>
      <c r="J31" s="264"/>
      <c r="K31" s="261"/>
      <c r="L31" s="237"/>
      <c r="M31" s="261"/>
      <c r="N31" s="237"/>
      <c r="O31" s="260"/>
      <c r="P31" s="237"/>
      <c r="Q31" s="260"/>
      <c r="R31" s="260"/>
      <c r="S31" s="260"/>
      <c r="T31" s="260"/>
      <c r="U31" s="325"/>
    </row>
    <row r="32" spans="1:21" ht="47.25" customHeight="1" x14ac:dyDescent="0.25">
      <c r="A32" s="594"/>
      <c r="B32" s="597"/>
      <c r="C32" s="259"/>
      <c r="D32" s="325"/>
      <c r="E32" s="325"/>
      <c r="F32" s="288"/>
      <c r="G32" s="261"/>
      <c r="H32" s="260"/>
      <c r="I32" s="261"/>
      <c r="J32" s="260"/>
      <c r="K32" s="261"/>
      <c r="L32" s="237"/>
      <c r="M32" s="261"/>
      <c r="N32" s="237"/>
      <c r="O32" s="261"/>
      <c r="P32" s="237"/>
      <c r="Q32" s="260"/>
      <c r="R32" s="260"/>
      <c r="S32" s="260"/>
      <c r="T32" s="260"/>
      <c r="U32" s="325"/>
    </row>
    <row r="33" spans="1:21" ht="95.25" thickBot="1" x14ac:dyDescent="0.3">
      <c r="A33" s="594"/>
      <c r="B33" s="511" t="s">
        <v>1867</v>
      </c>
      <c r="C33" s="259" t="s">
        <v>1869</v>
      </c>
      <c r="D33" s="325"/>
      <c r="E33" s="325" t="s">
        <v>1868</v>
      </c>
      <c r="F33" s="325" t="s">
        <v>1867</v>
      </c>
      <c r="G33" s="260"/>
      <c r="H33" s="260"/>
      <c r="I33" s="210"/>
      <c r="J33" s="260"/>
      <c r="K33" s="260"/>
      <c r="L33" s="237"/>
      <c r="M33" s="260"/>
      <c r="N33" s="237"/>
      <c r="O33" s="210"/>
      <c r="P33" s="237"/>
      <c r="Q33" s="260"/>
      <c r="R33" s="260"/>
      <c r="S33" s="260"/>
      <c r="T33" s="260"/>
      <c r="U33" s="325"/>
    </row>
    <row r="34" spans="1:21" ht="160.5" customHeight="1" x14ac:dyDescent="0.25">
      <c r="A34" s="594"/>
      <c r="B34" s="599" t="s">
        <v>1870</v>
      </c>
      <c r="C34" s="259" t="s">
        <v>1871</v>
      </c>
      <c r="D34" s="325"/>
      <c r="E34" s="325" t="s">
        <v>1872</v>
      </c>
      <c r="F34" s="325" t="s">
        <v>1870</v>
      </c>
      <c r="G34" s="260"/>
      <c r="H34" s="260"/>
      <c r="I34" s="210"/>
      <c r="J34" s="260"/>
      <c r="K34" s="260"/>
      <c r="L34" s="237"/>
      <c r="M34" s="260"/>
      <c r="N34" s="237"/>
      <c r="O34" s="210"/>
      <c r="P34" s="237"/>
      <c r="Q34" s="260"/>
      <c r="R34" s="260"/>
      <c r="S34" s="260"/>
      <c r="T34" s="260"/>
      <c r="U34" s="325"/>
    </row>
    <row r="35" spans="1:21" ht="111" customHeight="1" x14ac:dyDescent="0.25">
      <c r="A35" s="594"/>
      <c r="B35" s="600"/>
      <c r="C35" s="259" t="s">
        <v>1873</v>
      </c>
      <c r="D35" s="325"/>
      <c r="E35" s="325" t="s">
        <v>1874</v>
      </c>
      <c r="F35" s="325"/>
      <c r="G35" s="260"/>
      <c r="H35" s="260"/>
      <c r="I35" s="210"/>
      <c r="J35" s="260"/>
      <c r="K35" s="260"/>
      <c r="L35" s="237"/>
      <c r="M35" s="260"/>
      <c r="N35" s="237"/>
      <c r="O35" s="210"/>
      <c r="P35" s="237"/>
      <c r="Q35" s="260"/>
      <c r="R35" s="260"/>
      <c r="S35" s="260"/>
      <c r="T35" s="260"/>
      <c r="U35" s="325"/>
    </row>
    <row r="36" spans="1:21" ht="47.25" x14ac:dyDescent="0.25">
      <c r="A36" s="594"/>
      <c r="B36" s="600" t="s">
        <v>1875</v>
      </c>
      <c r="C36" s="259"/>
      <c r="D36" s="325"/>
      <c r="E36" s="325" t="s">
        <v>1876</v>
      </c>
      <c r="F36" s="325" t="s">
        <v>1875</v>
      </c>
      <c r="G36" s="260"/>
      <c r="H36" s="260"/>
      <c r="I36" s="210"/>
      <c r="J36" s="260"/>
      <c r="K36" s="260"/>
      <c r="L36" s="237"/>
      <c r="M36" s="260"/>
      <c r="N36" s="237"/>
      <c r="O36" s="210"/>
      <c r="P36" s="237"/>
      <c r="Q36" s="260"/>
      <c r="R36" s="260"/>
      <c r="S36" s="260"/>
      <c r="T36" s="260"/>
      <c r="U36" s="325"/>
    </row>
    <row r="37" spans="1:21" ht="15.75" x14ac:dyDescent="0.25">
      <c r="A37" s="594"/>
      <c r="B37" s="600"/>
      <c r="C37" s="259"/>
      <c r="D37" s="325"/>
      <c r="E37" s="325"/>
      <c r="F37" s="325"/>
      <c r="G37" s="260"/>
      <c r="H37" s="260"/>
      <c r="I37" s="210"/>
      <c r="J37" s="260"/>
      <c r="K37" s="260"/>
      <c r="L37" s="237"/>
      <c r="M37" s="260"/>
      <c r="N37" s="237"/>
      <c r="O37" s="210"/>
      <c r="P37" s="237"/>
      <c r="Q37" s="260"/>
      <c r="R37" s="260"/>
      <c r="S37" s="260"/>
      <c r="T37" s="260"/>
      <c r="U37" s="325"/>
    </row>
    <row r="38" spans="1:21" ht="15.75" x14ac:dyDescent="0.25">
      <c r="A38" s="594"/>
      <c r="B38" s="600"/>
      <c r="C38" s="259"/>
      <c r="D38" s="325"/>
      <c r="E38" s="325"/>
      <c r="F38" s="325"/>
      <c r="G38" s="260"/>
      <c r="H38" s="260"/>
      <c r="I38" s="210"/>
      <c r="J38" s="260"/>
      <c r="K38" s="260"/>
      <c r="L38" s="237"/>
      <c r="M38" s="260"/>
      <c r="N38" s="237"/>
      <c r="O38" s="210"/>
      <c r="P38" s="237"/>
      <c r="Q38" s="260"/>
      <c r="R38" s="260"/>
      <c r="S38" s="260"/>
      <c r="T38" s="260"/>
      <c r="U38" s="325"/>
    </row>
    <row r="39" spans="1:21" ht="15.75" x14ac:dyDescent="0.25">
      <c r="A39" s="594"/>
      <c r="B39" s="600"/>
      <c r="C39" s="259"/>
      <c r="D39" s="325"/>
      <c r="E39" s="325"/>
      <c r="F39" s="325"/>
      <c r="G39" s="260"/>
      <c r="H39" s="260"/>
      <c r="I39" s="210"/>
      <c r="J39" s="260"/>
      <c r="K39" s="260"/>
      <c r="L39" s="237"/>
      <c r="M39" s="260"/>
      <c r="N39" s="237"/>
      <c r="O39" s="210"/>
      <c r="P39" s="237"/>
      <c r="Q39" s="260"/>
      <c r="R39" s="260"/>
      <c r="S39" s="260"/>
      <c r="T39" s="260"/>
      <c r="U39" s="325"/>
    </row>
    <row r="40" spans="1:21" ht="72" customHeight="1" x14ac:dyDescent="0.25">
      <c r="A40" s="594"/>
      <c r="B40" s="601" t="s">
        <v>1877</v>
      </c>
      <c r="C40" s="259" t="s">
        <v>1878</v>
      </c>
      <c r="D40" s="325"/>
      <c r="E40" s="325" t="s">
        <v>1879</v>
      </c>
      <c r="F40" s="325" t="s">
        <v>1877</v>
      </c>
      <c r="G40" s="260"/>
      <c r="H40" s="260"/>
      <c r="I40" s="210"/>
      <c r="J40" s="260"/>
      <c r="K40" s="260"/>
      <c r="L40" s="237"/>
      <c r="M40" s="260"/>
      <c r="N40" s="237"/>
      <c r="O40" s="210"/>
      <c r="P40" s="237"/>
      <c r="Q40" s="260"/>
      <c r="R40" s="260"/>
      <c r="S40" s="260"/>
      <c r="T40" s="260"/>
      <c r="U40" s="325"/>
    </row>
    <row r="41" spans="1:21" ht="183.75" customHeight="1" x14ac:dyDescent="0.25">
      <c r="A41" s="594"/>
      <c r="B41" s="602"/>
      <c r="C41" s="259" t="s">
        <v>1880</v>
      </c>
      <c r="D41" s="325"/>
      <c r="E41" s="325" t="s">
        <v>1881</v>
      </c>
      <c r="F41" s="325"/>
      <c r="G41" s="260"/>
      <c r="H41" s="260"/>
      <c r="I41" s="210"/>
      <c r="J41" s="260"/>
      <c r="K41" s="260"/>
      <c r="L41" s="237"/>
      <c r="M41" s="260"/>
      <c r="N41" s="237"/>
      <c r="O41" s="210"/>
      <c r="P41" s="237"/>
      <c r="Q41" s="260"/>
      <c r="R41" s="260"/>
      <c r="S41" s="260"/>
      <c r="T41" s="260"/>
      <c r="U41" s="325"/>
    </row>
    <row r="42" spans="1:21" ht="150.75" customHeight="1" x14ac:dyDescent="0.25">
      <c r="A42" s="594"/>
      <c r="B42" s="505" t="s">
        <v>1882</v>
      </c>
      <c r="C42" s="259" t="s">
        <v>1883</v>
      </c>
      <c r="D42" s="325"/>
      <c r="E42" s="325" t="s">
        <v>1884</v>
      </c>
      <c r="F42" s="325" t="s">
        <v>1882</v>
      </c>
      <c r="G42" s="260"/>
      <c r="H42" s="260"/>
      <c r="I42" s="210"/>
      <c r="J42" s="260"/>
      <c r="K42" s="260"/>
      <c r="L42" s="237"/>
      <c r="M42" s="260"/>
      <c r="N42" s="237"/>
      <c r="O42" s="210"/>
      <c r="P42" s="237"/>
      <c r="Q42" s="260"/>
      <c r="R42" s="260"/>
      <c r="S42" s="260"/>
      <c r="T42" s="260"/>
      <c r="U42" s="325"/>
    </row>
    <row r="43" spans="1:21" ht="15.75" x14ac:dyDescent="0.25">
      <c r="A43" s="303"/>
      <c r="B43" s="304"/>
      <c r="C43" s="303" t="s">
        <v>1392</v>
      </c>
      <c r="D43" s="304"/>
      <c r="E43" s="304"/>
      <c r="F43" s="305"/>
      <c r="G43" s="266">
        <f t="shared" ref="G43:P43" si="0">SUM(G7:G42)</f>
        <v>4</v>
      </c>
      <c r="H43" s="266">
        <f t="shared" si="0"/>
        <v>0</v>
      </c>
      <c r="I43" s="266">
        <f t="shared" si="0"/>
        <v>6</v>
      </c>
      <c r="J43" s="266">
        <f t="shared" si="0"/>
        <v>0</v>
      </c>
      <c r="K43" s="266">
        <f t="shared" si="0"/>
        <v>0</v>
      </c>
      <c r="L43" s="266">
        <f t="shared" si="0"/>
        <v>0</v>
      </c>
      <c r="M43" s="266">
        <f t="shared" si="0"/>
        <v>6</v>
      </c>
      <c r="N43" s="266">
        <f t="shared" si="0"/>
        <v>0</v>
      </c>
      <c r="O43" s="266">
        <f t="shared" si="0"/>
        <v>16</v>
      </c>
      <c r="P43" s="266">
        <f t="shared" si="0"/>
        <v>0</v>
      </c>
      <c r="Q43" s="267"/>
      <c r="R43" s="267"/>
      <c r="S43" s="267"/>
      <c r="T43" s="267"/>
      <c r="U43" s="267"/>
    </row>
    <row r="44" spans="1:21" ht="15.75" x14ac:dyDescent="0.25">
      <c r="A44" s="268"/>
      <c r="B44" s="269"/>
      <c r="C44" s="269"/>
      <c r="D44" s="269"/>
      <c r="E44" s="270"/>
      <c r="F44" s="269"/>
      <c r="G44" s="269"/>
      <c r="H44" s="269"/>
      <c r="I44" s="269"/>
      <c r="J44" s="269"/>
      <c r="K44" s="269"/>
      <c r="L44" s="269"/>
      <c r="M44" s="269"/>
      <c r="N44" s="269"/>
      <c r="O44" s="269"/>
      <c r="P44" s="269"/>
      <c r="Q44" s="269"/>
      <c r="R44" s="269"/>
      <c r="S44" s="269"/>
      <c r="T44" s="269"/>
      <c r="U44" s="269"/>
    </row>
    <row r="45" spans="1:21" ht="15.75" x14ac:dyDescent="0.25">
      <c r="A45" s="268"/>
      <c r="B45" s="269"/>
      <c r="C45" s="269"/>
      <c r="D45" s="269"/>
      <c r="E45" s="270"/>
      <c r="F45" s="269"/>
      <c r="G45" s="269"/>
      <c r="H45" s="269"/>
      <c r="I45" s="269"/>
      <c r="J45" s="269"/>
      <c r="K45" s="269"/>
      <c r="L45" s="269"/>
      <c r="M45" s="269"/>
      <c r="N45" s="269"/>
      <c r="O45" s="269"/>
      <c r="P45" s="269"/>
      <c r="Q45" s="269"/>
      <c r="R45" s="269"/>
      <c r="S45" s="269"/>
      <c r="T45" s="269"/>
      <c r="U45" s="269"/>
    </row>
    <row r="46" spans="1:21" ht="15.75" x14ac:dyDescent="0.25">
      <c r="A46" s="268"/>
      <c r="B46" s="269"/>
      <c r="C46" s="269"/>
      <c r="D46" s="269"/>
      <c r="E46" s="270"/>
      <c r="F46" s="269"/>
      <c r="G46" s="269"/>
      <c r="H46" s="269"/>
      <c r="I46" s="269"/>
      <c r="J46" s="269"/>
      <c r="K46" s="269"/>
      <c r="L46" s="269"/>
      <c r="M46" s="269"/>
      <c r="N46" s="269"/>
      <c r="O46" s="269"/>
      <c r="P46" s="269"/>
      <c r="Q46" s="269"/>
      <c r="R46" s="269"/>
      <c r="S46" s="269"/>
      <c r="T46" s="269"/>
      <c r="U46" s="269"/>
    </row>
    <row r="47" spans="1:21" ht="15.75" x14ac:dyDescent="0.25">
      <c r="A47" s="268"/>
      <c r="B47" s="269"/>
      <c r="C47" s="269"/>
      <c r="D47" s="269"/>
      <c r="E47" s="270"/>
      <c r="F47" s="269"/>
      <c r="G47" s="269"/>
      <c r="H47" s="269"/>
      <c r="I47" s="269"/>
      <c r="J47" s="269"/>
      <c r="K47" s="269"/>
      <c r="L47" s="269"/>
      <c r="M47" s="269"/>
      <c r="N47" s="269"/>
      <c r="O47" s="269"/>
      <c r="P47" s="269"/>
      <c r="Q47" s="269"/>
      <c r="R47" s="269"/>
      <c r="S47" s="269"/>
      <c r="T47" s="269"/>
      <c r="U47" s="269"/>
    </row>
    <row r="48" spans="1:21" ht="15.75" x14ac:dyDescent="0.25">
      <c r="A48" s="268"/>
      <c r="B48" s="269"/>
      <c r="C48" s="269"/>
      <c r="D48" s="269"/>
      <c r="E48" s="270"/>
      <c r="F48" s="269"/>
      <c r="G48" s="269"/>
      <c r="H48" s="269"/>
      <c r="I48" s="269"/>
      <c r="J48" s="269"/>
      <c r="K48" s="269"/>
      <c r="L48" s="269"/>
      <c r="M48" s="269"/>
      <c r="N48" s="269"/>
      <c r="O48" s="269"/>
      <c r="P48" s="269"/>
      <c r="Q48" s="269"/>
      <c r="R48" s="269"/>
      <c r="S48" s="269"/>
      <c r="T48" s="269"/>
      <c r="U48" s="269"/>
    </row>
    <row r="49" spans="1:21" ht="15.75" x14ac:dyDescent="0.25">
      <c r="A49" s="268"/>
      <c r="B49" s="269"/>
      <c r="C49" s="269"/>
      <c r="D49" s="269"/>
      <c r="E49" s="270"/>
      <c r="F49" s="269"/>
      <c r="G49" s="269"/>
      <c r="H49" s="269"/>
      <c r="I49" s="269"/>
      <c r="J49" s="269"/>
      <c r="K49" s="269"/>
      <c r="L49" s="269"/>
      <c r="M49" s="269"/>
      <c r="N49" s="269"/>
      <c r="O49" s="269"/>
      <c r="P49" s="269"/>
      <c r="Q49" s="269"/>
      <c r="R49" s="269"/>
      <c r="S49" s="269"/>
      <c r="T49" s="269"/>
      <c r="U49" s="269"/>
    </row>
    <row r="50" spans="1:21" ht="15.75" x14ac:dyDescent="0.25">
      <c r="A50" s="268"/>
      <c r="B50" s="269"/>
      <c r="C50" s="269"/>
      <c r="D50" s="269"/>
      <c r="E50" s="270"/>
      <c r="F50" s="269"/>
      <c r="G50" s="269"/>
      <c r="H50" s="269"/>
      <c r="I50" s="269"/>
      <c r="J50" s="269"/>
      <c r="K50" s="269"/>
      <c r="L50" s="269"/>
      <c r="M50" s="269"/>
      <c r="N50" s="269"/>
      <c r="O50" s="269"/>
      <c r="P50" s="269"/>
      <c r="Q50" s="269"/>
      <c r="R50" s="269"/>
      <c r="S50" s="269"/>
      <c r="T50" s="269"/>
      <c r="U50" s="269"/>
    </row>
    <row r="51" spans="1:21" ht="15.75" x14ac:dyDescent="0.25">
      <c r="A51" s="268"/>
      <c r="B51" s="269"/>
      <c r="C51" s="269"/>
      <c r="D51" s="269"/>
      <c r="E51" s="270"/>
      <c r="F51" s="269"/>
      <c r="G51" s="269"/>
      <c r="H51" s="269"/>
      <c r="I51" s="269"/>
      <c r="J51" s="269"/>
      <c r="K51" s="269"/>
      <c r="L51" s="269"/>
      <c r="M51" s="269"/>
      <c r="N51" s="269"/>
      <c r="O51" s="269"/>
      <c r="P51" s="269"/>
      <c r="Q51" s="269"/>
      <c r="R51" s="269"/>
      <c r="S51" s="269"/>
      <c r="T51" s="269"/>
      <c r="U51" s="269"/>
    </row>
    <row r="52" spans="1:21" ht="15.75" x14ac:dyDescent="0.25">
      <c r="A52" s="268"/>
      <c r="B52" s="269"/>
      <c r="C52" s="269"/>
      <c r="D52" s="269"/>
      <c r="E52" s="270"/>
      <c r="F52" s="269"/>
      <c r="G52" s="269"/>
      <c r="H52" s="269"/>
      <c r="I52" s="269"/>
      <c r="J52" s="269"/>
      <c r="K52" s="269"/>
      <c r="L52" s="269"/>
      <c r="M52" s="269"/>
      <c r="N52" s="269"/>
      <c r="O52" s="269"/>
      <c r="P52" s="269"/>
      <c r="Q52" s="269"/>
      <c r="R52" s="269"/>
      <c r="S52" s="269"/>
      <c r="T52" s="269"/>
      <c r="U52" s="269"/>
    </row>
    <row r="53" spans="1:21" ht="15.75" x14ac:dyDescent="0.25">
      <c r="A53" s="268"/>
      <c r="B53" s="269"/>
      <c r="C53" s="269"/>
      <c r="D53" s="269"/>
      <c r="E53" s="270"/>
      <c r="F53" s="269"/>
      <c r="G53" s="269"/>
      <c r="H53" s="269"/>
      <c r="I53" s="269"/>
      <c r="J53" s="269"/>
      <c r="K53" s="269"/>
      <c r="L53" s="269"/>
      <c r="M53" s="269"/>
      <c r="N53" s="269"/>
      <c r="O53" s="269"/>
      <c r="P53" s="269"/>
      <c r="Q53" s="269"/>
      <c r="R53" s="269"/>
      <c r="S53" s="269"/>
      <c r="T53" s="269"/>
      <c r="U53" s="269"/>
    </row>
    <row r="54" spans="1:21" ht="15.75" x14ac:dyDescent="0.25">
      <c r="A54" s="268"/>
      <c r="B54" s="269"/>
      <c r="C54" s="269"/>
      <c r="D54" s="269"/>
      <c r="E54" s="270"/>
      <c r="F54" s="269"/>
      <c r="G54" s="269"/>
      <c r="H54" s="269"/>
      <c r="I54" s="269"/>
      <c r="J54" s="269"/>
      <c r="K54" s="269"/>
      <c r="L54" s="269"/>
      <c r="M54" s="269"/>
      <c r="N54" s="269"/>
      <c r="O54" s="269"/>
      <c r="P54" s="269"/>
      <c r="Q54" s="269"/>
      <c r="R54" s="269"/>
      <c r="S54" s="269"/>
      <c r="T54" s="269"/>
      <c r="U54" s="269"/>
    </row>
    <row r="55" spans="1:21" ht="15.75" x14ac:dyDescent="0.25">
      <c r="A55" s="268"/>
      <c r="B55" s="269"/>
      <c r="C55" s="269"/>
      <c r="D55" s="269"/>
      <c r="E55" s="270"/>
      <c r="F55" s="269"/>
      <c r="G55" s="269"/>
      <c r="H55" s="269"/>
      <c r="I55" s="269"/>
      <c r="J55" s="269"/>
      <c r="K55" s="269"/>
      <c r="L55" s="269"/>
      <c r="M55" s="269"/>
      <c r="N55" s="269"/>
      <c r="O55" s="269"/>
      <c r="P55" s="269"/>
      <c r="Q55" s="269"/>
      <c r="R55" s="269"/>
      <c r="S55" s="269"/>
      <c r="T55" s="269"/>
      <c r="U55" s="269"/>
    </row>
    <row r="56" spans="1:21" ht="15.75" x14ac:dyDescent="0.25">
      <c r="A56" s="268"/>
      <c r="B56" s="269"/>
      <c r="C56" s="269"/>
      <c r="D56" s="269"/>
      <c r="E56" s="270"/>
      <c r="F56" s="269"/>
      <c r="G56" s="269"/>
      <c r="H56" s="269"/>
      <c r="I56" s="269"/>
      <c r="J56" s="269"/>
      <c r="K56" s="269"/>
      <c r="L56" s="269"/>
      <c r="M56" s="269"/>
      <c r="N56" s="269"/>
      <c r="O56" s="269"/>
      <c r="P56" s="269"/>
      <c r="Q56" s="269"/>
      <c r="R56" s="269"/>
      <c r="S56" s="269"/>
      <c r="T56" s="269"/>
      <c r="U56" s="269"/>
    </row>
    <row r="57" spans="1:21" ht="15.75" x14ac:dyDescent="0.25">
      <c r="A57" s="268"/>
      <c r="B57" s="269"/>
      <c r="C57" s="269"/>
      <c r="D57" s="269"/>
      <c r="E57" s="270"/>
      <c r="F57" s="269"/>
      <c r="G57" s="269"/>
      <c r="H57" s="269"/>
      <c r="I57" s="269"/>
      <c r="J57" s="269"/>
      <c r="K57" s="269"/>
      <c r="L57" s="269"/>
      <c r="M57" s="269"/>
      <c r="N57" s="269"/>
      <c r="O57" s="269"/>
      <c r="P57" s="269"/>
      <c r="Q57" s="269"/>
      <c r="R57" s="269"/>
      <c r="S57" s="269"/>
      <c r="T57" s="269"/>
      <c r="U57" s="269"/>
    </row>
    <row r="58" spans="1:21" ht="15.75" x14ac:dyDescent="0.25">
      <c r="A58" s="268"/>
      <c r="B58" s="269"/>
      <c r="C58" s="269"/>
      <c r="D58" s="269"/>
      <c r="E58" s="270"/>
      <c r="F58" s="269"/>
      <c r="G58" s="269"/>
      <c r="H58" s="269"/>
      <c r="I58" s="269"/>
      <c r="J58" s="269"/>
      <c r="K58" s="269"/>
      <c r="L58" s="269"/>
      <c r="M58" s="269"/>
      <c r="N58" s="269"/>
      <c r="O58" s="269"/>
      <c r="P58" s="269"/>
      <c r="Q58" s="269"/>
      <c r="R58" s="269"/>
      <c r="S58" s="269"/>
      <c r="T58" s="269"/>
      <c r="U58" s="269"/>
    </row>
    <row r="59" spans="1:21" ht="15.75" x14ac:dyDescent="0.25">
      <c r="A59" s="268"/>
      <c r="B59" s="269"/>
      <c r="C59" s="269"/>
      <c r="D59" s="269"/>
      <c r="E59" s="270"/>
      <c r="F59" s="269"/>
      <c r="G59" s="269"/>
      <c r="H59" s="269"/>
      <c r="I59" s="269"/>
      <c r="J59" s="269"/>
      <c r="K59" s="269"/>
      <c r="L59" s="269"/>
      <c r="M59" s="269"/>
      <c r="N59" s="269"/>
      <c r="O59" s="269"/>
      <c r="P59" s="269"/>
      <c r="Q59" s="269"/>
      <c r="R59" s="269"/>
      <c r="S59" s="269"/>
      <c r="T59" s="269"/>
      <c r="U59" s="269"/>
    </row>
    <row r="60" spans="1:21" ht="15.75" x14ac:dyDescent="0.25">
      <c r="A60" s="268"/>
      <c r="B60" s="269"/>
      <c r="C60" s="269"/>
      <c r="D60" s="269"/>
      <c r="E60" s="270"/>
      <c r="F60" s="269"/>
      <c r="G60" s="269"/>
      <c r="H60" s="269"/>
      <c r="I60" s="269"/>
      <c r="J60" s="269"/>
      <c r="K60" s="269"/>
      <c r="L60" s="269"/>
      <c r="M60" s="269"/>
      <c r="N60" s="269"/>
      <c r="O60" s="269"/>
      <c r="P60" s="269"/>
      <c r="Q60" s="269"/>
      <c r="R60" s="269"/>
      <c r="S60" s="269"/>
      <c r="T60" s="269"/>
      <c r="U60" s="269"/>
    </row>
    <row r="61" spans="1:21" ht="15.75" x14ac:dyDescent="0.25">
      <c r="A61" s="268"/>
      <c r="B61" s="269"/>
      <c r="C61" s="269"/>
      <c r="D61" s="269"/>
      <c r="E61" s="270"/>
      <c r="F61" s="269"/>
      <c r="G61" s="269"/>
      <c r="H61" s="269"/>
      <c r="I61" s="269"/>
      <c r="J61" s="269"/>
      <c r="K61" s="269"/>
      <c r="L61" s="269"/>
      <c r="M61" s="269"/>
      <c r="N61" s="269"/>
      <c r="O61" s="269"/>
      <c r="P61" s="269"/>
      <c r="Q61" s="269"/>
      <c r="R61" s="269"/>
      <c r="S61" s="269"/>
      <c r="T61" s="269"/>
      <c r="U61" s="269"/>
    </row>
    <row r="62" spans="1:21" ht="15.75" x14ac:dyDescent="0.25">
      <c r="A62" s="268"/>
      <c r="B62" s="269"/>
      <c r="C62" s="269"/>
      <c r="D62" s="269"/>
      <c r="E62" s="270"/>
      <c r="F62" s="269"/>
      <c r="G62" s="269"/>
      <c r="H62" s="269"/>
      <c r="I62" s="269"/>
      <c r="J62" s="269"/>
      <c r="K62" s="269"/>
      <c r="L62" s="269"/>
      <c r="M62" s="269"/>
      <c r="N62" s="269"/>
      <c r="O62" s="269"/>
      <c r="P62" s="269"/>
      <c r="Q62" s="269"/>
      <c r="R62" s="269"/>
      <c r="S62" s="269"/>
      <c r="T62" s="269"/>
      <c r="U62" s="269"/>
    </row>
    <row r="63" spans="1:21" ht="15.75" x14ac:dyDescent="0.25">
      <c r="A63" s="268"/>
      <c r="B63" s="269"/>
      <c r="C63" s="269"/>
      <c r="D63" s="269"/>
      <c r="E63" s="270"/>
      <c r="F63" s="269"/>
      <c r="G63" s="269"/>
      <c r="H63" s="269"/>
      <c r="I63" s="269"/>
      <c r="J63" s="269"/>
      <c r="K63" s="269"/>
      <c r="L63" s="269"/>
      <c r="M63" s="269"/>
      <c r="N63" s="269"/>
      <c r="O63" s="269"/>
      <c r="P63" s="269"/>
      <c r="Q63" s="269"/>
      <c r="R63" s="269"/>
      <c r="S63" s="269"/>
      <c r="T63" s="269"/>
      <c r="U63" s="269"/>
    </row>
    <row r="64" spans="1:21" ht="15.75" x14ac:dyDescent="0.25">
      <c r="A64" s="268"/>
      <c r="B64" s="269"/>
      <c r="C64" s="269"/>
      <c r="D64" s="269"/>
      <c r="E64" s="270"/>
      <c r="F64" s="269"/>
      <c r="G64" s="269"/>
      <c r="H64" s="269"/>
      <c r="I64" s="269"/>
      <c r="J64" s="269"/>
      <c r="K64" s="269"/>
      <c r="L64" s="269"/>
      <c r="M64" s="269"/>
      <c r="N64" s="269"/>
      <c r="O64" s="269"/>
      <c r="P64" s="269"/>
      <c r="Q64" s="269"/>
      <c r="R64" s="269"/>
      <c r="S64" s="269"/>
      <c r="T64" s="269"/>
      <c r="U64" s="269"/>
    </row>
    <row r="65" spans="1:21" ht="15.75" x14ac:dyDescent="0.25">
      <c r="A65" s="268"/>
      <c r="B65" s="269"/>
      <c r="C65" s="269"/>
      <c r="D65" s="269"/>
      <c r="E65" s="270"/>
      <c r="F65" s="269"/>
      <c r="G65" s="269"/>
      <c r="H65" s="269"/>
      <c r="I65" s="269"/>
      <c r="J65" s="269"/>
      <c r="K65" s="269"/>
      <c r="L65" s="269"/>
      <c r="M65" s="269"/>
      <c r="N65" s="269"/>
      <c r="O65" s="269"/>
      <c r="P65" s="269"/>
      <c r="Q65" s="269"/>
      <c r="R65" s="269"/>
      <c r="S65" s="269"/>
      <c r="T65" s="269"/>
      <c r="U65" s="269"/>
    </row>
    <row r="66" spans="1:21" ht="15.75" x14ac:dyDescent="0.25">
      <c r="A66" s="268"/>
      <c r="B66" s="269"/>
      <c r="C66" s="269"/>
      <c r="D66" s="269"/>
      <c r="E66" s="270"/>
      <c r="F66" s="269"/>
      <c r="G66" s="269"/>
      <c r="H66" s="269"/>
      <c r="I66" s="269"/>
      <c r="J66" s="269"/>
      <c r="K66" s="269"/>
      <c r="L66" s="269"/>
      <c r="M66" s="269"/>
      <c r="N66" s="269"/>
      <c r="O66" s="269"/>
      <c r="P66" s="269"/>
      <c r="Q66" s="269"/>
      <c r="R66" s="269"/>
      <c r="S66" s="269"/>
      <c r="T66" s="269"/>
      <c r="U66" s="269"/>
    </row>
    <row r="67" spans="1:21" ht="15.75" x14ac:dyDescent="0.25">
      <c r="A67" s="268"/>
      <c r="B67" s="269"/>
      <c r="C67" s="269"/>
      <c r="D67" s="269"/>
      <c r="E67" s="270"/>
      <c r="F67" s="269"/>
      <c r="G67" s="269"/>
      <c r="H67" s="269"/>
      <c r="I67" s="269"/>
      <c r="J67" s="269"/>
      <c r="K67" s="269"/>
      <c r="L67" s="269"/>
      <c r="M67" s="269"/>
      <c r="N67" s="269"/>
      <c r="O67" s="269"/>
      <c r="P67" s="269"/>
      <c r="Q67" s="269"/>
      <c r="R67" s="269"/>
      <c r="S67" s="269"/>
      <c r="T67" s="269"/>
      <c r="U67" s="269"/>
    </row>
    <row r="68" spans="1:21" ht="15.75" x14ac:dyDescent="0.25">
      <c r="A68" s="268"/>
      <c r="B68" s="269"/>
      <c r="C68" s="269"/>
      <c r="D68" s="269"/>
      <c r="E68" s="270"/>
      <c r="F68" s="269"/>
      <c r="G68" s="269"/>
      <c r="H68" s="269"/>
      <c r="I68" s="269"/>
      <c r="J68" s="269"/>
      <c r="K68" s="269"/>
      <c r="L68" s="269"/>
      <c r="M68" s="269"/>
      <c r="N68" s="269"/>
      <c r="O68" s="269"/>
      <c r="P68" s="269"/>
      <c r="Q68" s="269"/>
      <c r="R68" s="269"/>
      <c r="S68" s="269"/>
      <c r="T68" s="269"/>
      <c r="U68" s="269"/>
    </row>
    <row r="69" spans="1:21" ht="15.75" x14ac:dyDescent="0.25">
      <c r="A69" s="268"/>
      <c r="B69" s="269"/>
      <c r="C69" s="269"/>
      <c r="D69" s="269"/>
      <c r="E69" s="270"/>
      <c r="F69" s="269"/>
      <c r="G69" s="269"/>
      <c r="H69" s="269"/>
      <c r="I69" s="269"/>
      <c r="J69" s="269"/>
      <c r="K69" s="269"/>
      <c r="L69" s="269"/>
      <c r="M69" s="269"/>
      <c r="N69" s="269"/>
      <c r="O69" s="269"/>
      <c r="P69" s="269"/>
      <c r="Q69" s="269"/>
      <c r="R69" s="269"/>
      <c r="S69" s="269"/>
      <c r="T69" s="269"/>
      <c r="U69" s="269"/>
    </row>
    <row r="70" spans="1:21" ht="15.75" x14ac:dyDescent="0.25">
      <c r="A70" s="268"/>
      <c r="B70" s="269"/>
      <c r="C70" s="269"/>
      <c r="D70" s="269"/>
      <c r="E70" s="270"/>
      <c r="F70" s="269"/>
      <c r="G70" s="269"/>
      <c r="H70" s="269"/>
      <c r="I70" s="269"/>
      <c r="J70" s="269"/>
      <c r="K70" s="269"/>
      <c r="L70" s="269"/>
      <c r="M70" s="269"/>
      <c r="N70" s="269"/>
      <c r="O70" s="269"/>
      <c r="P70" s="269"/>
      <c r="Q70" s="269"/>
      <c r="R70" s="269"/>
      <c r="S70" s="269"/>
      <c r="T70" s="269"/>
      <c r="U70" s="269"/>
    </row>
    <row r="71" spans="1:21" ht="15.75" x14ac:dyDescent="0.25">
      <c r="A71" s="268"/>
      <c r="B71" s="269"/>
      <c r="C71" s="269"/>
      <c r="D71" s="269"/>
      <c r="E71" s="270"/>
      <c r="F71" s="269"/>
      <c r="G71" s="269"/>
      <c r="H71" s="269"/>
      <c r="I71" s="269"/>
      <c r="J71" s="269"/>
      <c r="K71" s="269"/>
      <c r="L71" s="269"/>
      <c r="M71" s="269"/>
      <c r="N71" s="269"/>
      <c r="O71" s="269"/>
      <c r="P71" s="269"/>
      <c r="Q71" s="269"/>
      <c r="R71" s="269"/>
      <c r="S71" s="269"/>
      <c r="T71" s="269"/>
      <c r="U71" s="269"/>
    </row>
    <row r="72" spans="1:21" ht="15.75" x14ac:dyDescent="0.25">
      <c r="A72" s="268"/>
      <c r="B72" s="269"/>
      <c r="C72" s="269"/>
      <c r="D72" s="269"/>
      <c r="E72" s="270"/>
      <c r="F72" s="269"/>
      <c r="G72" s="269"/>
      <c r="H72" s="269"/>
      <c r="I72" s="269"/>
      <c r="J72" s="269"/>
      <c r="K72" s="269"/>
      <c r="L72" s="269"/>
      <c r="M72" s="269"/>
      <c r="N72" s="269"/>
      <c r="O72" s="269"/>
      <c r="P72" s="269"/>
      <c r="Q72" s="269"/>
      <c r="R72" s="269"/>
      <c r="S72" s="269"/>
      <c r="T72" s="269"/>
      <c r="U72" s="269"/>
    </row>
    <row r="73" spans="1:21" ht="15.75" x14ac:dyDescent="0.25">
      <c r="A73" s="268"/>
      <c r="B73" s="269"/>
      <c r="C73" s="269"/>
      <c r="D73" s="269"/>
      <c r="E73" s="270"/>
      <c r="F73" s="269"/>
      <c r="G73" s="269"/>
      <c r="H73" s="269"/>
      <c r="I73" s="269"/>
      <c r="J73" s="269"/>
      <c r="K73" s="269"/>
      <c r="L73" s="269"/>
      <c r="M73" s="269"/>
      <c r="N73" s="269"/>
      <c r="O73" s="269"/>
      <c r="P73" s="269"/>
      <c r="Q73" s="269"/>
      <c r="R73" s="269"/>
      <c r="S73" s="269"/>
      <c r="T73" s="269"/>
      <c r="U73" s="269"/>
    </row>
    <row r="74" spans="1:21" ht="15.75" x14ac:dyDescent="0.25">
      <c r="A74" s="268"/>
      <c r="B74" s="269"/>
      <c r="C74" s="269"/>
      <c r="D74" s="269"/>
      <c r="E74" s="270"/>
      <c r="F74" s="269"/>
      <c r="G74" s="269"/>
      <c r="H74" s="269"/>
      <c r="I74" s="269"/>
      <c r="J74" s="269"/>
      <c r="K74" s="269"/>
      <c r="L74" s="269"/>
      <c r="M74" s="269"/>
      <c r="N74" s="269"/>
      <c r="O74" s="269"/>
      <c r="P74" s="269"/>
      <c r="Q74" s="269"/>
      <c r="R74" s="269"/>
      <c r="S74" s="269"/>
      <c r="T74" s="269"/>
      <c r="U74" s="269"/>
    </row>
    <row r="75" spans="1:21" ht="15.75" x14ac:dyDescent="0.25">
      <c r="A75" s="268"/>
      <c r="B75" s="269"/>
      <c r="C75" s="269"/>
      <c r="D75" s="269"/>
      <c r="E75" s="270"/>
      <c r="F75" s="269"/>
      <c r="G75" s="269"/>
      <c r="H75" s="269"/>
      <c r="I75" s="269"/>
      <c r="J75" s="269"/>
      <c r="K75" s="269"/>
      <c r="L75" s="269"/>
      <c r="M75" s="269"/>
      <c r="N75" s="269"/>
      <c r="O75" s="269"/>
      <c r="P75" s="269"/>
      <c r="Q75" s="269"/>
      <c r="R75" s="269"/>
      <c r="S75" s="269"/>
      <c r="T75" s="269"/>
      <c r="U75" s="269"/>
    </row>
    <row r="91" spans="1:5" x14ac:dyDescent="0.25">
      <c r="A91" s="263"/>
      <c r="E91" s="263"/>
    </row>
    <row r="92" spans="1:5" x14ac:dyDescent="0.25">
      <c r="A92" s="263"/>
      <c r="E92" s="263"/>
    </row>
    <row r="93" spans="1:5" x14ac:dyDescent="0.25">
      <c r="A93" s="263"/>
      <c r="E93" s="263"/>
    </row>
    <row r="94" spans="1:5" x14ac:dyDescent="0.25">
      <c r="A94" s="263"/>
      <c r="E94" s="263"/>
    </row>
    <row r="95" spans="1:5" x14ac:dyDescent="0.25">
      <c r="A95" s="263"/>
      <c r="E95" s="263"/>
    </row>
    <row r="96" spans="1:5" x14ac:dyDescent="0.25">
      <c r="A96" s="263"/>
      <c r="E96" s="263"/>
    </row>
    <row r="97" spans="1:5" x14ac:dyDescent="0.25">
      <c r="A97" s="263"/>
      <c r="E97" s="263"/>
    </row>
    <row r="98" spans="1:5" x14ac:dyDescent="0.25">
      <c r="A98" s="263"/>
      <c r="E98" s="263"/>
    </row>
    <row r="99" spans="1:5" x14ac:dyDescent="0.25">
      <c r="A99" s="263"/>
      <c r="E99" s="263"/>
    </row>
    <row r="100" spans="1:5" x14ac:dyDescent="0.25">
      <c r="A100" s="263"/>
      <c r="E100" s="263"/>
    </row>
    <row r="101" spans="1:5" x14ac:dyDescent="0.25">
      <c r="A101" s="263"/>
      <c r="E101" s="263"/>
    </row>
    <row r="102" spans="1:5" x14ac:dyDescent="0.25">
      <c r="A102" s="263"/>
      <c r="E102" s="263"/>
    </row>
    <row r="103" spans="1:5" x14ac:dyDescent="0.25">
      <c r="A103" s="263"/>
      <c r="E103" s="263"/>
    </row>
    <row r="104" spans="1:5" x14ac:dyDescent="0.25">
      <c r="A104" s="263"/>
      <c r="E104" s="263"/>
    </row>
    <row r="105" spans="1:5" x14ac:dyDescent="0.25">
      <c r="A105" s="263"/>
      <c r="E105" s="263"/>
    </row>
    <row r="106" spans="1:5" x14ac:dyDescent="0.25">
      <c r="A106" s="263"/>
      <c r="E106" s="263"/>
    </row>
    <row r="107" spans="1:5" x14ac:dyDescent="0.25">
      <c r="A107" s="263"/>
      <c r="E107" s="263"/>
    </row>
    <row r="108" spans="1:5" x14ac:dyDescent="0.25">
      <c r="A108" s="263"/>
      <c r="E108" s="263"/>
    </row>
    <row r="109" spans="1:5" x14ac:dyDescent="0.25">
      <c r="A109" s="263"/>
      <c r="E109" s="263"/>
    </row>
    <row r="110" spans="1:5" x14ac:dyDescent="0.25">
      <c r="A110" s="263"/>
      <c r="E110" s="263"/>
    </row>
    <row r="111" spans="1:5" x14ac:dyDescent="0.25">
      <c r="A111" s="263"/>
      <c r="E111" s="263"/>
    </row>
    <row r="112" spans="1:5" x14ac:dyDescent="0.25">
      <c r="A112" s="263"/>
      <c r="E112" s="263"/>
    </row>
    <row r="113" spans="1:5" x14ac:dyDescent="0.25">
      <c r="A113" s="263"/>
      <c r="E113" s="263"/>
    </row>
    <row r="114" spans="1:5" x14ac:dyDescent="0.25">
      <c r="A114" s="263"/>
      <c r="E114" s="263"/>
    </row>
    <row r="115" spans="1:5" x14ac:dyDescent="0.25">
      <c r="A115" s="263"/>
      <c r="E115" s="263"/>
    </row>
    <row r="116" spans="1:5" x14ac:dyDescent="0.25">
      <c r="A116" s="263"/>
      <c r="E116" s="263"/>
    </row>
    <row r="117" spans="1:5" x14ac:dyDescent="0.25">
      <c r="A117" s="263"/>
      <c r="E117" s="263"/>
    </row>
    <row r="118" spans="1:5" x14ac:dyDescent="0.25">
      <c r="A118" s="263"/>
      <c r="E118" s="263"/>
    </row>
    <row r="119" spans="1:5" x14ac:dyDescent="0.25">
      <c r="A119" s="263"/>
      <c r="E119" s="263"/>
    </row>
    <row r="120" spans="1:5" x14ac:dyDescent="0.25">
      <c r="A120" s="263"/>
      <c r="E120" s="263"/>
    </row>
    <row r="121" spans="1:5" x14ac:dyDescent="0.25">
      <c r="A121" s="263"/>
      <c r="E121" s="263"/>
    </row>
    <row r="122" spans="1:5" x14ac:dyDescent="0.25">
      <c r="A122" s="263"/>
      <c r="E122" s="263"/>
    </row>
    <row r="123" spans="1:5" x14ac:dyDescent="0.25">
      <c r="A123" s="263"/>
      <c r="E123" s="263"/>
    </row>
    <row r="124" spans="1:5" x14ac:dyDescent="0.25">
      <c r="A124" s="263"/>
      <c r="E124" s="263"/>
    </row>
    <row r="125" spans="1:5" x14ac:dyDescent="0.25">
      <c r="A125" s="263"/>
      <c r="E125" s="263"/>
    </row>
    <row r="126" spans="1:5" x14ac:dyDescent="0.25">
      <c r="A126" s="263"/>
      <c r="E126" s="263"/>
    </row>
    <row r="127" spans="1:5" x14ac:dyDescent="0.25">
      <c r="A127" s="263"/>
      <c r="E127" s="263"/>
    </row>
    <row r="128" spans="1:5" x14ac:dyDescent="0.25">
      <c r="A128" s="263"/>
      <c r="E128" s="263"/>
    </row>
    <row r="129" spans="1:5" x14ac:dyDescent="0.25">
      <c r="A129" s="263"/>
      <c r="E129" s="263"/>
    </row>
    <row r="130" spans="1:5" x14ac:dyDescent="0.25">
      <c r="A130" s="263"/>
      <c r="E130" s="263"/>
    </row>
    <row r="131" spans="1:5" x14ac:dyDescent="0.25">
      <c r="A131" s="263"/>
      <c r="E131" s="263"/>
    </row>
    <row r="132" spans="1:5" x14ac:dyDescent="0.25">
      <c r="A132" s="263"/>
      <c r="E132" s="263"/>
    </row>
    <row r="133" spans="1:5" x14ac:dyDescent="0.25">
      <c r="A133" s="263"/>
      <c r="E133" s="263"/>
    </row>
    <row r="134" spans="1:5" x14ac:dyDescent="0.25">
      <c r="A134" s="263"/>
      <c r="E134" s="263"/>
    </row>
    <row r="135" spans="1:5" x14ac:dyDescent="0.25">
      <c r="A135" s="263"/>
      <c r="E135" s="263"/>
    </row>
    <row r="136" spans="1:5" x14ac:dyDescent="0.25">
      <c r="A136" s="263"/>
      <c r="E136" s="263"/>
    </row>
    <row r="137" spans="1:5" x14ac:dyDescent="0.25">
      <c r="A137" s="263"/>
      <c r="E137" s="263"/>
    </row>
    <row r="138" spans="1:5" x14ac:dyDescent="0.25">
      <c r="A138" s="263"/>
      <c r="E138" s="263"/>
    </row>
    <row r="139" spans="1:5" x14ac:dyDescent="0.25">
      <c r="A139" s="263"/>
      <c r="E139" s="263"/>
    </row>
    <row r="140" spans="1:5" x14ac:dyDescent="0.25">
      <c r="A140" s="263"/>
      <c r="E140" s="263"/>
    </row>
    <row r="141" spans="1:5" x14ac:dyDescent="0.25">
      <c r="A141" s="263"/>
      <c r="E141" s="263"/>
    </row>
    <row r="142" spans="1:5" x14ac:dyDescent="0.25">
      <c r="A142" s="263"/>
      <c r="E142" s="263"/>
    </row>
    <row r="143" spans="1:5" x14ac:dyDescent="0.25">
      <c r="A143" s="263"/>
      <c r="E143" s="263"/>
    </row>
    <row r="144" spans="1:5" x14ac:dyDescent="0.25">
      <c r="A144" s="263"/>
      <c r="E144" s="263"/>
    </row>
    <row r="145" spans="1:5" x14ac:dyDescent="0.25">
      <c r="A145" s="263"/>
      <c r="E145" s="263"/>
    </row>
    <row r="146" spans="1:5" x14ac:dyDescent="0.25">
      <c r="A146" s="263"/>
      <c r="E146" s="263"/>
    </row>
    <row r="147" spans="1:5" x14ac:dyDescent="0.25">
      <c r="A147" s="263"/>
      <c r="E147" s="263"/>
    </row>
    <row r="148" spans="1:5" x14ac:dyDescent="0.25">
      <c r="A148" s="263"/>
      <c r="E148" s="263"/>
    </row>
    <row r="149" spans="1:5" x14ac:dyDescent="0.25">
      <c r="A149" s="263"/>
      <c r="E149" s="263"/>
    </row>
    <row r="150" spans="1:5" x14ac:dyDescent="0.25">
      <c r="A150" s="263"/>
      <c r="E150" s="263"/>
    </row>
    <row r="151" spans="1:5" x14ac:dyDescent="0.25">
      <c r="A151" s="263"/>
      <c r="E151" s="263"/>
    </row>
    <row r="152" spans="1:5" x14ac:dyDescent="0.25">
      <c r="A152" s="263"/>
      <c r="E152" s="263"/>
    </row>
    <row r="153" spans="1:5" x14ac:dyDescent="0.25">
      <c r="A153" s="263"/>
      <c r="E153" s="263"/>
    </row>
    <row r="154" spans="1:5" x14ac:dyDescent="0.25">
      <c r="A154" s="263"/>
      <c r="E154" s="263"/>
    </row>
    <row r="155" spans="1:5" x14ac:dyDescent="0.25">
      <c r="A155" s="263"/>
      <c r="E155" s="263"/>
    </row>
    <row r="156" spans="1:5" x14ac:dyDescent="0.25">
      <c r="A156" s="263"/>
      <c r="E156" s="263"/>
    </row>
    <row r="157" spans="1:5" x14ac:dyDescent="0.25">
      <c r="A157" s="263"/>
      <c r="E157" s="263"/>
    </row>
    <row r="158" spans="1:5" x14ac:dyDescent="0.25">
      <c r="A158" s="263"/>
      <c r="E158" s="263"/>
    </row>
    <row r="159" spans="1:5" x14ac:dyDescent="0.25">
      <c r="A159" s="263"/>
      <c r="E159" s="263"/>
    </row>
  </sheetData>
  <mergeCells count="24">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2"/>
    <mergeCell ref="B20:B27"/>
    <mergeCell ref="C4:C6"/>
    <mergeCell ref="B7:B18"/>
    <mergeCell ref="B28:B32"/>
    <mergeCell ref="B34:B35"/>
    <mergeCell ref="B36:B39"/>
    <mergeCell ref="B40:B4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4"/>
  <sheetViews>
    <sheetView showGridLines="0" topLeftCell="B1" zoomScale="38" zoomScaleNormal="38" workbookViewId="0">
      <pane ySplit="7" topLeftCell="A17" activePane="bottomLeft" state="frozen"/>
      <selection activeCell="A7" sqref="A7"/>
      <selection pane="bottomLeft" activeCell="P14" sqref="P14"/>
    </sheetView>
  </sheetViews>
  <sheetFormatPr baseColWidth="10" defaultColWidth="11.42578125" defaultRowHeight="12.75" x14ac:dyDescent="0.25"/>
  <cols>
    <col min="1" max="1" width="25.5703125" style="273" customWidth="1"/>
    <col min="2" max="2" width="38.5703125" style="273" customWidth="1"/>
    <col min="3" max="4" width="27.42578125" style="273" customWidth="1"/>
    <col min="5" max="5" width="27.42578125" style="272" customWidth="1"/>
    <col min="6" max="6" width="27.42578125" style="273" customWidth="1"/>
    <col min="7" max="7" width="15.28515625" style="273" customWidth="1"/>
    <col min="8" max="8" width="16" style="273" customWidth="1"/>
    <col min="9" max="9" width="15.28515625" style="273" customWidth="1"/>
    <col min="10" max="10" width="18.5703125" style="273" customWidth="1"/>
    <col min="11" max="11" width="15.28515625" style="273" customWidth="1"/>
    <col min="12" max="12" width="15.85546875" style="273" customWidth="1"/>
    <col min="13" max="13" width="15.28515625" style="273" customWidth="1"/>
    <col min="14" max="14" width="15" style="273" customWidth="1"/>
    <col min="15" max="15" width="15.28515625" style="273" customWidth="1"/>
    <col min="16" max="16" width="17" style="273" bestFit="1" customWidth="1"/>
    <col min="17" max="17" width="14.28515625" style="273" hidden="1" customWidth="1"/>
    <col min="18" max="18" width="23" style="273" customWidth="1"/>
    <col min="19" max="19" width="21" style="271" customWidth="1"/>
    <col min="20" max="20" width="14.28515625" style="271" customWidth="1"/>
    <col min="21" max="21" width="17" style="273" customWidth="1"/>
    <col min="22" max="16384" width="11.42578125" style="273"/>
  </cols>
  <sheetData>
    <row r="1" spans="1:27" ht="18.75" customHeight="1" x14ac:dyDescent="0.25">
      <c r="E1" s="300"/>
      <c r="G1" s="295" t="s">
        <v>94</v>
      </c>
      <c r="I1" s="295"/>
      <c r="J1" s="295"/>
      <c r="K1" s="295"/>
      <c r="L1" s="295"/>
      <c r="M1" s="295"/>
      <c r="N1" s="295"/>
      <c r="O1" s="295"/>
      <c r="P1" s="295"/>
      <c r="Q1" s="295"/>
      <c r="R1" s="295"/>
      <c r="S1" s="295"/>
      <c r="T1" s="295"/>
      <c r="U1" s="295"/>
      <c r="V1" s="295"/>
      <c r="W1" s="295"/>
      <c r="X1" s="295"/>
      <c r="Y1" s="295"/>
      <c r="Z1" s="295"/>
      <c r="AA1" s="295"/>
    </row>
    <row r="2" spans="1:27" ht="18.75" x14ac:dyDescent="0.25">
      <c r="A2" s="279" t="s">
        <v>1361</v>
      </c>
      <c r="E2" s="300"/>
      <c r="G2" s="295"/>
      <c r="I2" s="295"/>
      <c r="J2" s="295"/>
      <c r="K2" s="295"/>
      <c r="L2" s="295"/>
      <c r="M2" s="295"/>
      <c r="N2" s="295"/>
      <c r="O2" s="295"/>
      <c r="P2" s="295"/>
      <c r="Q2" s="295"/>
      <c r="R2" s="295"/>
      <c r="S2" s="295"/>
      <c r="T2" s="295"/>
      <c r="U2" s="295"/>
      <c r="V2" s="295"/>
      <c r="W2" s="295"/>
      <c r="X2" s="295"/>
      <c r="Y2" s="295"/>
      <c r="Z2" s="295"/>
      <c r="AA2" s="295"/>
    </row>
    <row r="3" spans="1:27" ht="18.75" x14ac:dyDescent="0.25">
      <c r="A3" s="336" t="s">
        <v>1471</v>
      </c>
      <c r="E3" s="300"/>
      <c r="G3" s="295"/>
      <c r="I3" s="295"/>
      <c r="J3" s="295"/>
      <c r="K3" s="295"/>
      <c r="L3" s="295"/>
      <c r="M3" s="295"/>
      <c r="N3" s="295"/>
      <c r="O3" s="295"/>
      <c r="P3" s="295"/>
      <c r="Q3" s="295"/>
      <c r="R3" s="295"/>
      <c r="S3" s="295"/>
      <c r="T3" s="295"/>
      <c r="U3" s="295"/>
      <c r="V3" s="295"/>
      <c r="W3" s="295"/>
      <c r="X3" s="295"/>
      <c r="Y3" s="295"/>
      <c r="Z3" s="295"/>
      <c r="AA3" s="295"/>
    </row>
    <row r="4" spans="1:27" ht="15" x14ac:dyDescent="0.25">
      <c r="A4" s="425" t="s">
        <v>1472</v>
      </c>
      <c r="B4" s="279"/>
      <c r="C4" s="279"/>
      <c r="D4" s="279"/>
      <c r="E4" s="258"/>
      <c r="F4" s="279"/>
      <c r="G4" s="279"/>
      <c r="H4" s="279"/>
      <c r="I4" s="279"/>
      <c r="J4" s="279"/>
      <c r="K4" s="279"/>
      <c r="L4" s="279"/>
      <c r="M4" s="279"/>
      <c r="N4" s="279"/>
      <c r="O4" s="279"/>
      <c r="P4" s="279"/>
      <c r="Q4" s="279"/>
      <c r="R4" s="279"/>
      <c r="S4" s="279"/>
      <c r="T4" s="279"/>
      <c r="U4" s="279"/>
    </row>
    <row r="5" spans="1:27" s="66" customFormat="1" ht="23.25" customHeight="1" x14ac:dyDescent="0.25">
      <c r="A5" s="603" t="s">
        <v>100</v>
      </c>
      <c r="B5" s="567" t="s">
        <v>115</v>
      </c>
      <c r="C5" s="577" t="s">
        <v>89</v>
      </c>
      <c r="D5" s="577" t="s">
        <v>90</v>
      </c>
      <c r="E5" s="586" t="s">
        <v>401</v>
      </c>
      <c r="F5" s="577" t="s">
        <v>91</v>
      </c>
      <c r="G5" s="603" t="s">
        <v>103</v>
      </c>
      <c r="H5" s="603"/>
      <c r="I5" s="603"/>
      <c r="J5" s="603"/>
      <c r="K5" s="603"/>
      <c r="L5" s="603"/>
      <c r="M5" s="603"/>
      <c r="N5" s="603"/>
      <c r="O5" s="604" t="s">
        <v>104</v>
      </c>
      <c r="P5" s="604"/>
      <c r="Q5" s="567" t="s">
        <v>105</v>
      </c>
      <c r="R5" s="567" t="s">
        <v>106</v>
      </c>
      <c r="S5" s="567" t="s">
        <v>113</v>
      </c>
      <c r="T5" s="567" t="s">
        <v>112</v>
      </c>
      <c r="U5" s="583" t="s">
        <v>92</v>
      </c>
    </row>
    <row r="6" spans="1:27" s="66" customFormat="1" ht="15" customHeight="1" x14ac:dyDescent="0.25">
      <c r="A6" s="603"/>
      <c r="B6" s="565"/>
      <c r="C6" s="578"/>
      <c r="D6" s="578"/>
      <c r="E6" s="587"/>
      <c r="F6" s="578"/>
      <c r="G6" s="603" t="s">
        <v>107</v>
      </c>
      <c r="H6" s="603"/>
      <c r="I6" s="603" t="s">
        <v>108</v>
      </c>
      <c r="J6" s="603"/>
      <c r="K6" s="603" t="s">
        <v>109</v>
      </c>
      <c r="L6" s="603"/>
      <c r="M6" s="603" t="s">
        <v>110</v>
      </c>
      <c r="N6" s="603"/>
      <c r="O6" s="604"/>
      <c r="P6" s="604"/>
      <c r="Q6" s="565"/>
      <c r="R6" s="565"/>
      <c r="S6" s="565"/>
      <c r="T6" s="565"/>
      <c r="U6" s="584"/>
    </row>
    <row r="7" spans="1:27" s="66" customFormat="1" ht="24" customHeight="1" x14ac:dyDescent="0.25">
      <c r="A7" s="603"/>
      <c r="B7" s="566"/>
      <c r="C7" s="579"/>
      <c r="D7" s="579"/>
      <c r="E7" s="588"/>
      <c r="F7" s="579"/>
      <c r="G7" s="345" t="s">
        <v>111</v>
      </c>
      <c r="H7" s="345" t="s">
        <v>12</v>
      </c>
      <c r="I7" s="345" t="s">
        <v>111</v>
      </c>
      <c r="J7" s="345" t="s">
        <v>12</v>
      </c>
      <c r="K7" s="345" t="s">
        <v>111</v>
      </c>
      <c r="L7" s="345" t="s">
        <v>12</v>
      </c>
      <c r="M7" s="345" t="s">
        <v>111</v>
      </c>
      <c r="N7" s="345" t="s">
        <v>12</v>
      </c>
      <c r="O7" s="345" t="s">
        <v>111</v>
      </c>
      <c r="P7" s="345" t="s">
        <v>12</v>
      </c>
      <c r="Q7" s="566"/>
      <c r="R7" s="566"/>
      <c r="S7" s="566"/>
      <c r="T7" s="566"/>
      <c r="U7" s="585"/>
    </row>
    <row r="8" spans="1:27" ht="15.75" customHeight="1" x14ac:dyDescent="0.25">
      <c r="A8" s="317"/>
      <c r="B8" s="318"/>
      <c r="C8" s="318"/>
      <c r="D8" s="318"/>
      <c r="E8" s="318"/>
      <c r="F8" s="318"/>
      <c r="G8" s="318"/>
      <c r="H8" s="318"/>
      <c r="I8" s="317" t="s">
        <v>114</v>
      </c>
      <c r="J8" s="318"/>
      <c r="K8" s="318"/>
      <c r="L8" s="318"/>
      <c r="M8" s="318"/>
      <c r="N8" s="318"/>
      <c r="O8" s="318"/>
      <c r="P8" s="318"/>
      <c r="Q8" s="318"/>
      <c r="R8" s="318"/>
      <c r="S8" s="318"/>
      <c r="T8" s="318"/>
      <c r="U8" s="319"/>
    </row>
    <row r="9" spans="1:27" ht="141.75" x14ac:dyDescent="0.25">
      <c r="A9" s="606" t="s">
        <v>1470</v>
      </c>
      <c r="B9" s="605" t="s">
        <v>1885</v>
      </c>
      <c r="C9" s="466" t="s">
        <v>1687</v>
      </c>
      <c r="D9" s="467" t="s">
        <v>1688</v>
      </c>
      <c r="E9" s="384" t="s">
        <v>1689</v>
      </c>
      <c r="F9" s="384" t="s">
        <v>1690</v>
      </c>
      <c r="G9" s="265"/>
      <c r="H9" s="468"/>
      <c r="I9" s="468"/>
      <c r="J9" s="468"/>
      <c r="K9" s="468"/>
      <c r="L9" s="468"/>
      <c r="M9" s="468"/>
      <c r="N9" s="468"/>
      <c r="O9" s="469">
        <v>0</v>
      </c>
      <c r="P9" s="470"/>
      <c r="Q9" s="468"/>
      <c r="R9" s="513" t="s">
        <v>1691</v>
      </c>
      <c r="S9" s="514" t="s">
        <v>1692</v>
      </c>
      <c r="T9" s="514" t="s">
        <v>1693</v>
      </c>
      <c r="U9" s="514" t="s">
        <v>1694</v>
      </c>
    </row>
    <row r="10" spans="1:27" ht="164.25" customHeight="1" x14ac:dyDescent="0.25">
      <c r="A10" s="607"/>
      <c r="B10" s="605"/>
      <c r="C10" s="466" t="s">
        <v>1695</v>
      </c>
      <c r="D10" s="265" t="s">
        <v>1696</v>
      </c>
      <c r="E10" s="384" t="s">
        <v>1697</v>
      </c>
      <c r="F10" s="384" t="s">
        <v>1698</v>
      </c>
      <c r="G10" s="261">
        <v>1</v>
      </c>
      <c r="H10" s="387"/>
      <c r="I10" s="389"/>
      <c r="J10" s="387"/>
      <c r="K10" s="389"/>
      <c r="L10" s="387"/>
      <c r="M10" s="389"/>
      <c r="N10" s="387"/>
      <c r="O10" s="387">
        <v>1</v>
      </c>
      <c r="P10" s="388"/>
      <c r="Q10" s="387"/>
      <c r="R10" s="260" t="s">
        <v>1699</v>
      </c>
      <c r="S10" s="260" t="s">
        <v>1700</v>
      </c>
      <c r="T10" s="260" t="s">
        <v>1701</v>
      </c>
      <c r="U10" s="516" t="s">
        <v>1702</v>
      </c>
    </row>
    <row r="11" spans="1:27" ht="110.25" x14ac:dyDescent="0.25">
      <c r="A11" s="607"/>
      <c r="B11" s="605"/>
      <c r="C11" s="480" t="s">
        <v>1730</v>
      </c>
      <c r="D11" s="467" t="s">
        <v>1731</v>
      </c>
      <c r="E11" s="384" t="s">
        <v>1732</v>
      </c>
      <c r="F11" s="481" t="s">
        <v>1733</v>
      </c>
      <c r="G11" s="482">
        <v>25</v>
      </c>
      <c r="H11" s="483"/>
      <c r="I11" s="483">
        <v>25</v>
      </c>
      <c r="J11" s="483"/>
      <c r="K11" s="483">
        <v>25</v>
      </c>
      <c r="L11" s="483"/>
      <c r="M11" s="483">
        <v>25</v>
      </c>
      <c r="N11" s="483"/>
      <c r="O11" s="483">
        <v>100</v>
      </c>
      <c r="P11" s="484"/>
      <c r="Q11" s="485"/>
      <c r="R11" s="486" t="s">
        <v>1734</v>
      </c>
      <c r="S11" s="487" t="s">
        <v>1735</v>
      </c>
      <c r="T11" s="487" t="s">
        <v>1721</v>
      </c>
      <c r="U11" s="467" t="s">
        <v>1722</v>
      </c>
    </row>
    <row r="12" spans="1:27" ht="126" x14ac:dyDescent="0.25">
      <c r="A12" s="607"/>
      <c r="B12" s="605"/>
      <c r="C12" s="466" t="s">
        <v>1695</v>
      </c>
      <c r="D12" s="265" t="s">
        <v>1736</v>
      </c>
      <c r="E12" s="384" t="s">
        <v>1737</v>
      </c>
      <c r="F12" s="384" t="s">
        <v>1738</v>
      </c>
      <c r="G12" s="471"/>
      <c r="H12" s="468"/>
      <c r="I12" s="468">
        <v>12</v>
      </c>
      <c r="J12" s="468"/>
      <c r="K12" s="468"/>
      <c r="L12" s="468"/>
      <c r="M12" s="468">
        <v>12</v>
      </c>
      <c r="N12" s="468"/>
      <c r="O12" s="472">
        <v>24</v>
      </c>
      <c r="P12" s="470"/>
      <c r="Q12" s="468">
        <v>305</v>
      </c>
      <c r="R12" s="265" t="s">
        <v>1739</v>
      </c>
      <c r="S12" s="265" t="s">
        <v>1740</v>
      </c>
      <c r="T12" s="516" t="s">
        <v>1741</v>
      </c>
      <c r="U12" s="516" t="s">
        <v>1742</v>
      </c>
    </row>
    <row r="13" spans="1:27" ht="165" customHeight="1" x14ac:dyDescent="0.25">
      <c r="A13" s="607"/>
      <c r="B13" s="605"/>
      <c r="C13" s="466" t="s">
        <v>1743</v>
      </c>
      <c r="D13" s="467" t="s">
        <v>1744</v>
      </c>
      <c r="E13" s="466" t="s">
        <v>1745</v>
      </c>
      <c r="F13" s="466" t="s">
        <v>1746</v>
      </c>
      <c r="G13" s="517"/>
      <c r="H13" s="518"/>
      <c r="I13" s="512"/>
      <c r="J13" s="512"/>
      <c r="K13" s="512"/>
      <c r="L13" s="512"/>
      <c r="M13" s="512"/>
      <c r="N13" s="512"/>
      <c r="O13" s="519"/>
      <c r="P13" s="520"/>
      <c r="Q13" s="512">
        <v>6</v>
      </c>
      <c r="R13" s="467" t="s">
        <v>1747</v>
      </c>
      <c r="S13" s="467" t="s">
        <v>1748</v>
      </c>
      <c r="T13" s="516" t="s">
        <v>1749</v>
      </c>
      <c r="U13" s="516" t="s">
        <v>1750</v>
      </c>
      <c r="V13" s="515"/>
      <c r="W13" s="515"/>
    </row>
    <row r="14" spans="1:27" ht="165" customHeight="1" x14ac:dyDescent="0.25">
      <c r="A14" s="607"/>
      <c r="B14" s="605"/>
      <c r="C14" s="466" t="s">
        <v>1751</v>
      </c>
      <c r="D14" s="467" t="s">
        <v>1752</v>
      </c>
      <c r="E14" s="466" t="s">
        <v>1753</v>
      </c>
      <c r="F14" s="466" t="s">
        <v>1754</v>
      </c>
      <c r="G14" s="517">
        <v>0.25</v>
      </c>
      <c r="H14" s="518">
        <v>117318.68625</v>
      </c>
      <c r="I14" s="512">
        <v>0.25</v>
      </c>
      <c r="J14" s="512">
        <v>117318.68625</v>
      </c>
      <c r="K14" s="512">
        <v>0.25</v>
      </c>
      <c r="L14" s="512">
        <v>117318.68625</v>
      </c>
      <c r="M14" s="512">
        <v>0.25</v>
      </c>
      <c r="N14" s="512">
        <v>117318.68625</v>
      </c>
      <c r="O14" s="519">
        <v>1</v>
      </c>
      <c r="P14" s="521">
        <f>'2. CONTRATACION DE PERSONAL'!D10+'3. EQUIPO DE OFICINA'!D48+'4. EQUIPO TECNOLÓGICOS'!D56+'5. ACTIVIDADES ESPECIALES'!D94</f>
        <v>469274.745</v>
      </c>
      <c r="Q14" s="512">
        <v>6</v>
      </c>
      <c r="R14" s="516" t="s">
        <v>1755</v>
      </c>
      <c r="S14" s="516" t="s">
        <v>1756</v>
      </c>
      <c r="T14" s="516" t="s">
        <v>1749</v>
      </c>
      <c r="U14" s="516" t="s">
        <v>1750</v>
      </c>
    </row>
    <row r="15" spans="1:27" ht="165" customHeight="1" x14ac:dyDescent="0.25">
      <c r="A15" s="607"/>
      <c r="B15" s="522" t="s">
        <v>1889</v>
      </c>
      <c r="C15" s="466" t="s">
        <v>1757</v>
      </c>
      <c r="D15" s="467" t="s">
        <v>1758</v>
      </c>
      <c r="E15" s="466" t="s">
        <v>1759</v>
      </c>
      <c r="F15" s="466" t="s">
        <v>1760</v>
      </c>
      <c r="G15" s="517">
        <v>1</v>
      </c>
      <c r="H15" s="518"/>
      <c r="I15" s="512"/>
      <c r="J15" s="512"/>
      <c r="K15" s="512"/>
      <c r="L15" s="512"/>
      <c r="M15" s="512"/>
      <c r="N15" s="512"/>
      <c r="O15" s="519">
        <v>1</v>
      </c>
      <c r="P15" s="521"/>
      <c r="Q15" s="512"/>
      <c r="R15" s="516" t="s">
        <v>1761</v>
      </c>
      <c r="S15" s="516" t="s">
        <v>1700</v>
      </c>
      <c r="T15" s="516" t="s">
        <v>1701</v>
      </c>
      <c r="U15" s="516" t="s">
        <v>1702</v>
      </c>
    </row>
    <row r="16" spans="1:27" ht="165" customHeight="1" x14ac:dyDescent="0.25">
      <c r="A16" s="607"/>
      <c r="B16" s="522"/>
      <c r="C16" s="466" t="s">
        <v>1762</v>
      </c>
      <c r="D16" s="467" t="s">
        <v>1763</v>
      </c>
      <c r="E16" s="466" t="s">
        <v>1764</v>
      </c>
      <c r="F16" s="466" t="s">
        <v>1765</v>
      </c>
      <c r="G16" s="517">
        <v>1</v>
      </c>
      <c r="H16" s="518"/>
      <c r="I16" s="512"/>
      <c r="J16" s="512"/>
      <c r="K16" s="512"/>
      <c r="L16" s="512"/>
      <c r="M16" s="512"/>
      <c r="N16" s="512"/>
      <c r="O16" s="519">
        <v>1</v>
      </c>
      <c r="P16" s="521"/>
      <c r="Q16" s="512"/>
      <c r="R16" s="516" t="s">
        <v>1766</v>
      </c>
      <c r="S16" s="516" t="s">
        <v>1767</v>
      </c>
      <c r="T16" s="516" t="s">
        <v>1768</v>
      </c>
      <c r="U16" s="516" t="s">
        <v>1769</v>
      </c>
    </row>
    <row r="17" spans="1:21" ht="15.75" x14ac:dyDescent="0.25">
      <c r="A17" s="608"/>
      <c r="B17" s="523"/>
      <c r="C17" s="325"/>
      <c r="D17" s="260"/>
      <c r="E17" s="325"/>
      <c r="F17" s="325"/>
      <c r="G17" s="261"/>
      <c r="H17" s="387"/>
      <c r="I17" s="389"/>
      <c r="J17" s="387"/>
      <c r="K17" s="389"/>
      <c r="L17" s="387"/>
      <c r="M17" s="389"/>
      <c r="N17" s="387"/>
      <c r="O17" s="387"/>
      <c r="P17" s="388"/>
      <c r="Q17" s="387"/>
      <c r="R17" s="387"/>
      <c r="S17" s="260"/>
      <c r="T17" s="260"/>
      <c r="U17" s="260"/>
    </row>
    <row r="18" spans="1:21" ht="103.5" customHeight="1" x14ac:dyDescent="0.25">
      <c r="A18" s="593" t="s">
        <v>1471</v>
      </c>
      <c r="B18" s="593" t="s">
        <v>1890</v>
      </c>
      <c r="C18" s="466" t="s">
        <v>1703</v>
      </c>
      <c r="D18" s="467" t="s">
        <v>1704</v>
      </c>
      <c r="E18" s="384" t="s">
        <v>1705</v>
      </c>
      <c r="F18" s="384" t="s">
        <v>1706</v>
      </c>
      <c r="G18" s="265">
        <v>1</v>
      </c>
      <c r="H18" s="468"/>
      <c r="I18" s="468"/>
      <c r="J18" s="468"/>
      <c r="K18" s="468"/>
      <c r="L18" s="468"/>
      <c r="M18" s="468"/>
      <c r="N18" s="468"/>
      <c r="O18" s="469">
        <v>1</v>
      </c>
      <c r="P18" s="470"/>
      <c r="Q18" s="468"/>
      <c r="R18" s="468" t="s">
        <v>1707</v>
      </c>
      <c r="S18" s="265" t="s">
        <v>1708</v>
      </c>
      <c r="T18" s="265" t="s">
        <v>1709</v>
      </c>
      <c r="U18" s="265" t="s">
        <v>1694</v>
      </c>
    </row>
    <row r="19" spans="1:21" ht="103.5" customHeight="1" x14ac:dyDescent="0.25">
      <c r="A19" s="594"/>
      <c r="B19" s="594"/>
      <c r="C19" s="384" t="s">
        <v>1710</v>
      </c>
      <c r="D19" s="265" t="s">
        <v>1711</v>
      </c>
      <c r="E19" s="384" t="s">
        <v>1712</v>
      </c>
      <c r="F19" s="384" t="s">
        <v>1713</v>
      </c>
      <c r="G19" s="471">
        <v>0.25</v>
      </c>
      <c r="H19" s="468"/>
      <c r="I19" s="468">
        <v>0.25</v>
      </c>
      <c r="J19" s="468"/>
      <c r="K19" s="468">
        <v>0.25</v>
      </c>
      <c r="L19" s="468"/>
      <c r="M19" s="468">
        <v>0.25</v>
      </c>
      <c r="N19" s="468"/>
      <c r="O19" s="472">
        <v>1</v>
      </c>
      <c r="P19" s="470"/>
      <c r="Q19" s="468">
        <v>3</v>
      </c>
      <c r="R19" s="468" t="s">
        <v>1714</v>
      </c>
      <c r="S19" s="265" t="s">
        <v>1715</v>
      </c>
      <c r="T19" s="265" t="s">
        <v>1716</v>
      </c>
      <c r="U19" s="265" t="s">
        <v>1717</v>
      </c>
    </row>
    <row r="20" spans="1:21" ht="216.75" customHeight="1" x14ac:dyDescent="0.25">
      <c r="A20" s="594"/>
      <c r="B20" s="594"/>
      <c r="C20" s="325" t="s">
        <v>1703</v>
      </c>
      <c r="D20" s="260" t="s">
        <v>1718</v>
      </c>
      <c r="E20" s="325"/>
      <c r="F20" s="325" t="s">
        <v>1891</v>
      </c>
      <c r="G20" s="260">
        <v>0.25</v>
      </c>
      <c r="H20" s="387"/>
      <c r="I20" s="387">
        <v>0.25</v>
      </c>
      <c r="J20" s="387"/>
      <c r="K20" s="387">
        <v>0.25</v>
      </c>
      <c r="L20" s="387"/>
      <c r="M20" s="387">
        <v>0.25</v>
      </c>
      <c r="N20" s="387"/>
      <c r="O20" s="387">
        <v>1</v>
      </c>
      <c r="P20" s="388"/>
      <c r="Q20" s="387"/>
      <c r="R20" s="524" t="s">
        <v>1719</v>
      </c>
      <c r="S20" s="524" t="s">
        <v>1720</v>
      </c>
      <c r="T20" s="516" t="s">
        <v>1721</v>
      </c>
      <c r="U20" s="516" t="s">
        <v>1722</v>
      </c>
    </row>
    <row r="21" spans="1:21" ht="15.75" x14ac:dyDescent="0.25">
      <c r="A21" s="594"/>
      <c r="B21" s="594"/>
      <c r="C21" s="325"/>
      <c r="D21" s="260"/>
      <c r="E21" s="325"/>
      <c r="F21" s="325"/>
      <c r="G21" s="260"/>
      <c r="H21" s="387"/>
      <c r="I21" s="387"/>
      <c r="J21" s="387"/>
      <c r="K21" s="387"/>
      <c r="L21" s="387"/>
      <c r="M21" s="387"/>
      <c r="N21" s="387"/>
      <c r="O21" s="387"/>
      <c r="P21" s="388"/>
      <c r="Q21" s="387"/>
      <c r="R21" s="387"/>
      <c r="S21" s="260"/>
      <c r="T21" s="260"/>
      <c r="U21" s="260"/>
    </row>
    <row r="22" spans="1:21" ht="15.75" x14ac:dyDescent="0.25">
      <c r="A22" s="594"/>
      <c r="B22" s="594"/>
      <c r="C22" s="325"/>
      <c r="D22" s="260"/>
      <c r="E22" s="325"/>
      <c r="F22" s="325"/>
      <c r="G22" s="260"/>
      <c r="H22" s="387"/>
      <c r="I22" s="387"/>
      <c r="J22" s="387"/>
      <c r="K22" s="387"/>
      <c r="L22" s="387"/>
      <c r="M22" s="387"/>
      <c r="N22" s="387"/>
      <c r="O22" s="387"/>
      <c r="P22" s="388"/>
      <c r="Q22" s="387"/>
      <c r="R22" s="387"/>
      <c r="S22" s="260"/>
      <c r="T22" s="260"/>
      <c r="U22" s="260"/>
    </row>
    <row r="23" spans="1:21" ht="15.75" x14ac:dyDescent="0.25">
      <c r="A23" s="594"/>
      <c r="B23" s="598"/>
      <c r="C23" s="325"/>
      <c r="D23" s="260"/>
      <c r="E23" s="325"/>
      <c r="F23" s="325"/>
      <c r="G23" s="260"/>
      <c r="H23" s="387"/>
      <c r="I23" s="387"/>
      <c r="J23" s="387"/>
      <c r="K23" s="387"/>
      <c r="L23" s="387"/>
      <c r="M23" s="387"/>
      <c r="N23" s="387"/>
      <c r="O23" s="387"/>
      <c r="P23" s="388"/>
      <c r="Q23" s="387"/>
      <c r="R23" s="387"/>
      <c r="S23" s="260"/>
      <c r="T23" s="260"/>
      <c r="U23" s="260"/>
    </row>
    <row r="24" spans="1:21" ht="135" x14ac:dyDescent="0.25">
      <c r="A24" s="594"/>
      <c r="B24" s="525" t="s">
        <v>1892</v>
      </c>
      <c r="C24" s="473" t="s">
        <v>1723</v>
      </c>
      <c r="D24" s="474" t="s">
        <v>1724</v>
      </c>
      <c r="E24" s="473" t="s">
        <v>1725</v>
      </c>
      <c r="F24" s="473" t="s">
        <v>1726</v>
      </c>
      <c r="G24" s="477">
        <v>1</v>
      </c>
      <c r="H24" s="478"/>
      <c r="I24" s="474"/>
      <c r="J24" s="478"/>
      <c r="K24" s="474"/>
      <c r="L24" s="478"/>
      <c r="M24" s="474"/>
      <c r="N24" s="478"/>
      <c r="O24" s="479">
        <f t="shared" ref="O24" si="0">G24+I24+K24+M24</f>
        <v>1</v>
      </c>
      <c r="P24" s="475"/>
      <c r="Q24" s="476"/>
      <c r="R24" s="476" t="s">
        <v>1727</v>
      </c>
      <c r="S24" s="474" t="s">
        <v>1728</v>
      </c>
      <c r="T24" s="474" t="s">
        <v>1729</v>
      </c>
      <c r="U24" s="474" t="s">
        <v>1694</v>
      </c>
    </row>
    <row r="25" spans="1:21" s="271" customFormat="1" ht="15.75" x14ac:dyDescent="0.25">
      <c r="A25" s="303"/>
      <c r="B25" s="304"/>
      <c r="C25" s="303" t="s">
        <v>101</v>
      </c>
      <c r="D25" s="304"/>
      <c r="E25" s="304"/>
      <c r="F25" s="305"/>
      <c r="G25" s="274">
        <f t="shared" ref="G25:P25" si="1">SUM(G8:G24)</f>
        <v>30.75</v>
      </c>
      <c r="H25" s="274">
        <f t="shared" si="1"/>
        <v>117318.68625</v>
      </c>
      <c r="I25" s="274">
        <f t="shared" si="1"/>
        <v>37.75</v>
      </c>
      <c r="J25" s="274">
        <f t="shared" si="1"/>
        <v>117318.68625</v>
      </c>
      <c r="K25" s="274">
        <f t="shared" si="1"/>
        <v>25.75</v>
      </c>
      <c r="L25" s="274">
        <f t="shared" si="1"/>
        <v>117318.68625</v>
      </c>
      <c r="M25" s="274">
        <f t="shared" si="1"/>
        <v>37.75</v>
      </c>
      <c r="N25" s="274">
        <f t="shared" si="1"/>
        <v>117318.68625</v>
      </c>
      <c r="O25" s="274">
        <f t="shared" si="1"/>
        <v>132</v>
      </c>
      <c r="P25" s="274">
        <f t="shared" si="1"/>
        <v>469274.745</v>
      </c>
      <c r="Q25" s="275"/>
      <c r="R25" s="275"/>
      <c r="S25" s="275"/>
      <c r="T25" s="275"/>
      <c r="U25" s="275"/>
    </row>
    <row r="26" spans="1:21" ht="15.75" x14ac:dyDescent="0.25">
      <c r="A26" s="271"/>
      <c r="B26" s="271"/>
      <c r="C26" s="271"/>
      <c r="D26" s="271"/>
      <c r="E26" s="270"/>
      <c r="F26" s="271"/>
      <c r="G26" s="271"/>
      <c r="S26" s="276"/>
      <c r="T26" s="276"/>
      <c r="U26" s="277"/>
    </row>
    <row r="27" spans="1:21" ht="15.75" x14ac:dyDescent="0.25">
      <c r="E27" s="270"/>
      <c r="S27" s="276"/>
      <c r="T27" s="276"/>
    </row>
    <row r="28" spans="1:21" ht="15.75" x14ac:dyDescent="0.25">
      <c r="E28" s="270"/>
      <c r="S28" s="276"/>
      <c r="T28" s="276"/>
    </row>
    <row r="29" spans="1:21" ht="15.75" x14ac:dyDescent="0.25">
      <c r="E29" s="270"/>
      <c r="S29" s="276"/>
      <c r="T29" s="276"/>
    </row>
    <row r="30" spans="1:21" ht="15.75" x14ac:dyDescent="0.25">
      <c r="E30" s="270"/>
      <c r="S30" s="276"/>
      <c r="T30" s="276"/>
    </row>
    <row r="31" spans="1:21" ht="15.75" x14ac:dyDescent="0.25">
      <c r="E31" s="270"/>
      <c r="S31" s="276"/>
      <c r="T31" s="276"/>
    </row>
    <row r="32" spans="1:21" ht="15.75" x14ac:dyDescent="0.25">
      <c r="E32" s="270"/>
      <c r="S32" s="276"/>
      <c r="T32" s="276"/>
    </row>
    <row r="33" spans="5:20" ht="15.75" x14ac:dyDescent="0.25">
      <c r="E33" s="270"/>
      <c r="S33" s="276"/>
      <c r="T33" s="276"/>
    </row>
    <row r="34" spans="5:20" ht="15.75" x14ac:dyDescent="0.25">
      <c r="E34" s="270"/>
      <c r="S34" s="276"/>
      <c r="T34" s="276"/>
    </row>
    <row r="35" spans="5:20" ht="15.75" x14ac:dyDescent="0.25">
      <c r="E35" s="270"/>
      <c r="S35" s="276"/>
      <c r="T35" s="276"/>
    </row>
    <row r="36" spans="5:20" ht="15.75" x14ac:dyDescent="0.25">
      <c r="E36" s="270"/>
      <c r="S36" s="276"/>
      <c r="T36" s="276"/>
    </row>
    <row r="37" spans="5:20" ht="15.75" x14ac:dyDescent="0.25">
      <c r="E37" s="270"/>
      <c r="S37" s="278"/>
      <c r="T37" s="278"/>
    </row>
    <row r="38" spans="5:20" ht="15.75" x14ac:dyDescent="0.25">
      <c r="E38" s="270"/>
      <c r="S38" s="276"/>
      <c r="T38" s="276"/>
    </row>
    <row r="39" spans="5:20" ht="15.75" x14ac:dyDescent="0.25">
      <c r="E39" s="270"/>
      <c r="S39" s="276"/>
      <c r="T39" s="276"/>
    </row>
    <row r="40" spans="5:20" ht="15.75" x14ac:dyDescent="0.25">
      <c r="E40" s="270"/>
      <c r="S40" s="276"/>
      <c r="T40" s="276"/>
    </row>
    <row r="41" spans="5:20" ht="15.75" x14ac:dyDescent="0.25">
      <c r="E41" s="270"/>
      <c r="S41" s="276"/>
      <c r="T41" s="276"/>
    </row>
    <row r="42" spans="5:20" ht="15.75" x14ac:dyDescent="0.25">
      <c r="E42" s="270"/>
      <c r="S42" s="276"/>
      <c r="T42" s="276"/>
    </row>
    <row r="43" spans="5:20" ht="15.75" x14ac:dyDescent="0.25">
      <c r="E43" s="270"/>
      <c r="S43" s="276"/>
      <c r="T43" s="276"/>
    </row>
    <row r="44" spans="5:20" ht="15.75" x14ac:dyDescent="0.25">
      <c r="E44" s="270"/>
      <c r="S44" s="276"/>
      <c r="T44" s="276"/>
    </row>
    <row r="45" spans="5:20" ht="15.75" x14ac:dyDescent="0.25">
      <c r="E45" s="270"/>
      <c r="S45" s="276"/>
      <c r="T45" s="276"/>
    </row>
    <row r="46" spans="5:20" ht="15.75" x14ac:dyDescent="0.25">
      <c r="E46" s="270"/>
      <c r="S46" s="276"/>
      <c r="T46" s="276"/>
    </row>
    <row r="47" spans="5:20" ht="15.75" x14ac:dyDescent="0.25">
      <c r="E47" s="270"/>
      <c r="S47" s="276"/>
      <c r="T47" s="276"/>
    </row>
    <row r="48" spans="5:20" ht="15.75" x14ac:dyDescent="0.25">
      <c r="E48" s="270"/>
      <c r="S48" s="276"/>
      <c r="T48" s="276"/>
    </row>
    <row r="49" spans="5:20" ht="15.75" x14ac:dyDescent="0.25">
      <c r="E49" s="270"/>
      <c r="S49" s="278"/>
      <c r="T49" s="278"/>
    </row>
    <row r="50" spans="5:20" ht="15.75" x14ac:dyDescent="0.25">
      <c r="E50" s="270"/>
      <c r="S50" s="276"/>
      <c r="T50" s="276"/>
    </row>
    <row r="51" spans="5:20" ht="15.75" x14ac:dyDescent="0.25">
      <c r="E51" s="270"/>
      <c r="S51" s="276"/>
      <c r="T51" s="276"/>
    </row>
    <row r="52" spans="5:20" ht="15.75" x14ac:dyDescent="0.25">
      <c r="E52" s="270"/>
      <c r="S52" s="276"/>
      <c r="T52" s="276"/>
    </row>
    <row r="53" spans="5:20" ht="15.75" x14ac:dyDescent="0.25">
      <c r="E53" s="270"/>
      <c r="S53" s="276"/>
      <c r="T53" s="276"/>
    </row>
    <row r="54" spans="5:20" ht="15.75" x14ac:dyDescent="0.25">
      <c r="E54" s="270"/>
      <c r="S54" s="276"/>
      <c r="T54" s="276"/>
    </row>
    <row r="55" spans="5:20" ht="15.75" x14ac:dyDescent="0.25">
      <c r="E55" s="270"/>
      <c r="S55" s="276"/>
      <c r="T55" s="276"/>
    </row>
    <row r="56" spans="5:20" ht="15.75" x14ac:dyDescent="0.25">
      <c r="E56" s="270"/>
      <c r="S56" s="276"/>
      <c r="T56" s="276"/>
    </row>
    <row r="57" spans="5:20" ht="15.75" x14ac:dyDescent="0.25">
      <c r="E57" s="270"/>
      <c r="S57" s="276"/>
      <c r="T57" s="276"/>
    </row>
    <row r="58" spans="5:20" ht="15.75" x14ac:dyDescent="0.25">
      <c r="E58" s="270"/>
      <c r="S58" s="278"/>
      <c r="T58" s="278"/>
    </row>
    <row r="59" spans="5:20" ht="15.75" x14ac:dyDescent="0.25">
      <c r="E59" s="270"/>
      <c r="S59" s="276"/>
      <c r="T59" s="276"/>
    </row>
    <row r="60" spans="5:20" ht="15.75" x14ac:dyDescent="0.25">
      <c r="E60" s="270"/>
      <c r="S60" s="276"/>
      <c r="T60" s="276"/>
    </row>
    <row r="61" spans="5:20" x14ac:dyDescent="0.25">
      <c r="S61" s="276"/>
      <c r="T61" s="276"/>
    </row>
    <row r="62" spans="5:20" x14ac:dyDescent="0.25">
      <c r="S62" s="276"/>
      <c r="T62" s="276"/>
    </row>
    <row r="63" spans="5:20" x14ac:dyDescent="0.25">
      <c r="S63" s="276"/>
      <c r="T63" s="276"/>
    </row>
    <row r="64" spans="5:20" x14ac:dyDescent="0.25">
      <c r="S64" s="276"/>
      <c r="T64" s="276"/>
    </row>
    <row r="65" spans="5:20" x14ac:dyDescent="0.25">
      <c r="S65" s="276"/>
      <c r="T65" s="276"/>
    </row>
    <row r="66" spans="5:20" ht="15.75" x14ac:dyDescent="0.25">
      <c r="S66" s="278"/>
      <c r="T66" s="278"/>
    </row>
    <row r="67" spans="5:20" x14ac:dyDescent="0.25">
      <c r="S67" s="276"/>
      <c r="T67" s="276"/>
    </row>
    <row r="68" spans="5:20" x14ac:dyDescent="0.25">
      <c r="S68" s="276"/>
      <c r="T68" s="276"/>
    </row>
    <row r="69" spans="5:20" x14ac:dyDescent="0.25">
      <c r="S69" s="276"/>
      <c r="T69" s="276"/>
    </row>
    <row r="70" spans="5:20" x14ac:dyDescent="0.25">
      <c r="S70" s="276"/>
      <c r="T70" s="276"/>
    </row>
    <row r="71" spans="5:20" x14ac:dyDescent="0.25">
      <c r="S71" s="276"/>
      <c r="T71" s="276"/>
    </row>
    <row r="72" spans="5:20" x14ac:dyDescent="0.25">
      <c r="S72" s="276"/>
      <c r="T72" s="276"/>
    </row>
    <row r="76" spans="5:20" x14ac:dyDescent="0.25">
      <c r="E76" s="263"/>
      <c r="S76" s="273"/>
      <c r="T76" s="273"/>
    </row>
    <row r="77" spans="5:20" x14ac:dyDescent="0.25">
      <c r="E77" s="263"/>
      <c r="S77" s="273"/>
      <c r="T77" s="273"/>
    </row>
    <row r="78" spans="5:20" x14ac:dyDescent="0.25">
      <c r="E78" s="263"/>
      <c r="S78" s="273"/>
      <c r="T78" s="273"/>
    </row>
    <row r="79" spans="5:20" x14ac:dyDescent="0.25">
      <c r="E79" s="263"/>
      <c r="S79" s="273"/>
      <c r="T79" s="273"/>
    </row>
    <row r="80" spans="5:20" x14ac:dyDescent="0.25">
      <c r="E80" s="263"/>
      <c r="S80" s="273"/>
      <c r="T80" s="273"/>
    </row>
    <row r="81" spans="5:20" x14ac:dyDescent="0.25">
      <c r="E81" s="263"/>
      <c r="S81" s="273"/>
      <c r="T81" s="273"/>
    </row>
    <row r="82" spans="5:20" x14ac:dyDescent="0.25">
      <c r="E82" s="263"/>
      <c r="S82" s="273"/>
      <c r="T82" s="273"/>
    </row>
    <row r="83" spans="5:20" x14ac:dyDescent="0.25">
      <c r="E83" s="263"/>
      <c r="S83" s="273"/>
      <c r="T83" s="273"/>
    </row>
    <row r="84" spans="5:20" x14ac:dyDescent="0.25">
      <c r="E84" s="263"/>
      <c r="S84" s="273"/>
      <c r="T84" s="273"/>
    </row>
    <row r="85" spans="5:20" x14ac:dyDescent="0.25">
      <c r="E85" s="263"/>
      <c r="S85" s="273"/>
      <c r="T85" s="273"/>
    </row>
    <row r="86" spans="5:20" x14ac:dyDescent="0.25">
      <c r="E86" s="263"/>
      <c r="S86" s="273"/>
      <c r="T86" s="273"/>
    </row>
    <row r="87" spans="5:20" x14ac:dyDescent="0.25">
      <c r="E87" s="263"/>
      <c r="S87" s="273"/>
      <c r="T87" s="273"/>
    </row>
    <row r="88" spans="5:20" x14ac:dyDescent="0.25">
      <c r="E88" s="263"/>
      <c r="S88" s="273"/>
      <c r="T88" s="273"/>
    </row>
    <row r="89" spans="5:20" x14ac:dyDescent="0.25">
      <c r="E89" s="263"/>
      <c r="S89" s="273"/>
      <c r="T89" s="273"/>
    </row>
    <row r="90" spans="5:20" x14ac:dyDescent="0.25">
      <c r="E90" s="263"/>
      <c r="S90" s="273"/>
      <c r="T90" s="273"/>
    </row>
    <row r="91" spans="5:20" x14ac:dyDescent="0.25">
      <c r="E91" s="263"/>
      <c r="S91" s="273"/>
      <c r="T91" s="273"/>
    </row>
    <row r="92" spans="5:20" x14ac:dyDescent="0.25">
      <c r="E92" s="263"/>
      <c r="S92" s="273"/>
      <c r="T92" s="273"/>
    </row>
    <row r="93" spans="5:20" x14ac:dyDescent="0.25">
      <c r="E93" s="263"/>
      <c r="S93" s="273"/>
      <c r="T93" s="273"/>
    </row>
    <row r="94" spans="5:20" x14ac:dyDescent="0.25">
      <c r="E94" s="263"/>
      <c r="S94" s="273"/>
      <c r="T94" s="273"/>
    </row>
    <row r="95" spans="5:20" x14ac:dyDescent="0.25">
      <c r="E95" s="263"/>
      <c r="S95" s="273"/>
      <c r="T95" s="273"/>
    </row>
    <row r="96" spans="5:20" x14ac:dyDescent="0.25">
      <c r="E96" s="263"/>
      <c r="S96" s="273"/>
      <c r="T96" s="273"/>
    </row>
    <row r="97" spans="5:20" x14ac:dyDescent="0.25">
      <c r="E97" s="263"/>
      <c r="S97" s="273"/>
      <c r="T97" s="273"/>
    </row>
    <row r="98" spans="5:20" x14ac:dyDescent="0.25">
      <c r="E98" s="263"/>
      <c r="S98" s="273"/>
      <c r="T98" s="273"/>
    </row>
    <row r="99" spans="5:20" x14ac:dyDescent="0.25">
      <c r="E99" s="263"/>
      <c r="S99" s="273"/>
      <c r="T99" s="273"/>
    </row>
    <row r="100" spans="5:20" x14ac:dyDescent="0.25">
      <c r="E100" s="263"/>
      <c r="S100" s="273"/>
      <c r="T100" s="273"/>
    </row>
    <row r="101" spans="5:20" x14ac:dyDescent="0.25">
      <c r="E101" s="263"/>
      <c r="S101" s="273"/>
      <c r="T101" s="273"/>
    </row>
    <row r="102" spans="5:20" x14ac:dyDescent="0.25">
      <c r="E102" s="263"/>
      <c r="S102" s="273"/>
      <c r="T102" s="273"/>
    </row>
    <row r="103" spans="5:20" x14ac:dyDescent="0.25">
      <c r="E103" s="263"/>
      <c r="S103" s="273"/>
      <c r="T103" s="273"/>
    </row>
    <row r="104" spans="5:20" x14ac:dyDescent="0.25">
      <c r="E104" s="263"/>
      <c r="S104" s="273"/>
      <c r="T104" s="273"/>
    </row>
    <row r="105" spans="5:20" x14ac:dyDescent="0.25">
      <c r="E105" s="263"/>
    </row>
    <row r="106" spans="5:20" x14ac:dyDescent="0.25">
      <c r="E106" s="263"/>
    </row>
    <row r="107" spans="5:20" x14ac:dyDescent="0.25">
      <c r="E107" s="263"/>
    </row>
    <row r="108" spans="5:20" x14ac:dyDescent="0.25">
      <c r="E108" s="263"/>
    </row>
    <row r="109" spans="5:20" x14ac:dyDescent="0.25">
      <c r="E109" s="263"/>
    </row>
    <row r="110" spans="5:20" x14ac:dyDescent="0.25">
      <c r="E110" s="263"/>
    </row>
    <row r="111" spans="5:20" x14ac:dyDescent="0.25">
      <c r="E111" s="263"/>
    </row>
    <row r="112" spans="5:20" x14ac:dyDescent="0.25">
      <c r="E112" s="263"/>
    </row>
    <row r="113" spans="5:5" x14ac:dyDescent="0.25">
      <c r="E113" s="263"/>
    </row>
    <row r="114" spans="5:5" x14ac:dyDescent="0.25">
      <c r="E114" s="263"/>
    </row>
    <row r="115" spans="5:5" x14ac:dyDescent="0.25">
      <c r="E115" s="263"/>
    </row>
    <row r="116" spans="5:5" x14ac:dyDescent="0.25">
      <c r="E116" s="263"/>
    </row>
    <row r="117" spans="5:5" x14ac:dyDescent="0.25">
      <c r="E117" s="263"/>
    </row>
    <row r="118" spans="5:5" x14ac:dyDescent="0.25">
      <c r="E118" s="263"/>
    </row>
    <row r="119" spans="5:5" x14ac:dyDescent="0.25">
      <c r="E119" s="263"/>
    </row>
    <row r="120" spans="5:5" x14ac:dyDescent="0.25">
      <c r="E120" s="263"/>
    </row>
    <row r="121" spans="5:5" x14ac:dyDescent="0.25">
      <c r="E121" s="263"/>
    </row>
    <row r="122" spans="5:5" x14ac:dyDescent="0.25">
      <c r="E122" s="263"/>
    </row>
    <row r="123" spans="5:5" x14ac:dyDescent="0.25">
      <c r="E123" s="263"/>
    </row>
    <row r="124" spans="5:5" x14ac:dyDescent="0.25">
      <c r="E124" s="263"/>
    </row>
    <row r="125" spans="5:5" x14ac:dyDescent="0.25">
      <c r="E125" s="263"/>
    </row>
    <row r="126" spans="5:5" x14ac:dyDescent="0.25">
      <c r="E126" s="263"/>
    </row>
    <row r="127" spans="5:5" x14ac:dyDescent="0.25">
      <c r="E127" s="263"/>
    </row>
    <row r="128" spans="5:5" x14ac:dyDescent="0.25">
      <c r="E128" s="263"/>
    </row>
    <row r="129" spans="5:5" x14ac:dyDescent="0.25">
      <c r="E129" s="263"/>
    </row>
    <row r="130" spans="5:5" x14ac:dyDescent="0.25">
      <c r="E130" s="263"/>
    </row>
    <row r="131" spans="5:5" x14ac:dyDescent="0.25">
      <c r="E131" s="263"/>
    </row>
    <row r="132" spans="5:5" x14ac:dyDescent="0.25">
      <c r="E132" s="263"/>
    </row>
    <row r="133" spans="5:5" x14ac:dyDescent="0.25">
      <c r="E133" s="263"/>
    </row>
    <row r="134" spans="5:5" x14ac:dyDescent="0.25">
      <c r="E134" s="263"/>
    </row>
    <row r="135" spans="5:5" x14ac:dyDescent="0.25">
      <c r="E135" s="263"/>
    </row>
    <row r="136" spans="5:5" x14ac:dyDescent="0.25">
      <c r="E136" s="263"/>
    </row>
    <row r="137" spans="5:5" x14ac:dyDescent="0.25">
      <c r="E137" s="263"/>
    </row>
    <row r="138" spans="5:5" x14ac:dyDescent="0.25">
      <c r="E138" s="263"/>
    </row>
    <row r="139" spans="5:5" x14ac:dyDescent="0.25">
      <c r="E139" s="263"/>
    </row>
    <row r="140" spans="5:5" x14ac:dyDescent="0.25">
      <c r="E140" s="263"/>
    </row>
    <row r="141" spans="5:5" x14ac:dyDescent="0.25">
      <c r="E141" s="263"/>
    </row>
    <row r="142" spans="5:5" x14ac:dyDescent="0.25">
      <c r="E142" s="263"/>
    </row>
    <row r="143" spans="5:5" x14ac:dyDescent="0.25">
      <c r="E143" s="263"/>
    </row>
    <row r="144" spans="5:5" x14ac:dyDescent="0.25">
      <c r="E144" s="263"/>
    </row>
  </sheetData>
  <mergeCells count="21">
    <mergeCell ref="B18:B23"/>
    <mergeCell ref="B9:B14"/>
    <mergeCell ref="A5:A7"/>
    <mergeCell ref="A18:A24"/>
    <mergeCell ref="A9:A17"/>
    <mergeCell ref="B5:B7"/>
    <mergeCell ref="Q5:Q7"/>
    <mergeCell ref="R5:R7"/>
    <mergeCell ref="F5:F7"/>
    <mergeCell ref="E5:E7"/>
    <mergeCell ref="G5:N5"/>
    <mergeCell ref="C5:C7"/>
    <mergeCell ref="D5:D7"/>
    <mergeCell ref="G6:H6"/>
    <mergeCell ref="I6:J6"/>
    <mergeCell ref="K6:L6"/>
    <mergeCell ref="M6:N6"/>
    <mergeCell ref="U5:U7"/>
    <mergeCell ref="O5:P6"/>
    <mergeCell ref="T5:T7"/>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topLeftCell="B1" zoomScale="50" zoomScaleNormal="50" workbookViewId="0">
      <pane ySplit="6" topLeftCell="A12" activePane="bottomLeft" state="frozen"/>
      <selection activeCell="O6" sqref="O6"/>
      <selection pane="bottomLeft" activeCell="P15" sqref="P15"/>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5.85546875" style="241" customWidth="1"/>
    <col min="9" max="9" width="15.28515625" customWidth="1"/>
    <col min="10" max="10" width="18.85546875" style="241" customWidth="1"/>
    <col min="12" max="12" width="13.7109375" style="241" bestFit="1" customWidth="1"/>
    <col min="14" max="14" width="13.7109375" style="241" bestFit="1" customWidth="1"/>
    <col min="15" max="15" width="15.28515625" customWidth="1"/>
    <col min="16" max="16" width="18.28515625" style="241" customWidth="1"/>
    <col min="17" max="17" width="14.140625" hidden="1" customWidth="1"/>
    <col min="18" max="20" width="14.140625" customWidth="1"/>
    <col min="21" max="21" width="17" customWidth="1"/>
  </cols>
  <sheetData>
    <row r="1" spans="1:24" ht="18.75" x14ac:dyDescent="0.25">
      <c r="B1" s="295"/>
      <c r="C1" s="295"/>
      <c r="D1" s="295"/>
      <c r="E1" s="295"/>
      <c r="F1" s="295"/>
      <c r="G1" s="295" t="s">
        <v>489</v>
      </c>
      <c r="I1" s="295"/>
      <c r="J1" s="295"/>
      <c r="K1" s="295"/>
      <c r="L1" s="295"/>
      <c r="M1" s="295"/>
      <c r="N1" s="295"/>
      <c r="O1" s="295"/>
      <c r="P1" s="295"/>
      <c r="Q1" s="295"/>
      <c r="R1" s="295"/>
      <c r="S1" s="295"/>
      <c r="T1" s="295"/>
      <c r="U1" s="295"/>
    </row>
    <row r="2" spans="1:24" ht="18.75" x14ac:dyDescent="0.25">
      <c r="A2" s="337" t="s">
        <v>1360</v>
      </c>
      <c r="B2" s="295"/>
      <c r="C2" s="295"/>
      <c r="D2" s="295"/>
      <c r="E2" s="295"/>
      <c r="F2" s="295"/>
      <c r="G2" s="295"/>
      <c r="I2" s="295"/>
      <c r="J2" s="295"/>
      <c r="K2" s="295"/>
      <c r="L2" s="295"/>
      <c r="M2" s="295"/>
      <c r="N2" s="295"/>
      <c r="O2" s="295"/>
      <c r="P2" s="295"/>
      <c r="Q2" s="295"/>
      <c r="R2" s="295"/>
      <c r="S2" s="295"/>
      <c r="T2" s="295"/>
      <c r="U2" s="295"/>
    </row>
    <row r="3" spans="1:24" x14ac:dyDescent="0.25">
      <c r="A3" s="611" t="s">
        <v>1362</v>
      </c>
      <c r="B3" s="611"/>
      <c r="C3" s="611"/>
      <c r="D3" s="611"/>
      <c r="E3" s="611"/>
      <c r="F3" s="611"/>
      <c r="G3" s="611"/>
      <c r="H3" s="611"/>
      <c r="I3" s="611"/>
      <c r="J3" s="611"/>
      <c r="K3" s="611"/>
      <c r="L3" s="611"/>
      <c r="M3" s="611"/>
      <c r="N3" s="611"/>
      <c r="O3" s="611"/>
      <c r="P3" s="611"/>
      <c r="Q3" s="611"/>
      <c r="R3" s="611"/>
      <c r="S3" s="611"/>
      <c r="T3" s="611"/>
      <c r="U3" s="611"/>
    </row>
    <row r="4" spans="1:24" ht="15" customHeight="1" x14ac:dyDescent="0.25">
      <c r="A4" s="603" t="s">
        <v>100</v>
      </c>
      <c r="B4" s="567" t="s">
        <v>115</v>
      </c>
      <c r="C4" s="577" t="s">
        <v>89</v>
      </c>
      <c r="D4" s="577" t="s">
        <v>90</v>
      </c>
      <c r="E4" s="586" t="s">
        <v>401</v>
      </c>
      <c r="F4" s="577" t="s">
        <v>91</v>
      </c>
      <c r="G4" s="603" t="s">
        <v>103</v>
      </c>
      <c r="H4" s="603"/>
      <c r="I4" s="603"/>
      <c r="J4" s="603"/>
      <c r="K4" s="603"/>
      <c r="L4" s="603"/>
      <c r="M4" s="603"/>
      <c r="N4" s="603"/>
      <c r="O4" s="604" t="s">
        <v>104</v>
      </c>
      <c r="P4" s="604"/>
      <c r="Q4" s="567" t="s">
        <v>105</v>
      </c>
      <c r="R4" s="567" t="s">
        <v>106</v>
      </c>
      <c r="S4" s="567" t="s">
        <v>113</v>
      </c>
      <c r="T4" s="567" t="s">
        <v>112</v>
      </c>
      <c r="U4" s="583" t="s">
        <v>92</v>
      </c>
    </row>
    <row r="5" spans="1:24" x14ac:dyDescent="0.25">
      <c r="A5" s="603"/>
      <c r="B5" s="565"/>
      <c r="C5" s="578"/>
      <c r="D5" s="578"/>
      <c r="E5" s="587"/>
      <c r="F5" s="578"/>
      <c r="G5" s="603" t="s">
        <v>107</v>
      </c>
      <c r="H5" s="603"/>
      <c r="I5" s="603" t="s">
        <v>108</v>
      </c>
      <c r="J5" s="603"/>
      <c r="K5" s="603" t="s">
        <v>109</v>
      </c>
      <c r="L5" s="603"/>
      <c r="M5" s="603" t="s">
        <v>110</v>
      </c>
      <c r="N5" s="603"/>
      <c r="O5" s="604"/>
      <c r="P5" s="604"/>
      <c r="Q5" s="565"/>
      <c r="R5" s="565"/>
      <c r="S5" s="565"/>
      <c r="T5" s="565"/>
      <c r="U5" s="584"/>
    </row>
    <row r="6" spans="1:24" ht="25.5" x14ac:dyDescent="0.25">
      <c r="A6" s="603"/>
      <c r="B6" s="566"/>
      <c r="C6" s="579"/>
      <c r="D6" s="579"/>
      <c r="E6" s="588"/>
      <c r="F6" s="579"/>
      <c r="G6" s="252" t="s">
        <v>111</v>
      </c>
      <c r="H6" s="239" t="s">
        <v>12</v>
      </c>
      <c r="I6" s="252" t="s">
        <v>111</v>
      </c>
      <c r="J6" s="239" t="s">
        <v>12</v>
      </c>
      <c r="K6" s="252" t="s">
        <v>111</v>
      </c>
      <c r="L6" s="239" t="s">
        <v>12</v>
      </c>
      <c r="M6" s="252" t="s">
        <v>111</v>
      </c>
      <c r="N6" s="239" t="s">
        <v>12</v>
      </c>
      <c r="O6" s="252" t="s">
        <v>111</v>
      </c>
      <c r="P6" s="239" t="s">
        <v>12</v>
      </c>
      <c r="Q6" s="566"/>
      <c r="R6" s="566"/>
      <c r="S6" s="566"/>
      <c r="T6" s="566"/>
      <c r="U6" s="585"/>
    </row>
    <row r="7" spans="1:24" ht="157.5" customHeight="1" x14ac:dyDescent="0.25">
      <c r="A7" s="593" t="s">
        <v>1394</v>
      </c>
      <c r="B7" s="605" t="s">
        <v>1893</v>
      </c>
      <c r="C7" s="609" t="s">
        <v>1894</v>
      </c>
      <c r="D7" s="527" t="s">
        <v>1896</v>
      </c>
      <c r="E7" s="406" t="s">
        <v>1897</v>
      </c>
      <c r="F7" s="260" t="s">
        <v>1898</v>
      </c>
      <c r="G7" s="261"/>
      <c r="H7" s="237"/>
      <c r="I7" s="261"/>
      <c r="J7" s="237"/>
      <c r="K7" s="261"/>
      <c r="L7" s="237"/>
      <c r="M7" s="261"/>
      <c r="N7" s="237"/>
      <c r="O7" s="260"/>
      <c r="P7" s="237"/>
      <c r="Q7" s="260">
        <v>156</v>
      </c>
      <c r="R7" s="524" t="s">
        <v>1899</v>
      </c>
      <c r="S7" s="524" t="s">
        <v>1900</v>
      </c>
      <c r="T7" s="529" t="s">
        <v>1901</v>
      </c>
      <c r="U7" s="529" t="s">
        <v>1902</v>
      </c>
    </row>
    <row r="8" spans="1:24" ht="126" x14ac:dyDescent="0.25">
      <c r="A8" s="594"/>
      <c r="B8" s="605"/>
      <c r="C8" s="610"/>
      <c r="D8" s="487" t="s">
        <v>1895</v>
      </c>
      <c r="E8" s="530" t="s">
        <v>1908</v>
      </c>
      <c r="F8" s="524" t="s">
        <v>1903</v>
      </c>
      <c r="G8" s="524">
        <v>15</v>
      </c>
      <c r="H8" s="440">
        <v>0</v>
      </c>
      <c r="I8" s="524">
        <v>15</v>
      </c>
      <c r="J8" s="440">
        <v>0</v>
      </c>
      <c r="K8" s="524">
        <v>15</v>
      </c>
      <c r="L8" s="440">
        <v>0</v>
      </c>
      <c r="M8" s="524">
        <v>15</v>
      </c>
      <c r="N8" s="440">
        <v>0</v>
      </c>
      <c r="O8" s="524">
        <v>15</v>
      </c>
      <c r="P8" s="440"/>
      <c r="Q8" s="524"/>
      <c r="R8" s="524" t="s">
        <v>1904</v>
      </c>
      <c r="S8" s="524" t="s">
        <v>1905</v>
      </c>
      <c r="T8" s="265" t="s">
        <v>1906</v>
      </c>
      <c r="U8" s="265" t="s">
        <v>1907</v>
      </c>
      <c r="V8" s="528"/>
      <c r="W8" s="528"/>
    </row>
    <row r="9" spans="1:24" ht="236.25" x14ac:dyDescent="0.25">
      <c r="A9" s="594"/>
      <c r="B9" s="605"/>
      <c r="C9" s="530" t="s">
        <v>1909</v>
      </c>
      <c r="D9" s="507" t="s">
        <v>1910</v>
      </c>
      <c r="E9" s="406" t="s">
        <v>1911</v>
      </c>
      <c r="F9" s="260" t="s">
        <v>1912</v>
      </c>
      <c r="G9" s="261"/>
      <c r="H9" s="237"/>
      <c r="I9" s="261"/>
      <c r="J9" s="237"/>
      <c r="K9" s="261"/>
      <c r="L9" s="237"/>
      <c r="M9" s="261"/>
      <c r="N9" s="237"/>
      <c r="O9" s="260"/>
      <c r="P9" s="237"/>
      <c r="Q9" s="260">
        <v>286</v>
      </c>
      <c r="R9" s="524" t="s">
        <v>1913</v>
      </c>
      <c r="S9" s="524" t="s">
        <v>1914</v>
      </c>
      <c r="T9" s="441" t="s">
        <v>1915</v>
      </c>
      <c r="U9" s="441" t="s">
        <v>1916</v>
      </c>
      <c r="X9" s="532"/>
    </row>
    <row r="10" spans="1:24" ht="141.75" x14ac:dyDescent="0.25">
      <c r="A10" s="594"/>
      <c r="B10" s="605"/>
      <c r="C10" s="530" t="s">
        <v>1917</v>
      </c>
      <c r="D10" s="507" t="s">
        <v>1918</v>
      </c>
      <c r="E10" s="406" t="s">
        <v>1919</v>
      </c>
      <c r="F10" s="260" t="s">
        <v>1920</v>
      </c>
      <c r="G10" s="261"/>
      <c r="H10" s="237"/>
      <c r="I10" s="261"/>
      <c r="J10" s="237"/>
      <c r="K10" s="261"/>
      <c r="L10" s="237"/>
      <c r="M10" s="261"/>
      <c r="N10" s="237"/>
      <c r="O10" s="260"/>
      <c r="P10" s="237"/>
      <c r="Q10" s="260">
        <v>142</v>
      </c>
      <c r="R10" s="524" t="s">
        <v>1921</v>
      </c>
      <c r="S10" s="524" t="s">
        <v>1922</v>
      </c>
      <c r="T10" s="441" t="s">
        <v>1923</v>
      </c>
      <c r="U10" s="441" t="s">
        <v>1916</v>
      </c>
      <c r="X10" s="532"/>
    </row>
    <row r="11" spans="1:24" ht="267.75" x14ac:dyDescent="0.25">
      <c r="A11" s="594"/>
      <c r="B11" s="593" t="s">
        <v>1924</v>
      </c>
      <c r="C11" s="526" t="s">
        <v>1925</v>
      </c>
      <c r="D11" s="526" t="s">
        <v>1926</v>
      </c>
      <c r="E11" s="530" t="s">
        <v>1956</v>
      </c>
      <c r="F11" s="524" t="s">
        <v>1927</v>
      </c>
      <c r="G11" s="531">
        <v>2</v>
      </c>
      <c r="H11" s="440">
        <v>711959.49</v>
      </c>
      <c r="I11" s="531"/>
      <c r="J11" s="440"/>
      <c r="K11" s="531"/>
      <c r="L11" s="440"/>
      <c r="M11" s="531"/>
      <c r="N11" s="440"/>
      <c r="O11" s="524">
        <v>2</v>
      </c>
      <c r="P11" s="440">
        <f>'2. CONTRATACION DE PERSONAL'!D99</f>
        <v>711959.49</v>
      </c>
      <c r="Q11" s="260"/>
      <c r="R11" s="260"/>
      <c r="S11" s="260" t="s">
        <v>1928</v>
      </c>
      <c r="T11" s="260" t="s">
        <v>1929</v>
      </c>
      <c r="U11" s="260" t="s">
        <v>1930</v>
      </c>
      <c r="V11" s="532" t="s">
        <v>1534</v>
      </c>
      <c r="W11" s="532" t="s">
        <v>1931</v>
      </c>
    </row>
    <row r="12" spans="1:24" ht="94.5" x14ac:dyDescent="0.25">
      <c r="A12" s="594"/>
      <c r="B12" s="594"/>
      <c r="C12" s="530" t="s">
        <v>1932</v>
      </c>
      <c r="D12" s="507" t="s">
        <v>1933</v>
      </c>
      <c r="E12" s="406"/>
      <c r="F12" s="265" t="s">
        <v>1934</v>
      </c>
      <c r="G12" s="265">
        <v>0.25</v>
      </c>
      <c r="H12" s="281"/>
      <c r="I12" s="265">
        <v>0.25</v>
      </c>
      <c r="J12" s="281"/>
      <c r="K12" s="265"/>
      <c r="L12" s="281"/>
      <c r="M12" s="265">
        <v>0.5</v>
      </c>
      <c r="N12" s="281"/>
      <c r="O12" s="265">
        <v>1</v>
      </c>
      <c r="P12" s="281"/>
      <c r="Q12" s="265"/>
      <c r="R12" s="265" t="s">
        <v>1935</v>
      </c>
      <c r="S12" s="265" t="s">
        <v>1936</v>
      </c>
      <c r="T12" s="533" t="s">
        <v>1937</v>
      </c>
      <c r="U12" s="533" t="s">
        <v>1938</v>
      </c>
    </row>
    <row r="13" spans="1:24" ht="78.75" x14ac:dyDescent="0.25">
      <c r="A13" s="594"/>
      <c r="B13" s="594"/>
      <c r="C13" s="530" t="s">
        <v>1939</v>
      </c>
      <c r="D13" s="507" t="s">
        <v>1940</v>
      </c>
      <c r="E13" s="406" t="s">
        <v>1941</v>
      </c>
      <c r="F13" s="260" t="s">
        <v>1942</v>
      </c>
      <c r="G13" s="260"/>
      <c r="H13" s="237"/>
      <c r="I13" s="260"/>
      <c r="J13" s="237"/>
      <c r="K13" s="260"/>
      <c r="L13" s="237"/>
      <c r="M13" s="260">
        <v>1</v>
      </c>
      <c r="N13" s="237"/>
      <c r="O13" s="260">
        <v>1</v>
      </c>
      <c r="P13" s="237"/>
      <c r="Q13" s="282">
        <v>29</v>
      </c>
      <c r="R13" s="260" t="s">
        <v>1943</v>
      </c>
      <c r="S13" s="283" t="s">
        <v>1715</v>
      </c>
      <c r="T13" s="533" t="s">
        <v>1944</v>
      </c>
      <c r="U13" s="533" t="s">
        <v>1945</v>
      </c>
    </row>
    <row r="14" spans="1:24" ht="135" customHeight="1" x14ac:dyDescent="0.25">
      <c r="A14" s="594"/>
      <c r="B14" s="594"/>
      <c r="C14" s="530" t="s">
        <v>1932</v>
      </c>
      <c r="D14" s="507" t="s">
        <v>1946</v>
      </c>
      <c r="E14" s="406" t="s">
        <v>1947</v>
      </c>
      <c r="F14" s="265" t="s">
        <v>1948</v>
      </c>
      <c r="G14" s="265"/>
      <c r="H14" s="281"/>
      <c r="I14" s="265"/>
      <c r="J14" s="281"/>
      <c r="K14" s="265"/>
      <c r="L14" s="281"/>
      <c r="M14" s="265">
        <v>1</v>
      </c>
      <c r="N14" s="281"/>
      <c r="O14" s="265">
        <v>1</v>
      </c>
      <c r="P14" s="281"/>
      <c r="Q14" s="265">
        <v>133</v>
      </c>
      <c r="R14" s="265" t="s">
        <v>1949</v>
      </c>
      <c r="S14" s="265" t="s">
        <v>1715</v>
      </c>
      <c r="T14" s="533" t="s">
        <v>1901</v>
      </c>
      <c r="U14" s="533" t="s">
        <v>1950</v>
      </c>
    </row>
    <row r="15" spans="1:24" ht="94.5" x14ac:dyDescent="0.25">
      <c r="A15" s="598"/>
      <c r="B15" s="598"/>
      <c r="C15" s="530" t="s">
        <v>1925</v>
      </c>
      <c r="D15" s="507" t="s">
        <v>1926</v>
      </c>
      <c r="E15" s="406" t="s">
        <v>1812</v>
      </c>
      <c r="F15" s="260" t="s">
        <v>1951</v>
      </c>
      <c r="G15" s="261">
        <v>1</v>
      </c>
      <c r="H15" s="237">
        <v>917642.88</v>
      </c>
      <c r="I15" s="261"/>
      <c r="J15" s="237"/>
      <c r="K15" s="261"/>
      <c r="L15" s="237"/>
      <c r="M15" s="260"/>
      <c r="N15" s="237"/>
      <c r="O15" s="260"/>
      <c r="P15" s="534">
        <f>'2. CONTRATACION DE PERSONAL'!D38</f>
        <v>917642.88</v>
      </c>
      <c r="Q15" s="260">
        <v>31</v>
      </c>
      <c r="R15" s="260" t="s">
        <v>1952</v>
      </c>
      <c r="S15" s="260" t="s">
        <v>1953</v>
      </c>
      <c r="T15" s="533" t="s">
        <v>1954</v>
      </c>
      <c r="U15" s="533" t="s">
        <v>1955</v>
      </c>
    </row>
    <row r="16" spans="1:24" ht="15.75" x14ac:dyDescent="0.25">
      <c r="A16" s="303"/>
      <c r="B16" s="304"/>
      <c r="C16" s="303" t="s">
        <v>1395</v>
      </c>
      <c r="D16" s="304"/>
      <c r="E16" s="304"/>
      <c r="F16" s="305"/>
      <c r="G16" s="274">
        <f t="shared" ref="G16:P16" si="0">SUM(G7:G15)</f>
        <v>18.25</v>
      </c>
      <c r="H16" s="284">
        <f t="shared" si="0"/>
        <v>1629602.37</v>
      </c>
      <c r="I16" s="274">
        <f t="shared" si="0"/>
        <v>15.25</v>
      </c>
      <c r="J16" s="284">
        <f t="shared" si="0"/>
        <v>0</v>
      </c>
      <c r="K16" s="274">
        <f t="shared" si="0"/>
        <v>15</v>
      </c>
      <c r="L16" s="284">
        <f t="shared" si="0"/>
        <v>0</v>
      </c>
      <c r="M16" s="274">
        <f t="shared" si="0"/>
        <v>17.5</v>
      </c>
      <c r="N16" s="284">
        <f t="shared" si="0"/>
        <v>0</v>
      </c>
      <c r="O16" s="284">
        <f t="shared" si="0"/>
        <v>20</v>
      </c>
      <c r="P16" s="284">
        <f>SUM(P7:P15)</f>
        <v>1629602.37</v>
      </c>
      <c r="Q16" s="275"/>
      <c r="R16" s="275"/>
      <c r="S16" s="275"/>
      <c r="T16" s="275"/>
      <c r="U16" s="275"/>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ht="15.6" customHeight="1" x14ac:dyDescent="0.25">
      <c r="H51"/>
      <c r="J51"/>
      <c r="L51"/>
      <c r="N51"/>
      <c r="P51"/>
    </row>
  </sheetData>
  <mergeCells count="22">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5"/>
    <mergeCell ref="G5:H5"/>
    <mergeCell ref="G4:N4"/>
    <mergeCell ref="O4:P5"/>
    <mergeCell ref="C7:C8"/>
    <mergeCell ref="B7:B10"/>
    <mergeCell ref="B11:B1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topLeftCell="B1" zoomScale="49" zoomScaleNormal="49" workbookViewId="0">
      <pane ySplit="8" topLeftCell="A13" activePane="bottomLeft" state="frozen"/>
      <selection activeCell="A7" sqref="A7"/>
      <selection pane="bottomLeft" activeCell="P15" sqref="P15"/>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1" bestFit="1" customWidth="1"/>
    <col min="9" max="9" width="15.28515625" customWidth="1"/>
    <col min="10" max="10" width="18.85546875" style="241" customWidth="1"/>
    <col min="12" max="12" width="12.140625" style="241" bestFit="1" customWidth="1"/>
    <col min="14" max="14" width="12.140625" style="241" bestFit="1" customWidth="1"/>
    <col min="15" max="15" width="15.28515625" customWidth="1"/>
    <col min="16" max="16" width="18.28515625" style="241" customWidth="1"/>
    <col min="17" max="17" width="14.140625" hidden="1" customWidth="1"/>
    <col min="18" max="20" width="14.140625" customWidth="1"/>
    <col min="21" max="21" width="17" customWidth="1"/>
  </cols>
  <sheetData>
    <row r="1" spans="1:27" ht="18.75" x14ac:dyDescent="0.25">
      <c r="G1" s="295" t="s">
        <v>1396</v>
      </c>
      <c r="I1" s="295"/>
      <c r="J1" s="295"/>
      <c r="K1" s="295"/>
      <c r="L1" s="295"/>
      <c r="M1" s="295"/>
      <c r="N1" s="295"/>
      <c r="O1" s="295"/>
      <c r="P1" s="295"/>
      <c r="Q1" s="295"/>
      <c r="R1" s="295"/>
      <c r="S1" s="295"/>
      <c r="T1" s="295"/>
      <c r="U1" s="295"/>
      <c r="V1" s="295"/>
      <c r="W1" s="295"/>
      <c r="X1" s="295"/>
      <c r="Y1" s="295"/>
      <c r="Z1" s="295"/>
      <c r="AA1" s="295"/>
    </row>
    <row r="2" spans="1:27" ht="18.75" x14ac:dyDescent="0.25">
      <c r="A2" s="334" t="s">
        <v>1360</v>
      </c>
      <c r="G2" s="295"/>
      <c r="I2" s="295"/>
      <c r="J2" s="295"/>
      <c r="K2" s="295"/>
      <c r="L2" s="295"/>
      <c r="M2" s="295"/>
      <c r="N2" s="295"/>
      <c r="O2" s="295"/>
      <c r="P2" s="295"/>
      <c r="Q2" s="295"/>
      <c r="R2" s="295"/>
      <c r="S2" s="295"/>
      <c r="T2" s="295"/>
      <c r="U2" s="295"/>
      <c r="V2" s="295"/>
      <c r="W2" s="295"/>
      <c r="X2" s="295"/>
      <c r="Y2" s="295"/>
      <c r="Z2" s="295"/>
      <c r="AA2" s="295"/>
    </row>
    <row r="3" spans="1:27" ht="18.75" x14ac:dyDescent="0.25">
      <c r="A3" s="335" t="s">
        <v>1400</v>
      </c>
      <c r="G3" s="295"/>
      <c r="I3" s="295"/>
      <c r="J3" s="295"/>
      <c r="K3" s="295"/>
      <c r="L3" s="295"/>
      <c r="M3" s="295"/>
      <c r="N3" s="295"/>
      <c r="O3" s="295"/>
      <c r="P3" s="295"/>
      <c r="Q3" s="295"/>
      <c r="R3" s="295"/>
      <c r="S3" s="295"/>
      <c r="T3" s="295"/>
      <c r="U3" s="295"/>
      <c r="V3" s="295"/>
      <c r="W3" s="295"/>
      <c r="X3" s="295"/>
      <c r="Y3" s="295"/>
      <c r="Z3" s="295"/>
      <c r="AA3" s="295"/>
    </row>
    <row r="4" spans="1:27" ht="18.75" x14ac:dyDescent="0.25">
      <c r="A4" s="335" t="s">
        <v>1399</v>
      </c>
      <c r="G4" s="295"/>
      <c r="I4" s="295"/>
      <c r="J4" s="295"/>
      <c r="K4" s="295"/>
      <c r="L4" s="295"/>
      <c r="M4" s="295"/>
      <c r="N4" s="295"/>
      <c r="O4" s="295"/>
      <c r="P4" s="295"/>
      <c r="Q4" s="295"/>
      <c r="R4" s="295"/>
      <c r="S4" s="295"/>
      <c r="T4" s="295"/>
      <c r="U4" s="295"/>
      <c r="V4" s="295"/>
      <c r="W4" s="295"/>
      <c r="X4" s="295"/>
      <c r="Y4" s="295"/>
      <c r="Z4" s="295"/>
      <c r="AA4" s="295"/>
    </row>
    <row r="5" spans="1:27" x14ac:dyDescent="0.25">
      <c r="A5" s="299" t="s">
        <v>1402</v>
      </c>
      <c r="B5" s="280"/>
      <c r="C5" s="280"/>
      <c r="D5" s="280"/>
      <c r="E5" s="280"/>
      <c r="F5" s="280"/>
      <c r="G5" s="280"/>
      <c r="H5" s="280"/>
      <c r="I5" s="280"/>
      <c r="J5" s="280"/>
      <c r="K5" s="280"/>
      <c r="L5" s="280"/>
      <c r="M5" s="280"/>
      <c r="N5" s="280"/>
      <c r="O5" s="280"/>
      <c r="P5" s="280"/>
      <c r="Q5" s="280"/>
      <c r="R5" s="280"/>
      <c r="S5" s="280"/>
      <c r="T5" s="280"/>
      <c r="U5" s="280"/>
    </row>
    <row r="6" spans="1:27" ht="15" customHeight="1" x14ac:dyDescent="0.25">
      <c r="A6" s="603" t="s">
        <v>100</v>
      </c>
      <c r="B6" s="567" t="s">
        <v>115</v>
      </c>
      <c r="C6" s="577" t="s">
        <v>89</v>
      </c>
      <c r="D6" s="577" t="s">
        <v>90</v>
      </c>
      <c r="E6" s="586" t="s">
        <v>401</v>
      </c>
      <c r="F6" s="577" t="s">
        <v>91</v>
      </c>
      <c r="G6" s="603" t="s">
        <v>103</v>
      </c>
      <c r="H6" s="603"/>
      <c r="I6" s="603"/>
      <c r="J6" s="603"/>
      <c r="K6" s="603"/>
      <c r="L6" s="603"/>
      <c r="M6" s="603"/>
      <c r="N6" s="603"/>
      <c r="O6" s="604" t="s">
        <v>104</v>
      </c>
      <c r="P6" s="604"/>
      <c r="Q6" s="567" t="s">
        <v>105</v>
      </c>
      <c r="R6" s="567" t="s">
        <v>106</v>
      </c>
      <c r="S6" s="567" t="s">
        <v>113</v>
      </c>
      <c r="T6" s="567" t="s">
        <v>112</v>
      </c>
      <c r="U6" s="583" t="s">
        <v>92</v>
      </c>
    </row>
    <row r="7" spans="1:27" x14ac:dyDescent="0.25">
      <c r="A7" s="603"/>
      <c r="B7" s="565"/>
      <c r="C7" s="578"/>
      <c r="D7" s="578"/>
      <c r="E7" s="587"/>
      <c r="F7" s="578"/>
      <c r="G7" s="603" t="s">
        <v>107</v>
      </c>
      <c r="H7" s="603"/>
      <c r="I7" s="603" t="s">
        <v>108</v>
      </c>
      <c r="J7" s="603"/>
      <c r="K7" s="603" t="s">
        <v>109</v>
      </c>
      <c r="L7" s="603"/>
      <c r="M7" s="603" t="s">
        <v>110</v>
      </c>
      <c r="N7" s="603"/>
      <c r="O7" s="604"/>
      <c r="P7" s="604"/>
      <c r="Q7" s="565"/>
      <c r="R7" s="565"/>
      <c r="S7" s="565"/>
      <c r="T7" s="565"/>
      <c r="U7" s="584"/>
    </row>
    <row r="8" spans="1:27" ht="25.5" x14ac:dyDescent="0.25">
      <c r="A8" s="603"/>
      <c r="B8" s="566"/>
      <c r="C8" s="579"/>
      <c r="D8" s="579"/>
      <c r="E8" s="588"/>
      <c r="F8" s="579"/>
      <c r="G8" s="252" t="s">
        <v>111</v>
      </c>
      <c r="H8" s="239" t="s">
        <v>12</v>
      </c>
      <c r="I8" s="252" t="s">
        <v>111</v>
      </c>
      <c r="J8" s="239" t="s">
        <v>12</v>
      </c>
      <c r="K8" s="252" t="s">
        <v>111</v>
      </c>
      <c r="L8" s="239" t="s">
        <v>12</v>
      </c>
      <c r="M8" s="252" t="s">
        <v>111</v>
      </c>
      <c r="N8" s="239" t="s">
        <v>12</v>
      </c>
      <c r="O8" s="252" t="s">
        <v>111</v>
      </c>
      <c r="P8" s="239" t="s">
        <v>12</v>
      </c>
      <c r="Q8" s="566"/>
      <c r="R8" s="566"/>
      <c r="S8" s="566"/>
      <c r="T8" s="566"/>
      <c r="U8" s="585"/>
    </row>
    <row r="9" spans="1:27" ht="90" x14ac:dyDescent="0.25">
      <c r="A9" s="593" t="s">
        <v>1397</v>
      </c>
      <c r="B9" s="593" t="s">
        <v>1957</v>
      </c>
      <c r="C9" s="260" t="s">
        <v>1958</v>
      </c>
      <c r="D9" s="260" t="s">
        <v>1959</v>
      </c>
      <c r="E9" s="509"/>
      <c r="F9" s="265" t="s">
        <v>1960</v>
      </c>
      <c r="G9" s="509"/>
      <c r="H9" s="281"/>
      <c r="I9" s="509"/>
      <c r="J9" s="281"/>
      <c r="K9" s="509"/>
      <c r="L9" s="281"/>
      <c r="M9" s="509"/>
      <c r="N9" s="281"/>
      <c r="O9" s="265"/>
      <c r="P9" s="281"/>
      <c r="Q9" s="265"/>
      <c r="R9" s="509"/>
      <c r="S9" s="509"/>
      <c r="T9" s="533" t="s">
        <v>1961</v>
      </c>
      <c r="U9" s="533" t="s">
        <v>1962</v>
      </c>
    </row>
    <row r="10" spans="1:27" ht="94.5" x14ac:dyDescent="0.25">
      <c r="A10" s="594"/>
      <c r="B10" s="594"/>
      <c r="C10" s="260" t="s">
        <v>1963</v>
      </c>
      <c r="D10" s="260" t="s">
        <v>1964</v>
      </c>
      <c r="E10" s="509"/>
      <c r="F10" s="265" t="s">
        <v>1965</v>
      </c>
      <c r="G10" s="265"/>
      <c r="H10" s="281"/>
      <c r="I10" s="265"/>
      <c r="J10" s="281"/>
      <c r="K10" s="265"/>
      <c r="L10" s="281"/>
      <c r="M10" s="265"/>
      <c r="N10" s="281"/>
      <c r="O10" s="265"/>
      <c r="P10" s="281"/>
      <c r="Q10" s="265"/>
      <c r="R10" s="265"/>
      <c r="S10" s="265"/>
      <c r="T10" s="265"/>
      <c r="U10" s="73"/>
    </row>
    <row r="11" spans="1:27" ht="223.5" customHeight="1" x14ac:dyDescent="0.25">
      <c r="A11" s="594"/>
      <c r="B11" s="594"/>
      <c r="C11" s="260" t="s">
        <v>1966</v>
      </c>
      <c r="D11" s="260" t="s">
        <v>1967</v>
      </c>
      <c r="E11" s="260"/>
      <c r="F11" s="265" t="s">
        <v>1968</v>
      </c>
      <c r="G11" s="265">
        <v>0.25</v>
      </c>
      <c r="H11" s="281"/>
      <c r="I11" s="265">
        <v>0.25</v>
      </c>
      <c r="J11" s="281"/>
      <c r="K11" s="265">
        <v>0.25</v>
      </c>
      <c r="L11" s="281"/>
      <c r="M11" s="265">
        <v>0.25</v>
      </c>
      <c r="N11" s="281"/>
      <c r="O11" s="472">
        <v>1</v>
      </c>
      <c r="P11" s="281"/>
      <c r="Q11" s="265"/>
      <c r="R11" s="467" t="s">
        <v>1969</v>
      </c>
      <c r="S11" s="465" t="s">
        <v>1970</v>
      </c>
      <c r="T11" s="441" t="s">
        <v>1971</v>
      </c>
      <c r="U11" s="441" t="s">
        <v>1535</v>
      </c>
    </row>
    <row r="12" spans="1:27" ht="124.5" customHeight="1" x14ac:dyDescent="0.25">
      <c r="A12" s="594"/>
      <c r="B12" s="594"/>
      <c r="C12" s="260" t="s">
        <v>1972</v>
      </c>
      <c r="D12" s="260" t="s">
        <v>1967</v>
      </c>
      <c r="E12" s="260"/>
      <c r="F12" s="265" t="s">
        <v>1973</v>
      </c>
      <c r="G12" s="265"/>
      <c r="H12" s="281"/>
      <c r="I12" s="265"/>
      <c r="J12" s="281"/>
      <c r="K12" s="265"/>
      <c r="L12" s="281"/>
      <c r="M12" s="265"/>
      <c r="N12" s="281"/>
      <c r="O12" s="265"/>
      <c r="P12" s="281"/>
      <c r="Q12" s="265"/>
      <c r="R12" s="265"/>
      <c r="S12" s="265"/>
      <c r="T12" s="265"/>
      <c r="U12" s="73"/>
    </row>
    <row r="13" spans="1:27" ht="94.5" x14ac:dyDescent="0.25">
      <c r="A13" s="594"/>
      <c r="B13" s="594"/>
      <c r="C13" s="260" t="s">
        <v>1974</v>
      </c>
      <c r="D13" s="260" t="s">
        <v>1975</v>
      </c>
      <c r="E13" s="260"/>
      <c r="F13" s="265" t="s">
        <v>1976</v>
      </c>
      <c r="G13" s="265"/>
      <c r="H13" s="281"/>
      <c r="I13" s="265"/>
      <c r="J13" s="281"/>
      <c r="K13" s="265"/>
      <c r="L13" s="281"/>
      <c r="M13" s="265"/>
      <c r="N13" s="281"/>
      <c r="O13" s="265"/>
      <c r="P13" s="281"/>
      <c r="Q13" s="265"/>
      <c r="R13" s="265"/>
      <c r="S13" s="265"/>
      <c r="T13" s="265"/>
      <c r="U13" s="73"/>
    </row>
    <row r="14" spans="1:27" ht="15.75" x14ac:dyDescent="0.25">
      <c r="A14" s="594"/>
      <c r="B14" s="598"/>
      <c r="C14" s="260"/>
      <c r="D14" s="260"/>
      <c r="E14" s="260"/>
      <c r="F14" s="265"/>
      <c r="G14" s="265"/>
      <c r="H14" s="281"/>
      <c r="I14" s="265"/>
      <c r="J14" s="281"/>
      <c r="K14" s="265"/>
      <c r="L14" s="281"/>
      <c r="M14" s="265"/>
      <c r="N14" s="281"/>
      <c r="O14" s="265"/>
      <c r="P14" s="281"/>
      <c r="Q14" s="265"/>
      <c r="R14" s="265"/>
      <c r="S14" s="265"/>
      <c r="T14" s="265"/>
      <c r="U14" s="73"/>
    </row>
    <row r="15" spans="1:27" ht="193.5" customHeight="1" x14ac:dyDescent="0.25">
      <c r="A15" s="594"/>
      <c r="B15" s="593" t="s">
        <v>1981</v>
      </c>
      <c r="C15" s="260" t="s">
        <v>1977</v>
      </c>
      <c r="D15" s="260"/>
      <c r="E15" s="260" t="s">
        <v>1811</v>
      </c>
      <c r="F15" s="265" t="s">
        <v>1978</v>
      </c>
      <c r="G15" s="265">
        <v>1</v>
      </c>
      <c r="H15" s="281"/>
      <c r="I15" s="265">
        <v>2</v>
      </c>
      <c r="J15" s="281"/>
      <c r="K15" s="265">
        <v>2</v>
      </c>
      <c r="L15" s="281"/>
      <c r="M15" s="265">
        <v>1</v>
      </c>
      <c r="N15" s="281"/>
      <c r="O15" s="265">
        <v>6</v>
      </c>
      <c r="P15" s="281">
        <f>'1. TALLERES SEMINARIOS'!D68</f>
        <v>14827</v>
      </c>
      <c r="Q15" s="265"/>
      <c r="R15" s="467" t="s">
        <v>1979</v>
      </c>
      <c r="S15" s="465" t="s">
        <v>1980</v>
      </c>
      <c r="T15" s="441" t="s">
        <v>1534</v>
      </c>
      <c r="U15" s="441" t="s">
        <v>1535</v>
      </c>
    </row>
    <row r="16" spans="1:27" ht="189" x14ac:dyDescent="0.25">
      <c r="A16" s="594"/>
      <c r="B16" s="594"/>
      <c r="C16" s="524" t="s">
        <v>1982</v>
      </c>
      <c r="D16" s="524" t="s">
        <v>1983</v>
      </c>
      <c r="E16" s="524" t="s">
        <v>1984</v>
      </c>
      <c r="F16" s="467" t="s">
        <v>1985</v>
      </c>
      <c r="G16" s="467"/>
      <c r="H16" s="535"/>
      <c r="I16" s="467"/>
      <c r="J16" s="535"/>
      <c r="K16" s="467"/>
      <c r="L16" s="535"/>
      <c r="M16" s="467"/>
      <c r="N16" s="535"/>
      <c r="O16" s="467"/>
      <c r="P16" s="535"/>
      <c r="Q16" s="467">
        <v>560</v>
      </c>
      <c r="R16" s="467" t="s">
        <v>1986</v>
      </c>
      <c r="S16" s="465" t="s">
        <v>1987</v>
      </c>
      <c r="T16" s="441" t="s">
        <v>1795</v>
      </c>
      <c r="U16" s="441" t="s">
        <v>1796</v>
      </c>
    </row>
    <row r="17" spans="1:23" ht="220.5" x14ac:dyDescent="0.25">
      <c r="A17" s="594"/>
      <c r="B17" s="594"/>
      <c r="C17" s="524" t="s">
        <v>1988</v>
      </c>
      <c r="D17" s="524" t="s">
        <v>1989</v>
      </c>
      <c r="E17" s="524" t="s">
        <v>1990</v>
      </c>
      <c r="F17" s="467" t="s">
        <v>1991</v>
      </c>
      <c r="G17" s="467"/>
      <c r="H17" s="535"/>
      <c r="I17" s="467"/>
      <c r="J17" s="535"/>
      <c r="K17" s="467"/>
      <c r="L17" s="535"/>
      <c r="M17" s="467"/>
      <c r="N17" s="535"/>
      <c r="O17" s="467"/>
      <c r="P17" s="535"/>
      <c r="Q17" s="467">
        <v>156</v>
      </c>
      <c r="R17" s="467" t="s">
        <v>1992</v>
      </c>
      <c r="S17" s="465" t="s">
        <v>1993</v>
      </c>
      <c r="T17" s="441" t="s">
        <v>1795</v>
      </c>
      <c r="U17" s="441" t="s">
        <v>1994</v>
      </c>
    </row>
    <row r="18" spans="1:23" ht="220.5" x14ac:dyDescent="0.25">
      <c r="A18" s="594"/>
      <c r="B18" s="594"/>
      <c r="C18" s="524" t="s">
        <v>1995</v>
      </c>
      <c r="D18" s="524" t="s">
        <v>1996</v>
      </c>
      <c r="E18" s="524" t="s">
        <v>1997</v>
      </c>
      <c r="F18" s="467" t="s">
        <v>1998</v>
      </c>
      <c r="G18" s="467"/>
      <c r="H18" s="535"/>
      <c r="I18" s="467"/>
      <c r="J18" s="535"/>
      <c r="K18" s="467"/>
      <c r="L18" s="535"/>
      <c r="M18" s="467"/>
      <c r="N18" s="535"/>
      <c r="O18" s="467"/>
      <c r="P18" s="535"/>
      <c r="Q18" s="467">
        <v>153</v>
      </c>
      <c r="R18" s="467" t="s">
        <v>1999</v>
      </c>
      <c r="S18" s="465" t="s">
        <v>2000</v>
      </c>
      <c r="T18" s="441" t="s">
        <v>1795</v>
      </c>
      <c r="U18" s="441" t="s">
        <v>2001</v>
      </c>
    </row>
    <row r="19" spans="1:23" ht="189" x14ac:dyDescent="0.25">
      <c r="A19" s="594"/>
      <c r="B19" s="598"/>
      <c r="C19" s="524" t="s">
        <v>2002</v>
      </c>
      <c r="D19" s="524" t="s">
        <v>1983</v>
      </c>
      <c r="E19" s="524" t="s">
        <v>2003</v>
      </c>
      <c r="F19" s="524" t="s">
        <v>2004</v>
      </c>
      <c r="G19" s="524"/>
      <c r="H19" s="440"/>
      <c r="I19" s="524"/>
      <c r="J19" s="440"/>
      <c r="K19" s="524"/>
      <c r="L19" s="440"/>
      <c r="M19" s="524"/>
      <c r="N19" s="440"/>
      <c r="O19" s="524"/>
      <c r="P19" s="440"/>
      <c r="Q19" s="524">
        <v>560</v>
      </c>
      <c r="R19" s="524" t="s">
        <v>2005</v>
      </c>
      <c r="S19" s="536" t="s">
        <v>2006</v>
      </c>
      <c r="T19" s="441" t="s">
        <v>2007</v>
      </c>
      <c r="U19" s="441" t="s">
        <v>2001</v>
      </c>
    </row>
    <row r="20" spans="1:23" s="407" customFormat="1" ht="63" x14ac:dyDescent="0.25">
      <c r="A20" s="594"/>
      <c r="B20" s="595" t="s">
        <v>2008</v>
      </c>
      <c r="C20" s="537" t="s">
        <v>2009</v>
      </c>
      <c r="D20" s="265" t="s">
        <v>2010</v>
      </c>
      <c r="E20" s="265"/>
      <c r="F20" s="265" t="s">
        <v>2011</v>
      </c>
      <c r="G20" s="482"/>
      <c r="H20" s="492"/>
      <c r="I20" s="482"/>
      <c r="J20" s="492"/>
      <c r="K20" s="482"/>
      <c r="L20" s="492"/>
      <c r="M20" s="538"/>
      <c r="N20" s="492"/>
      <c r="O20" s="519"/>
      <c r="P20" s="535"/>
      <c r="Q20" s="467"/>
      <c r="R20" s="467"/>
      <c r="S20" s="487"/>
      <c r="T20" s="487"/>
      <c r="U20" s="487"/>
      <c r="V20" s="539"/>
      <c r="W20" s="540"/>
    </row>
    <row r="21" spans="1:23" s="407" customFormat="1" ht="15.75" x14ac:dyDescent="0.25">
      <c r="A21" s="594"/>
      <c r="B21" s="596"/>
      <c r="C21" s="260"/>
      <c r="D21" s="260"/>
      <c r="E21" s="260"/>
      <c r="F21" s="260"/>
      <c r="G21" s="260"/>
      <c r="H21" s="237"/>
      <c r="I21" s="260"/>
      <c r="J21" s="237"/>
      <c r="K21" s="260"/>
      <c r="L21" s="237"/>
      <c r="M21" s="260"/>
      <c r="N21" s="237"/>
      <c r="O21" s="260"/>
      <c r="P21" s="237"/>
      <c r="Q21" s="260"/>
      <c r="R21" s="260"/>
      <c r="S21" s="260"/>
      <c r="T21" s="260"/>
      <c r="U21" s="346"/>
    </row>
    <row r="22" spans="1:23" s="407" customFormat="1" ht="252" x14ac:dyDescent="0.25">
      <c r="A22" s="598"/>
      <c r="B22" s="505" t="s">
        <v>2012</v>
      </c>
      <c r="C22" s="524" t="s">
        <v>2013</v>
      </c>
      <c r="D22" s="524" t="s">
        <v>2014</v>
      </c>
      <c r="E22" s="524" t="s">
        <v>2020</v>
      </c>
      <c r="F22" s="524" t="s">
        <v>2015</v>
      </c>
      <c r="G22" s="524">
        <v>0.25</v>
      </c>
      <c r="H22" s="440">
        <v>1498.75</v>
      </c>
      <c r="I22" s="524">
        <v>0.25</v>
      </c>
      <c r="J22" s="440">
        <v>1498.75</v>
      </c>
      <c r="K22" s="524">
        <v>0.25</v>
      </c>
      <c r="L22" s="440">
        <v>1498.75</v>
      </c>
      <c r="M22" s="524">
        <v>0.25</v>
      </c>
      <c r="N22" s="440">
        <v>1498.75</v>
      </c>
      <c r="O22" s="449">
        <v>1</v>
      </c>
      <c r="P22" s="440">
        <f>'5. ACTIVIDADES ESPECIALES'!D114</f>
        <v>5995</v>
      </c>
      <c r="Q22" s="524">
        <v>156</v>
      </c>
      <c r="R22" s="524" t="s">
        <v>2016</v>
      </c>
      <c r="S22" s="536" t="s">
        <v>2017</v>
      </c>
      <c r="T22" s="441" t="s">
        <v>2018</v>
      </c>
      <c r="U22" s="441" t="s">
        <v>2019</v>
      </c>
    </row>
    <row r="23" spans="1:23" ht="15.75" x14ac:dyDescent="0.25">
      <c r="A23" s="612" t="s">
        <v>490</v>
      </c>
      <c r="B23" s="613"/>
      <c r="C23" s="613"/>
      <c r="D23" s="613"/>
      <c r="E23" s="613"/>
      <c r="F23" s="613"/>
      <c r="G23" s="613"/>
      <c r="H23" s="613"/>
      <c r="I23" s="613"/>
      <c r="J23" s="613"/>
      <c r="K23" s="613"/>
      <c r="L23" s="613"/>
      <c r="M23" s="613"/>
      <c r="N23" s="613"/>
      <c r="O23" s="613"/>
      <c r="P23" s="613"/>
      <c r="Q23" s="613"/>
      <c r="R23" s="613"/>
      <c r="S23" s="613"/>
      <c r="T23" s="613"/>
      <c r="U23" s="614"/>
    </row>
    <row r="24" spans="1:23" ht="141" customHeight="1" x14ac:dyDescent="0.25">
      <c r="A24" s="593" t="s">
        <v>1403</v>
      </c>
      <c r="B24" s="593" t="s">
        <v>2021</v>
      </c>
      <c r="C24" s="260" t="s">
        <v>2022</v>
      </c>
      <c r="D24" s="260" t="s">
        <v>2023</v>
      </c>
      <c r="E24" s="260" t="s">
        <v>2024</v>
      </c>
      <c r="F24" s="265" t="s">
        <v>2025</v>
      </c>
      <c r="G24" s="260">
        <v>1</v>
      </c>
      <c r="H24" s="237"/>
      <c r="I24" s="260"/>
      <c r="J24" s="237"/>
      <c r="K24" s="260"/>
      <c r="L24" s="237"/>
      <c r="M24" s="260"/>
      <c r="N24" s="237"/>
      <c r="O24" s="260">
        <v>1</v>
      </c>
      <c r="P24" s="237"/>
      <c r="Q24" s="260"/>
      <c r="R24" s="524" t="s">
        <v>2026</v>
      </c>
      <c r="S24" s="541" t="s">
        <v>2027</v>
      </c>
      <c r="T24" s="441" t="s">
        <v>2028</v>
      </c>
      <c r="U24" s="441" t="s">
        <v>2029</v>
      </c>
      <c r="V24" s="532"/>
    </row>
    <row r="25" spans="1:23" ht="126" x14ac:dyDescent="0.25">
      <c r="A25" s="594"/>
      <c r="B25" s="594"/>
      <c r="C25" s="260" t="s">
        <v>2022</v>
      </c>
      <c r="D25" s="260" t="s">
        <v>2030</v>
      </c>
      <c r="E25" s="260" t="s">
        <v>2031</v>
      </c>
      <c r="F25" s="265" t="s">
        <v>2032</v>
      </c>
      <c r="G25" s="260">
        <v>0.25</v>
      </c>
      <c r="H25" s="237"/>
      <c r="I25" s="260">
        <v>0.25</v>
      </c>
      <c r="J25" s="237"/>
      <c r="K25" s="260">
        <v>0.25</v>
      </c>
      <c r="L25" s="237"/>
      <c r="M25" s="260">
        <v>0.25</v>
      </c>
      <c r="N25" s="237"/>
      <c r="O25" s="260">
        <v>1</v>
      </c>
      <c r="P25" s="237"/>
      <c r="Q25" s="260">
        <v>574</v>
      </c>
      <c r="R25" s="524" t="s">
        <v>2033</v>
      </c>
      <c r="S25" s="541" t="s">
        <v>2034</v>
      </c>
      <c r="T25" s="441" t="s">
        <v>2035</v>
      </c>
      <c r="U25" s="441" t="s">
        <v>2036</v>
      </c>
      <c r="V25" s="532"/>
    </row>
    <row r="26" spans="1:23" ht="141.75" x14ac:dyDescent="0.25">
      <c r="A26" s="594"/>
      <c r="B26" s="594"/>
      <c r="C26" s="260" t="s">
        <v>2022</v>
      </c>
      <c r="D26" s="260" t="s">
        <v>2023</v>
      </c>
      <c r="E26" s="260"/>
      <c r="F26" s="265" t="s">
        <v>2037</v>
      </c>
      <c r="G26" s="260"/>
      <c r="H26" s="237"/>
      <c r="I26" s="260"/>
      <c r="J26" s="237"/>
      <c r="K26" s="260">
        <v>1</v>
      </c>
      <c r="L26" s="237"/>
      <c r="M26" s="260"/>
      <c r="N26" s="237"/>
      <c r="O26" s="260">
        <v>1</v>
      </c>
      <c r="P26" s="237"/>
      <c r="Q26" s="260"/>
      <c r="R26" s="524" t="s">
        <v>2038</v>
      </c>
      <c r="S26" s="541" t="s">
        <v>2039</v>
      </c>
      <c r="T26" s="441" t="s">
        <v>2040</v>
      </c>
      <c r="U26" s="441" t="s">
        <v>1535</v>
      </c>
      <c r="V26" s="532"/>
    </row>
    <row r="27" spans="1:23" s="407" customFormat="1" ht="255" x14ac:dyDescent="0.25">
      <c r="A27" s="594"/>
      <c r="B27" s="594"/>
      <c r="C27" s="524" t="s">
        <v>2041</v>
      </c>
      <c r="D27" s="524" t="s">
        <v>2042</v>
      </c>
      <c r="E27" s="524" t="s">
        <v>2083</v>
      </c>
      <c r="F27" s="467" t="s">
        <v>2043</v>
      </c>
      <c r="G27" s="524">
        <v>0.5</v>
      </c>
      <c r="H27" s="440"/>
      <c r="I27" s="524">
        <v>0.5</v>
      </c>
      <c r="J27" s="440"/>
      <c r="K27" s="524"/>
      <c r="L27" s="440"/>
      <c r="M27" s="524"/>
      <c r="N27" s="440"/>
      <c r="O27" s="524">
        <v>1</v>
      </c>
      <c r="P27" s="440"/>
      <c r="Q27" s="524"/>
      <c r="R27" s="441" t="s">
        <v>2044</v>
      </c>
      <c r="S27" s="441" t="s">
        <v>2045</v>
      </c>
      <c r="T27" s="441" t="s">
        <v>2046</v>
      </c>
      <c r="U27" s="441" t="s">
        <v>2029</v>
      </c>
      <c r="V27" s="532"/>
    </row>
    <row r="28" spans="1:23" s="407" customFormat="1" ht="90" x14ac:dyDescent="0.25">
      <c r="A28" s="594"/>
      <c r="B28" s="594"/>
      <c r="C28" s="524" t="s">
        <v>2041</v>
      </c>
      <c r="D28" s="524" t="s">
        <v>2047</v>
      </c>
      <c r="E28" s="524" t="s">
        <v>2084</v>
      </c>
      <c r="F28" s="467" t="s">
        <v>2048</v>
      </c>
      <c r="G28" s="524"/>
      <c r="H28" s="440"/>
      <c r="I28" s="524">
        <v>1</v>
      </c>
      <c r="J28" s="440">
        <v>30400</v>
      </c>
      <c r="K28" s="524"/>
      <c r="L28" s="440"/>
      <c r="M28" s="524"/>
      <c r="N28" s="440"/>
      <c r="O28" s="524">
        <v>1</v>
      </c>
      <c r="P28" s="440">
        <f>'5. ACTIVIDADES ESPECIALES'!D133</f>
        <v>30400</v>
      </c>
      <c r="Q28" s="524">
        <v>39</v>
      </c>
      <c r="R28" s="441" t="s">
        <v>2049</v>
      </c>
      <c r="S28" s="441" t="s">
        <v>2050</v>
      </c>
      <c r="T28" s="441" t="s">
        <v>2051</v>
      </c>
      <c r="U28" s="441" t="s">
        <v>2052</v>
      </c>
      <c r="V28" s="532"/>
    </row>
    <row r="29" spans="1:23" s="407" customFormat="1" ht="120" x14ac:dyDescent="0.25">
      <c r="A29" s="594"/>
      <c r="B29" s="594"/>
      <c r="C29" s="524" t="s">
        <v>2041</v>
      </c>
      <c r="D29" s="524" t="s">
        <v>2042</v>
      </c>
      <c r="E29" s="524"/>
      <c r="F29" s="467" t="s">
        <v>2053</v>
      </c>
      <c r="G29" s="524"/>
      <c r="H29" s="440"/>
      <c r="I29" s="524"/>
      <c r="J29" s="440"/>
      <c r="K29" s="524"/>
      <c r="L29" s="440"/>
      <c r="M29" s="524">
        <v>1</v>
      </c>
      <c r="N29" s="440"/>
      <c r="O29" s="524">
        <v>1</v>
      </c>
      <c r="P29" s="440"/>
      <c r="Q29" s="524"/>
      <c r="R29" s="441" t="s">
        <v>2054</v>
      </c>
      <c r="S29" s="441" t="s">
        <v>2055</v>
      </c>
      <c r="T29" s="441" t="s">
        <v>2056</v>
      </c>
      <c r="U29" s="441" t="s">
        <v>1535</v>
      </c>
      <c r="V29" s="532"/>
    </row>
    <row r="30" spans="1:23" ht="157.5" x14ac:dyDescent="0.25">
      <c r="A30" s="594"/>
      <c r="B30" s="594"/>
      <c r="C30" s="524" t="s">
        <v>2057</v>
      </c>
      <c r="D30" s="524" t="s">
        <v>2058</v>
      </c>
      <c r="E30" s="524" t="s">
        <v>2059</v>
      </c>
      <c r="F30" s="467" t="s">
        <v>2060</v>
      </c>
      <c r="G30" s="524"/>
      <c r="H30" s="440"/>
      <c r="I30" s="524"/>
      <c r="J30" s="440"/>
      <c r="K30" s="524"/>
      <c r="L30" s="440"/>
      <c r="M30" s="524"/>
      <c r="N30" s="440"/>
      <c r="O30" s="524"/>
      <c r="P30" s="440"/>
      <c r="Q30" s="524">
        <v>560</v>
      </c>
      <c r="R30" s="524" t="s">
        <v>2061</v>
      </c>
      <c r="S30" s="541" t="s">
        <v>2062</v>
      </c>
      <c r="T30" s="441" t="s">
        <v>2063</v>
      </c>
      <c r="U30" s="441" t="s">
        <v>1750</v>
      </c>
      <c r="V30" s="532"/>
    </row>
    <row r="31" spans="1:23" ht="220.5" x14ac:dyDescent="0.25">
      <c r="A31" s="594"/>
      <c r="B31" s="594"/>
      <c r="C31" s="524" t="s">
        <v>2064</v>
      </c>
      <c r="D31" s="524" t="s">
        <v>2065</v>
      </c>
      <c r="E31" s="524" t="s">
        <v>2066</v>
      </c>
      <c r="F31" s="467" t="s">
        <v>2067</v>
      </c>
      <c r="G31" s="524"/>
      <c r="H31" s="440"/>
      <c r="I31" s="524"/>
      <c r="J31" s="440"/>
      <c r="K31" s="524"/>
      <c r="L31" s="440"/>
      <c r="M31" s="524"/>
      <c r="N31" s="440"/>
      <c r="O31" s="524"/>
      <c r="P31" s="440"/>
      <c r="Q31" s="524">
        <v>560</v>
      </c>
      <c r="R31" s="524" t="s">
        <v>2068</v>
      </c>
      <c r="S31" s="541" t="s">
        <v>2069</v>
      </c>
      <c r="T31" s="441" t="s">
        <v>2070</v>
      </c>
      <c r="U31" s="441" t="s">
        <v>1750</v>
      </c>
      <c r="V31" s="532"/>
    </row>
    <row r="32" spans="1:23" ht="15.75" x14ac:dyDescent="0.25">
      <c r="A32" s="598"/>
      <c r="B32" s="598"/>
      <c r="C32" s="260"/>
      <c r="D32" s="260"/>
      <c r="E32" s="260"/>
      <c r="F32" s="265"/>
      <c r="G32" s="260"/>
      <c r="H32" s="237"/>
      <c r="I32" s="260"/>
      <c r="J32" s="237"/>
      <c r="K32" s="260"/>
      <c r="L32" s="237"/>
      <c r="M32" s="260"/>
      <c r="N32" s="237"/>
      <c r="O32" s="260"/>
      <c r="P32" s="237"/>
      <c r="Q32" s="260"/>
      <c r="R32" s="260"/>
      <c r="S32" s="260"/>
      <c r="T32" s="260"/>
      <c r="U32" s="283"/>
    </row>
    <row r="33" spans="1:26" ht="236.25" x14ac:dyDescent="0.25">
      <c r="A33" s="593" t="s">
        <v>1401</v>
      </c>
      <c r="B33" s="593" t="s">
        <v>1404</v>
      </c>
      <c r="C33" s="260" t="s">
        <v>2071</v>
      </c>
      <c r="D33" s="260" t="s">
        <v>2072</v>
      </c>
      <c r="E33" s="260" t="s">
        <v>2073</v>
      </c>
      <c r="F33" s="260" t="s">
        <v>2088</v>
      </c>
      <c r="G33" s="260" t="s">
        <v>2074</v>
      </c>
      <c r="H33" s="237">
        <v>0.5</v>
      </c>
      <c r="I33" s="260"/>
      <c r="J33" s="237">
        <v>0.5</v>
      </c>
      <c r="K33" s="261"/>
      <c r="L33" s="237"/>
      <c r="M33" s="260"/>
      <c r="N33" s="237"/>
      <c r="O33" s="542">
        <f>H33+J33</f>
        <v>1</v>
      </c>
      <c r="P33" s="237"/>
      <c r="Q33" s="260"/>
      <c r="R33" s="346" t="s">
        <v>2075</v>
      </c>
      <c r="S33" s="533" t="s">
        <v>2045</v>
      </c>
      <c r="T33" s="533" t="s">
        <v>2076</v>
      </c>
      <c r="U33" s="533" t="s">
        <v>2029</v>
      </c>
      <c r="Y33" s="532"/>
      <c r="Z33" s="532"/>
    </row>
    <row r="34" spans="1:26" ht="126" x14ac:dyDescent="0.25">
      <c r="A34" s="594"/>
      <c r="B34" s="594"/>
      <c r="C34" s="260"/>
      <c r="D34" s="260" t="s">
        <v>2072</v>
      </c>
      <c r="E34" s="260" t="s">
        <v>2073</v>
      </c>
      <c r="F34" s="260"/>
      <c r="G34" s="260" t="s">
        <v>2077</v>
      </c>
      <c r="H34" s="237"/>
      <c r="I34" s="260"/>
      <c r="J34" s="237"/>
      <c r="K34" s="261"/>
      <c r="L34" s="237"/>
      <c r="M34" s="237">
        <v>1</v>
      </c>
      <c r="N34" s="210"/>
      <c r="O34" s="237">
        <v>1</v>
      </c>
      <c r="P34" s="237"/>
      <c r="Q34" s="260"/>
      <c r="R34" s="346" t="s">
        <v>2054</v>
      </c>
      <c r="S34" s="533" t="s">
        <v>2055</v>
      </c>
      <c r="T34" s="533" t="s">
        <v>2056</v>
      </c>
      <c r="U34" s="533" t="s">
        <v>1535</v>
      </c>
      <c r="Y34" s="532"/>
      <c r="Z34" s="532"/>
    </row>
    <row r="35" spans="1:26" ht="204.75" x14ac:dyDescent="0.25">
      <c r="A35" s="594"/>
      <c r="B35" s="598"/>
      <c r="C35" s="260" t="s">
        <v>2072</v>
      </c>
      <c r="D35" s="260" t="s">
        <v>2073</v>
      </c>
      <c r="E35" s="260" t="s">
        <v>2078</v>
      </c>
      <c r="F35" s="260" t="s">
        <v>2079</v>
      </c>
      <c r="H35" s="237"/>
      <c r="I35" s="237">
        <v>0.5</v>
      </c>
      <c r="J35" s="534">
        <v>1140</v>
      </c>
      <c r="K35" s="237"/>
      <c r="L35" s="260"/>
      <c r="M35" s="237">
        <v>0.5</v>
      </c>
      <c r="N35" s="534">
        <v>1140</v>
      </c>
      <c r="O35" s="237">
        <v>1</v>
      </c>
      <c r="P35" s="237">
        <f>'5. ACTIVIDADES ESPECIALES'!D151</f>
        <v>2280</v>
      </c>
      <c r="Q35" s="260">
        <v>2280</v>
      </c>
      <c r="R35" s="346" t="s">
        <v>2080</v>
      </c>
      <c r="S35" s="533" t="s">
        <v>2081</v>
      </c>
      <c r="T35" s="533" t="s">
        <v>2063</v>
      </c>
      <c r="U35" s="533" t="s">
        <v>2082</v>
      </c>
      <c r="Y35" s="532"/>
      <c r="Z35" s="532"/>
    </row>
    <row r="36" spans="1:26" ht="157.5" x14ac:dyDescent="0.25">
      <c r="A36" s="594"/>
      <c r="B36" s="595" t="s">
        <v>2089</v>
      </c>
      <c r="C36" s="260" t="s">
        <v>2096</v>
      </c>
      <c r="D36" s="260" t="s">
        <v>2096</v>
      </c>
      <c r="E36" s="260" t="s">
        <v>2090</v>
      </c>
      <c r="F36" s="260" t="s">
        <v>2091</v>
      </c>
      <c r="G36" s="260">
        <v>0.5</v>
      </c>
      <c r="H36" s="237"/>
      <c r="I36" s="260">
        <v>0.5</v>
      </c>
      <c r="J36" s="237"/>
      <c r="K36" s="261"/>
      <c r="L36" s="237"/>
      <c r="M36" s="260"/>
      <c r="N36" s="237"/>
      <c r="O36" s="210">
        <v>1</v>
      </c>
      <c r="P36" s="237"/>
      <c r="Q36" s="260"/>
      <c r="R36" s="524" t="s">
        <v>2092</v>
      </c>
      <c r="S36" s="536" t="s">
        <v>2045</v>
      </c>
      <c r="T36" s="441" t="s">
        <v>2076</v>
      </c>
      <c r="U36" s="441" t="s">
        <v>2029</v>
      </c>
    </row>
    <row r="37" spans="1:26" ht="204.75" x14ac:dyDescent="0.25">
      <c r="A37" s="594"/>
      <c r="B37" s="596"/>
      <c r="C37" s="260" t="s">
        <v>2072</v>
      </c>
      <c r="D37" s="260" t="s">
        <v>2097</v>
      </c>
      <c r="E37" s="260" t="s">
        <v>2093</v>
      </c>
      <c r="F37" s="260" t="s">
        <v>2094</v>
      </c>
      <c r="G37" s="260"/>
      <c r="H37" s="237"/>
      <c r="I37" s="260">
        <v>0.5</v>
      </c>
      <c r="J37" s="237">
        <v>1140</v>
      </c>
      <c r="K37" s="261"/>
      <c r="L37" s="237"/>
      <c r="M37" s="260">
        <v>0.5</v>
      </c>
      <c r="N37" s="237">
        <v>1140</v>
      </c>
      <c r="O37" s="210">
        <v>1</v>
      </c>
      <c r="P37" s="237">
        <f>'5. ACTIVIDADES ESPECIALES'!D171</f>
        <v>2280</v>
      </c>
      <c r="Q37" s="260">
        <v>133</v>
      </c>
      <c r="R37" s="524" t="s">
        <v>2080</v>
      </c>
      <c r="S37" s="536" t="s">
        <v>2081</v>
      </c>
      <c r="T37" s="441" t="s">
        <v>2095</v>
      </c>
      <c r="U37" s="441" t="s">
        <v>2082</v>
      </c>
    </row>
    <row r="38" spans="1:26" ht="15.75" x14ac:dyDescent="0.25">
      <c r="A38" s="598"/>
      <c r="B38" s="597"/>
      <c r="C38" s="260"/>
      <c r="D38" s="260"/>
      <c r="E38" s="260"/>
      <c r="F38" s="260"/>
      <c r="G38" s="260"/>
      <c r="H38" s="237"/>
      <c r="I38" s="260"/>
      <c r="J38" s="237"/>
      <c r="K38" s="260"/>
      <c r="L38" s="237"/>
      <c r="M38" s="261"/>
      <c r="N38" s="237"/>
      <c r="O38" s="210"/>
      <c r="P38" s="237"/>
      <c r="Q38" s="260"/>
      <c r="R38" s="260"/>
      <c r="S38" s="260"/>
      <c r="T38" s="260"/>
      <c r="U38" s="346"/>
    </row>
    <row r="39" spans="1:26" ht="15.75" x14ac:dyDescent="0.25">
      <c r="A39" s="303"/>
      <c r="B39" s="304"/>
      <c r="C39" s="304"/>
      <c r="D39" s="303" t="s">
        <v>1398</v>
      </c>
      <c r="E39" s="304"/>
      <c r="F39" s="305"/>
      <c r="G39" s="285">
        <f t="shared" ref="G39:P39" si="0">SUM(G9:G38)</f>
        <v>3.75</v>
      </c>
      <c r="H39" s="286">
        <f t="shared" si="0"/>
        <v>1499.25</v>
      </c>
      <c r="I39" s="285">
        <f t="shared" si="0"/>
        <v>5.75</v>
      </c>
      <c r="J39" s="286">
        <f t="shared" si="0"/>
        <v>34179.25</v>
      </c>
      <c r="K39" s="285">
        <f t="shared" si="0"/>
        <v>3.75</v>
      </c>
      <c r="L39" s="286">
        <f t="shared" si="0"/>
        <v>1498.75</v>
      </c>
      <c r="M39" s="285">
        <f t="shared" si="0"/>
        <v>4.75</v>
      </c>
      <c r="N39" s="286">
        <f t="shared" si="0"/>
        <v>3778.75</v>
      </c>
      <c r="O39" s="286">
        <f t="shared" si="0"/>
        <v>19</v>
      </c>
      <c r="P39" s="286">
        <f>SUM(P24:P38,P9:P22)</f>
        <v>55782</v>
      </c>
      <c r="Q39" s="275"/>
      <c r="R39" s="275"/>
      <c r="S39" s="275"/>
      <c r="T39" s="275"/>
      <c r="U39" s="275"/>
    </row>
    <row r="41" spans="1:26" x14ac:dyDescent="0.25">
      <c r="H41"/>
      <c r="J41"/>
      <c r="L41"/>
      <c r="N41"/>
      <c r="P41"/>
    </row>
    <row r="42" spans="1:26" x14ac:dyDescent="0.25">
      <c r="H42"/>
      <c r="J42"/>
      <c r="L42"/>
      <c r="N42"/>
      <c r="P42"/>
    </row>
    <row r="43" spans="1:26" x14ac:dyDescent="0.25">
      <c r="H43"/>
      <c r="J43"/>
      <c r="L43"/>
      <c r="N43"/>
      <c r="P43"/>
    </row>
    <row r="44" spans="1:26" x14ac:dyDescent="0.25">
      <c r="H44"/>
      <c r="J44"/>
      <c r="L44"/>
      <c r="N44"/>
      <c r="P44"/>
    </row>
    <row r="45" spans="1:26" x14ac:dyDescent="0.25">
      <c r="H45"/>
      <c r="J45"/>
      <c r="L45"/>
      <c r="N45"/>
      <c r="P45"/>
    </row>
    <row r="46" spans="1:26" x14ac:dyDescent="0.25">
      <c r="H46"/>
      <c r="J46"/>
      <c r="L46"/>
      <c r="N46"/>
      <c r="P46"/>
    </row>
    <row r="47" spans="1:26" x14ac:dyDescent="0.25">
      <c r="H47"/>
      <c r="J47"/>
      <c r="L47"/>
      <c r="N47"/>
      <c r="P47"/>
    </row>
    <row r="48" spans="1:2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sheetData>
  <mergeCells count="27">
    <mergeCell ref="A6:A8"/>
    <mergeCell ref="B6:B8"/>
    <mergeCell ref="C6:C8"/>
    <mergeCell ref="D6:D8"/>
    <mergeCell ref="B15:B19"/>
    <mergeCell ref="A9:A22"/>
    <mergeCell ref="U6:U8"/>
    <mergeCell ref="G7:H7"/>
    <mergeCell ref="I7:J7"/>
    <mergeCell ref="Q6:Q8"/>
    <mergeCell ref="O6:P7"/>
    <mergeCell ref="R6:R8"/>
    <mergeCell ref="S6:S8"/>
    <mergeCell ref="T6:T8"/>
    <mergeCell ref="K7:L7"/>
    <mergeCell ref="M7:N7"/>
    <mergeCell ref="F6:F8"/>
    <mergeCell ref="G6:N6"/>
    <mergeCell ref="B9:B14"/>
    <mergeCell ref="E6:E8"/>
    <mergeCell ref="B20:B21"/>
    <mergeCell ref="B33:B35"/>
    <mergeCell ref="B36:B38"/>
    <mergeCell ref="A23:U23"/>
    <mergeCell ref="B24:B32"/>
    <mergeCell ref="A33:A38"/>
    <mergeCell ref="A24:A3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20"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1" bestFit="1" customWidth="1"/>
    <col min="9" max="9" width="15.28515625" customWidth="1"/>
    <col min="10" max="10" width="12.140625" style="241" bestFit="1" customWidth="1"/>
    <col min="11" max="11" width="15.28515625" customWidth="1"/>
    <col min="12" max="12" width="12.140625" style="241" bestFit="1" customWidth="1"/>
    <col min="13" max="13" width="15.28515625" customWidth="1"/>
    <col min="14" max="14" width="11.5703125" style="241"/>
    <col min="15" max="15" width="15.28515625" customWidth="1"/>
    <col min="16" max="16" width="15.7109375" style="241" customWidth="1"/>
    <col min="17" max="17" width="14.28515625" hidden="1" customWidth="1"/>
    <col min="18" max="20" width="14.28515625" customWidth="1"/>
    <col min="21" max="21" width="17" customWidth="1"/>
  </cols>
  <sheetData>
    <row r="1" spans="1:21" s="296" customFormat="1" ht="18" customHeight="1" x14ac:dyDescent="0.2">
      <c r="B1" s="295"/>
      <c r="C1" s="295"/>
      <c r="D1" s="295"/>
      <c r="E1" s="295"/>
      <c r="F1" s="295"/>
      <c r="G1" s="295" t="s">
        <v>119</v>
      </c>
      <c r="I1" s="295"/>
      <c r="J1" s="295"/>
      <c r="K1" s="295"/>
      <c r="L1" s="295"/>
      <c r="M1" s="295"/>
      <c r="N1" s="295"/>
      <c r="O1" s="295"/>
      <c r="P1" s="295"/>
      <c r="Q1" s="295"/>
      <c r="R1" s="295"/>
      <c r="S1" s="295"/>
      <c r="T1" s="295"/>
      <c r="U1" s="295"/>
    </row>
    <row r="2" spans="1:21" s="296" customFormat="1" ht="18" customHeight="1" x14ac:dyDescent="0.25">
      <c r="A2" s="338" t="s">
        <v>1363</v>
      </c>
      <c r="B2" s="295"/>
      <c r="C2" s="295"/>
      <c r="D2" s="295"/>
      <c r="E2" s="295"/>
      <c r="F2" s="295"/>
      <c r="G2" s="295"/>
      <c r="I2" s="295"/>
      <c r="J2" s="295"/>
      <c r="K2" s="295"/>
      <c r="L2" s="295"/>
      <c r="M2" s="295"/>
      <c r="N2" s="295"/>
      <c r="O2" s="295"/>
      <c r="P2" s="295"/>
      <c r="Q2" s="295"/>
      <c r="R2" s="295"/>
      <c r="S2" s="295"/>
      <c r="T2" s="295"/>
      <c r="U2" s="295"/>
    </row>
    <row r="3" spans="1:21" s="296" customFormat="1" ht="18.75" x14ac:dyDescent="0.2">
      <c r="A3" s="391" t="s">
        <v>1405</v>
      </c>
      <c r="B3" s="295"/>
      <c r="C3" s="295"/>
      <c r="D3" s="295"/>
      <c r="E3" s="295"/>
      <c r="F3" s="295"/>
      <c r="G3" s="295"/>
      <c r="I3" s="295"/>
      <c r="J3" s="295"/>
      <c r="K3" s="295"/>
      <c r="L3" s="295"/>
      <c r="M3" s="295"/>
      <c r="N3" s="295"/>
      <c r="O3" s="295"/>
      <c r="P3" s="295"/>
      <c r="Q3" s="295"/>
      <c r="R3" s="295"/>
      <c r="S3" s="295"/>
      <c r="T3" s="295"/>
      <c r="U3" s="295"/>
    </row>
    <row r="4" spans="1:21" s="66" customFormat="1" ht="15.75" customHeight="1" x14ac:dyDescent="0.25">
      <c r="A4" s="619" t="s">
        <v>100</v>
      </c>
      <c r="B4" s="619" t="s">
        <v>115</v>
      </c>
      <c r="C4" s="577" t="s">
        <v>89</v>
      </c>
      <c r="D4" s="577" t="s">
        <v>90</v>
      </c>
      <c r="E4" s="586" t="s">
        <v>401</v>
      </c>
      <c r="F4" s="577" t="s">
        <v>91</v>
      </c>
      <c r="G4" s="615" t="s">
        <v>103</v>
      </c>
      <c r="H4" s="616"/>
      <c r="I4" s="616"/>
      <c r="J4" s="616"/>
      <c r="K4" s="616"/>
      <c r="L4" s="616"/>
      <c r="M4" s="616"/>
      <c r="N4" s="617"/>
      <c r="O4" s="622" t="s">
        <v>104</v>
      </c>
      <c r="P4" s="623"/>
      <c r="Q4" s="567" t="s">
        <v>105</v>
      </c>
      <c r="R4" s="567" t="s">
        <v>106</v>
      </c>
      <c r="S4" s="567" t="s">
        <v>113</v>
      </c>
      <c r="T4" s="567" t="s">
        <v>112</v>
      </c>
      <c r="U4" s="583" t="s">
        <v>92</v>
      </c>
    </row>
    <row r="5" spans="1:21" s="66" customFormat="1" ht="15.75" x14ac:dyDescent="0.25">
      <c r="A5" s="620"/>
      <c r="B5" s="620"/>
      <c r="C5" s="578"/>
      <c r="D5" s="578"/>
      <c r="E5" s="587"/>
      <c r="F5" s="578"/>
      <c r="G5" s="615" t="s">
        <v>107</v>
      </c>
      <c r="H5" s="617"/>
      <c r="I5" s="615" t="s">
        <v>108</v>
      </c>
      <c r="J5" s="617"/>
      <c r="K5" s="615" t="s">
        <v>109</v>
      </c>
      <c r="L5" s="617"/>
      <c r="M5" s="615" t="s">
        <v>110</v>
      </c>
      <c r="N5" s="617"/>
      <c r="O5" s="624"/>
      <c r="P5" s="625"/>
      <c r="Q5" s="565"/>
      <c r="R5" s="565"/>
      <c r="S5" s="565"/>
      <c r="T5" s="565"/>
      <c r="U5" s="584"/>
    </row>
    <row r="6" spans="1:21" s="67" customFormat="1" ht="31.5" x14ac:dyDescent="0.25">
      <c r="A6" s="621"/>
      <c r="B6" s="621"/>
      <c r="C6" s="579"/>
      <c r="D6" s="579"/>
      <c r="E6" s="588"/>
      <c r="F6" s="579"/>
      <c r="G6" s="394" t="s">
        <v>111</v>
      </c>
      <c r="H6" s="395" t="s">
        <v>12</v>
      </c>
      <c r="I6" s="394" t="s">
        <v>111</v>
      </c>
      <c r="J6" s="395" t="s">
        <v>12</v>
      </c>
      <c r="K6" s="394" t="s">
        <v>111</v>
      </c>
      <c r="L6" s="395" t="s">
        <v>12</v>
      </c>
      <c r="M6" s="394" t="s">
        <v>111</v>
      </c>
      <c r="N6" s="395" t="s">
        <v>12</v>
      </c>
      <c r="O6" s="394" t="s">
        <v>111</v>
      </c>
      <c r="P6" s="395" t="s">
        <v>12</v>
      </c>
      <c r="Q6" s="566"/>
      <c r="R6" s="566"/>
      <c r="S6" s="566"/>
      <c r="T6" s="566"/>
      <c r="U6" s="585"/>
    </row>
    <row r="7" spans="1:21" ht="15.75" x14ac:dyDescent="0.25">
      <c r="A7" s="618" t="s">
        <v>1406</v>
      </c>
      <c r="B7" s="618" t="s">
        <v>116</v>
      </c>
      <c r="C7" s="346"/>
      <c r="D7" s="346"/>
      <c r="E7" s="346"/>
      <c r="F7" s="73"/>
      <c r="G7" s="390"/>
      <c r="H7" s="392"/>
      <c r="I7" s="390"/>
      <c r="J7" s="392"/>
      <c r="K7" s="390"/>
      <c r="L7" s="392"/>
      <c r="M7" s="390"/>
      <c r="N7" s="392"/>
      <c r="O7" s="393"/>
      <c r="P7" s="386"/>
      <c r="Q7" s="387"/>
      <c r="R7" s="387"/>
      <c r="S7" s="260"/>
      <c r="T7" s="260"/>
      <c r="U7" s="260"/>
    </row>
    <row r="8" spans="1:21" ht="15.75" x14ac:dyDescent="0.25">
      <c r="A8" s="618"/>
      <c r="B8" s="618"/>
      <c r="C8" s="346"/>
      <c r="D8" s="346"/>
      <c r="E8" s="346"/>
      <c r="F8" s="73"/>
      <c r="G8" s="390"/>
      <c r="H8" s="392"/>
      <c r="I8" s="390"/>
      <c r="J8" s="392"/>
      <c r="K8" s="390"/>
      <c r="L8" s="392"/>
      <c r="M8" s="390"/>
      <c r="N8" s="392"/>
      <c r="O8" s="393"/>
      <c r="P8" s="386"/>
      <c r="Q8" s="387"/>
      <c r="R8" s="387"/>
      <c r="S8" s="260"/>
      <c r="T8" s="260"/>
      <c r="U8" s="260"/>
    </row>
    <row r="9" spans="1:21" ht="15.75" x14ac:dyDescent="0.25">
      <c r="A9" s="618"/>
      <c r="B9" s="618"/>
      <c r="C9" s="346"/>
      <c r="D9" s="346"/>
      <c r="E9" s="346"/>
      <c r="F9" s="73"/>
      <c r="G9" s="390"/>
      <c r="H9" s="392"/>
      <c r="I9" s="390"/>
      <c r="J9" s="392"/>
      <c r="K9" s="390"/>
      <c r="L9" s="392"/>
      <c r="M9" s="390"/>
      <c r="N9" s="392"/>
      <c r="O9" s="393"/>
      <c r="P9" s="386"/>
      <c r="Q9" s="387"/>
      <c r="R9" s="387"/>
      <c r="S9" s="260"/>
      <c r="T9" s="260"/>
      <c r="U9" s="260"/>
    </row>
    <row r="10" spans="1:21" ht="15.75" x14ac:dyDescent="0.25">
      <c r="A10" s="618"/>
      <c r="B10" s="618"/>
      <c r="C10" s="346"/>
      <c r="D10" s="346"/>
      <c r="E10" s="346"/>
      <c r="F10" s="73"/>
      <c r="G10" s="390"/>
      <c r="H10" s="392"/>
      <c r="I10" s="390"/>
      <c r="J10" s="392"/>
      <c r="K10" s="390"/>
      <c r="L10" s="392"/>
      <c r="M10" s="390"/>
      <c r="N10" s="392"/>
      <c r="O10" s="393"/>
      <c r="P10" s="386"/>
      <c r="Q10" s="387"/>
      <c r="R10" s="387"/>
      <c r="S10" s="260"/>
      <c r="T10" s="260"/>
      <c r="U10" s="260"/>
    </row>
    <row r="11" spans="1:21" ht="15.75" x14ac:dyDescent="0.25">
      <c r="A11" s="618"/>
      <c r="B11" s="618"/>
      <c r="C11" s="346"/>
      <c r="D11" s="346"/>
      <c r="E11" s="346"/>
      <c r="F11" s="73"/>
      <c r="G11" s="390"/>
      <c r="H11" s="392"/>
      <c r="I11" s="390"/>
      <c r="J11" s="392"/>
      <c r="K11" s="390"/>
      <c r="L11" s="392"/>
      <c r="M11" s="390"/>
      <c r="N11" s="392"/>
      <c r="O11" s="393"/>
      <c r="P11" s="386"/>
      <c r="Q11" s="387"/>
      <c r="R11" s="387"/>
      <c r="S11" s="260"/>
      <c r="T11" s="260"/>
      <c r="U11" s="260"/>
    </row>
    <row r="12" spans="1:21" ht="15.75" x14ac:dyDescent="0.25">
      <c r="A12" s="618"/>
      <c r="B12" s="618"/>
      <c r="C12" s="346"/>
      <c r="D12" s="346"/>
      <c r="E12" s="346"/>
      <c r="F12" s="73"/>
      <c r="G12" s="390"/>
      <c r="H12" s="392"/>
      <c r="I12" s="390"/>
      <c r="J12" s="392"/>
      <c r="K12" s="390"/>
      <c r="L12" s="392"/>
      <c r="M12" s="390"/>
      <c r="N12" s="392"/>
      <c r="O12" s="393"/>
      <c r="P12" s="386"/>
      <c r="Q12" s="387"/>
      <c r="R12" s="387"/>
      <c r="S12" s="260"/>
      <c r="T12" s="260"/>
      <c r="U12" s="260"/>
    </row>
    <row r="13" spans="1:21" ht="15.75" x14ac:dyDescent="0.25">
      <c r="A13" s="618"/>
      <c r="B13" s="618" t="s">
        <v>117</v>
      </c>
      <c r="C13" s="346"/>
      <c r="D13" s="346"/>
      <c r="E13" s="346"/>
      <c r="F13" s="73"/>
      <c r="G13" s="390"/>
      <c r="H13" s="392"/>
      <c r="I13" s="390"/>
      <c r="J13" s="392"/>
      <c r="K13" s="390"/>
      <c r="L13" s="392"/>
      <c r="M13" s="390"/>
      <c r="N13" s="392"/>
      <c r="O13" s="393"/>
      <c r="P13" s="386"/>
      <c r="Q13" s="387"/>
      <c r="R13" s="387"/>
      <c r="S13" s="260"/>
      <c r="T13" s="260"/>
      <c r="U13" s="260"/>
    </row>
    <row r="14" spans="1:21" ht="15.75" x14ac:dyDescent="0.25">
      <c r="A14" s="618"/>
      <c r="B14" s="618"/>
      <c r="C14" s="346"/>
      <c r="D14" s="346"/>
      <c r="E14" s="346"/>
      <c r="F14" s="73"/>
      <c r="G14" s="390"/>
      <c r="H14" s="392"/>
      <c r="I14" s="390"/>
      <c r="J14" s="392"/>
      <c r="K14" s="390"/>
      <c r="L14" s="392"/>
      <c r="M14" s="390"/>
      <c r="N14" s="392"/>
      <c r="O14" s="393"/>
      <c r="P14" s="386"/>
      <c r="Q14" s="387"/>
      <c r="R14" s="387"/>
      <c r="S14" s="260"/>
      <c r="T14" s="260"/>
      <c r="U14" s="260"/>
    </row>
    <row r="15" spans="1:21" ht="15.75" x14ac:dyDescent="0.25">
      <c r="A15" s="618"/>
      <c r="B15" s="618"/>
      <c r="C15" s="346"/>
      <c r="D15" s="346"/>
      <c r="E15" s="346"/>
      <c r="F15" s="73"/>
      <c r="G15" s="390"/>
      <c r="H15" s="392"/>
      <c r="I15" s="390"/>
      <c r="J15" s="392"/>
      <c r="K15" s="390"/>
      <c r="L15" s="392"/>
      <c r="M15" s="390"/>
      <c r="N15" s="392"/>
      <c r="O15" s="393"/>
      <c r="P15" s="386"/>
      <c r="Q15" s="387"/>
      <c r="R15" s="387"/>
      <c r="S15" s="260"/>
      <c r="T15" s="260"/>
      <c r="U15" s="260"/>
    </row>
    <row r="16" spans="1:21" ht="15.75" x14ac:dyDescent="0.25">
      <c r="A16" s="618"/>
      <c r="B16" s="618"/>
      <c r="C16" s="346"/>
      <c r="D16" s="346"/>
      <c r="E16" s="346"/>
      <c r="F16" s="73"/>
      <c r="G16" s="390"/>
      <c r="H16" s="392"/>
      <c r="I16" s="390"/>
      <c r="J16" s="392"/>
      <c r="K16" s="390"/>
      <c r="L16" s="392"/>
      <c r="M16" s="390"/>
      <c r="N16" s="392"/>
      <c r="O16" s="393"/>
      <c r="P16" s="386"/>
      <c r="Q16" s="387"/>
      <c r="R16" s="387"/>
      <c r="S16" s="260"/>
      <c r="T16" s="260"/>
      <c r="U16" s="260"/>
    </row>
    <row r="17" spans="1:21" ht="15.75" x14ac:dyDescent="0.25">
      <c r="A17" s="618"/>
      <c r="B17" s="618"/>
      <c r="C17" s="346"/>
      <c r="D17" s="346"/>
      <c r="E17" s="346"/>
      <c r="F17" s="73"/>
      <c r="G17" s="390"/>
      <c r="H17" s="392"/>
      <c r="I17" s="390"/>
      <c r="J17" s="392"/>
      <c r="K17" s="390"/>
      <c r="L17" s="392"/>
      <c r="M17" s="390"/>
      <c r="N17" s="392"/>
      <c r="O17" s="393"/>
      <c r="P17" s="386"/>
      <c r="Q17" s="387"/>
      <c r="R17" s="387"/>
      <c r="S17" s="260"/>
      <c r="T17" s="260"/>
      <c r="U17" s="260"/>
    </row>
    <row r="18" spans="1:21" ht="15.75" x14ac:dyDescent="0.25">
      <c r="A18" s="618"/>
      <c r="B18" s="618"/>
      <c r="C18" s="346"/>
      <c r="D18" s="346"/>
      <c r="E18" s="346"/>
      <c r="F18" s="73"/>
      <c r="G18" s="390"/>
      <c r="H18" s="392"/>
      <c r="I18" s="390"/>
      <c r="J18" s="392"/>
      <c r="K18" s="390"/>
      <c r="L18" s="392"/>
      <c r="M18" s="390"/>
      <c r="N18" s="392"/>
      <c r="O18" s="393"/>
      <c r="P18" s="386"/>
      <c r="Q18" s="387"/>
      <c r="R18" s="387"/>
      <c r="S18" s="260"/>
      <c r="T18" s="260"/>
      <c r="U18" s="260"/>
    </row>
    <row r="19" spans="1:21" ht="15.75" x14ac:dyDescent="0.25">
      <c r="A19" s="618"/>
      <c r="B19" s="618" t="s">
        <v>1407</v>
      </c>
      <c r="C19" s="346"/>
      <c r="D19" s="346"/>
      <c r="E19" s="346"/>
      <c r="F19" s="73"/>
      <c r="G19" s="390"/>
      <c r="H19" s="392"/>
      <c r="I19" s="390"/>
      <c r="J19" s="392"/>
      <c r="K19" s="390"/>
      <c r="L19" s="392"/>
      <c r="M19" s="390"/>
      <c r="N19" s="392"/>
      <c r="O19" s="393"/>
      <c r="P19" s="386"/>
      <c r="Q19" s="387"/>
      <c r="R19" s="387"/>
      <c r="S19" s="260"/>
      <c r="T19" s="260"/>
      <c r="U19" s="260"/>
    </row>
    <row r="20" spans="1:21" ht="15.75" x14ac:dyDescent="0.25">
      <c r="A20" s="618"/>
      <c r="B20" s="618"/>
      <c r="C20" s="346"/>
      <c r="D20" s="346"/>
      <c r="E20" s="346"/>
      <c r="F20" s="73"/>
      <c r="G20" s="390"/>
      <c r="H20" s="392"/>
      <c r="I20" s="390"/>
      <c r="J20" s="392"/>
      <c r="K20" s="390"/>
      <c r="L20" s="392"/>
      <c r="M20" s="390"/>
      <c r="N20" s="392"/>
      <c r="O20" s="393"/>
      <c r="P20" s="386"/>
      <c r="Q20" s="387"/>
      <c r="R20" s="387"/>
      <c r="S20" s="260"/>
      <c r="T20" s="260"/>
      <c r="U20" s="260"/>
    </row>
    <row r="21" spans="1:21" ht="15.75" x14ac:dyDescent="0.25">
      <c r="A21" s="618"/>
      <c r="B21" s="618"/>
      <c r="C21" s="346"/>
      <c r="D21" s="346"/>
      <c r="E21" s="346"/>
      <c r="F21" s="73"/>
      <c r="G21" s="390"/>
      <c r="H21" s="392"/>
      <c r="I21" s="390"/>
      <c r="J21" s="392"/>
      <c r="K21" s="390"/>
      <c r="L21" s="392"/>
      <c r="M21" s="390"/>
      <c r="N21" s="392"/>
      <c r="O21" s="393"/>
      <c r="P21" s="386"/>
      <c r="Q21" s="387"/>
      <c r="R21" s="387"/>
      <c r="S21" s="260"/>
      <c r="T21" s="260"/>
      <c r="U21" s="260"/>
    </row>
    <row r="22" spans="1:21" ht="15.75" x14ac:dyDescent="0.25">
      <c r="A22" s="618"/>
      <c r="B22" s="618"/>
      <c r="C22" s="346"/>
      <c r="D22" s="346"/>
      <c r="E22" s="346"/>
      <c r="F22" s="73"/>
      <c r="G22" s="390"/>
      <c r="H22" s="392"/>
      <c r="I22" s="390"/>
      <c r="J22" s="392"/>
      <c r="K22" s="390"/>
      <c r="L22" s="392"/>
      <c r="M22" s="390"/>
      <c r="N22" s="392"/>
      <c r="O22" s="393"/>
      <c r="P22" s="386"/>
      <c r="Q22" s="387"/>
      <c r="R22" s="387"/>
      <c r="S22" s="260"/>
      <c r="T22" s="260"/>
      <c r="U22" s="260"/>
    </row>
    <row r="23" spans="1:21" ht="15.75" x14ac:dyDescent="0.25">
      <c r="A23" s="618"/>
      <c r="B23" s="618"/>
      <c r="C23" s="74"/>
      <c r="D23" s="346"/>
      <c r="E23" s="346"/>
      <c r="F23" s="73"/>
      <c r="G23" s="390"/>
      <c r="H23" s="392"/>
      <c r="I23" s="390"/>
      <c r="J23" s="392"/>
      <c r="K23" s="390"/>
      <c r="L23" s="392"/>
      <c r="M23" s="390"/>
      <c r="N23" s="392"/>
      <c r="O23" s="393"/>
      <c r="P23" s="386"/>
      <c r="Q23" s="387"/>
      <c r="R23" s="387"/>
      <c r="S23" s="260"/>
      <c r="T23" s="260"/>
      <c r="U23" s="260"/>
    </row>
    <row r="24" spans="1:21" ht="15.75" x14ac:dyDescent="0.25">
      <c r="A24" s="618"/>
      <c r="B24" s="618"/>
      <c r="C24" s="74"/>
      <c r="D24" s="346"/>
      <c r="E24" s="346"/>
      <c r="F24" s="73"/>
      <c r="G24" s="390"/>
      <c r="H24" s="392"/>
      <c r="I24" s="390"/>
      <c r="J24" s="392"/>
      <c r="K24" s="390"/>
      <c r="L24" s="392"/>
      <c r="M24" s="390"/>
      <c r="N24" s="392"/>
      <c r="O24" s="393"/>
      <c r="P24" s="386"/>
      <c r="Q24" s="387"/>
      <c r="R24" s="387"/>
      <c r="S24" s="260"/>
      <c r="T24" s="260"/>
      <c r="U24" s="260"/>
    </row>
    <row r="25" spans="1:21" ht="15.75" x14ac:dyDescent="0.25">
      <c r="A25" s="618"/>
      <c r="B25" s="618"/>
      <c r="C25" s="346"/>
      <c r="D25" s="346"/>
      <c r="E25" s="346"/>
      <c r="F25" s="73"/>
      <c r="G25" s="390"/>
      <c r="H25" s="392"/>
      <c r="I25" s="390"/>
      <c r="J25" s="392"/>
      <c r="K25" s="390"/>
      <c r="L25" s="392"/>
      <c r="M25" s="390"/>
      <c r="N25" s="392"/>
      <c r="O25" s="393"/>
      <c r="P25" s="386"/>
      <c r="Q25" s="387"/>
      <c r="R25" s="387"/>
      <c r="S25" s="260"/>
      <c r="T25" s="260"/>
      <c r="U25" s="260"/>
    </row>
    <row r="26" spans="1:21" s="297" customFormat="1" ht="15.75" x14ac:dyDescent="0.2">
      <c r="A26" s="312"/>
      <c r="B26" s="313"/>
      <c r="C26" s="312" t="s">
        <v>118</v>
      </c>
      <c r="D26" s="313"/>
      <c r="E26" s="313"/>
      <c r="F26" s="314"/>
      <c r="G26" s="275">
        <f t="shared" ref="G26:P26" si="0">SUM(G7:G25)</f>
        <v>0</v>
      </c>
      <c r="H26" s="240">
        <f t="shared" si="0"/>
        <v>0</v>
      </c>
      <c r="I26" s="275">
        <f t="shared" si="0"/>
        <v>0</v>
      </c>
      <c r="J26" s="240">
        <f t="shared" si="0"/>
        <v>0</v>
      </c>
      <c r="K26" s="275">
        <f t="shared" si="0"/>
        <v>0</v>
      </c>
      <c r="L26" s="240">
        <f t="shared" si="0"/>
        <v>0</v>
      </c>
      <c r="M26" s="275">
        <f t="shared" si="0"/>
        <v>0</v>
      </c>
      <c r="N26" s="240">
        <f t="shared" si="0"/>
        <v>0</v>
      </c>
      <c r="O26" s="240">
        <f t="shared" si="0"/>
        <v>0</v>
      </c>
      <c r="P26" s="240">
        <f t="shared" si="0"/>
        <v>0</v>
      </c>
      <c r="Q26" s="275"/>
      <c r="R26" s="275"/>
      <c r="S26" s="275"/>
      <c r="T26" s="275"/>
      <c r="U26" s="275"/>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21"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1.5703125" style="241"/>
    <col min="9" max="9" width="15.28515625" customWidth="1"/>
    <col min="10" max="10" width="18.85546875" style="241" customWidth="1"/>
    <col min="12" max="12" width="11.5703125" style="241"/>
    <col min="14" max="14" width="11.5703125" style="241"/>
    <col min="15" max="15" width="15.28515625" customWidth="1"/>
    <col min="16" max="16" width="18.28515625" style="241" customWidth="1"/>
    <col min="17" max="17" width="14.140625" hidden="1" customWidth="1"/>
    <col min="18" max="20" width="14.140625" customWidth="1"/>
    <col min="21" max="21" width="17" customWidth="1"/>
  </cols>
  <sheetData>
    <row r="1" spans="1:21" ht="18.75" x14ac:dyDescent="0.25">
      <c r="B1" s="295"/>
      <c r="C1" s="295"/>
      <c r="D1" s="295"/>
      <c r="E1" s="295"/>
      <c r="F1" s="295"/>
      <c r="G1" s="295" t="s">
        <v>492</v>
      </c>
      <c r="I1" s="295"/>
      <c r="J1" s="295"/>
      <c r="K1" s="295"/>
      <c r="L1" s="295"/>
      <c r="M1" s="295"/>
      <c r="N1" s="295"/>
      <c r="O1" s="295"/>
      <c r="P1" s="295"/>
      <c r="Q1" s="295"/>
      <c r="R1" s="295"/>
      <c r="S1" s="295"/>
      <c r="T1" s="295"/>
      <c r="U1" s="295"/>
    </row>
    <row r="2" spans="1:21" x14ac:dyDescent="0.25">
      <c r="A2" s="280" t="s">
        <v>1353</v>
      </c>
      <c r="B2" s="280"/>
      <c r="C2" s="280"/>
      <c r="D2" s="280"/>
      <c r="E2" s="280"/>
      <c r="F2" s="280"/>
      <c r="G2" s="280"/>
      <c r="H2" s="280"/>
      <c r="I2" s="280"/>
      <c r="J2" s="280"/>
      <c r="K2" s="280"/>
      <c r="L2" s="280"/>
      <c r="M2" s="280"/>
      <c r="N2" s="280"/>
      <c r="O2" s="280"/>
      <c r="P2" s="280"/>
      <c r="Q2" s="280"/>
      <c r="R2" s="280"/>
      <c r="S2" s="280"/>
      <c r="T2" s="280"/>
      <c r="U2" s="280"/>
    </row>
    <row r="3" spans="1:21" ht="15" customHeight="1" x14ac:dyDescent="0.25">
      <c r="A3" s="603" t="s">
        <v>100</v>
      </c>
      <c r="B3" s="567" t="s">
        <v>115</v>
      </c>
      <c r="C3" s="577" t="s">
        <v>89</v>
      </c>
      <c r="D3" s="577" t="s">
        <v>90</v>
      </c>
      <c r="E3" s="586" t="s">
        <v>401</v>
      </c>
      <c r="F3" s="577" t="s">
        <v>91</v>
      </c>
      <c r="G3" s="603" t="s">
        <v>103</v>
      </c>
      <c r="H3" s="603"/>
      <c r="I3" s="603"/>
      <c r="J3" s="603"/>
      <c r="K3" s="603"/>
      <c r="L3" s="603"/>
      <c r="M3" s="603"/>
      <c r="N3" s="603"/>
      <c r="O3" s="604" t="s">
        <v>104</v>
      </c>
      <c r="P3" s="604"/>
      <c r="Q3" s="567" t="s">
        <v>105</v>
      </c>
      <c r="R3" s="567" t="s">
        <v>106</v>
      </c>
      <c r="S3" s="567" t="s">
        <v>113</v>
      </c>
      <c r="T3" s="567" t="s">
        <v>112</v>
      </c>
      <c r="U3" s="583" t="s">
        <v>92</v>
      </c>
    </row>
    <row r="4" spans="1:21" ht="15" customHeight="1" x14ac:dyDescent="0.25">
      <c r="A4" s="603"/>
      <c r="B4" s="565"/>
      <c r="C4" s="578"/>
      <c r="D4" s="578"/>
      <c r="E4" s="587"/>
      <c r="F4" s="578"/>
      <c r="G4" s="603" t="s">
        <v>107</v>
      </c>
      <c r="H4" s="603"/>
      <c r="I4" s="603" t="s">
        <v>108</v>
      </c>
      <c r="J4" s="603"/>
      <c r="K4" s="603" t="s">
        <v>109</v>
      </c>
      <c r="L4" s="603"/>
      <c r="M4" s="603" t="s">
        <v>110</v>
      </c>
      <c r="N4" s="603"/>
      <c r="O4" s="604"/>
      <c r="P4" s="604"/>
      <c r="Q4" s="565"/>
      <c r="R4" s="565"/>
      <c r="S4" s="565"/>
      <c r="T4" s="565"/>
      <c r="U4" s="584"/>
    </row>
    <row r="5" spans="1:21" ht="25.5" x14ac:dyDescent="0.25">
      <c r="A5" s="603"/>
      <c r="B5" s="566"/>
      <c r="C5" s="579"/>
      <c r="D5" s="579"/>
      <c r="E5" s="588"/>
      <c r="F5" s="579"/>
      <c r="G5" s="252" t="s">
        <v>111</v>
      </c>
      <c r="H5" s="239" t="s">
        <v>12</v>
      </c>
      <c r="I5" s="252" t="s">
        <v>111</v>
      </c>
      <c r="J5" s="239" t="s">
        <v>12</v>
      </c>
      <c r="K5" s="252" t="s">
        <v>111</v>
      </c>
      <c r="L5" s="239" t="s">
        <v>12</v>
      </c>
      <c r="M5" s="252" t="s">
        <v>111</v>
      </c>
      <c r="N5" s="239" t="s">
        <v>12</v>
      </c>
      <c r="O5" s="252" t="s">
        <v>111</v>
      </c>
      <c r="P5" s="239" t="s">
        <v>12</v>
      </c>
      <c r="Q5" s="566"/>
      <c r="R5" s="566"/>
      <c r="S5" s="566"/>
      <c r="T5" s="566"/>
      <c r="U5" s="585"/>
    </row>
    <row r="6" spans="1:21" ht="15.75" x14ac:dyDescent="0.25">
      <c r="A6" s="626" t="s">
        <v>1444</v>
      </c>
      <c r="B6" s="595" t="s">
        <v>1354</v>
      </c>
      <c r="C6" s="74"/>
      <c r="D6" s="346"/>
      <c r="E6" s="346"/>
      <c r="F6" s="288"/>
      <c r="G6" s="396"/>
      <c r="H6" s="397"/>
      <c r="I6" s="396"/>
      <c r="J6" s="397"/>
      <c r="K6" s="396"/>
      <c r="L6" s="397"/>
      <c r="M6" s="396"/>
      <c r="N6" s="397"/>
      <c r="O6" s="346"/>
      <c r="P6" s="397"/>
      <c r="Q6" s="346"/>
      <c r="R6" s="346"/>
      <c r="S6" s="346"/>
      <c r="T6" s="346"/>
      <c r="U6" s="346"/>
    </row>
    <row r="7" spans="1:21" s="407" customFormat="1" ht="15.75" x14ac:dyDescent="0.25">
      <c r="A7" s="626"/>
      <c r="B7" s="596"/>
      <c r="C7" s="74"/>
      <c r="D7" s="346"/>
      <c r="E7" s="346"/>
      <c r="F7" s="288"/>
      <c r="G7" s="396"/>
      <c r="H7" s="397"/>
      <c r="I7" s="396"/>
      <c r="J7" s="397"/>
      <c r="K7" s="396"/>
      <c r="L7" s="397"/>
      <c r="M7" s="396"/>
      <c r="N7" s="397"/>
      <c r="O7" s="346"/>
      <c r="P7" s="397"/>
      <c r="Q7" s="346"/>
      <c r="R7" s="346"/>
      <c r="S7" s="346"/>
      <c r="T7" s="346"/>
      <c r="U7" s="346"/>
    </row>
    <row r="8" spans="1:21" s="407" customFormat="1" ht="15.75" x14ac:dyDescent="0.25">
      <c r="A8" s="626"/>
      <c r="B8" s="596"/>
      <c r="C8" s="74"/>
      <c r="D8" s="346"/>
      <c r="E8" s="346"/>
      <c r="F8" s="288"/>
      <c r="G8" s="396"/>
      <c r="H8" s="397"/>
      <c r="I8" s="396"/>
      <c r="J8" s="397"/>
      <c r="K8" s="396"/>
      <c r="L8" s="397"/>
      <c r="M8" s="396"/>
      <c r="N8" s="397"/>
      <c r="O8" s="346"/>
      <c r="P8" s="397"/>
      <c r="Q8" s="346"/>
      <c r="R8" s="346"/>
      <c r="S8" s="346"/>
      <c r="T8" s="346"/>
      <c r="U8" s="346"/>
    </row>
    <row r="9" spans="1:21" ht="15.75" x14ac:dyDescent="0.25">
      <c r="A9" s="626"/>
      <c r="B9" s="596"/>
      <c r="C9" s="74"/>
      <c r="D9" s="346"/>
      <c r="E9" s="346"/>
      <c r="F9" s="288"/>
      <c r="G9" s="396"/>
      <c r="H9" s="397"/>
      <c r="I9" s="396"/>
      <c r="J9" s="397"/>
      <c r="K9" s="396"/>
      <c r="L9" s="397"/>
      <c r="M9" s="396"/>
      <c r="N9" s="397"/>
      <c r="O9" s="346"/>
      <c r="P9" s="397"/>
      <c r="Q9" s="346"/>
      <c r="R9" s="346"/>
      <c r="S9" s="346"/>
      <c r="T9" s="346"/>
      <c r="U9" s="346"/>
    </row>
    <row r="10" spans="1:21" ht="15.75" x14ac:dyDescent="0.25">
      <c r="A10" s="626"/>
      <c r="B10" s="596"/>
      <c r="C10" s="74"/>
      <c r="D10" s="346"/>
      <c r="E10" s="346"/>
      <c r="F10" s="288"/>
      <c r="G10" s="396"/>
      <c r="H10" s="397"/>
      <c r="I10" s="396"/>
      <c r="J10" s="397"/>
      <c r="K10" s="396"/>
      <c r="L10" s="397"/>
      <c r="M10" s="396"/>
      <c r="N10" s="397"/>
      <c r="O10" s="346"/>
      <c r="P10" s="397"/>
      <c r="Q10" s="346"/>
      <c r="R10" s="346"/>
      <c r="S10" s="346"/>
      <c r="T10" s="346"/>
      <c r="U10" s="346"/>
    </row>
    <row r="11" spans="1:21" ht="15.75" x14ac:dyDescent="0.25">
      <c r="A11" s="626"/>
      <c r="B11" s="597"/>
      <c r="C11" s="74"/>
      <c r="D11" s="346"/>
      <c r="E11" s="346"/>
      <c r="F11" s="288"/>
      <c r="G11" s="396"/>
      <c r="H11" s="397"/>
      <c r="I11" s="396"/>
      <c r="J11" s="397"/>
      <c r="K11" s="396"/>
      <c r="L11" s="397"/>
      <c r="M11" s="396"/>
      <c r="N11" s="397"/>
      <c r="O11" s="346"/>
      <c r="P11" s="397"/>
      <c r="Q11" s="346"/>
      <c r="R11" s="346"/>
      <c r="S11" s="346"/>
      <c r="T11" s="346"/>
      <c r="U11" s="346"/>
    </row>
    <row r="12" spans="1:21" ht="15.75" x14ac:dyDescent="0.25">
      <c r="A12" s="596" t="s">
        <v>1445</v>
      </c>
      <c r="B12" s="595" t="s">
        <v>1446</v>
      </c>
      <c r="C12" s="74"/>
      <c r="D12" s="327"/>
      <c r="E12" s="327"/>
      <c r="F12" s="327"/>
      <c r="G12" s="396"/>
      <c r="H12" s="397"/>
      <c r="I12" s="396"/>
      <c r="J12" s="397"/>
      <c r="K12" s="396"/>
      <c r="L12" s="397"/>
      <c r="M12" s="396"/>
      <c r="N12" s="397"/>
      <c r="O12" s="346"/>
      <c r="P12" s="397"/>
      <c r="Q12" s="346"/>
      <c r="R12" s="346"/>
      <c r="S12" s="346"/>
      <c r="T12" s="346"/>
      <c r="U12" s="346"/>
    </row>
    <row r="13" spans="1:21" ht="15.75" x14ac:dyDescent="0.25">
      <c r="A13" s="596"/>
      <c r="B13" s="596"/>
      <c r="C13" s="74"/>
      <c r="D13" s="346"/>
      <c r="E13" s="346"/>
      <c r="F13" s="288"/>
      <c r="G13" s="396"/>
      <c r="H13" s="397"/>
      <c r="I13" s="396"/>
      <c r="J13" s="397"/>
      <c r="K13" s="396"/>
      <c r="L13" s="397"/>
      <c r="M13" s="396"/>
      <c r="N13" s="397"/>
      <c r="O13" s="346"/>
      <c r="P13" s="397"/>
      <c r="Q13" s="346"/>
      <c r="R13" s="346"/>
      <c r="S13" s="346"/>
      <c r="T13" s="346"/>
      <c r="U13" s="346"/>
    </row>
    <row r="14" spans="1:21" ht="15.75" x14ac:dyDescent="0.25">
      <c r="A14" s="596"/>
      <c r="B14" s="596"/>
      <c r="C14" s="74"/>
      <c r="D14" s="346"/>
      <c r="E14" s="346"/>
      <c r="F14" s="288"/>
      <c r="G14" s="396"/>
      <c r="H14" s="397"/>
      <c r="I14" s="396"/>
      <c r="J14" s="397"/>
      <c r="K14" s="396"/>
      <c r="L14" s="397"/>
      <c r="M14" s="396"/>
      <c r="N14" s="397"/>
      <c r="O14" s="346"/>
      <c r="P14" s="397"/>
      <c r="Q14" s="346"/>
      <c r="R14" s="346"/>
      <c r="S14" s="346"/>
      <c r="T14" s="346"/>
      <c r="U14" s="346"/>
    </row>
    <row r="15" spans="1:21" ht="15.75" x14ac:dyDescent="0.25">
      <c r="A15" s="596"/>
      <c r="B15" s="596"/>
      <c r="C15" s="74"/>
      <c r="D15" s="346"/>
      <c r="E15" s="346"/>
      <c r="F15" s="288"/>
      <c r="G15" s="396"/>
      <c r="H15" s="397"/>
      <c r="I15" s="396"/>
      <c r="J15" s="397"/>
      <c r="K15" s="396"/>
      <c r="L15" s="397"/>
      <c r="M15" s="396"/>
      <c r="N15" s="397"/>
      <c r="O15" s="346"/>
      <c r="P15" s="397"/>
      <c r="Q15" s="346"/>
      <c r="R15" s="346"/>
      <c r="S15" s="346"/>
      <c r="T15" s="346"/>
      <c r="U15" s="346"/>
    </row>
    <row r="16" spans="1:21" ht="15.75" x14ac:dyDescent="0.25">
      <c r="A16" s="596"/>
      <c r="B16" s="596"/>
      <c r="C16" s="74"/>
      <c r="D16" s="346"/>
      <c r="E16" s="346"/>
      <c r="F16" s="288"/>
      <c r="G16" s="396"/>
      <c r="H16" s="397"/>
      <c r="I16" s="396"/>
      <c r="J16" s="397"/>
      <c r="K16" s="396"/>
      <c r="L16" s="397"/>
      <c r="M16" s="396"/>
      <c r="N16" s="397"/>
      <c r="O16" s="346"/>
      <c r="P16" s="397"/>
      <c r="Q16" s="346"/>
      <c r="R16" s="346"/>
      <c r="S16" s="346"/>
      <c r="T16" s="346"/>
      <c r="U16" s="346"/>
    </row>
    <row r="17" spans="1:21" ht="15.75" x14ac:dyDescent="0.25">
      <c r="A17" s="596"/>
      <c r="B17" s="596"/>
      <c r="C17" s="74"/>
      <c r="D17" s="346"/>
      <c r="E17" s="346"/>
      <c r="F17" s="288"/>
      <c r="G17" s="396"/>
      <c r="H17" s="397"/>
      <c r="I17" s="396"/>
      <c r="J17" s="397"/>
      <c r="K17" s="396"/>
      <c r="L17" s="397"/>
      <c r="M17" s="396"/>
      <c r="N17" s="397"/>
      <c r="O17" s="346"/>
      <c r="P17" s="397"/>
      <c r="Q17" s="346"/>
      <c r="R17" s="346"/>
      <c r="S17" s="346"/>
      <c r="T17" s="346"/>
      <c r="U17" s="346"/>
    </row>
    <row r="18" spans="1:21" ht="15.75" x14ac:dyDescent="0.25">
      <c r="A18" s="597"/>
      <c r="B18" s="597"/>
      <c r="C18" s="74"/>
      <c r="D18" s="346"/>
      <c r="E18" s="346"/>
      <c r="F18" s="288"/>
      <c r="G18" s="396"/>
      <c r="H18" s="397"/>
      <c r="I18" s="396"/>
      <c r="J18" s="397"/>
      <c r="K18" s="396"/>
      <c r="L18" s="397"/>
      <c r="M18" s="396"/>
      <c r="N18" s="397"/>
      <c r="O18" s="346"/>
      <c r="P18" s="397"/>
      <c r="Q18" s="346"/>
      <c r="R18" s="346"/>
      <c r="S18" s="346"/>
      <c r="T18" s="346"/>
      <c r="U18" s="346"/>
    </row>
    <row r="19" spans="1:21" ht="15.75" x14ac:dyDescent="0.25">
      <c r="A19" s="595" t="s">
        <v>1447</v>
      </c>
      <c r="B19" s="595" t="s">
        <v>1448</v>
      </c>
      <c r="C19" s="74"/>
      <c r="D19" s="346"/>
      <c r="E19" s="346"/>
      <c r="F19" s="288"/>
      <c r="G19" s="396"/>
      <c r="H19" s="397"/>
      <c r="I19" s="396"/>
      <c r="J19" s="397"/>
      <c r="K19" s="396"/>
      <c r="L19" s="397"/>
      <c r="M19" s="396"/>
      <c r="N19" s="397"/>
      <c r="O19" s="346"/>
      <c r="P19" s="397"/>
      <c r="Q19" s="346"/>
      <c r="R19" s="346"/>
      <c r="S19" s="346"/>
      <c r="T19" s="346"/>
      <c r="U19" s="346"/>
    </row>
    <row r="20" spans="1:21" s="407" customFormat="1" ht="15.75" x14ac:dyDescent="0.25">
      <c r="A20" s="596"/>
      <c r="B20" s="596"/>
      <c r="C20" s="74"/>
      <c r="D20" s="346"/>
      <c r="E20" s="346"/>
      <c r="F20" s="288"/>
      <c r="G20" s="396"/>
      <c r="H20" s="397"/>
      <c r="I20" s="396"/>
      <c r="J20" s="397"/>
      <c r="K20" s="396"/>
      <c r="L20" s="397"/>
      <c r="M20" s="396"/>
      <c r="N20" s="397"/>
      <c r="O20" s="346"/>
      <c r="P20" s="397"/>
      <c r="Q20" s="346"/>
      <c r="R20" s="346"/>
      <c r="S20" s="346"/>
      <c r="T20" s="346"/>
      <c r="U20" s="346"/>
    </row>
    <row r="21" spans="1:21" s="407" customFormat="1" ht="15.75" x14ac:dyDescent="0.25">
      <c r="A21" s="596"/>
      <c r="B21" s="596"/>
      <c r="C21" s="74"/>
      <c r="D21" s="346"/>
      <c r="E21" s="346"/>
      <c r="F21" s="288"/>
      <c r="G21" s="396"/>
      <c r="H21" s="397"/>
      <c r="I21" s="396"/>
      <c r="J21" s="397"/>
      <c r="K21" s="396"/>
      <c r="L21" s="397"/>
      <c r="M21" s="396"/>
      <c r="N21" s="397"/>
      <c r="O21" s="346"/>
      <c r="P21" s="397"/>
      <c r="Q21" s="346"/>
      <c r="R21" s="346"/>
      <c r="S21" s="346"/>
      <c r="T21" s="346"/>
      <c r="U21" s="346"/>
    </row>
    <row r="22" spans="1:21" s="407" customFormat="1" ht="15.75" x14ac:dyDescent="0.25">
      <c r="A22" s="596"/>
      <c r="B22" s="596"/>
      <c r="C22" s="74"/>
      <c r="D22" s="346"/>
      <c r="E22" s="346"/>
      <c r="F22" s="288"/>
      <c r="G22" s="396"/>
      <c r="H22" s="397"/>
      <c r="I22" s="396"/>
      <c r="J22" s="397"/>
      <c r="K22" s="396"/>
      <c r="L22" s="397"/>
      <c r="M22" s="396"/>
      <c r="N22" s="397"/>
      <c r="O22" s="346"/>
      <c r="P22" s="397"/>
      <c r="Q22" s="346"/>
      <c r="R22" s="346"/>
      <c r="S22" s="346"/>
      <c r="T22" s="346"/>
      <c r="U22" s="346"/>
    </row>
    <row r="23" spans="1:21" ht="15.75" x14ac:dyDescent="0.25">
      <c r="A23" s="596"/>
      <c r="B23" s="596"/>
      <c r="C23" s="74"/>
      <c r="D23" s="346"/>
      <c r="E23" s="346"/>
      <c r="F23" s="288"/>
      <c r="G23" s="396"/>
      <c r="H23" s="397"/>
      <c r="I23" s="396"/>
      <c r="J23" s="397"/>
      <c r="K23" s="396"/>
      <c r="L23" s="397"/>
      <c r="M23" s="396"/>
      <c r="N23" s="397"/>
      <c r="O23" s="346"/>
      <c r="P23" s="397"/>
      <c r="Q23" s="346"/>
      <c r="R23" s="346"/>
      <c r="S23" s="346"/>
      <c r="T23" s="346"/>
      <c r="U23" s="346"/>
    </row>
    <row r="24" spans="1:21" ht="15.75" x14ac:dyDescent="0.25">
      <c r="A24" s="596"/>
      <c r="B24" s="596"/>
      <c r="C24" s="74"/>
      <c r="D24" s="346"/>
      <c r="E24" s="346"/>
      <c r="F24" s="288"/>
      <c r="G24" s="396"/>
      <c r="H24" s="397"/>
      <c r="I24" s="396"/>
      <c r="J24" s="397"/>
      <c r="K24" s="396"/>
      <c r="L24" s="397"/>
      <c r="M24" s="396"/>
      <c r="N24" s="397"/>
      <c r="O24" s="346"/>
      <c r="P24" s="397"/>
      <c r="Q24" s="346"/>
      <c r="R24" s="346"/>
      <c r="S24" s="346"/>
      <c r="T24" s="346"/>
      <c r="U24" s="346"/>
    </row>
    <row r="25" spans="1:21" ht="15.75" x14ac:dyDescent="0.25">
      <c r="A25" s="597"/>
      <c r="B25" s="597"/>
      <c r="C25" s="74"/>
      <c r="D25" s="346"/>
      <c r="E25" s="346"/>
      <c r="F25" s="288"/>
      <c r="G25" s="396"/>
      <c r="H25" s="397"/>
      <c r="I25" s="396"/>
      <c r="J25" s="397"/>
      <c r="K25" s="396"/>
      <c r="L25" s="397"/>
      <c r="M25" s="396"/>
      <c r="N25" s="397"/>
      <c r="O25" s="346"/>
      <c r="P25" s="397"/>
      <c r="Q25" s="346"/>
      <c r="R25" s="346"/>
      <c r="S25" s="346"/>
      <c r="T25" s="346"/>
      <c r="U25" s="346"/>
    </row>
    <row r="26" spans="1:21" ht="15.75" x14ac:dyDescent="0.25">
      <c r="A26" s="595" t="s">
        <v>1449</v>
      </c>
      <c r="B26" s="595" t="s">
        <v>1450</v>
      </c>
      <c r="C26" s="74"/>
      <c r="D26" s="346"/>
      <c r="E26" s="346"/>
      <c r="F26" s="288"/>
      <c r="G26" s="396"/>
      <c r="H26" s="397"/>
      <c r="I26" s="396"/>
      <c r="J26" s="397"/>
      <c r="K26" s="396"/>
      <c r="L26" s="397"/>
      <c r="M26" s="396"/>
      <c r="N26" s="397"/>
      <c r="O26" s="346"/>
      <c r="P26" s="397"/>
      <c r="Q26" s="346"/>
      <c r="R26" s="346"/>
      <c r="S26" s="346"/>
      <c r="T26" s="346"/>
      <c r="U26" s="346"/>
    </row>
    <row r="27" spans="1:21" s="407" customFormat="1" ht="15.75" x14ac:dyDescent="0.25">
      <c r="A27" s="596"/>
      <c r="B27" s="596"/>
      <c r="C27" s="74"/>
      <c r="D27" s="346"/>
      <c r="E27" s="346"/>
      <c r="F27" s="288"/>
      <c r="G27" s="396"/>
      <c r="H27" s="397"/>
      <c r="I27" s="396"/>
      <c r="J27" s="397"/>
      <c r="K27" s="396"/>
      <c r="L27" s="397"/>
      <c r="M27" s="396"/>
      <c r="N27" s="397"/>
      <c r="O27" s="346"/>
      <c r="P27" s="397"/>
      <c r="Q27" s="346"/>
      <c r="R27" s="346"/>
      <c r="S27" s="346"/>
      <c r="T27" s="346"/>
      <c r="U27" s="346"/>
    </row>
    <row r="28" spans="1:21" s="407" customFormat="1" ht="15.75" x14ac:dyDescent="0.25">
      <c r="A28" s="596"/>
      <c r="B28" s="596"/>
      <c r="C28" s="74"/>
      <c r="D28" s="346"/>
      <c r="E28" s="346"/>
      <c r="F28" s="288"/>
      <c r="G28" s="396"/>
      <c r="H28" s="397"/>
      <c r="I28" s="396"/>
      <c r="J28" s="397"/>
      <c r="K28" s="396"/>
      <c r="L28" s="397"/>
      <c r="M28" s="396"/>
      <c r="N28" s="397"/>
      <c r="O28" s="346"/>
      <c r="P28" s="397"/>
      <c r="Q28" s="346"/>
      <c r="R28" s="346"/>
      <c r="S28" s="346"/>
      <c r="T28" s="346"/>
      <c r="U28" s="346"/>
    </row>
    <row r="29" spans="1:21" s="407" customFormat="1" ht="15.75" x14ac:dyDescent="0.25">
      <c r="A29" s="596"/>
      <c r="B29" s="596"/>
      <c r="C29" s="74"/>
      <c r="D29" s="346"/>
      <c r="E29" s="346"/>
      <c r="F29" s="288"/>
      <c r="G29" s="396"/>
      <c r="H29" s="397"/>
      <c r="I29" s="396"/>
      <c r="J29" s="397"/>
      <c r="K29" s="396"/>
      <c r="L29" s="397"/>
      <c r="M29" s="396"/>
      <c r="N29" s="397"/>
      <c r="O29" s="346"/>
      <c r="P29" s="397"/>
      <c r="Q29" s="346"/>
      <c r="R29" s="346"/>
      <c r="S29" s="346"/>
      <c r="T29" s="346"/>
      <c r="U29" s="346"/>
    </row>
    <row r="30" spans="1:21" ht="15.75" x14ac:dyDescent="0.25">
      <c r="A30" s="596"/>
      <c r="B30" s="596"/>
      <c r="C30" s="74"/>
      <c r="D30" s="346"/>
      <c r="E30" s="346"/>
      <c r="F30" s="288"/>
      <c r="G30" s="396"/>
      <c r="H30" s="397"/>
      <c r="I30" s="396"/>
      <c r="J30" s="397"/>
      <c r="K30" s="396"/>
      <c r="L30" s="397"/>
      <c r="M30" s="396"/>
      <c r="N30" s="397"/>
      <c r="O30" s="346"/>
      <c r="P30" s="397"/>
      <c r="Q30" s="346"/>
      <c r="R30" s="346"/>
      <c r="S30" s="346"/>
      <c r="T30" s="346"/>
      <c r="U30" s="346"/>
    </row>
    <row r="31" spans="1:21" ht="15.75" x14ac:dyDescent="0.25">
      <c r="A31" s="596"/>
      <c r="B31" s="596"/>
      <c r="C31" s="74"/>
      <c r="D31" s="346"/>
      <c r="E31" s="346"/>
      <c r="F31" s="288"/>
      <c r="G31" s="396"/>
      <c r="H31" s="397"/>
      <c r="I31" s="396"/>
      <c r="J31" s="397"/>
      <c r="K31" s="396"/>
      <c r="L31" s="397"/>
      <c r="M31" s="396"/>
      <c r="N31" s="397"/>
      <c r="O31" s="346"/>
      <c r="P31" s="397"/>
      <c r="Q31" s="346"/>
      <c r="R31" s="346"/>
      <c r="S31" s="346"/>
      <c r="T31" s="346"/>
      <c r="U31" s="346"/>
    </row>
    <row r="32" spans="1:21" ht="15.75" x14ac:dyDescent="0.25">
      <c r="A32" s="597"/>
      <c r="B32" s="597"/>
      <c r="C32" s="74"/>
      <c r="D32" s="346"/>
      <c r="E32" s="346"/>
      <c r="F32" s="288"/>
      <c r="G32" s="396"/>
      <c r="H32" s="397"/>
      <c r="I32" s="396"/>
      <c r="J32" s="397"/>
      <c r="K32" s="396"/>
      <c r="L32" s="397"/>
      <c r="M32" s="396"/>
      <c r="N32" s="397"/>
      <c r="O32" s="346"/>
      <c r="P32" s="397"/>
      <c r="Q32" s="346"/>
      <c r="R32" s="346"/>
      <c r="S32" s="346"/>
      <c r="T32" s="346"/>
      <c r="U32" s="346"/>
    </row>
    <row r="33" spans="1:21" ht="15.6" customHeight="1" x14ac:dyDescent="0.25">
      <c r="A33" s="303"/>
      <c r="B33" s="304"/>
      <c r="C33" s="303" t="s">
        <v>123</v>
      </c>
      <c r="D33" s="304"/>
      <c r="E33" s="304"/>
      <c r="F33" s="305"/>
      <c r="G33" s="294">
        <f t="shared" ref="G33:O33" si="0">SUM(G6:H32)</f>
        <v>0</v>
      </c>
      <c r="H33" s="294">
        <f t="shared" si="0"/>
        <v>0</v>
      </c>
      <c r="I33" s="294">
        <f t="shared" si="0"/>
        <v>0</v>
      </c>
      <c r="J33" s="294">
        <f t="shared" si="0"/>
        <v>0</v>
      </c>
      <c r="K33" s="294">
        <f t="shared" si="0"/>
        <v>0</v>
      </c>
      <c r="L33" s="294">
        <f t="shared" si="0"/>
        <v>0</v>
      </c>
      <c r="M33" s="294">
        <f t="shared" si="0"/>
        <v>0</v>
      </c>
      <c r="N33" s="294">
        <f t="shared" si="0"/>
        <v>0</v>
      </c>
      <c r="O33" s="294">
        <f t="shared" si="0"/>
        <v>0</v>
      </c>
      <c r="P33" s="294">
        <f>SUM(P6:Q32)</f>
        <v>0</v>
      </c>
      <c r="Q33" s="275"/>
      <c r="R33" s="275"/>
      <c r="S33" s="275"/>
      <c r="T33" s="275"/>
      <c r="U33" s="27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workbookViewId="0">
      <pane ySplit="8" topLeftCell="A18" activePane="bottomLeft" state="frozen"/>
      <selection activeCell="A7" sqref="A7"/>
      <selection pane="bottomLeft" activeCell="D40" sqref="D40"/>
    </sheetView>
  </sheetViews>
  <sheetFormatPr baseColWidth="10" defaultRowHeight="15" x14ac:dyDescent="0.25"/>
  <cols>
    <col min="1" max="2" width="21.7109375" customWidth="1"/>
    <col min="3" max="6" width="27.42578125" customWidth="1"/>
    <col min="7" max="7" width="15.28515625" customWidth="1"/>
    <col min="8" max="8" width="13.7109375" style="241" bestFit="1" customWidth="1"/>
    <col min="9" max="9" width="15.28515625" customWidth="1"/>
    <col min="10" max="10" width="18.85546875" style="241" customWidth="1"/>
    <col min="12" max="12" width="13.7109375" style="241" bestFit="1" customWidth="1"/>
    <col min="14" max="14" width="13.7109375" style="241" bestFit="1" customWidth="1"/>
    <col min="15" max="15" width="15.28515625" customWidth="1"/>
    <col min="16" max="16" width="18.28515625" style="241" customWidth="1"/>
    <col min="17" max="17" width="14.140625" hidden="1" customWidth="1"/>
    <col min="18" max="20" width="14.140625" customWidth="1"/>
    <col min="21" max="21" width="17" customWidth="1"/>
  </cols>
  <sheetData>
    <row r="1" spans="1:21" ht="18.75" x14ac:dyDescent="0.25">
      <c r="B1" s="295"/>
      <c r="C1" s="295"/>
      <c r="D1" s="295"/>
      <c r="E1" s="295"/>
      <c r="F1" s="295"/>
      <c r="G1" s="295" t="s">
        <v>1411</v>
      </c>
      <c r="J1" s="295"/>
      <c r="K1" s="295"/>
      <c r="L1" s="295"/>
      <c r="M1" s="295"/>
      <c r="N1" s="295"/>
      <c r="O1" s="295"/>
      <c r="P1" s="295"/>
      <c r="Q1" s="295"/>
      <c r="R1" s="295"/>
      <c r="S1" s="295"/>
      <c r="T1" s="295"/>
      <c r="U1" s="295"/>
    </row>
    <row r="2" spans="1:21" ht="18.75" x14ac:dyDescent="0.25">
      <c r="A2" s="280" t="s">
        <v>1360</v>
      </c>
      <c r="B2" s="295"/>
      <c r="C2" s="295"/>
      <c r="D2" s="295"/>
      <c r="E2" s="295"/>
      <c r="F2" s="295"/>
      <c r="G2" s="295"/>
      <c r="J2" s="295"/>
      <c r="K2" s="295"/>
      <c r="L2" s="295"/>
      <c r="M2" s="295"/>
      <c r="N2" s="295"/>
      <c r="O2" s="295"/>
      <c r="P2" s="295"/>
      <c r="Q2" s="295"/>
      <c r="R2" s="295"/>
      <c r="S2" s="295"/>
      <c r="T2" s="295"/>
      <c r="U2" s="295"/>
    </row>
    <row r="3" spans="1:21" x14ac:dyDescent="0.25">
      <c r="A3" s="631" t="s">
        <v>1409</v>
      </c>
      <c r="B3" s="631"/>
      <c r="C3" s="631"/>
      <c r="D3" s="631"/>
      <c r="E3" s="631"/>
      <c r="F3" s="631"/>
      <c r="G3" s="631"/>
      <c r="H3" s="631"/>
      <c r="I3" s="631"/>
      <c r="J3" s="631"/>
      <c r="K3" s="631"/>
      <c r="L3" s="631"/>
      <c r="M3" s="631"/>
      <c r="N3" s="631"/>
      <c r="O3" s="631"/>
      <c r="P3" s="631"/>
      <c r="Q3" s="631"/>
      <c r="R3" s="631"/>
      <c r="S3" s="631"/>
      <c r="T3" s="631"/>
      <c r="U3" s="631"/>
    </row>
    <row r="4" spans="1:21" s="407" customFormat="1" x14ac:dyDescent="0.25">
      <c r="A4" s="434" t="s">
        <v>1408</v>
      </c>
      <c r="B4" s="429"/>
      <c r="C4" s="429"/>
      <c r="D4" s="429"/>
      <c r="E4" s="429"/>
      <c r="F4" s="429"/>
      <c r="G4" s="429"/>
      <c r="H4" s="429"/>
      <c r="I4" s="429"/>
      <c r="J4" s="429"/>
      <c r="K4" s="429"/>
      <c r="L4" s="429"/>
      <c r="M4" s="429"/>
      <c r="N4" s="429"/>
      <c r="O4" s="429"/>
      <c r="P4" s="429"/>
      <c r="Q4" s="429"/>
      <c r="R4" s="429"/>
      <c r="S4" s="429"/>
      <c r="T4" s="429"/>
      <c r="U4" s="429"/>
    </row>
    <row r="5" spans="1:21" x14ac:dyDescent="0.25">
      <c r="A5" s="335" t="s">
        <v>1474</v>
      </c>
      <c r="B5" s="280"/>
      <c r="C5" s="280"/>
      <c r="D5" s="280"/>
      <c r="E5" s="280"/>
      <c r="F5" s="280"/>
      <c r="G5" s="280"/>
      <c r="H5" s="280"/>
      <c r="I5" s="280"/>
      <c r="J5" s="280"/>
      <c r="K5" s="280"/>
      <c r="L5" s="280"/>
      <c r="M5" s="280"/>
      <c r="N5" s="280"/>
      <c r="O5" s="280"/>
      <c r="P5" s="280"/>
      <c r="Q5" s="280"/>
      <c r="R5" s="280"/>
      <c r="S5" s="280"/>
      <c r="T5" s="280"/>
      <c r="U5" s="280"/>
    </row>
    <row r="6" spans="1:21" ht="15" customHeight="1" x14ac:dyDescent="0.25">
      <c r="A6" s="603" t="s">
        <v>100</v>
      </c>
      <c r="B6" s="567" t="s">
        <v>115</v>
      </c>
      <c r="C6" s="577" t="s">
        <v>89</v>
      </c>
      <c r="D6" s="577" t="s">
        <v>90</v>
      </c>
      <c r="E6" s="586" t="s">
        <v>401</v>
      </c>
      <c r="F6" s="577" t="s">
        <v>91</v>
      </c>
      <c r="G6" s="603" t="s">
        <v>103</v>
      </c>
      <c r="H6" s="603"/>
      <c r="I6" s="603"/>
      <c r="J6" s="603"/>
      <c r="K6" s="603"/>
      <c r="L6" s="603"/>
      <c r="M6" s="603"/>
      <c r="N6" s="603"/>
      <c r="O6" s="604" t="s">
        <v>104</v>
      </c>
      <c r="P6" s="604"/>
      <c r="Q6" s="567" t="s">
        <v>105</v>
      </c>
      <c r="R6" s="567" t="s">
        <v>106</v>
      </c>
      <c r="S6" s="567" t="s">
        <v>113</v>
      </c>
      <c r="T6" s="567" t="s">
        <v>112</v>
      </c>
      <c r="U6" s="583" t="s">
        <v>92</v>
      </c>
    </row>
    <row r="7" spans="1:21" ht="15" customHeight="1" x14ac:dyDescent="0.25">
      <c r="A7" s="603"/>
      <c r="B7" s="565"/>
      <c r="C7" s="578"/>
      <c r="D7" s="578"/>
      <c r="E7" s="587"/>
      <c r="F7" s="578"/>
      <c r="G7" s="603" t="s">
        <v>107</v>
      </c>
      <c r="H7" s="603"/>
      <c r="I7" s="603" t="s">
        <v>108</v>
      </c>
      <c r="J7" s="603"/>
      <c r="K7" s="603" t="s">
        <v>109</v>
      </c>
      <c r="L7" s="603"/>
      <c r="M7" s="603" t="s">
        <v>110</v>
      </c>
      <c r="N7" s="603"/>
      <c r="O7" s="604"/>
      <c r="P7" s="604"/>
      <c r="Q7" s="565"/>
      <c r="R7" s="565"/>
      <c r="S7" s="565"/>
      <c r="T7" s="565"/>
      <c r="U7" s="584"/>
    </row>
    <row r="8" spans="1:21" ht="25.5" x14ac:dyDescent="0.25">
      <c r="A8" s="603"/>
      <c r="B8" s="566"/>
      <c r="C8" s="579"/>
      <c r="D8" s="579"/>
      <c r="E8" s="588"/>
      <c r="F8" s="579"/>
      <c r="G8" s="252" t="s">
        <v>111</v>
      </c>
      <c r="H8" s="239" t="s">
        <v>12</v>
      </c>
      <c r="I8" s="252" t="s">
        <v>111</v>
      </c>
      <c r="J8" s="239" t="s">
        <v>12</v>
      </c>
      <c r="K8" s="252" t="s">
        <v>111</v>
      </c>
      <c r="L8" s="239" t="s">
        <v>12</v>
      </c>
      <c r="M8" s="252" t="s">
        <v>111</v>
      </c>
      <c r="N8" s="239" t="s">
        <v>12</v>
      </c>
      <c r="O8" s="252" t="s">
        <v>111</v>
      </c>
      <c r="P8" s="239" t="s">
        <v>12</v>
      </c>
      <c r="Q8" s="566"/>
      <c r="R8" s="566"/>
      <c r="S8" s="566"/>
      <c r="T8" s="566"/>
      <c r="U8" s="585"/>
    </row>
    <row r="9" spans="1:21" ht="15.75" x14ac:dyDescent="0.25">
      <c r="A9" s="628" t="s">
        <v>1409</v>
      </c>
      <c r="B9" s="628" t="s">
        <v>1412</v>
      </c>
      <c r="C9" s="291"/>
      <c r="D9" s="291"/>
      <c r="E9" s="291"/>
      <c r="F9" s="292"/>
      <c r="G9" s="292"/>
      <c r="H9" s="399"/>
      <c r="I9" s="292"/>
      <c r="J9" s="399"/>
      <c r="K9" s="292"/>
      <c r="L9" s="399"/>
      <c r="M9" s="292"/>
      <c r="N9" s="399"/>
      <c r="O9" s="292"/>
      <c r="P9" s="399"/>
      <c r="Q9" s="292"/>
      <c r="R9" s="292"/>
      <c r="S9" s="292"/>
      <c r="T9" s="292"/>
      <c r="U9" s="292"/>
    </row>
    <row r="10" spans="1:21" ht="15.75" x14ac:dyDescent="0.25">
      <c r="A10" s="629"/>
      <c r="B10" s="629"/>
      <c r="C10" s="291"/>
      <c r="D10" s="291"/>
      <c r="E10" s="291"/>
      <c r="F10" s="292"/>
      <c r="G10" s="292"/>
      <c r="H10" s="399"/>
      <c r="I10" s="292"/>
      <c r="J10" s="399"/>
      <c r="K10" s="292"/>
      <c r="L10" s="399"/>
      <c r="M10" s="292"/>
      <c r="N10" s="399"/>
      <c r="O10" s="292"/>
      <c r="P10" s="399"/>
      <c r="Q10" s="292"/>
      <c r="R10" s="292"/>
      <c r="S10" s="292"/>
      <c r="T10" s="292"/>
      <c r="U10" s="292"/>
    </row>
    <row r="11" spans="1:21" ht="15.75" x14ac:dyDescent="0.25">
      <c r="A11" s="629"/>
      <c r="B11" s="629"/>
      <c r="C11" s="291"/>
      <c r="D11" s="291"/>
      <c r="E11" s="291"/>
      <c r="F11" s="292"/>
      <c r="G11" s="292"/>
      <c r="H11" s="399"/>
      <c r="I11" s="292"/>
      <c r="J11" s="399"/>
      <c r="K11" s="292"/>
      <c r="L11" s="399"/>
      <c r="M11" s="292"/>
      <c r="N11" s="399"/>
      <c r="O11" s="292"/>
      <c r="P11" s="399"/>
      <c r="Q11" s="292"/>
      <c r="R11" s="292"/>
      <c r="S11" s="292"/>
      <c r="T11" s="292"/>
      <c r="U11" s="292"/>
    </row>
    <row r="12" spans="1:21" ht="15.75" x14ac:dyDescent="0.25">
      <c r="A12" s="629"/>
      <c r="B12" s="629"/>
      <c r="C12" s="291"/>
      <c r="D12" s="291"/>
      <c r="E12" s="291"/>
      <c r="F12" s="292"/>
      <c r="G12" s="292"/>
      <c r="H12" s="399"/>
      <c r="I12" s="292"/>
      <c r="J12" s="399"/>
      <c r="K12" s="292"/>
      <c r="L12" s="399"/>
      <c r="M12" s="292"/>
      <c r="N12" s="399"/>
      <c r="O12" s="292"/>
      <c r="P12" s="399"/>
      <c r="Q12" s="292"/>
      <c r="R12" s="292"/>
      <c r="S12" s="292"/>
      <c r="T12" s="292"/>
      <c r="U12" s="292"/>
    </row>
    <row r="13" spans="1:21" ht="15.75" x14ac:dyDescent="0.25">
      <c r="A13" s="629"/>
      <c r="B13" s="629"/>
      <c r="C13" s="291"/>
      <c r="D13" s="291"/>
      <c r="E13" s="291"/>
      <c r="F13" s="292"/>
      <c r="G13" s="292"/>
      <c r="H13" s="399"/>
      <c r="I13" s="292"/>
      <c r="J13" s="399"/>
      <c r="K13" s="292"/>
      <c r="L13" s="399"/>
      <c r="M13" s="292"/>
      <c r="N13" s="399"/>
      <c r="O13" s="292"/>
      <c r="P13" s="399"/>
      <c r="Q13" s="292"/>
      <c r="R13" s="292"/>
      <c r="S13" s="292"/>
      <c r="T13" s="292"/>
      <c r="U13" s="292"/>
    </row>
    <row r="14" spans="1:21" ht="15.75" x14ac:dyDescent="0.25">
      <c r="A14" s="630"/>
      <c r="B14" s="630"/>
      <c r="C14" s="291"/>
      <c r="D14" s="291"/>
      <c r="E14" s="291"/>
      <c r="F14" s="292"/>
      <c r="G14" s="292"/>
      <c r="H14" s="399"/>
      <c r="I14" s="292"/>
      <c r="J14" s="399"/>
      <c r="K14" s="292"/>
      <c r="L14" s="399"/>
      <c r="M14" s="292"/>
      <c r="N14" s="399"/>
      <c r="O14" s="292"/>
      <c r="P14" s="399"/>
      <c r="Q14" s="292"/>
      <c r="R14" s="292"/>
      <c r="S14" s="292"/>
      <c r="T14" s="292"/>
      <c r="U14" s="400"/>
    </row>
    <row r="15" spans="1:21" ht="15.75" customHeight="1" x14ac:dyDescent="0.25">
      <c r="A15" s="628" t="s">
        <v>1408</v>
      </c>
      <c r="B15" s="628" t="s">
        <v>1413</v>
      </c>
      <c r="C15" s="291"/>
      <c r="D15" s="291"/>
      <c r="E15" s="291"/>
      <c r="F15" s="292"/>
      <c r="G15" s="292"/>
      <c r="H15" s="399"/>
      <c r="I15" s="292"/>
      <c r="J15" s="399"/>
      <c r="K15" s="401"/>
      <c r="L15" s="399"/>
      <c r="M15" s="292"/>
      <c r="N15" s="399"/>
      <c r="O15" s="402"/>
      <c r="P15" s="399"/>
      <c r="Q15" s="292"/>
      <c r="R15" s="292"/>
      <c r="S15" s="292"/>
      <c r="T15" s="292"/>
      <c r="U15" s="292"/>
    </row>
    <row r="16" spans="1:21" ht="15.75" x14ac:dyDescent="0.25">
      <c r="A16" s="629"/>
      <c r="B16" s="629"/>
      <c r="C16" s="291"/>
      <c r="D16" s="291"/>
      <c r="E16" s="291"/>
      <c r="F16" s="292"/>
      <c r="G16" s="292"/>
      <c r="H16" s="399"/>
      <c r="I16" s="292"/>
      <c r="J16" s="399"/>
      <c r="K16" s="401"/>
      <c r="L16" s="399"/>
      <c r="M16" s="292"/>
      <c r="N16" s="399"/>
      <c r="O16" s="402"/>
      <c r="P16" s="399"/>
      <c r="Q16" s="292"/>
      <c r="R16" s="292"/>
      <c r="S16" s="292"/>
      <c r="T16" s="292"/>
      <c r="U16" s="292"/>
    </row>
    <row r="17" spans="1:21" ht="15.75" x14ac:dyDescent="0.25">
      <c r="A17" s="629"/>
      <c r="B17" s="629"/>
      <c r="C17" s="291"/>
      <c r="D17" s="291"/>
      <c r="E17" s="291"/>
      <c r="F17" s="292"/>
      <c r="G17" s="292"/>
      <c r="H17" s="399"/>
      <c r="I17" s="292"/>
      <c r="J17" s="399"/>
      <c r="K17" s="401"/>
      <c r="L17" s="399"/>
      <c r="M17" s="292"/>
      <c r="N17" s="399"/>
      <c r="O17" s="402"/>
      <c r="P17" s="399"/>
      <c r="Q17" s="292"/>
      <c r="R17" s="292"/>
      <c r="S17" s="292"/>
      <c r="T17" s="292"/>
      <c r="U17" s="292"/>
    </row>
    <row r="18" spans="1:21" ht="15.75" x14ac:dyDescent="0.25">
      <c r="A18" s="629"/>
      <c r="B18" s="629"/>
      <c r="C18" s="291"/>
      <c r="D18" s="291"/>
      <c r="E18" s="291"/>
      <c r="F18" s="292"/>
      <c r="G18" s="292"/>
      <c r="H18" s="399"/>
      <c r="I18" s="292"/>
      <c r="J18" s="399"/>
      <c r="K18" s="401"/>
      <c r="L18" s="399"/>
      <c r="M18" s="292"/>
      <c r="N18" s="399"/>
      <c r="O18" s="402"/>
      <c r="P18" s="399"/>
      <c r="Q18" s="292"/>
      <c r="R18" s="292"/>
      <c r="S18" s="292"/>
      <c r="T18" s="292"/>
      <c r="U18" s="292"/>
    </row>
    <row r="19" spans="1:21" ht="15.75" x14ac:dyDescent="0.25">
      <c r="A19" s="629"/>
      <c r="B19" s="629"/>
      <c r="C19" s="291"/>
      <c r="D19" s="291"/>
      <c r="E19" s="291"/>
      <c r="F19" s="292"/>
      <c r="G19" s="292"/>
      <c r="H19" s="399"/>
      <c r="I19" s="292"/>
      <c r="J19" s="399"/>
      <c r="K19" s="292"/>
      <c r="L19" s="399"/>
      <c r="M19" s="292"/>
      <c r="N19" s="399"/>
      <c r="O19" s="292"/>
      <c r="P19" s="399"/>
      <c r="Q19" s="292"/>
      <c r="R19" s="292"/>
      <c r="S19" s="292"/>
      <c r="T19" s="292"/>
      <c r="U19" s="403"/>
    </row>
    <row r="20" spans="1:21" s="407" customFormat="1" ht="15.75" x14ac:dyDescent="0.25">
      <c r="A20" s="629"/>
      <c r="B20" s="629"/>
      <c r="C20" s="430"/>
      <c r="D20" s="430"/>
      <c r="E20" s="430"/>
      <c r="F20" s="292"/>
      <c r="G20" s="292"/>
      <c r="H20" s="399"/>
      <c r="I20" s="292"/>
      <c r="J20" s="399"/>
      <c r="K20" s="292"/>
      <c r="L20" s="399"/>
      <c r="M20" s="292"/>
      <c r="N20" s="399"/>
      <c r="O20" s="292"/>
      <c r="P20" s="399"/>
      <c r="Q20" s="292"/>
      <c r="R20" s="292"/>
      <c r="S20" s="292"/>
      <c r="T20" s="292"/>
      <c r="U20" s="403"/>
    </row>
    <row r="21" spans="1:21" s="407" customFormat="1" ht="15.75" x14ac:dyDescent="0.25">
      <c r="A21" s="629"/>
      <c r="B21" s="629"/>
      <c r="C21" s="430"/>
      <c r="D21" s="430"/>
      <c r="E21" s="430"/>
      <c r="F21" s="292"/>
      <c r="G21" s="292"/>
      <c r="H21" s="399"/>
      <c r="I21" s="292"/>
      <c r="J21" s="399"/>
      <c r="K21" s="292"/>
      <c r="L21" s="399"/>
      <c r="M21" s="292"/>
      <c r="N21" s="399"/>
      <c r="O21" s="292"/>
      <c r="P21" s="399"/>
      <c r="Q21" s="292"/>
      <c r="R21" s="292"/>
      <c r="S21" s="292"/>
      <c r="T21" s="292"/>
      <c r="U21" s="403"/>
    </row>
    <row r="22" spans="1:21" s="407" customFormat="1" ht="15.75" x14ac:dyDescent="0.25">
      <c r="A22" s="629"/>
      <c r="B22" s="629"/>
      <c r="C22" s="430"/>
      <c r="D22" s="430"/>
      <c r="E22" s="430"/>
      <c r="F22" s="292"/>
      <c r="G22" s="292"/>
      <c r="H22" s="399"/>
      <c r="I22" s="292"/>
      <c r="J22" s="399"/>
      <c r="K22" s="292"/>
      <c r="L22" s="399"/>
      <c r="M22" s="292"/>
      <c r="N22" s="399"/>
      <c r="O22" s="292"/>
      <c r="P22" s="399"/>
      <c r="Q22" s="292"/>
      <c r="R22" s="292"/>
      <c r="S22" s="292"/>
      <c r="T22" s="292"/>
      <c r="U22" s="403"/>
    </row>
    <row r="23" spans="1:21" s="407" customFormat="1" ht="15.75" x14ac:dyDescent="0.25">
      <c r="A23" s="629"/>
      <c r="B23" s="629"/>
      <c r="C23" s="430"/>
      <c r="D23" s="430"/>
      <c r="E23" s="430"/>
      <c r="F23" s="292"/>
      <c r="G23" s="292"/>
      <c r="H23" s="399"/>
      <c r="I23" s="292"/>
      <c r="J23" s="399"/>
      <c r="K23" s="292"/>
      <c r="L23" s="399"/>
      <c r="M23" s="292"/>
      <c r="N23" s="399"/>
      <c r="O23" s="292"/>
      <c r="P23" s="399"/>
      <c r="Q23" s="292"/>
      <c r="R23" s="292"/>
      <c r="S23" s="292"/>
      <c r="T23" s="292"/>
      <c r="U23" s="403"/>
    </row>
    <row r="24" spans="1:21" s="407" customFormat="1" ht="15.75" x14ac:dyDescent="0.25">
      <c r="A24" s="627" t="s">
        <v>1474</v>
      </c>
      <c r="B24" s="627" t="s">
        <v>1431</v>
      </c>
      <c r="C24" s="430"/>
      <c r="D24" s="430"/>
      <c r="E24" s="430"/>
      <c r="F24" s="292"/>
      <c r="G24" s="292"/>
      <c r="H24" s="399"/>
      <c r="I24" s="292"/>
      <c r="J24" s="399"/>
      <c r="K24" s="292"/>
      <c r="L24" s="399"/>
      <c r="M24" s="292"/>
      <c r="N24" s="399"/>
      <c r="O24" s="292"/>
      <c r="P24" s="399"/>
      <c r="Q24" s="292"/>
      <c r="R24" s="292"/>
      <c r="S24" s="292"/>
      <c r="T24" s="292"/>
      <c r="U24" s="403"/>
    </row>
    <row r="25" spans="1:21" s="407" customFormat="1" ht="15.75" x14ac:dyDescent="0.25">
      <c r="A25" s="627"/>
      <c r="B25" s="627"/>
      <c r="C25" s="430"/>
      <c r="D25" s="430"/>
      <c r="E25" s="430"/>
      <c r="F25" s="292"/>
      <c r="G25" s="292"/>
      <c r="H25" s="399"/>
      <c r="I25" s="292"/>
      <c r="J25" s="399"/>
      <c r="K25" s="292"/>
      <c r="L25" s="399"/>
      <c r="M25" s="292"/>
      <c r="N25" s="399"/>
      <c r="O25" s="292"/>
      <c r="P25" s="399"/>
      <c r="Q25" s="292"/>
      <c r="R25" s="292"/>
      <c r="S25" s="292"/>
      <c r="T25" s="292"/>
      <c r="U25" s="403"/>
    </row>
    <row r="26" spans="1:21" s="407" customFormat="1" ht="15.75" x14ac:dyDescent="0.25">
      <c r="A26" s="627"/>
      <c r="B26" s="627"/>
      <c r="C26" s="430"/>
      <c r="D26" s="430"/>
      <c r="E26" s="430"/>
      <c r="F26" s="292"/>
      <c r="G26" s="292"/>
      <c r="H26" s="399"/>
      <c r="I26" s="292"/>
      <c r="J26" s="399"/>
      <c r="K26" s="292"/>
      <c r="L26" s="399"/>
      <c r="M26" s="292"/>
      <c r="N26" s="399"/>
      <c r="O26" s="292"/>
      <c r="P26" s="399"/>
      <c r="Q26" s="292"/>
      <c r="R26" s="292"/>
      <c r="S26" s="292"/>
      <c r="T26" s="292"/>
      <c r="U26" s="403"/>
    </row>
    <row r="27" spans="1:21" s="407" customFormat="1" ht="15.75" x14ac:dyDescent="0.25">
      <c r="A27" s="627"/>
      <c r="B27" s="627"/>
      <c r="C27" s="430"/>
      <c r="D27" s="430"/>
      <c r="E27" s="430"/>
      <c r="F27" s="292"/>
      <c r="G27" s="292"/>
      <c r="H27" s="399"/>
      <c r="I27" s="292"/>
      <c r="J27" s="399"/>
      <c r="K27" s="292"/>
      <c r="L27" s="399"/>
      <c r="M27" s="292"/>
      <c r="N27" s="399"/>
      <c r="O27" s="292"/>
      <c r="P27" s="399"/>
      <c r="Q27" s="292"/>
      <c r="R27" s="292"/>
      <c r="S27" s="292"/>
      <c r="T27" s="292"/>
      <c r="U27" s="403"/>
    </row>
    <row r="28" spans="1:21" s="407" customFormat="1" ht="15.75" x14ac:dyDescent="0.25">
      <c r="A28" s="627"/>
      <c r="B28" s="627"/>
      <c r="C28" s="430"/>
      <c r="D28" s="430"/>
      <c r="E28" s="430"/>
      <c r="F28" s="292"/>
      <c r="G28" s="292"/>
      <c r="H28" s="399"/>
      <c r="I28" s="292"/>
      <c r="J28" s="399"/>
      <c r="K28" s="292"/>
      <c r="L28" s="399"/>
      <c r="M28" s="292"/>
      <c r="N28" s="399"/>
      <c r="O28" s="292"/>
      <c r="P28" s="399"/>
      <c r="Q28" s="292"/>
      <c r="R28" s="292"/>
      <c r="S28" s="292"/>
      <c r="T28" s="292"/>
      <c r="U28" s="403"/>
    </row>
    <row r="29" spans="1:21" s="407" customFormat="1" ht="15.75" x14ac:dyDescent="0.25">
      <c r="A29" s="627"/>
      <c r="B29" s="627"/>
      <c r="C29" s="430"/>
      <c r="D29" s="430"/>
      <c r="E29" s="430"/>
      <c r="F29" s="292"/>
      <c r="G29" s="292"/>
      <c r="H29" s="399"/>
      <c r="I29" s="292"/>
      <c r="J29" s="399"/>
      <c r="K29" s="292"/>
      <c r="L29" s="399"/>
      <c r="M29" s="292"/>
      <c r="N29" s="399"/>
      <c r="O29" s="292"/>
      <c r="P29" s="399"/>
      <c r="Q29" s="292"/>
      <c r="R29" s="292"/>
      <c r="S29" s="292"/>
      <c r="T29" s="292"/>
      <c r="U29" s="403"/>
    </row>
    <row r="30" spans="1:21" s="407" customFormat="1" ht="15.75" x14ac:dyDescent="0.25">
      <c r="A30" s="627"/>
      <c r="B30" s="627"/>
      <c r="C30" s="430"/>
      <c r="D30" s="430"/>
      <c r="E30" s="430"/>
      <c r="F30" s="292"/>
      <c r="G30" s="292"/>
      <c r="H30" s="399"/>
      <c r="I30" s="292"/>
      <c r="J30" s="399"/>
      <c r="K30" s="292"/>
      <c r="L30" s="399"/>
      <c r="M30" s="292"/>
      <c r="N30" s="399"/>
      <c r="O30" s="292"/>
      <c r="P30" s="399"/>
      <c r="Q30" s="292"/>
      <c r="R30" s="292"/>
      <c r="S30" s="292"/>
      <c r="T30" s="292"/>
      <c r="U30" s="403"/>
    </row>
    <row r="31" spans="1:21" s="407" customFormat="1" ht="15.75" x14ac:dyDescent="0.25">
      <c r="A31" s="627"/>
      <c r="B31" s="627"/>
      <c r="C31" s="430"/>
      <c r="D31" s="430"/>
      <c r="E31" s="430"/>
      <c r="F31" s="292"/>
      <c r="G31" s="292"/>
      <c r="H31" s="399"/>
      <c r="I31" s="292"/>
      <c r="J31" s="399"/>
      <c r="K31" s="292"/>
      <c r="L31" s="399"/>
      <c r="M31" s="292"/>
      <c r="N31" s="399"/>
      <c r="O31" s="292"/>
      <c r="P31" s="399"/>
      <c r="Q31" s="292"/>
      <c r="R31" s="292"/>
      <c r="S31" s="292"/>
      <c r="T31" s="292"/>
      <c r="U31" s="403"/>
    </row>
    <row r="32" spans="1:21" s="407" customFormat="1" ht="15.75" x14ac:dyDescent="0.25">
      <c r="A32" s="627"/>
      <c r="B32" s="627"/>
      <c r="C32" s="430"/>
      <c r="D32" s="430"/>
      <c r="E32" s="430"/>
      <c r="F32" s="292"/>
      <c r="G32" s="292"/>
      <c r="H32" s="399"/>
      <c r="I32" s="292"/>
      <c r="J32" s="399"/>
      <c r="K32" s="292"/>
      <c r="L32" s="399"/>
      <c r="M32" s="292"/>
      <c r="N32" s="399"/>
      <c r="O32" s="292"/>
      <c r="P32" s="399"/>
      <c r="Q32" s="292"/>
      <c r="R32" s="292"/>
      <c r="S32" s="292"/>
      <c r="T32" s="292"/>
      <c r="U32" s="403"/>
    </row>
    <row r="33" spans="1:21" s="407" customFormat="1" ht="15.75" x14ac:dyDescent="0.25">
      <c r="A33" s="627"/>
      <c r="B33" s="627"/>
      <c r="C33" s="430"/>
      <c r="D33" s="430"/>
      <c r="E33" s="430"/>
      <c r="F33" s="292"/>
      <c r="G33" s="292"/>
      <c r="H33" s="399"/>
      <c r="I33" s="292"/>
      <c r="J33" s="399"/>
      <c r="K33" s="292"/>
      <c r="L33" s="399"/>
      <c r="M33" s="292"/>
      <c r="N33" s="399"/>
      <c r="O33" s="292"/>
      <c r="P33" s="399"/>
      <c r="Q33" s="292"/>
      <c r="R33" s="292"/>
      <c r="S33" s="292"/>
      <c r="T33" s="292"/>
      <c r="U33" s="403"/>
    </row>
    <row r="34" spans="1:21" ht="15.75" x14ac:dyDescent="0.25">
      <c r="A34" s="627"/>
      <c r="B34" s="627"/>
      <c r="C34" s="291"/>
      <c r="D34" s="291"/>
      <c r="E34" s="291"/>
      <c r="F34" s="292"/>
      <c r="G34" s="292"/>
      <c r="H34" s="399"/>
      <c r="I34" s="292"/>
      <c r="J34" s="399"/>
      <c r="K34" s="292"/>
      <c r="L34" s="399"/>
      <c r="M34" s="292"/>
      <c r="N34" s="399"/>
      <c r="O34" s="292"/>
      <c r="P34" s="399"/>
      <c r="Q34" s="292"/>
      <c r="R34" s="292"/>
      <c r="S34" s="292"/>
      <c r="T34" s="292"/>
      <c r="U34" s="292"/>
    </row>
    <row r="35" spans="1:21" ht="15.75" x14ac:dyDescent="0.25">
      <c r="A35" s="303"/>
      <c r="B35" s="304"/>
      <c r="C35" s="303" t="s">
        <v>1410</v>
      </c>
      <c r="D35" s="304"/>
      <c r="E35" s="304"/>
      <c r="F35" s="305"/>
      <c r="G35" s="293">
        <f t="shared" ref="G35:P35" si="0">SUM(G9:G34)</f>
        <v>0</v>
      </c>
      <c r="H35" s="294">
        <f t="shared" si="0"/>
        <v>0</v>
      </c>
      <c r="I35" s="293">
        <f t="shared" si="0"/>
        <v>0</v>
      </c>
      <c r="J35" s="294">
        <f t="shared" si="0"/>
        <v>0</v>
      </c>
      <c r="K35" s="293">
        <f t="shared" si="0"/>
        <v>0</v>
      </c>
      <c r="L35" s="294">
        <f t="shared" si="0"/>
        <v>0</v>
      </c>
      <c r="M35" s="293">
        <f t="shared" si="0"/>
        <v>0</v>
      </c>
      <c r="N35" s="294">
        <f t="shared" si="0"/>
        <v>0</v>
      </c>
      <c r="O35" s="294">
        <f t="shared" si="0"/>
        <v>0</v>
      </c>
      <c r="P35" s="294">
        <f t="shared" si="0"/>
        <v>0</v>
      </c>
      <c r="Q35" s="274"/>
      <c r="R35" s="274"/>
      <c r="S35" s="274"/>
      <c r="T35" s="274"/>
      <c r="U35" s="274"/>
    </row>
    <row r="41" spans="1:21" x14ac:dyDescent="0.25">
      <c r="H41"/>
      <c r="J41"/>
      <c r="L41"/>
      <c r="N41"/>
      <c r="P41"/>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4:A34"/>
    <mergeCell ref="B24:B34"/>
    <mergeCell ref="B9:B14"/>
    <mergeCell ref="E6:E8"/>
    <mergeCell ref="A6:A8"/>
    <mergeCell ref="A9:A14"/>
    <mergeCell ref="A15:A23"/>
    <mergeCell ref="B15:B2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opLeftCell="B4" zoomScale="60" zoomScaleNormal="60" workbookViewId="0">
      <selection activeCell="D25" sqref="D25"/>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9.5703125" style="87" customWidth="1"/>
    <col min="6" max="6" width="16.7109375" style="87" customWidth="1"/>
    <col min="7" max="7" width="11.5703125" style="87"/>
    <col min="8" max="8" width="73.85546875" style="87" customWidth="1"/>
    <col min="9" max="9" width="25.42578125" style="199" customWidth="1"/>
    <col min="10" max="10" width="15.85546875" style="87" bestFit="1" customWidth="1"/>
    <col min="11" max="16384" width="11.5703125" style="87"/>
  </cols>
  <sheetData>
    <row r="2" spans="2:9" ht="16.5" thickBot="1" x14ac:dyDescent="0.3">
      <c r="H2" s="556" t="s">
        <v>1382</v>
      </c>
      <c r="I2" s="556"/>
    </row>
    <row r="3" spans="2:9" ht="19.5" thickBot="1" x14ac:dyDescent="0.3">
      <c r="B3" s="82" t="s">
        <v>21</v>
      </c>
      <c r="C3" s="82" t="s">
        <v>400</v>
      </c>
      <c r="H3" s="361" t="s">
        <v>399</v>
      </c>
      <c r="I3" s="362" t="s">
        <v>400</v>
      </c>
    </row>
    <row r="4" spans="2:9" ht="18.75" x14ac:dyDescent="0.25">
      <c r="B4" s="83" t="s">
        <v>127</v>
      </c>
      <c r="C4" s="204">
        <f>'1. TALLERES SEMINARIOS'!D5</f>
        <v>111588.67053333334</v>
      </c>
      <c r="H4" s="419" t="s">
        <v>1370</v>
      </c>
      <c r="I4" s="363">
        <f>'Desarrollo e Innov. Curricular'!P41</f>
        <v>404711.67053333332</v>
      </c>
    </row>
    <row r="5" spans="2:9" ht="18.75" x14ac:dyDescent="0.25">
      <c r="B5" s="83" t="s">
        <v>427</v>
      </c>
      <c r="C5" s="204">
        <f>'2. CONTRATACION DE PERSONAL'!D5</f>
        <v>1985582.115</v>
      </c>
      <c r="H5" s="420" t="s">
        <v>1372</v>
      </c>
      <c r="I5" s="364">
        <f>'Investigación Científica'!P43</f>
        <v>0</v>
      </c>
    </row>
    <row r="6" spans="2:9" ht="18.75" x14ac:dyDescent="0.25">
      <c r="B6" s="83" t="s">
        <v>134</v>
      </c>
      <c r="C6" s="204">
        <f>'3. EQUIPO DE OFICINA'!D5</f>
        <v>299400</v>
      </c>
      <c r="H6" s="420" t="s">
        <v>483</v>
      </c>
      <c r="I6" s="364">
        <f>'Vinculación Univ. Sociedad'!P25</f>
        <v>469274.745</v>
      </c>
    </row>
    <row r="7" spans="2:9" ht="19.5" thickBot="1" x14ac:dyDescent="0.3">
      <c r="B7" s="83" t="s">
        <v>428</v>
      </c>
      <c r="C7" s="204">
        <f>'4. EQUIPO TECNOLÓGICOS'!D5</f>
        <v>663300</v>
      </c>
      <c r="H7" s="420" t="s">
        <v>1371</v>
      </c>
      <c r="I7" s="364">
        <f>'Docencia y Profesorado Universi'!P16</f>
        <v>1629602.37</v>
      </c>
    </row>
    <row r="8" spans="2:9" ht="18.75" x14ac:dyDescent="0.25">
      <c r="B8" s="83" t="s">
        <v>135</v>
      </c>
      <c r="C8" s="204">
        <f>'5. ACTIVIDADES ESPECIALES'!D5</f>
        <v>178300</v>
      </c>
      <c r="E8" s="432" t="s">
        <v>137</v>
      </c>
      <c r="F8" s="445">
        <f>Presupuesto!D566</f>
        <v>500</v>
      </c>
      <c r="H8" s="420" t="s">
        <v>1373</v>
      </c>
      <c r="I8" s="364">
        <f>'Estudiantes y Graduados'!P39</f>
        <v>55782</v>
      </c>
    </row>
    <row r="9" spans="2:9" ht="19.5" thickBot="1" x14ac:dyDescent="0.3">
      <c r="B9" s="94" t="s">
        <v>395</v>
      </c>
      <c r="C9" s="84">
        <f>'6. Becas'!D5</f>
        <v>0</v>
      </c>
      <c r="E9" s="433" t="s">
        <v>1473</v>
      </c>
      <c r="F9" s="446">
        <f>Presupuesto!E566</f>
        <v>3297670.7855333337</v>
      </c>
      <c r="H9" s="420" t="s">
        <v>484</v>
      </c>
      <c r="I9" s="364">
        <f>'Gestión del Conocimiento'!P26</f>
        <v>0</v>
      </c>
    </row>
    <row r="10" spans="2:9" ht="19.5" thickBot="1" x14ac:dyDescent="0.3">
      <c r="B10" s="94" t="s">
        <v>396</v>
      </c>
      <c r="C10" s="84">
        <f>'7. Infraestructura'!D5</f>
        <v>60000</v>
      </c>
      <c r="E10" s="431" t="s">
        <v>124</v>
      </c>
      <c r="F10" s="447">
        <f>Presupuesto!F566</f>
        <v>3298170.7855333337</v>
      </c>
      <c r="G10" s="113"/>
      <c r="H10" s="420" t="s">
        <v>1374</v>
      </c>
      <c r="I10" s="365">
        <f>'Lo Esencial de la Reforma Univ.'!P33</f>
        <v>0</v>
      </c>
    </row>
    <row r="11" spans="2:9" ht="18.75" x14ac:dyDescent="0.25">
      <c r="B11" s="83" t="s">
        <v>430</v>
      </c>
      <c r="C11" s="84">
        <f>'8. Venta de Servicios'!D5</f>
        <v>0</v>
      </c>
      <c r="F11" s="113"/>
      <c r="G11" s="113"/>
      <c r="H11" s="420" t="s">
        <v>1475</v>
      </c>
      <c r="I11" s="365">
        <f>'Aseguramiento de la Calidad y M'!P35</f>
        <v>0</v>
      </c>
    </row>
    <row r="12" spans="2:9" ht="18.75" x14ac:dyDescent="0.25">
      <c r="B12" s="94"/>
      <c r="C12" s="84"/>
      <c r="F12" s="113"/>
      <c r="G12" s="113"/>
      <c r="H12" s="420" t="s">
        <v>1376</v>
      </c>
      <c r="I12" s="365">
        <f>'Cultura de Innovación Insti...'!P19</f>
        <v>0</v>
      </c>
    </row>
    <row r="13" spans="2:9" ht="19.5" thickBot="1" x14ac:dyDescent="0.3">
      <c r="B13" s="94"/>
      <c r="C13" s="84"/>
      <c r="F13" s="113"/>
      <c r="G13" s="113"/>
      <c r="H13" s="421" t="s">
        <v>1463</v>
      </c>
      <c r="I13" s="422">
        <f>Posgrado!P42</f>
        <v>0</v>
      </c>
    </row>
    <row r="14" spans="2:9" ht="24" thickBot="1" x14ac:dyDescent="0.3">
      <c r="B14" s="85"/>
      <c r="C14" s="86"/>
      <c r="F14" s="113"/>
      <c r="G14" s="113"/>
      <c r="H14" s="423" t="s">
        <v>133</v>
      </c>
      <c r="I14" s="366">
        <f>SUM(I4:I13)</f>
        <v>2559370.7855333332</v>
      </c>
    </row>
    <row r="15" spans="2:9" ht="27" thickBot="1" x14ac:dyDescent="0.3">
      <c r="B15" s="205" t="s">
        <v>133</v>
      </c>
      <c r="C15" s="206">
        <f>SUM(C4:C14)</f>
        <v>3298170.7855333332</v>
      </c>
      <c r="F15" s="113"/>
      <c r="G15" s="113"/>
      <c r="H15" s="557"/>
      <c r="I15" s="557"/>
    </row>
    <row r="16" spans="2:9" ht="16.5" thickBot="1" x14ac:dyDescent="0.3">
      <c r="F16" s="113"/>
      <c r="G16" s="113"/>
      <c r="H16" s="557" t="s">
        <v>1384</v>
      </c>
      <c r="I16" s="557"/>
    </row>
    <row r="17" spans="2:15" ht="15.75" thickBot="1" x14ac:dyDescent="0.3">
      <c r="F17" s="113"/>
      <c r="G17" s="113"/>
      <c r="H17" s="360" t="s">
        <v>399</v>
      </c>
      <c r="I17" s="367" t="s">
        <v>400</v>
      </c>
      <c r="J17" s="199"/>
    </row>
    <row r="18" spans="2:15" x14ac:dyDescent="0.25">
      <c r="H18" s="357" t="s">
        <v>1377</v>
      </c>
      <c r="I18" s="371">
        <f>'Gestion Administrativa'!P27</f>
        <v>738800</v>
      </c>
      <c r="J18" s="199"/>
    </row>
    <row r="19" spans="2:15" x14ac:dyDescent="0.25">
      <c r="H19" s="358" t="s">
        <v>1378</v>
      </c>
      <c r="I19" s="368">
        <f>'Gestión del Talento Humano'!P15</f>
        <v>0</v>
      </c>
      <c r="J19" s="199"/>
    </row>
    <row r="20" spans="2:15" x14ac:dyDescent="0.25">
      <c r="H20" s="358" t="s">
        <v>1379</v>
      </c>
      <c r="I20" s="368">
        <f>'Gestión Académica'!P21</f>
        <v>0</v>
      </c>
      <c r="J20" s="199"/>
    </row>
    <row r="21" spans="2:15" x14ac:dyDescent="0.25">
      <c r="C21" s="657"/>
      <c r="H21" s="358" t="s">
        <v>1380</v>
      </c>
      <c r="I21" s="368">
        <f>'Internacionalización de la E.S.'!P52</f>
        <v>0</v>
      </c>
      <c r="J21" s="199"/>
    </row>
    <row r="22" spans="2:15" ht="15.75" thickBot="1" x14ac:dyDescent="0.3">
      <c r="E22" s="657"/>
      <c r="H22" s="359" t="s">
        <v>1381</v>
      </c>
      <c r="I22" s="372">
        <f>'Gobernabilidad y Procesos...'!P28</f>
        <v>0</v>
      </c>
      <c r="J22" s="199"/>
    </row>
    <row r="23" spans="2:15" ht="15.75" thickBot="1" x14ac:dyDescent="0.3">
      <c r="H23" s="369" t="s">
        <v>133</v>
      </c>
      <c r="I23" s="370">
        <f>SUM(I18:I22)</f>
        <v>738800</v>
      </c>
    </row>
    <row r="24" spans="2:15" ht="15.75" thickBot="1" x14ac:dyDescent="0.3"/>
    <row r="25" spans="2:15" ht="15.75" thickBot="1" x14ac:dyDescent="0.3">
      <c r="H25" s="373" t="s">
        <v>1383</v>
      </c>
      <c r="I25" s="444">
        <f>I14+I23</f>
        <v>3298170.7855333332</v>
      </c>
    </row>
    <row r="26" spans="2:15" x14ac:dyDescent="0.25">
      <c r="H26" s="380"/>
      <c r="I26" s="381"/>
    </row>
    <row r="27" spans="2:15" x14ac:dyDescent="0.25">
      <c r="H27" s="380"/>
      <c r="I27" s="381"/>
    </row>
    <row r="28" spans="2:15" x14ac:dyDescent="0.25">
      <c r="H28" s="199"/>
    </row>
    <row r="29" spans="2:15" x14ac:dyDescent="0.25">
      <c r="B29" s="87" t="s">
        <v>495</v>
      </c>
      <c r="C29" s="87" t="s">
        <v>496</v>
      </c>
      <c r="D29" s="87" t="s">
        <v>497</v>
      </c>
      <c r="E29" s="87" t="s">
        <v>498</v>
      </c>
      <c r="F29" s="87" t="s">
        <v>499</v>
      </c>
      <c r="G29" s="87" t="s">
        <v>500</v>
      </c>
      <c r="H29" s="87" t="s">
        <v>501</v>
      </c>
      <c r="I29" s="199" t="s">
        <v>502</v>
      </c>
      <c r="J29" s="87" t="s">
        <v>503</v>
      </c>
      <c r="K29" s="87" t="s">
        <v>504</v>
      </c>
      <c r="L29" s="87" t="s">
        <v>505</v>
      </c>
      <c r="M29" s="87" t="s">
        <v>506</v>
      </c>
      <c r="N29" s="87" t="s">
        <v>507</v>
      </c>
      <c r="O29" s="87" t="s">
        <v>508</v>
      </c>
    </row>
    <row r="31" spans="2:15" x14ac:dyDescent="0.25">
      <c r="H31" s="158"/>
    </row>
    <row r="33" spans="2:4" ht="18.75" x14ac:dyDescent="0.25">
      <c r="B33" s="83"/>
      <c r="C33" s="84"/>
    </row>
    <row r="34" spans="2:4" ht="18.75" x14ac:dyDescent="0.25">
      <c r="B34" s="83"/>
      <c r="C34" s="84"/>
    </row>
    <row r="35" spans="2:4" x14ac:dyDescent="0.25">
      <c r="B35" s="200" t="s">
        <v>423</v>
      </c>
    </row>
    <row r="37" spans="2:4" ht="18.75" x14ac:dyDescent="0.25">
      <c r="B37" s="82" t="s">
        <v>21</v>
      </c>
      <c r="C37" s="82" t="s">
        <v>55</v>
      </c>
      <c r="D37" s="244" t="s">
        <v>487</v>
      </c>
    </row>
    <row r="38" spans="2:4" ht="18.75" x14ac:dyDescent="0.25">
      <c r="B38" s="87" t="s">
        <v>495</v>
      </c>
      <c r="C38" s="169">
        <f>SUMIF('2. CONTRATACION DE PERSONAL'!C:C,'Cuadro Resumen'!$B$38:$B$54,'2. CONTRATACION DE PERSONAL'!D:D)</f>
        <v>0</v>
      </c>
      <c r="D38" s="245">
        <f>SUMIF('2. CONTRATACION DE PERSONAL'!$C:$C,'Cuadro Resumen'!$B$38:$B$54,'2. CONTRATACION DE PERSONAL'!$G:$G)</f>
        <v>0</v>
      </c>
    </row>
    <row r="39" spans="2:4" ht="18.75" x14ac:dyDescent="0.25">
      <c r="B39" s="87" t="s">
        <v>496</v>
      </c>
      <c r="C39" s="169">
        <f>SUMIF('2. CONTRATACION DE PERSONAL'!C:C,'Cuadro Resumen'!$B$38:$B$54,'2. CONTRATACION DE PERSONAL'!D:D)</f>
        <v>0</v>
      </c>
      <c r="D39" s="245">
        <f>SUMIF('2. CONTRATACION DE PERSONAL'!$C:$C,'Cuadro Resumen'!$B$38:$B$54,'2. CONTRATACION DE PERSONAL'!$G:$G)</f>
        <v>0</v>
      </c>
    </row>
    <row r="40" spans="2:4" ht="18.75" x14ac:dyDescent="0.25">
      <c r="B40" s="87" t="s">
        <v>497</v>
      </c>
      <c r="C40" s="169">
        <f>SUMIF('2. CONTRATACION DE PERSONAL'!C:C,'Cuadro Resumen'!$B$38:$B$54,'2. CONTRATACION DE PERSONAL'!D:D)</f>
        <v>0</v>
      </c>
      <c r="D40" s="245">
        <f>SUMIF('2. CONTRATACION DE PERSONAL'!$C:$C,'Cuadro Resumen'!$B$38:$B$54,'2. CONTRATACION DE PERSONAL'!$G:$G)</f>
        <v>0</v>
      </c>
    </row>
    <row r="41" spans="2:4" ht="18.75" x14ac:dyDescent="0.25">
      <c r="B41" s="87" t="s">
        <v>498</v>
      </c>
      <c r="C41" s="169">
        <f>SUMIF('2. CONTRATACION DE PERSONAL'!C:C,'Cuadro Resumen'!$B$38:$B$54,'2. CONTRATACION DE PERSONAL'!D:D)</f>
        <v>0</v>
      </c>
      <c r="D41" s="245">
        <f>SUMIF('2. CONTRATACION DE PERSONAL'!$C:$C,'Cuadro Resumen'!$B$38:$B$54,'2. CONTRATACION DE PERSONAL'!$G:$G)</f>
        <v>0</v>
      </c>
    </row>
    <row r="42" spans="2:4" ht="18.75" x14ac:dyDescent="0.25">
      <c r="B42" s="87" t="s">
        <v>499</v>
      </c>
      <c r="C42" s="169">
        <f>SUMIF('2. CONTRATACION DE PERSONAL'!C:C,'Cuadro Resumen'!$B$38:$B$54,'2. CONTRATACION DE PERSONAL'!D:D)</f>
        <v>0</v>
      </c>
      <c r="D42" s="245">
        <f>SUMIF('2. CONTRATACION DE PERSONAL'!$C:$C,'Cuadro Resumen'!$B$38:$B$54,'2. CONTRATACION DE PERSONAL'!$G:$G)</f>
        <v>0</v>
      </c>
    </row>
    <row r="43" spans="2:4" ht="18.75" x14ac:dyDescent="0.25">
      <c r="B43" s="87" t="s">
        <v>500</v>
      </c>
      <c r="C43" s="169">
        <f>SUMIF('2. CONTRATACION DE PERSONAL'!C:C,'Cuadro Resumen'!$B$38:$B$54,'2. CONTRATACION DE PERSONAL'!D:D)</f>
        <v>5</v>
      </c>
      <c r="D43" s="245">
        <f>SUMIF('2. CONTRATACION DE PERSONAL'!$C:$C,'Cuadro Resumen'!$B$38:$B$54,'2. CONTRATACION DE PERSONAL'!$G:$G)</f>
        <v>1582132.2000000002</v>
      </c>
    </row>
    <row r="44" spans="2:4" ht="18.75" x14ac:dyDescent="0.25">
      <c r="B44" s="87" t="s">
        <v>501</v>
      </c>
      <c r="C44" s="169">
        <f>SUMIF('2. CONTRATACION DE PERSONAL'!C:C,'Cuadro Resumen'!$B$38:$B$54,'2. CONTRATACION DE PERSONAL'!D:D)</f>
        <v>0</v>
      </c>
      <c r="D44" s="245">
        <f>SUMIF('2. CONTRATACION DE PERSONAL'!$C:$C,'Cuadro Resumen'!$B$38:$B$54,'2. CONTRATACION DE PERSONAL'!$G:$G)</f>
        <v>0</v>
      </c>
    </row>
    <row r="45" spans="2:4" ht="18.75" x14ac:dyDescent="0.25">
      <c r="B45" s="87" t="s">
        <v>502</v>
      </c>
      <c r="C45" s="169">
        <f>SUMIF('2. CONTRATACION DE PERSONAL'!C:C,'Cuadro Resumen'!$B$38:$B$54,'2. CONTRATACION DE PERSONAL'!D:D)</f>
        <v>0</v>
      </c>
      <c r="D45" s="245">
        <f>SUMIF('2. CONTRATACION DE PERSONAL'!$C:$C,'Cuadro Resumen'!$B$38:$B$54,'2. CONTRATACION DE PERSONAL'!$G:$G)</f>
        <v>0</v>
      </c>
    </row>
    <row r="46" spans="2:4" ht="18.75" x14ac:dyDescent="0.25">
      <c r="B46" s="87" t="s">
        <v>503</v>
      </c>
      <c r="C46" s="169">
        <f>SUMIF('2. CONTRATACION DE PERSONAL'!C:C,'Cuadro Resumen'!$B$38:$B$54,'2. CONTRATACION DE PERSONAL'!D:D)</f>
        <v>0</v>
      </c>
      <c r="D46" s="245">
        <f>SUMIF('2. CONTRATACION DE PERSONAL'!$C:$C,'Cuadro Resumen'!$B$38:$B$54,'2. CONTRATACION DE PERSONAL'!$G:$G)</f>
        <v>0</v>
      </c>
    </row>
    <row r="47" spans="2:4" ht="18.75" x14ac:dyDescent="0.25">
      <c r="B47" s="87" t="s">
        <v>504</v>
      </c>
      <c r="C47" s="169">
        <f>SUMIF('2. CONTRATACION DE PERSONAL'!C:C,'Cuadro Resumen'!$B$38:$B$54,'2. CONTRATACION DE PERSONAL'!D:D)</f>
        <v>0</v>
      </c>
      <c r="D47" s="245">
        <f>SUMIF('2. CONTRATACION DE PERSONAL'!$C:$C,'Cuadro Resumen'!$B$38:$B$54,'2. CONTRATACION DE PERSONAL'!$G:$G)</f>
        <v>0</v>
      </c>
    </row>
    <row r="48" spans="2:4" ht="18.75" x14ac:dyDescent="0.25">
      <c r="B48" s="87" t="s">
        <v>505</v>
      </c>
      <c r="C48" s="169">
        <f>SUMIF('2. CONTRATACION DE PERSONAL'!C:C,'Cuadro Resumen'!$B$38:$B$54,'2. CONTRATACION DE PERSONAL'!D:D)</f>
        <v>0</v>
      </c>
      <c r="D48" s="245">
        <f>SUMIF('2. CONTRATACION DE PERSONAL'!$C:$C,'Cuadro Resumen'!$B$38:$B$54,'2. CONTRATACION DE PERSONAL'!$G:$G)</f>
        <v>0</v>
      </c>
    </row>
    <row r="49" spans="2:4" ht="18.75" x14ac:dyDescent="0.25">
      <c r="B49" s="87" t="s">
        <v>506</v>
      </c>
      <c r="C49" s="169">
        <f>SUMIF('2. CONTRATACION DE PERSONAL'!C:C,'Cuadro Resumen'!$B$38:$B$54,'2. CONTRATACION DE PERSONAL'!D:D)</f>
        <v>0</v>
      </c>
      <c r="D49" s="245">
        <f>SUMIF('2. CONTRATACION DE PERSONAL'!$C:$C,'Cuadro Resumen'!$B$38:$B$54,'2. CONTRATACION DE PERSONAL'!$G:$G)</f>
        <v>0</v>
      </c>
    </row>
    <row r="50" spans="2:4" ht="18.75" x14ac:dyDescent="0.25">
      <c r="B50" s="87" t="s">
        <v>507</v>
      </c>
      <c r="C50" s="169">
        <f>SUMIF('2. CONTRATACION DE PERSONAL'!C:C,'Cuadro Resumen'!$B$38:$B$54,'2. CONTRATACION DE PERSONAL'!D:D)</f>
        <v>2</v>
      </c>
      <c r="D50" s="245">
        <f>SUMIF('2. CONTRATACION DE PERSONAL'!$C:$C,'Cuadro Resumen'!$B$38:$B$54,'2. CONTRATACION DE PERSONAL'!$G:$G)</f>
        <v>10547.76</v>
      </c>
    </row>
    <row r="51" spans="2:4" ht="18.75" x14ac:dyDescent="0.25">
      <c r="B51" s="87" t="s">
        <v>508</v>
      </c>
      <c r="C51" s="169">
        <f>SUMIF('2. CONTRATACION DE PERSONAL'!C:C,'Cuadro Resumen'!$B$38:$B$54,'2. CONTRATACION DE PERSONAL'!D:D)</f>
        <v>12</v>
      </c>
      <c r="D51" s="245">
        <f>SUMIF('2. CONTRATACION DE PERSONAL'!$C:$C,'Cuadro Resumen'!$B$38:$B$54,'2. CONTRATACION DE PERSONAL'!$G:$G)</f>
        <v>274242.24</v>
      </c>
    </row>
    <row r="52" spans="2:4" ht="18.75" x14ac:dyDescent="0.25">
      <c r="B52" s="83" t="s">
        <v>84</v>
      </c>
      <c r="C52" s="169">
        <f>SUMIF('2. CONTRATACION DE PERSONAL'!C:C,'Cuadro Resumen'!$B$38:$B$54,'2. CONTRATACION DE PERSONAL'!D:D)</f>
        <v>0</v>
      </c>
      <c r="D52" s="245">
        <f>SUMIF('2. CONTRATACION DE PERSONAL'!$C:$C,'Cuadro Resumen'!$B$38:$B$54,'2. CONTRATACION DE PERSONAL'!$G:$G)</f>
        <v>0</v>
      </c>
    </row>
    <row r="53" spans="2:4" ht="18.75" x14ac:dyDescent="0.25">
      <c r="B53" s="83" t="s">
        <v>60</v>
      </c>
      <c r="C53" s="169">
        <f>SUMIF('2. CONTRATACION DE PERSONAL'!C:C,'Cuadro Resumen'!$B$38:$B$54,'2. CONTRATACION DE PERSONAL'!D:D)</f>
        <v>0</v>
      </c>
      <c r="D53" s="245">
        <f>SUMIF('2. CONTRATACION DE PERSONAL'!$C:$C,'Cuadro Resumen'!$B$38:$B$54,'2. CONTRATACION DE PERSONAL'!$G:$G)</f>
        <v>0</v>
      </c>
    </row>
    <row r="54" spans="2:4" ht="18.75" x14ac:dyDescent="0.25">
      <c r="B54" s="83" t="s">
        <v>61</v>
      </c>
      <c r="C54" s="169">
        <f>SUMIF('2. CONTRATACION DE PERSONAL'!C:C,'Cuadro Resumen'!$B$38:$B$54,'2. CONTRATACION DE PERSONAL'!D:D)</f>
        <v>0</v>
      </c>
      <c r="D54" s="245">
        <f>SUMIF('2. CONTRATACION DE PERSONAL'!$C:$C,'Cuadro Resumen'!$B$38:$B$54,'2. CONTRATACION DE PERSONAL'!$G:$G)</f>
        <v>0</v>
      </c>
    </row>
    <row r="55" spans="2:4" ht="23.25" x14ac:dyDescent="0.25">
      <c r="B55" s="85" t="s">
        <v>133</v>
      </c>
      <c r="C55" s="170">
        <f>SUBTOTAL(109,C38:C54)</f>
        <v>19</v>
      </c>
      <c r="D55" s="245">
        <f>SUM(D38:D54)</f>
        <v>1866922.2000000002</v>
      </c>
    </row>
    <row r="64" spans="2:4" x14ac:dyDescent="0.25">
      <c r="B64" s="200" t="s">
        <v>389</v>
      </c>
    </row>
    <row r="66" spans="2:4" ht="18.75" x14ac:dyDescent="0.25">
      <c r="B66" s="82" t="s">
        <v>21</v>
      </c>
      <c r="C66" s="82" t="s">
        <v>55</v>
      </c>
      <c r="D66" s="244" t="s">
        <v>487</v>
      </c>
    </row>
    <row r="67" spans="2:4" ht="18.75" x14ac:dyDescent="0.25">
      <c r="B67" s="83" t="s">
        <v>63</v>
      </c>
      <c r="C67" s="84">
        <f>SUMIF('3. EQUIPO DE OFICINA'!C:C,'Cuadro Resumen'!$B$67:$B$76,'3. EQUIPO DE OFICINA'!D:D)</f>
        <v>8</v>
      </c>
      <c r="D67" s="246">
        <f>SUMIF('3. EQUIPO DE OFICINA'!$C:$C,'Cuadro Resumen'!$B$67:$B$76,'3. EQUIPO DE OFICINA'!$F:$F)</f>
        <v>22400</v>
      </c>
    </row>
    <row r="68" spans="2:4" ht="18.75" x14ac:dyDescent="0.25">
      <c r="B68" s="94" t="s">
        <v>64</v>
      </c>
      <c r="C68" s="84">
        <f>SUMIF('3. EQUIPO DE OFICINA'!C:C,'Cuadro Resumen'!$B$67:$B$76,'3. EQUIPO DE OFICINA'!D:D)</f>
        <v>33</v>
      </c>
      <c r="D68" s="246">
        <f>SUMIF('3. EQUIPO DE OFICINA'!$C:$C,'Cuadro Resumen'!$B$67:$B$76,'3. EQUIPO DE OFICINA'!$F:$F)</f>
        <v>77000</v>
      </c>
    </row>
    <row r="69" spans="2:4" ht="18.75" x14ac:dyDescent="0.25">
      <c r="B69" s="94" t="s">
        <v>65</v>
      </c>
      <c r="C69" s="84">
        <f>SUMIF('3. EQUIPO DE OFICINA'!C:C,'Cuadro Resumen'!$B$67:$B$76,'3. EQUIPO DE OFICINA'!D:D)</f>
        <v>3</v>
      </c>
      <c r="D69" s="246">
        <f>SUMIF('3. EQUIPO DE OFICINA'!$C:$C,'Cuadro Resumen'!$B$67:$B$76,'3. EQUIPO DE OFICINA'!$F:$F)</f>
        <v>3300</v>
      </c>
    </row>
    <row r="70" spans="2:4" ht="18.75" x14ac:dyDescent="0.25">
      <c r="B70" s="94" t="s">
        <v>66</v>
      </c>
      <c r="C70" s="84">
        <f>SUMIF('3. EQUIPO DE OFICINA'!C:C,'Cuadro Resumen'!$B$67:$B$76,'3. EQUIPO DE OFICINA'!D:D)</f>
        <v>8</v>
      </c>
      <c r="D70" s="246">
        <f>SUMIF('3. EQUIPO DE OFICINA'!$C:$C,'Cuadro Resumen'!$B$67:$B$76,'3. EQUIPO DE OFICINA'!$F:$F)</f>
        <v>48000</v>
      </c>
    </row>
    <row r="71" spans="2:4" ht="18.75" x14ac:dyDescent="0.25">
      <c r="B71" s="94" t="s">
        <v>67</v>
      </c>
      <c r="C71" s="84">
        <f>SUMIF('3. EQUIPO DE OFICINA'!C:C,'Cuadro Resumen'!$B$67:$B$76,'3. EQUIPO DE OFICINA'!D:D)</f>
        <v>2</v>
      </c>
      <c r="D71" s="246">
        <f>SUMIF('3. EQUIPO DE OFICINA'!$C:$C,'Cuadro Resumen'!$B$67:$B$76,'3. EQUIPO DE OFICINA'!$F:$F)</f>
        <v>6000</v>
      </c>
    </row>
    <row r="72" spans="2:4" ht="18.75" x14ac:dyDescent="0.25">
      <c r="B72" s="94" t="s">
        <v>68</v>
      </c>
      <c r="C72" s="84">
        <f>SUMIF('3. EQUIPO DE OFICINA'!C:C,'Cuadro Resumen'!$B$67:$B$76,'3. EQUIPO DE OFICINA'!D:D)</f>
        <v>0</v>
      </c>
      <c r="D72" s="246">
        <f>SUMIF('3. EQUIPO DE OFICINA'!$C:$C,'Cuadro Resumen'!$B$67:$B$76,'3. EQUIPO DE OFICINA'!$F:$F)</f>
        <v>0</v>
      </c>
    </row>
    <row r="73" spans="2:4" ht="18.75" x14ac:dyDescent="0.25">
      <c r="B73" s="94" t="s">
        <v>69</v>
      </c>
      <c r="C73" s="84">
        <f>SUMIF('3. EQUIPO DE OFICINA'!C:C,'Cuadro Resumen'!$B$67:$B$76,'3. EQUIPO DE OFICINA'!D:D)</f>
        <v>7</v>
      </c>
      <c r="D73" s="246">
        <f>SUMIF('3. EQUIPO DE OFICINA'!$C:$C,'Cuadro Resumen'!$B$67:$B$76,'3. EQUIPO DE OFICINA'!$F:$F)</f>
        <v>50200</v>
      </c>
    </row>
    <row r="74" spans="2:4" ht="18.75" x14ac:dyDescent="0.25">
      <c r="B74" s="83" t="s">
        <v>70</v>
      </c>
      <c r="C74" s="84">
        <f>SUMIF('3. EQUIPO DE OFICINA'!C:C,'Cuadro Resumen'!$B$67:$B$76,'3. EQUIPO DE OFICINA'!D:D)</f>
        <v>0</v>
      </c>
      <c r="D74" s="246">
        <f>SUMIF('3. EQUIPO DE OFICINA'!$C:$C,'Cuadro Resumen'!$B$67:$B$76,'3. EQUIPO DE OFICINA'!$F:$F)</f>
        <v>0</v>
      </c>
    </row>
    <row r="75" spans="2:4" ht="18.75" x14ac:dyDescent="0.25">
      <c r="B75" s="83" t="s">
        <v>71</v>
      </c>
      <c r="C75" s="84">
        <f>SUMIF('3. EQUIPO DE OFICINA'!C:C,'Cuadro Resumen'!$B$67:$B$76,'3. EQUIPO DE OFICINA'!D:D)</f>
        <v>0</v>
      </c>
      <c r="D75" s="246">
        <f>SUMIF('3. EQUIPO DE OFICINA'!$C:$C,'Cuadro Resumen'!$B$67:$B$76,'3. EQUIPO DE OFICINA'!$F:$F)</f>
        <v>0</v>
      </c>
    </row>
    <row r="76" spans="2:4" ht="18.75" x14ac:dyDescent="0.25">
      <c r="B76" s="83" t="s">
        <v>72</v>
      </c>
      <c r="C76" s="84">
        <f>SUMIF('3. EQUIPO DE OFICINA'!C:C,'Cuadro Resumen'!$B$67:$B$76,'3. EQUIPO DE OFICINA'!D:D)</f>
        <v>0</v>
      </c>
      <c r="D76" s="246">
        <f>SUMIF('3. EQUIPO DE OFICINA'!$C:$C,'Cuadro Resumen'!$B$67:$B$76,'3. EQUIPO DE OFICINA'!$F:$F)</f>
        <v>0</v>
      </c>
    </row>
    <row r="77" spans="2:4" ht="18.75" x14ac:dyDescent="0.25">
      <c r="B77" s="83"/>
      <c r="C77" s="84">
        <f>SUMIF('3. EQUIPO DE OFICINA'!C:C,'Cuadro Resumen'!$B$67:$B$76,'3. EQUIPO DE OFICINA'!D:D)</f>
        <v>0</v>
      </c>
      <c r="D77" s="246">
        <f>SUMIF('3. EQUIPO DE OFICINA'!$C:$C,'Cuadro Resumen'!$B$67:$B$76,'3. EQUIPO DE OFICINA'!$F:$F)</f>
        <v>0</v>
      </c>
    </row>
    <row r="78" spans="2:4" ht="23.25" x14ac:dyDescent="0.25">
      <c r="B78" s="85" t="s">
        <v>133</v>
      </c>
      <c r="C78" s="86">
        <f>SUM(C67:C77)</f>
        <v>61</v>
      </c>
      <c r="D78" s="247">
        <f>SUM(D67:D77)</f>
        <v>206900</v>
      </c>
    </row>
    <row r="81" spans="2:4" x14ac:dyDescent="0.25">
      <c r="B81" s="200" t="s">
        <v>390</v>
      </c>
    </row>
    <row r="83" spans="2:4" ht="18.75" x14ac:dyDescent="0.25">
      <c r="B83" s="82" t="s">
        <v>391</v>
      </c>
      <c r="C83" s="82" t="s">
        <v>55</v>
      </c>
      <c r="D83" s="244" t="s">
        <v>487</v>
      </c>
    </row>
    <row r="84" spans="2:4" ht="37.5" x14ac:dyDescent="0.25">
      <c r="B84" s="324" t="s">
        <v>1350</v>
      </c>
      <c r="C84" s="84">
        <f>SUMIF('4. EQUIPO TECNOLÓGICOS'!C:C,'Cuadro Resumen'!$B$84:$B$100,'4. EQUIPO TECNOLÓGICOS'!D:D)</f>
        <v>3</v>
      </c>
      <c r="D84" s="84">
        <f>SUMIF('4. EQUIPO TECNOLÓGICOS'!$C:$C,'Cuadro Resumen'!$B$84:$B$100,'4. EQUIPO TECNOLÓGICOS'!F:F)</f>
        <v>105000</v>
      </c>
    </row>
    <row r="85" spans="2:4" ht="18.75" x14ac:dyDescent="0.25">
      <c r="B85" s="324" t="s">
        <v>1351</v>
      </c>
      <c r="C85" s="84">
        <f>SUMIF('4. EQUIPO TECNOLÓGICOS'!C:C,'Cuadro Resumen'!$B$84:$B$100,'4. EQUIPO TECNOLÓGICOS'!D:D)</f>
        <v>0</v>
      </c>
      <c r="D85" s="84">
        <f>SUMIF('4. EQUIPO TECNOLÓGICOS'!$C:$C,'Cuadro Resumen'!$B$84:$B$100,'4. EQUIPO TECNOLÓGICOS'!F:F)</f>
        <v>0</v>
      </c>
    </row>
    <row r="86" spans="2:4" ht="37.5" x14ac:dyDescent="0.25">
      <c r="B86" s="324" t="s">
        <v>1349</v>
      </c>
      <c r="C86" s="84">
        <f>SUMIF('4. EQUIPO TECNOLÓGICOS'!C:C,'Cuadro Resumen'!$B$84:$B$100,'4. EQUIPO TECNOLÓGICOS'!D:D)</f>
        <v>0</v>
      </c>
      <c r="D86" s="84">
        <f>SUMIF('4. EQUIPO TECNOLÓGICOS'!$C:$C,'Cuadro Resumen'!$B$84:$B$100,'4. EQUIPO TECNOLÓGICOS'!F:F)</f>
        <v>0</v>
      </c>
    </row>
    <row r="87" spans="2:4" ht="37.5" x14ac:dyDescent="0.25">
      <c r="B87" s="324" t="s">
        <v>1352</v>
      </c>
      <c r="C87" s="84">
        <f>SUMIF('4. EQUIPO TECNOLÓGICOS'!C:C,'Cuadro Resumen'!$B$84:$B$100,'4. EQUIPO TECNOLÓGICOS'!D:D)</f>
        <v>29</v>
      </c>
      <c r="D87" s="84">
        <f>SUMIF('4. EQUIPO TECNOLÓGICOS'!$C:$C,'Cuadro Resumen'!$B$84:$B$100,'4. EQUIPO TECNOLÓGICOS'!F:F)</f>
        <v>311000</v>
      </c>
    </row>
    <row r="88" spans="2:4" ht="18.75" x14ac:dyDescent="0.25">
      <c r="B88" s="83" t="s">
        <v>424</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0</v>
      </c>
      <c r="D89" s="84">
        <f>SUMIF('4. EQUIPO TECNOLÓGICOS'!$C:$C,'Cuadro Resumen'!$B$84:$B$100,'4. EQUIPO TECNOLÓGICOS'!F:F)</f>
        <v>0</v>
      </c>
    </row>
    <row r="90" spans="2:4" ht="18.75" x14ac:dyDescent="0.25">
      <c r="B90" s="94" t="s">
        <v>74</v>
      </c>
      <c r="C90" s="84">
        <f>SUMIF('4. EQUIPO TECNOLÓGICOS'!C:C,'Cuadro Resumen'!$B$84:$B$100,'4. EQUIPO TECNOLÓGICOS'!D:D)</f>
        <v>0</v>
      </c>
      <c r="D90" s="84">
        <f>SUMIF('4. EQUIPO TECNOLÓGICOS'!$C:$C,'Cuadro Resumen'!$B$84:$B$100,'4. EQUIPO TECNOLÓGICOS'!F:F)</f>
        <v>0</v>
      </c>
    </row>
    <row r="91" spans="2:4" ht="18.75" x14ac:dyDescent="0.25">
      <c r="B91" s="94" t="s">
        <v>75</v>
      </c>
      <c r="C91" s="84">
        <f>SUMIF('4. EQUIPO TECNOLÓGICOS'!C:C,'Cuadro Resumen'!$B$84:$B$100,'4. EQUIPO TECNOLÓGICOS'!D:D)</f>
        <v>2</v>
      </c>
      <c r="D91" s="84">
        <f>SUMIF('4. EQUIPO TECNOLÓGICOS'!$C:$C,'Cuadro Resumen'!$B$84:$B$100,'4. EQUIPO TECNOLÓGICOS'!F:F)</f>
        <v>10000</v>
      </c>
    </row>
    <row r="92" spans="2:4" ht="18.75" x14ac:dyDescent="0.25">
      <c r="B92" s="83" t="s">
        <v>425</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2</v>
      </c>
      <c r="D95" s="84">
        <f>SUMIF('4. EQUIPO TECNOLÓGICOS'!$C:$C,'Cuadro Resumen'!$B$84:$B$100,'4. EQUIPO TECNOLÓGICOS'!F:F)</f>
        <v>12000</v>
      </c>
    </row>
    <row r="96" spans="2:4" ht="18.75" x14ac:dyDescent="0.25">
      <c r="B96" s="94" t="s">
        <v>79</v>
      </c>
      <c r="C96" s="84">
        <f>SUMIF('4. EQUIPO TECNOLÓGICOS'!C:C,'Cuadro Resumen'!$B$84:$B$100,'4. EQUIPO TECNOLÓGICOS'!D:D)</f>
        <v>1</v>
      </c>
      <c r="D96" s="84">
        <f>SUMIF('4. EQUIPO TECNOLÓGICOS'!$C:$C,'Cuadro Resumen'!$B$84:$B$100,'4. EQUIPO TECNOLÓGICOS'!F:F)</f>
        <v>2000</v>
      </c>
    </row>
    <row r="97" spans="2:4" ht="18.75" x14ac:dyDescent="0.25">
      <c r="B97" s="83" t="s">
        <v>426</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1</v>
      </c>
      <c r="D98" s="84">
        <f>SUMIF('4. EQUIPO TECNOLÓGICOS'!$C:$C,'Cuadro Resumen'!$B$84:$B$100,'4. EQUIPO TECNOLÓGICOS'!F:F)</f>
        <v>1500</v>
      </c>
    </row>
    <row r="99" spans="2:4" ht="18.75" x14ac:dyDescent="0.25">
      <c r="B99" s="94" t="s">
        <v>82</v>
      </c>
      <c r="C99" s="84">
        <f>SUMIF('4. EQUIPO TECNOLÓGICOS'!C:C,'Cuadro Resumen'!$B$84:$B$100,'4. EQUIPO TECNOLÓGICOS'!D:D)</f>
        <v>4</v>
      </c>
      <c r="D99" s="84">
        <f>SUMIF('4. EQUIPO TECNOLÓGICOS'!$C:$C,'Cuadro Resumen'!$B$84:$B$100,'4. EQUIPO TECNOLÓGICOS'!F:F)</f>
        <v>2000</v>
      </c>
    </row>
    <row r="100" spans="2:4" ht="18.75" x14ac:dyDescent="0.25">
      <c r="B100" s="94" t="s">
        <v>83</v>
      </c>
      <c r="C100" s="84">
        <f>SUMIF('4. EQUIPO TECNOLÓGICOS'!C:C,'Cuadro Resumen'!$B$84:$B$100,'4. EQUIPO TECNOLÓGICOS'!D:D)</f>
        <v>0</v>
      </c>
      <c r="D100" s="84">
        <f>SUMIF('4. EQUIPO TECNOLÓGICOS'!$C:$C,'Cuadro Resumen'!$B$84:$B$100,'4. EQUIPO TECNOLÓGICOS'!F:F)</f>
        <v>0</v>
      </c>
    </row>
    <row r="101" spans="2:4" ht="23.25" x14ac:dyDescent="0.25">
      <c r="B101" s="85" t="s">
        <v>133</v>
      </c>
      <c r="C101" s="86">
        <f>SUM(C84:C100)</f>
        <v>42</v>
      </c>
      <c r="D101" s="86">
        <f>SUM(D84:D100)</f>
        <v>443500</v>
      </c>
    </row>
    <row r="105" spans="2:4" x14ac:dyDescent="0.25">
      <c r="B105" s="200" t="s">
        <v>485</v>
      </c>
    </row>
    <row r="126" spans="2:4" x14ac:dyDescent="0.25">
      <c r="B126" s="200" t="s">
        <v>486</v>
      </c>
    </row>
    <row r="127" spans="2:4" x14ac:dyDescent="0.25">
      <c r="B127" s="87" t="s">
        <v>125</v>
      </c>
      <c r="C127" s="87" t="s">
        <v>55</v>
      </c>
      <c r="D127" s="87" t="s">
        <v>487</v>
      </c>
    </row>
    <row r="128" spans="2:4" x14ac:dyDescent="0.25">
      <c r="B128" s="87" t="s">
        <v>488</v>
      </c>
    </row>
    <row r="129" spans="2:2" x14ac:dyDescent="0.25">
      <c r="B129" s="87" t="s">
        <v>478</v>
      </c>
    </row>
    <row r="130" spans="2:2" x14ac:dyDescent="0.25">
      <c r="B130" s="87" t="s">
        <v>493</v>
      </c>
    </row>
    <row r="143" spans="2:2" x14ac:dyDescent="0.25">
      <c r="B143" s="200"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3.7109375" style="241" bestFit="1" customWidth="1"/>
    <col min="9" max="9" width="15.28515625" customWidth="1"/>
    <col min="10" max="10" width="18.85546875" style="241" customWidth="1"/>
    <col min="12" max="12" width="13.7109375" style="241" bestFit="1" customWidth="1"/>
    <col min="14" max="14" width="13.7109375" style="241" bestFit="1" customWidth="1"/>
    <col min="15" max="15" width="15.28515625" customWidth="1"/>
    <col min="16" max="16" width="18.28515625" style="241" customWidth="1"/>
    <col min="17" max="17" width="14.140625" hidden="1" customWidth="1"/>
    <col min="18" max="20" width="14.140625" customWidth="1"/>
    <col min="21" max="21" width="17" customWidth="1"/>
  </cols>
  <sheetData>
    <row r="1" spans="1:21" ht="18.75" x14ac:dyDescent="0.25">
      <c r="B1" s="295"/>
      <c r="C1" s="295"/>
      <c r="D1" s="295"/>
      <c r="E1" s="295"/>
      <c r="F1" s="295"/>
      <c r="G1" s="295" t="s">
        <v>1415</v>
      </c>
      <c r="J1" s="295"/>
      <c r="K1" s="295"/>
      <c r="L1" s="295"/>
      <c r="M1" s="295"/>
      <c r="N1" s="295"/>
      <c r="O1" s="295"/>
      <c r="P1" s="295"/>
      <c r="Q1" s="295"/>
      <c r="R1" s="295"/>
      <c r="S1" s="295"/>
      <c r="T1" s="295"/>
      <c r="U1" s="295"/>
    </row>
    <row r="2" spans="1:21" ht="18.75" x14ac:dyDescent="0.25">
      <c r="A2" s="280" t="s">
        <v>1360</v>
      </c>
      <c r="B2" s="295"/>
      <c r="C2" s="295"/>
      <c r="D2" s="295"/>
      <c r="E2" s="295"/>
      <c r="F2" s="295"/>
      <c r="G2" s="295"/>
      <c r="J2" s="295"/>
      <c r="K2" s="295"/>
      <c r="L2" s="295"/>
      <c r="M2" s="295"/>
      <c r="N2" s="295"/>
      <c r="O2" s="295"/>
      <c r="P2" s="295"/>
      <c r="Q2" s="295"/>
      <c r="R2" s="295"/>
      <c r="S2" s="295"/>
      <c r="T2" s="295"/>
      <c r="U2" s="295"/>
    </row>
    <row r="3" spans="1:21" x14ac:dyDescent="0.25">
      <c r="A3" s="631" t="s">
        <v>1416</v>
      </c>
      <c r="B3" s="631"/>
      <c r="C3" s="631"/>
      <c r="D3" s="631"/>
      <c r="E3" s="631"/>
      <c r="F3" s="631"/>
      <c r="G3" s="631"/>
      <c r="H3" s="631"/>
      <c r="I3" s="631"/>
      <c r="J3" s="631"/>
      <c r="K3" s="631"/>
      <c r="L3" s="631"/>
      <c r="M3" s="631"/>
      <c r="N3" s="631"/>
      <c r="O3" s="631"/>
      <c r="P3" s="631"/>
      <c r="Q3" s="631"/>
      <c r="R3" s="631"/>
      <c r="S3" s="631"/>
      <c r="T3" s="631"/>
      <c r="U3" s="631"/>
    </row>
    <row r="4" spans="1:21" ht="15" customHeight="1" x14ac:dyDescent="0.25">
      <c r="A4" s="603" t="s">
        <v>100</v>
      </c>
      <c r="B4" s="567" t="s">
        <v>115</v>
      </c>
      <c r="C4" s="577" t="s">
        <v>89</v>
      </c>
      <c r="D4" s="577" t="s">
        <v>90</v>
      </c>
      <c r="E4" s="586" t="s">
        <v>401</v>
      </c>
      <c r="F4" s="577" t="s">
        <v>91</v>
      </c>
      <c r="G4" s="603" t="s">
        <v>103</v>
      </c>
      <c r="H4" s="603"/>
      <c r="I4" s="603"/>
      <c r="J4" s="603"/>
      <c r="K4" s="603"/>
      <c r="L4" s="603"/>
      <c r="M4" s="603"/>
      <c r="N4" s="603"/>
      <c r="O4" s="604" t="s">
        <v>104</v>
      </c>
      <c r="P4" s="604"/>
      <c r="Q4" s="567" t="s">
        <v>105</v>
      </c>
      <c r="R4" s="567" t="s">
        <v>106</v>
      </c>
      <c r="S4" s="567" t="s">
        <v>113</v>
      </c>
      <c r="T4" s="567" t="s">
        <v>112</v>
      </c>
      <c r="U4" s="583" t="s">
        <v>92</v>
      </c>
    </row>
    <row r="5" spans="1:21" ht="15" customHeight="1" x14ac:dyDescent="0.25">
      <c r="A5" s="603"/>
      <c r="B5" s="565"/>
      <c r="C5" s="578"/>
      <c r="D5" s="578"/>
      <c r="E5" s="587"/>
      <c r="F5" s="578"/>
      <c r="G5" s="603" t="s">
        <v>107</v>
      </c>
      <c r="H5" s="603"/>
      <c r="I5" s="603" t="s">
        <v>108</v>
      </c>
      <c r="J5" s="603"/>
      <c r="K5" s="603" t="s">
        <v>109</v>
      </c>
      <c r="L5" s="603"/>
      <c r="M5" s="603" t="s">
        <v>110</v>
      </c>
      <c r="N5" s="603"/>
      <c r="O5" s="604"/>
      <c r="P5" s="604"/>
      <c r="Q5" s="565"/>
      <c r="R5" s="565"/>
      <c r="S5" s="565"/>
      <c r="T5" s="565"/>
      <c r="U5" s="584"/>
    </row>
    <row r="6" spans="1:21" ht="25.5" x14ac:dyDescent="0.25">
      <c r="A6" s="603"/>
      <c r="B6" s="566"/>
      <c r="C6" s="579"/>
      <c r="D6" s="579"/>
      <c r="E6" s="588"/>
      <c r="F6" s="579"/>
      <c r="G6" s="345" t="s">
        <v>111</v>
      </c>
      <c r="H6" s="239" t="s">
        <v>12</v>
      </c>
      <c r="I6" s="345" t="s">
        <v>111</v>
      </c>
      <c r="J6" s="239" t="s">
        <v>12</v>
      </c>
      <c r="K6" s="345" t="s">
        <v>111</v>
      </c>
      <c r="L6" s="239" t="s">
        <v>12</v>
      </c>
      <c r="M6" s="345" t="s">
        <v>111</v>
      </c>
      <c r="N6" s="239" t="s">
        <v>12</v>
      </c>
      <c r="O6" s="345" t="s">
        <v>111</v>
      </c>
      <c r="P6" s="239" t="s">
        <v>12</v>
      </c>
      <c r="Q6" s="566"/>
      <c r="R6" s="566"/>
      <c r="S6" s="566"/>
      <c r="T6" s="566"/>
      <c r="U6" s="585"/>
    </row>
    <row r="7" spans="1:21" ht="15.75" customHeight="1" x14ac:dyDescent="0.25">
      <c r="A7" s="628" t="s">
        <v>1416</v>
      </c>
      <c r="B7" s="628" t="s">
        <v>1417</v>
      </c>
      <c r="C7" s="291"/>
      <c r="D7" s="291"/>
      <c r="E7" s="291"/>
      <c r="F7" s="292"/>
      <c r="G7" s="292"/>
      <c r="H7" s="399"/>
      <c r="I7" s="292"/>
      <c r="J7" s="399"/>
      <c r="K7" s="292"/>
      <c r="L7" s="399"/>
      <c r="M7" s="292"/>
      <c r="N7" s="399"/>
      <c r="O7" s="292"/>
      <c r="P7" s="399"/>
      <c r="Q7" s="292"/>
      <c r="R7" s="292"/>
      <c r="S7" s="292"/>
      <c r="T7" s="292"/>
      <c r="U7" s="292"/>
    </row>
    <row r="8" spans="1:21" ht="15.75" x14ac:dyDescent="0.25">
      <c r="A8" s="629"/>
      <c r="B8" s="629"/>
      <c r="C8" s="291"/>
      <c r="D8" s="291"/>
      <c r="E8" s="291"/>
      <c r="F8" s="292"/>
      <c r="G8" s="292"/>
      <c r="H8" s="399"/>
      <c r="I8" s="292"/>
      <c r="J8" s="399"/>
      <c r="K8" s="292"/>
      <c r="L8" s="399"/>
      <c r="M8" s="292"/>
      <c r="N8" s="399"/>
      <c r="O8" s="292"/>
      <c r="P8" s="399"/>
      <c r="Q8" s="292"/>
      <c r="R8" s="292"/>
      <c r="S8" s="292"/>
      <c r="T8" s="292"/>
      <c r="U8" s="292"/>
    </row>
    <row r="9" spans="1:21" ht="15.75" x14ac:dyDescent="0.25">
      <c r="A9" s="629"/>
      <c r="B9" s="629"/>
      <c r="C9" s="291"/>
      <c r="D9" s="291"/>
      <c r="E9" s="291"/>
      <c r="F9" s="292"/>
      <c r="G9" s="292"/>
      <c r="H9" s="399"/>
      <c r="I9" s="292"/>
      <c r="J9" s="399"/>
      <c r="K9" s="292"/>
      <c r="L9" s="399"/>
      <c r="M9" s="292"/>
      <c r="N9" s="399"/>
      <c r="O9" s="292"/>
      <c r="P9" s="399"/>
      <c r="Q9" s="292"/>
      <c r="R9" s="292"/>
      <c r="S9" s="292"/>
      <c r="T9" s="292"/>
      <c r="U9" s="292"/>
    </row>
    <row r="10" spans="1:21" ht="15.75" x14ac:dyDescent="0.25">
      <c r="A10" s="629"/>
      <c r="B10" s="629"/>
      <c r="C10" s="291"/>
      <c r="D10" s="291"/>
      <c r="E10" s="291"/>
      <c r="F10" s="292"/>
      <c r="G10" s="292"/>
      <c r="H10" s="399"/>
      <c r="I10" s="292"/>
      <c r="J10" s="399"/>
      <c r="K10" s="292"/>
      <c r="L10" s="399"/>
      <c r="M10" s="292"/>
      <c r="N10" s="399"/>
      <c r="O10" s="292"/>
      <c r="P10" s="399"/>
      <c r="Q10" s="292"/>
      <c r="R10" s="292"/>
      <c r="S10" s="292"/>
      <c r="T10" s="292"/>
      <c r="U10" s="292"/>
    </row>
    <row r="11" spans="1:21" ht="15.75" x14ac:dyDescent="0.25">
      <c r="A11" s="629"/>
      <c r="B11" s="629"/>
      <c r="C11" s="291"/>
      <c r="D11" s="291"/>
      <c r="E11" s="291"/>
      <c r="F11" s="292"/>
      <c r="G11" s="292"/>
      <c r="H11" s="399"/>
      <c r="I11" s="292"/>
      <c r="J11" s="399"/>
      <c r="K11" s="292"/>
      <c r="L11" s="399"/>
      <c r="M11" s="292"/>
      <c r="N11" s="399"/>
      <c r="O11" s="292"/>
      <c r="P11" s="399"/>
      <c r="Q11" s="292"/>
      <c r="R11" s="292"/>
      <c r="S11" s="292"/>
      <c r="T11" s="292"/>
      <c r="U11" s="292"/>
    </row>
    <row r="12" spans="1:21" ht="15.75" x14ac:dyDescent="0.25">
      <c r="A12" s="629"/>
      <c r="B12" s="629"/>
      <c r="C12" s="291"/>
      <c r="D12" s="291"/>
      <c r="E12" s="291"/>
      <c r="F12" s="292"/>
      <c r="G12" s="292"/>
      <c r="H12" s="399"/>
      <c r="I12" s="292"/>
      <c r="J12" s="399"/>
      <c r="K12" s="292"/>
      <c r="L12" s="399"/>
      <c r="M12" s="292"/>
      <c r="N12" s="399"/>
      <c r="O12" s="292"/>
      <c r="P12" s="399"/>
      <c r="Q12" s="292"/>
      <c r="R12" s="292"/>
      <c r="S12" s="292"/>
      <c r="T12" s="292"/>
      <c r="U12" s="400"/>
    </row>
    <row r="13" spans="1:21" ht="15.75" customHeight="1" x14ac:dyDescent="0.25">
      <c r="A13" s="629"/>
      <c r="B13" s="629"/>
      <c r="C13" s="291"/>
      <c r="D13" s="291"/>
      <c r="E13" s="291"/>
      <c r="F13" s="292"/>
      <c r="G13" s="292"/>
      <c r="H13" s="399"/>
      <c r="I13" s="292"/>
      <c r="J13" s="399"/>
      <c r="K13" s="401"/>
      <c r="L13" s="399"/>
      <c r="M13" s="292"/>
      <c r="N13" s="399"/>
      <c r="O13" s="402"/>
      <c r="P13" s="399"/>
      <c r="Q13" s="292"/>
      <c r="R13" s="292"/>
      <c r="S13" s="292"/>
      <c r="T13" s="292"/>
      <c r="U13" s="292"/>
    </row>
    <row r="14" spans="1:21" ht="15.75" x14ac:dyDescent="0.25">
      <c r="A14" s="629"/>
      <c r="B14" s="629"/>
      <c r="C14" s="291"/>
      <c r="D14" s="291"/>
      <c r="E14" s="291"/>
      <c r="F14" s="292"/>
      <c r="G14" s="292"/>
      <c r="H14" s="399"/>
      <c r="I14" s="292"/>
      <c r="J14" s="399"/>
      <c r="K14" s="401"/>
      <c r="L14" s="399"/>
      <c r="M14" s="292"/>
      <c r="N14" s="399"/>
      <c r="O14" s="402"/>
      <c r="P14" s="399"/>
      <c r="Q14" s="292"/>
      <c r="R14" s="292"/>
      <c r="S14" s="292"/>
      <c r="T14" s="292"/>
      <c r="U14" s="292"/>
    </row>
    <row r="15" spans="1:21" ht="15.75" x14ac:dyDescent="0.25">
      <c r="A15" s="629"/>
      <c r="B15" s="629"/>
      <c r="C15" s="291"/>
      <c r="D15" s="291"/>
      <c r="E15" s="291"/>
      <c r="F15" s="292"/>
      <c r="G15" s="292"/>
      <c r="H15" s="399"/>
      <c r="I15" s="292"/>
      <c r="J15" s="399"/>
      <c r="K15" s="401"/>
      <c r="L15" s="399"/>
      <c r="M15" s="292"/>
      <c r="N15" s="399"/>
      <c r="O15" s="402"/>
      <c r="P15" s="399"/>
      <c r="Q15" s="292"/>
      <c r="R15" s="292"/>
      <c r="S15" s="292"/>
      <c r="T15" s="292"/>
      <c r="U15" s="292"/>
    </row>
    <row r="16" spans="1:21" ht="15.75" x14ac:dyDescent="0.25">
      <c r="A16" s="629"/>
      <c r="B16" s="629"/>
      <c r="C16" s="291"/>
      <c r="D16" s="291"/>
      <c r="E16" s="291"/>
      <c r="F16" s="292"/>
      <c r="G16" s="292"/>
      <c r="H16" s="399"/>
      <c r="I16" s="292"/>
      <c r="J16" s="399"/>
      <c r="K16" s="401"/>
      <c r="L16" s="399"/>
      <c r="M16" s="292"/>
      <c r="N16" s="399"/>
      <c r="O16" s="402"/>
      <c r="P16" s="399"/>
      <c r="Q16" s="292"/>
      <c r="R16" s="292"/>
      <c r="S16" s="292"/>
      <c r="T16" s="292"/>
      <c r="U16" s="292"/>
    </row>
    <row r="17" spans="1:21" ht="15.75" x14ac:dyDescent="0.25">
      <c r="A17" s="629"/>
      <c r="B17" s="629"/>
      <c r="C17" s="291"/>
      <c r="D17" s="291"/>
      <c r="E17" s="291"/>
      <c r="F17" s="292"/>
      <c r="G17" s="292"/>
      <c r="H17" s="399"/>
      <c r="I17" s="292"/>
      <c r="J17" s="399"/>
      <c r="K17" s="292"/>
      <c r="L17" s="399"/>
      <c r="M17" s="292"/>
      <c r="N17" s="399"/>
      <c r="O17" s="292"/>
      <c r="P17" s="399"/>
      <c r="Q17" s="292"/>
      <c r="R17" s="292"/>
      <c r="S17" s="292"/>
      <c r="T17" s="292"/>
      <c r="U17" s="403"/>
    </row>
    <row r="18" spans="1:21" ht="15.75" x14ac:dyDescent="0.25">
      <c r="A18" s="630"/>
      <c r="B18" s="630"/>
      <c r="C18" s="291"/>
      <c r="D18" s="291"/>
      <c r="E18" s="291"/>
      <c r="F18" s="292"/>
      <c r="G18" s="292"/>
      <c r="H18" s="399"/>
      <c r="I18" s="292"/>
      <c r="J18" s="399"/>
      <c r="K18" s="292"/>
      <c r="L18" s="399"/>
      <c r="M18" s="292"/>
      <c r="N18" s="399"/>
      <c r="O18" s="292"/>
      <c r="P18" s="399"/>
      <c r="Q18" s="292"/>
      <c r="R18" s="292"/>
      <c r="S18" s="292"/>
      <c r="T18" s="292"/>
      <c r="U18" s="292"/>
    </row>
    <row r="19" spans="1:21" ht="15.75" x14ac:dyDescent="0.25">
      <c r="A19" s="303"/>
      <c r="B19" s="304"/>
      <c r="C19" s="303" t="s">
        <v>1414</v>
      </c>
      <c r="D19" s="304"/>
      <c r="E19" s="304"/>
      <c r="F19" s="305"/>
      <c r="G19" s="293">
        <f t="shared" ref="G19:P19" si="0">SUM(G7:G18)</f>
        <v>0</v>
      </c>
      <c r="H19" s="294">
        <f t="shared" si="0"/>
        <v>0</v>
      </c>
      <c r="I19" s="293">
        <f t="shared" si="0"/>
        <v>0</v>
      </c>
      <c r="J19" s="294">
        <f t="shared" si="0"/>
        <v>0</v>
      </c>
      <c r="K19" s="293">
        <f t="shared" si="0"/>
        <v>0</v>
      </c>
      <c r="L19" s="294">
        <f t="shared" si="0"/>
        <v>0</v>
      </c>
      <c r="M19" s="293">
        <f t="shared" si="0"/>
        <v>0</v>
      </c>
      <c r="N19" s="294">
        <f t="shared" si="0"/>
        <v>0</v>
      </c>
      <c r="O19" s="294">
        <f t="shared" si="0"/>
        <v>0</v>
      </c>
      <c r="P19" s="294">
        <f t="shared" si="0"/>
        <v>0</v>
      </c>
      <c r="Q19" s="274"/>
      <c r="R19" s="274"/>
      <c r="S19" s="274"/>
      <c r="T19" s="274"/>
      <c r="U19" s="27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23" activePane="bottomLeft" state="frozen"/>
      <selection activeCell="A7" sqref="A7"/>
      <selection pane="bottomLeft" activeCell="E39" sqref="E39"/>
    </sheetView>
  </sheetViews>
  <sheetFormatPr baseColWidth="10" defaultRowHeight="15" x14ac:dyDescent="0.25"/>
  <cols>
    <col min="1" max="1" width="21.7109375" style="407" customWidth="1"/>
    <col min="2" max="2" width="24.28515625" style="407" customWidth="1"/>
    <col min="3" max="6" width="27.42578125" style="407" customWidth="1"/>
    <col min="7" max="7" width="15.28515625" style="407" customWidth="1"/>
    <col min="8" max="8" width="13.7109375" style="241" bestFit="1" customWidth="1"/>
    <col min="9" max="9" width="15.28515625" style="407" customWidth="1"/>
    <col min="10" max="10" width="18.85546875" style="241" customWidth="1"/>
    <col min="11" max="11" width="11.42578125" style="407"/>
    <col min="12" max="12" width="13.7109375" style="241" bestFit="1" customWidth="1"/>
    <col min="13" max="13" width="11.42578125" style="407"/>
    <col min="14" max="14" width="13.7109375" style="241" bestFit="1" customWidth="1"/>
    <col min="15" max="15" width="15.28515625" style="407" customWidth="1"/>
    <col min="16" max="16" width="18.28515625" style="241" customWidth="1"/>
    <col min="17" max="17" width="14.140625" style="407" hidden="1" customWidth="1"/>
    <col min="18" max="20" width="14.140625" style="407" customWidth="1"/>
    <col min="21" max="21" width="17" style="407" customWidth="1"/>
    <col min="22" max="16384" width="11.42578125" style="407"/>
  </cols>
  <sheetData>
    <row r="1" spans="1:21" ht="18.75" x14ac:dyDescent="0.25">
      <c r="B1" s="295"/>
      <c r="C1" s="295"/>
      <c r="D1" s="295"/>
      <c r="E1" s="295"/>
      <c r="F1" s="295"/>
      <c r="G1" s="295" t="s">
        <v>1461</v>
      </c>
      <c r="J1" s="295"/>
      <c r="K1" s="295"/>
      <c r="L1" s="295"/>
      <c r="M1" s="295"/>
      <c r="N1" s="295"/>
      <c r="O1" s="295"/>
      <c r="P1" s="295"/>
      <c r="Q1" s="295"/>
      <c r="R1" s="295"/>
      <c r="S1" s="295"/>
      <c r="T1" s="295"/>
      <c r="U1" s="295"/>
    </row>
    <row r="2" spans="1:21" ht="18.75" x14ac:dyDescent="0.25">
      <c r="A2" s="280" t="s">
        <v>1360</v>
      </c>
      <c r="B2" s="295"/>
      <c r="C2" s="295"/>
      <c r="D2" s="295"/>
      <c r="E2" s="295"/>
      <c r="F2" s="295"/>
      <c r="G2" s="295"/>
      <c r="J2" s="295"/>
      <c r="K2" s="295"/>
      <c r="L2" s="295"/>
      <c r="M2" s="295"/>
      <c r="N2" s="295"/>
      <c r="O2" s="295"/>
      <c r="P2" s="295"/>
      <c r="Q2" s="295"/>
      <c r="R2" s="295"/>
      <c r="S2" s="295"/>
      <c r="T2" s="295"/>
      <c r="U2" s="295"/>
    </row>
    <row r="3" spans="1:21" x14ac:dyDescent="0.25">
      <c r="A3" s="631" t="s">
        <v>1460</v>
      </c>
      <c r="B3" s="631"/>
      <c r="C3" s="631"/>
      <c r="D3" s="631"/>
      <c r="E3" s="631"/>
      <c r="F3" s="631"/>
      <c r="G3" s="631"/>
      <c r="H3" s="631"/>
      <c r="I3" s="631"/>
      <c r="J3" s="631"/>
      <c r="K3" s="631"/>
      <c r="L3" s="631"/>
      <c r="M3" s="631"/>
      <c r="N3" s="631"/>
      <c r="O3" s="631"/>
      <c r="P3" s="631"/>
      <c r="Q3" s="631"/>
      <c r="R3" s="631"/>
      <c r="S3" s="631"/>
      <c r="T3" s="631"/>
      <c r="U3" s="631"/>
    </row>
    <row r="4" spans="1:21" ht="15" customHeight="1" x14ac:dyDescent="0.25">
      <c r="A4" s="603" t="s">
        <v>100</v>
      </c>
      <c r="B4" s="567" t="s">
        <v>115</v>
      </c>
      <c r="C4" s="577" t="s">
        <v>89</v>
      </c>
      <c r="D4" s="577" t="s">
        <v>90</v>
      </c>
      <c r="E4" s="586" t="s">
        <v>401</v>
      </c>
      <c r="F4" s="577" t="s">
        <v>91</v>
      </c>
      <c r="G4" s="603" t="s">
        <v>103</v>
      </c>
      <c r="H4" s="603"/>
      <c r="I4" s="603"/>
      <c r="J4" s="603"/>
      <c r="K4" s="603"/>
      <c r="L4" s="603"/>
      <c r="M4" s="603"/>
      <c r="N4" s="603"/>
      <c r="O4" s="604" t="s">
        <v>104</v>
      </c>
      <c r="P4" s="604"/>
      <c r="Q4" s="567" t="s">
        <v>105</v>
      </c>
      <c r="R4" s="567" t="s">
        <v>106</v>
      </c>
      <c r="S4" s="567" t="s">
        <v>113</v>
      </c>
      <c r="T4" s="567" t="s">
        <v>112</v>
      </c>
      <c r="U4" s="583" t="s">
        <v>92</v>
      </c>
    </row>
    <row r="5" spans="1:21" ht="15" customHeight="1" x14ac:dyDescent="0.25">
      <c r="A5" s="603"/>
      <c r="B5" s="565"/>
      <c r="C5" s="578"/>
      <c r="D5" s="578"/>
      <c r="E5" s="587"/>
      <c r="F5" s="578"/>
      <c r="G5" s="603" t="s">
        <v>107</v>
      </c>
      <c r="H5" s="603"/>
      <c r="I5" s="603" t="s">
        <v>108</v>
      </c>
      <c r="J5" s="603"/>
      <c r="K5" s="603" t="s">
        <v>109</v>
      </c>
      <c r="L5" s="603"/>
      <c r="M5" s="603" t="s">
        <v>110</v>
      </c>
      <c r="N5" s="603"/>
      <c r="O5" s="604"/>
      <c r="P5" s="604"/>
      <c r="Q5" s="565"/>
      <c r="R5" s="565"/>
      <c r="S5" s="565"/>
      <c r="T5" s="565"/>
      <c r="U5" s="584"/>
    </row>
    <row r="6" spans="1:21" ht="25.5" x14ac:dyDescent="0.25">
      <c r="A6" s="603"/>
      <c r="B6" s="566"/>
      <c r="C6" s="579"/>
      <c r="D6" s="579"/>
      <c r="E6" s="588"/>
      <c r="F6" s="579"/>
      <c r="G6" s="345" t="s">
        <v>111</v>
      </c>
      <c r="H6" s="239" t="s">
        <v>12</v>
      </c>
      <c r="I6" s="345" t="s">
        <v>111</v>
      </c>
      <c r="J6" s="239" t="s">
        <v>12</v>
      </c>
      <c r="K6" s="345" t="s">
        <v>111</v>
      </c>
      <c r="L6" s="239" t="s">
        <v>12</v>
      </c>
      <c r="M6" s="345" t="s">
        <v>111</v>
      </c>
      <c r="N6" s="239" t="s">
        <v>12</v>
      </c>
      <c r="O6" s="345" t="s">
        <v>111</v>
      </c>
      <c r="P6" s="239" t="s">
        <v>12</v>
      </c>
      <c r="Q6" s="566"/>
      <c r="R6" s="566"/>
      <c r="S6" s="566"/>
      <c r="T6" s="566"/>
      <c r="U6" s="585"/>
    </row>
    <row r="7" spans="1:21" ht="15.75" x14ac:dyDescent="0.25">
      <c r="A7" s="628" t="s">
        <v>1454</v>
      </c>
      <c r="B7" s="627" t="s">
        <v>1452</v>
      </c>
      <c r="C7" s="291"/>
      <c r="D7" s="291"/>
      <c r="E7" s="291"/>
      <c r="F7" s="292"/>
      <c r="G7" s="292"/>
      <c r="H7" s="399"/>
      <c r="I7" s="292"/>
      <c r="J7" s="399"/>
      <c r="K7" s="292"/>
      <c r="L7" s="399"/>
      <c r="M7" s="292"/>
      <c r="N7" s="399"/>
      <c r="O7" s="292"/>
      <c r="P7" s="399"/>
      <c r="Q7" s="292"/>
      <c r="R7" s="292"/>
      <c r="S7" s="292"/>
      <c r="T7" s="292"/>
      <c r="U7" s="292"/>
    </row>
    <row r="8" spans="1:21" ht="15.75" x14ac:dyDescent="0.25">
      <c r="A8" s="629"/>
      <c r="B8" s="627"/>
      <c r="C8" s="291"/>
      <c r="D8" s="291"/>
      <c r="E8" s="291"/>
      <c r="F8" s="292"/>
      <c r="G8" s="292"/>
      <c r="H8" s="399"/>
      <c r="I8" s="292"/>
      <c r="J8" s="399"/>
      <c r="K8" s="292"/>
      <c r="L8" s="399"/>
      <c r="M8" s="292"/>
      <c r="N8" s="399"/>
      <c r="O8" s="292"/>
      <c r="P8" s="399"/>
      <c r="Q8" s="292"/>
      <c r="R8" s="292"/>
      <c r="S8" s="292"/>
      <c r="T8" s="292"/>
      <c r="U8" s="292"/>
    </row>
    <row r="9" spans="1:21" ht="15.75" x14ac:dyDescent="0.25">
      <c r="A9" s="629"/>
      <c r="B9" s="627"/>
      <c r="C9" s="291"/>
      <c r="D9" s="291"/>
      <c r="E9" s="291"/>
      <c r="F9" s="292"/>
      <c r="G9" s="292"/>
      <c r="H9" s="399"/>
      <c r="I9" s="292"/>
      <c r="J9" s="399"/>
      <c r="K9" s="292"/>
      <c r="L9" s="399"/>
      <c r="M9" s="292"/>
      <c r="N9" s="399"/>
      <c r="O9" s="292"/>
      <c r="P9" s="399"/>
      <c r="Q9" s="292"/>
      <c r="R9" s="292"/>
      <c r="S9" s="292"/>
      <c r="T9" s="292"/>
      <c r="U9" s="292"/>
    </row>
    <row r="10" spans="1:21" ht="15.75" x14ac:dyDescent="0.25">
      <c r="A10" s="629"/>
      <c r="B10" s="627"/>
      <c r="C10" s="291"/>
      <c r="D10" s="291"/>
      <c r="E10" s="291"/>
      <c r="F10" s="292"/>
      <c r="G10" s="292"/>
      <c r="H10" s="399"/>
      <c r="I10" s="292"/>
      <c r="J10" s="399"/>
      <c r="K10" s="292"/>
      <c r="L10" s="399"/>
      <c r="M10" s="292"/>
      <c r="N10" s="399"/>
      <c r="O10" s="292"/>
      <c r="P10" s="399"/>
      <c r="Q10" s="292"/>
      <c r="R10" s="292"/>
      <c r="S10" s="292"/>
      <c r="T10" s="292"/>
      <c r="U10" s="292"/>
    </row>
    <row r="11" spans="1:21" ht="15.75" x14ac:dyDescent="0.25">
      <c r="A11" s="629"/>
      <c r="B11" s="627"/>
      <c r="C11" s="291"/>
      <c r="D11" s="291"/>
      <c r="E11" s="291"/>
      <c r="F11" s="292"/>
      <c r="G11" s="292"/>
      <c r="H11" s="399"/>
      <c r="I11" s="292"/>
      <c r="J11" s="399"/>
      <c r="K11" s="292"/>
      <c r="L11" s="399"/>
      <c r="M11" s="292"/>
      <c r="N11" s="399"/>
      <c r="O11" s="292"/>
      <c r="P11" s="399"/>
      <c r="Q11" s="292"/>
      <c r="R11" s="292"/>
      <c r="S11" s="292"/>
      <c r="T11" s="292"/>
      <c r="U11" s="292"/>
    </row>
    <row r="12" spans="1:21" ht="15.75" x14ac:dyDescent="0.25">
      <c r="A12" s="629"/>
      <c r="B12" s="627" t="s">
        <v>1459</v>
      </c>
      <c r="C12" s="291"/>
      <c r="D12" s="291"/>
      <c r="E12" s="291"/>
      <c r="F12" s="292"/>
      <c r="G12" s="292"/>
      <c r="H12" s="399"/>
      <c r="I12" s="292"/>
      <c r="J12" s="399"/>
      <c r="K12" s="292"/>
      <c r="L12" s="399"/>
      <c r="M12" s="292"/>
      <c r="N12" s="399"/>
      <c r="O12" s="292"/>
      <c r="P12" s="399"/>
      <c r="Q12" s="292"/>
      <c r="R12" s="292"/>
      <c r="S12" s="292"/>
      <c r="T12" s="292"/>
      <c r="U12" s="292"/>
    </row>
    <row r="13" spans="1:21" ht="15.75" x14ac:dyDescent="0.25">
      <c r="A13" s="629"/>
      <c r="B13" s="627"/>
      <c r="C13" s="291"/>
      <c r="D13" s="291"/>
      <c r="E13" s="291"/>
      <c r="F13" s="292"/>
      <c r="G13" s="292"/>
      <c r="H13" s="399"/>
      <c r="I13" s="292"/>
      <c r="J13" s="399"/>
      <c r="K13" s="292"/>
      <c r="L13" s="399"/>
      <c r="M13" s="292"/>
      <c r="N13" s="399"/>
      <c r="O13" s="292"/>
      <c r="P13" s="399"/>
      <c r="Q13" s="292"/>
      <c r="R13" s="292"/>
      <c r="S13" s="292"/>
      <c r="T13" s="292"/>
      <c r="U13" s="400"/>
    </row>
    <row r="14" spans="1:21" ht="15.75" x14ac:dyDescent="0.25">
      <c r="A14" s="629"/>
      <c r="B14" s="627"/>
      <c r="C14" s="291"/>
      <c r="D14" s="291"/>
      <c r="E14" s="291"/>
      <c r="F14" s="292"/>
      <c r="G14" s="292"/>
      <c r="H14" s="399"/>
      <c r="I14" s="292"/>
      <c r="J14" s="399"/>
      <c r="K14" s="292"/>
      <c r="L14" s="399"/>
      <c r="M14" s="292"/>
      <c r="N14" s="399"/>
      <c r="O14" s="292"/>
      <c r="P14" s="399"/>
      <c r="Q14" s="292"/>
      <c r="R14" s="292"/>
      <c r="S14" s="292"/>
      <c r="T14" s="292"/>
      <c r="U14" s="400"/>
    </row>
    <row r="15" spans="1:21" ht="15.75" x14ac:dyDescent="0.25">
      <c r="A15" s="629"/>
      <c r="B15" s="627"/>
      <c r="C15" s="291"/>
      <c r="D15" s="291"/>
      <c r="E15" s="291"/>
      <c r="F15" s="292"/>
      <c r="G15" s="292"/>
      <c r="H15" s="399"/>
      <c r="I15" s="292"/>
      <c r="J15" s="399"/>
      <c r="K15" s="292"/>
      <c r="L15" s="399"/>
      <c r="M15" s="292"/>
      <c r="N15" s="399"/>
      <c r="O15" s="292"/>
      <c r="P15" s="399"/>
      <c r="Q15" s="292"/>
      <c r="R15" s="292"/>
      <c r="S15" s="292"/>
      <c r="T15" s="292"/>
      <c r="U15" s="400"/>
    </row>
    <row r="16" spans="1:21" ht="15.75" x14ac:dyDescent="0.25">
      <c r="A16" s="629"/>
      <c r="B16" s="627"/>
      <c r="C16" s="291"/>
      <c r="D16" s="291"/>
      <c r="E16" s="291"/>
      <c r="F16" s="292"/>
      <c r="G16" s="292"/>
      <c r="H16" s="399"/>
      <c r="I16" s="292"/>
      <c r="J16" s="399"/>
      <c r="K16" s="401"/>
      <c r="L16" s="399"/>
      <c r="M16" s="292"/>
      <c r="N16" s="399"/>
      <c r="O16" s="402"/>
      <c r="P16" s="399"/>
      <c r="Q16" s="292"/>
      <c r="R16" s="292"/>
      <c r="S16" s="292"/>
      <c r="T16" s="292"/>
      <c r="U16" s="292"/>
    </row>
    <row r="17" spans="1:21" ht="15.75" x14ac:dyDescent="0.25">
      <c r="A17" s="629"/>
      <c r="B17" s="627" t="s">
        <v>1453</v>
      </c>
      <c r="C17" s="291"/>
      <c r="D17" s="291"/>
      <c r="E17" s="291"/>
      <c r="F17" s="292"/>
      <c r="G17" s="292"/>
      <c r="H17" s="399"/>
      <c r="I17" s="292"/>
      <c r="J17" s="399"/>
      <c r="K17" s="401"/>
      <c r="L17" s="399"/>
      <c r="M17" s="292"/>
      <c r="N17" s="399"/>
      <c r="O17" s="402"/>
      <c r="P17" s="399"/>
      <c r="Q17" s="292"/>
      <c r="R17" s="292"/>
      <c r="S17" s="292"/>
      <c r="T17" s="292"/>
      <c r="U17" s="292"/>
    </row>
    <row r="18" spans="1:21" ht="15.75" x14ac:dyDescent="0.25">
      <c r="A18" s="629"/>
      <c r="B18" s="627"/>
      <c r="C18" s="291"/>
      <c r="D18" s="291"/>
      <c r="E18" s="291"/>
      <c r="F18" s="292"/>
      <c r="G18" s="292"/>
      <c r="H18" s="399"/>
      <c r="I18" s="292"/>
      <c r="J18" s="399"/>
      <c r="K18" s="401"/>
      <c r="L18" s="399"/>
      <c r="M18" s="292"/>
      <c r="N18" s="399"/>
      <c r="O18" s="402"/>
      <c r="P18" s="399"/>
      <c r="Q18" s="292"/>
      <c r="R18" s="292"/>
      <c r="S18" s="292"/>
      <c r="T18" s="292"/>
      <c r="U18" s="292"/>
    </row>
    <row r="19" spans="1:21" ht="15.75" x14ac:dyDescent="0.25">
      <c r="A19" s="629"/>
      <c r="B19" s="627"/>
      <c r="C19" s="291"/>
      <c r="D19" s="291"/>
      <c r="E19" s="291"/>
      <c r="F19" s="292"/>
      <c r="G19" s="292"/>
      <c r="H19" s="399"/>
      <c r="I19" s="292"/>
      <c r="J19" s="399"/>
      <c r="K19" s="401"/>
      <c r="L19" s="399"/>
      <c r="M19" s="292"/>
      <c r="N19" s="399"/>
      <c r="O19" s="402"/>
      <c r="P19" s="399"/>
      <c r="Q19" s="292"/>
      <c r="R19" s="292"/>
      <c r="S19" s="292"/>
      <c r="T19" s="292"/>
      <c r="U19" s="292"/>
    </row>
    <row r="20" spans="1:21" ht="15.75" x14ac:dyDescent="0.25">
      <c r="A20" s="629"/>
      <c r="B20" s="627"/>
      <c r="C20" s="291"/>
      <c r="D20" s="291"/>
      <c r="E20" s="291"/>
      <c r="F20" s="292"/>
      <c r="G20" s="292"/>
      <c r="H20" s="399"/>
      <c r="I20" s="292"/>
      <c r="J20" s="399"/>
      <c r="K20" s="401"/>
      <c r="L20" s="399"/>
      <c r="M20" s="292"/>
      <c r="N20" s="399"/>
      <c r="O20" s="402"/>
      <c r="P20" s="399"/>
      <c r="Q20" s="292"/>
      <c r="R20" s="292"/>
      <c r="S20" s="292"/>
      <c r="T20" s="292"/>
      <c r="U20" s="292"/>
    </row>
    <row r="21" spans="1:21" ht="15.75" x14ac:dyDescent="0.25">
      <c r="A21" s="629"/>
      <c r="B21" s="627"/>
      <c r="C21" s="291"/>
      <c r="D21" s="291"/>
      <c r="E21" s="418"/>
      <c r="F21" s="292"/>
      <c r="G21" s="292"/>
      <c r="H21" s="399"/>
      <c r="I21" s="292"/>
      <c r="J21" s="399"/>
      <c r="K21" s="401"/>
      <c r="L21" s="399"/>
      <c r="M21" s="292"/>
      <c r="N21" s="399"/>
      <c r="O21" s="402"/>
      <c r="P21" s="399"/>
      <c r="Q21" s="292"/>
      <c r="R21" s="292"/>
      <c r="S21" s="292"/>
      <c r="T21" s="292"/>
      <c r="U21" s="292"/>
    </row>
    <row r="22" spans="1:21" ht="15.75" x14ac:dyDescent="0.25">
      <c r="A22" s="629"/>
      <c r="B22" s="628" t="s">
        <v>1455</v>
      </c>
      <c r="C22" s="291"/>
      <c r="D22" s="291"/>
      <c r="E22" s="418"/>
      <c r="F22" s="292"/>
      <c r="G22" s="292"/>
      <c r="H22" s="399"/>
      <c r="I22" s="292"/>
      <c r="J22" s="399"/>
      <c r="K22" s="401"/>
      <c r="L22" s="399"/>
      <c r="M22" s="292"/>
      <c r="N22" s="399"/>
      <c r="O22" s="402"/>
      <c r="P22" s="399"/>
      <c r="Q22" s="292"/>
      <c r="R22" s="292"/>
      <c r="S22" s="292"/>
      <c r="T22" s="292"/>
      <c r="U22" s="292"/>
    </row>
    <row r="23" spans="1:21" ht="15.75" x14ac:dyDescent="0.25">
      <c r="A23" s="629"/>
      <c r="B23" s="629"/>
      <c r="C23" s="291"/>
      <c r="D23" s="291"/>
      <c r="E23" s="418"/>
      <c r="F23" s="292"/>
      <c r="G23" s="292"/>
      <c r="H23" s="399"/>
      <c r="I23" s="292"/>
      <c r="J23" s="399"/>
      <c r="K23" s="401"/>
      <c r="L23" s="399"/>
      <c r="M23" s="292"/>
      <c r="N23" s="399"/>
      <c r="O23" s="402"/>
      <c r="P23" s="399"/>
      <c r="Q23" s="292"/>
      <c r="R23" s="292"/>
      <c r="S23" s="292"/>
      <c r="T23" s="292"/>
      <c r="U23" s="292"/>
    </row>
    <row r="24" spans="1:21" ht="15.75" x14ac:dyDescent="0.25">
      <c r="A24" s="629"/>
      <c r="B24" s="629"/>
      <c r="C24" s="291"/>
      <c r="D24" s="291"/>
      <c r="E24" s="418"/>
      <c r="F24" s="292"/>
      <c r="G24" s="292"/>
      <c r="H24" s="399"/>
      <c r="I24" s="292"/>
      <c r="J24" s="399"/>
      <c r="K24" s="401"/>
      <c r="L24" s="399"/>
      <c r="M24" s="292"/>
      <c r="N24" s="399"/>
      <c r="O24" s="402"/>
      <c r="P24" s="399"/>
      <c r="Q24" s="292"/>
      <c r="R24" s="292"/>
      <c r="S24" s="292"/>
      <c r="T24" s="292"/>
      <c r="U24" s="292"/>
    </row>
    <row r="25" spans="1:21" ht="15.75" x14ac:dyDescent="0.25">
      <c r="A25" s="629"/>
      <c r="B25" s="629"/>
      <c r="C25" s="291"/>
      <c r="D25" s="291"/>
      <c r="E25" s="418"/>
      <c r="F25" s="292"/>
      <c r="G25" s="292"/>
      <c r="H25" s="399"/>
      <c r="I25" s="292"/>
      <c r="J25" s="399"/>
      <c r="K25" s="401"/>
      <c r="L25" s="399"/>
      <c r="M25" s="292"/>
      <c r="N25" s="399"/>
      <c r="O25" s="402"/>
      <c r="P25" s="399"/>
      <c r="Q25" s="292"/>
      <c r="R25" s="292"/>
      <c r="S25" s="292"/>
      <c r="T25" s="292"/>
      <c r="U25" s="292"/>
    </row>
    <row r="26" spans="1:21" ht="15.75" x14ac:dyDescent="0.25">
      <c r="A26" s="629"/>
      <c r="B26" s="630"/>
      <c r="C26" s="291"/>
      <c r="D26" s="291"/>
      <c r="E26" s="418"/>
      <c r="F26" s="292"/>
      <c r="G26" s="292"/>
      <c r="H26" s="399"/>
      <c r="I26" s="292"/>
      <c r="J26" s="399"/>
      <c r="K26" s="401"/>
      <c r="L26" s="399"/>
      <c r="M26" s="292"/>
      <c r="N26" s="399"/>
      <c r="O26" s="402"/>
      <c r="P26" s="399"/>
      <c r="Q26" s="292"/>
      <c r="R26" s="292"/>
      <c r="S26" s="292"/>
      <c r="T26" s="292"/>
      <c r="U26" s="292"/>
    </row>
    <row r="27" spans="1:21" ht="15.75" x14ac:dyDescent="0.25">
      <c r="A27" s="629"/>
      <c r="B27" s="628" t="s">
        <v>1456</v>
      </c>
      <c r="C27" s="291"/>
      <c r="D27" s="291"/>
      <c r="E27" s="418"/>
      <c r="F27" s="292"/>
      <c r="G27" s="292"/>
      <c r="H27" s="399"/>
      <c r="I27" s="292"/>
      <c r="J27" s="399"/>
      <c r="K27" s="401"/>
      <c r="L27" s="399"/>
      <c r="M27" s="292"/>
      <c r="N27" s="399"/>
      <c r="O27" s="402"/>
      <c r="P27" s="399"/>
      <c r="Q27" s="292"/>
      <c r="R27" s="292"/>
      <c r="S27" s="292"/>
      <c r="T27" s="292"/>
      <c r="U27" s="292"/>
    </row>
    <row r="28" spans="1:21" ht="15.75" x14ac:dyDescent="0.25">
      <c r="A28" s="629"/>
      <c r="B28" s="629"/>
      <c r="C28" s="291"/>
      <c r="D28" s="291"/>
      <c r="E28" s="418"/>
      <c r="F28" s="292"/>
      <c r="G28" s="292"/>
      <c r="H28" s="399"/>
      <c r="I28" s="292"/>
      <c r="J28" s="399"/>
      <c r="K28" s="401"/>
      <c r="L28" s="399"/>
      <c r="M28" s="292"/>
      <c r="N28" s="399"/>
      <c r="O28" s="402"/>
      <c r="P28" s="399"/>
      <c r="Q28" s="292"/>
      <c r="R28" s="292"/>
      <c r="S28" s="292"/>
      <c r="T28" s="292"/>
      <c r="U28" s="292"/>
    </row>
    <row r="29" spans="1:21" ht="15.75" x14ac:dyDescent="0.25">
      <c r="A29" s="629"/>
      <c r="B29" s="629"/>
      <c r="C29" s="291"/>
      <c r="D29" s="291"/>
      <c r="E29" s="291"/>
      <c r="F29" s="292"/>
      <c r="G29" s="292"/>
      <c r="H29" s="399"/>
      <c r="I29" s="292"/>
      <c r="J29" s="399"/>
      <c r="K29" s="401"/>
      <c r="L29" s="399"/>
      <c r="M29" s="292"/>
      <c r="N29" s="399"/>
      <c r="O29" s="402"/>
      <c r="P29" s="399"/>
      <c r="Q29" s="292"/>
      <c r="R29" s="292"/>
      <c r="S29" s="292"/>
      <c r="T29" s="292"/>
      <c r="U29" s="292"/>
    </row>
    <row r="30" spans="1:21" ht="15.75" x14ac:dyDescent="0.25">
      <c r="A30" s="629"/>
      <c r="B30" s="629"/>
      <c r="C30" s="291"/>
      <c r="D30" s="291"/>
      <c r="E30" s="291"/>
      <c r="F30" s="292"/>
      <c r="G30" s="292"/>
      <c r="H30" s="399"/>
      <c r="I30" s="292"/>
      <c r="J30" s="399"/>
      <c r="K30" s="401"/>
      <c r="L30" s="399"/>
      <c r="M30" s="292"/>
      <c r="N30" s="399"/>
      <c r="O30" s="402"/>
      <c r="P30" s="399"/>
      <c r="Q30" s="292"/>
      <c r="R30" s="292"/>
      <c r="S30" s="292"/>
      <c r="T30" s="292"/>
      <c r="U30" s="292"/>
    </row>
    <row r="31" spans="1:21" ht="15.75" x14ac:dyDescent="0.25">
      <c r="A31" s="629"/>
      <c r="B31" s="630"/>
      <c r="C31" s="291"/>
      <c r="D31" s="291"/>
      <c r="E31" s="291"/>
      <c r="F31" s="292"/>
      <c r="G31" s="292"/>
      <c r="H31" s="399"/>
      <c r="I31" s="292"/>
      <c r="J31" s="399"/>
      <c r="K31" s="401"/>
      <c r="L31" s="399"/>
      <c r="M31" s="292"/>
      <c r="N31" s="399"/>
      <c r="O31" s="402"/>
      <c r="P31" s="399"/>
      <c r="Q31" s="292"/>
      <c r="R31" s="292"/>
      <c r="S31" s="292"/>
      <c r="T31" s="292"/>
      <c r="U31" s="292"/>
    </row>
    <row r="32" spans="1:21" ht="15.75" x14ac:dyDescent="0.25">
      <c r="A32" s="629"/>
      <c r="B32" s="627" t="s">
        <v>1457</v>
      </c>
      <c r="C32" s="417"/>
      <c r="D32" s="291"/>
      <c r="E32" s="291"/>
      <c r="F32" s="292"/>
      <c r="G32" s="292"/>
      <c r="H32" s="399"/>
      <c r="I32" s="292"/>
      <c r="J32" s="399"/>
      <c r="K32" s="401"/>
      <c r="L32" s="399"/>
      <c r="M32" s="292"/>
      <c r="N32" s="399"/>
      <c r="O32" s="402"/>
      <c r="P32" s="399"/>
      <c r="Q32" s="292"/>
      <c r="R32" s="292"/>
      <c r="S32" s="292"/>
      <c r="T32" s="292"/>
      <c r="U32" s="292"/>
    </row>
    <row r="33" spans="1:21" ht="15.75" x14ac:dyDescent="0.25">
      <c r="A33" s="629"/>
      <c r="B33" s="627"/>
      <c r="C33" s="417"/>
      <c r="D33" s="291"/>
      <c r="E33" s="291"/>
      <c r="F33" s="292"/>
      <c r="G33" s="292"/>
      <c r="H33" s="399"/>
      <c r="I33" s="292"/>
      <c r="J33" s="399"/>
      <c r="K33" s="401"/>
      <c r="L33" s="399"/>
      <c r="M33" s="292"/>
      <c r="N33" s="399"/>
      <c r="O33" s="402"/>
      <c r="P33" s="399"/>
      <c r="Q33" s="292"/>
      <c r="R33" s="292"/>
      <c r="S33" s="292"/>
      <c r="T33" s="292"/>
      <c r="U33" s="292"/>
    </row>
    <row r="34" spans="1:21" ht="15.75" x14ac:dyDescent="0.25">
      <c r="A34" s="629"/>
      <c r="B34" s="627"/>
      <c r="C34" s="417"/>
      <c r="D34" s="291"/>
      <c r="E34" s="291"/>
      <c r="F34" s="292"/>
      <c r="G34" s="292"/>
      <c r="H34" s="399"/>
      <c r="I34" s="292"/>
      <c r="J34" s="399"/>
      <c r="K34" s="401"/>
      <c r="L34" s="399"/>
      <c r="M34" s="292"/>
      <c r="N34" s="399"/>
      <c r="O34" s="402"/>
      <c r="P34" s="399"/>
      <c r="Q34" s="292"/>
      <c r="R34" s="292"/>
      <c r="S34" s="292"/>
      <c r="T34" s="292"/>
      <c r="U34" s="292"/>
    </row>
    <row r="35" spans="1:21" ht="15.75" x14ac:dyDescent="0.25">
      <c r="A35" s="629"/>
      <c r="B35" s="627"/>
      <c r="C35" s="417"/>
      <c r="D35" s="291"/>
      <c r="E35" s="291"/>
      <c r="F35" s="292"/>
      <c r="G35" s="292"/>
      <c r="H35" s="399"/>
      <c r="I35" s="292"/>
      <c r="J35" s="399"/>
      <c r="K35" s="401"/>
      <c r="L35" s="399"/>
      <c r="M35" s="292"/>
      <c r="N35" s="399"/>
      <c r="O35" s="402"/>
      <c r="P35" s="399"/>
      <c r="Q35" s="292"/>
      <c r="R35" s="292"/>
      <c r="S35" s="292"/>
      <c r="T35" s="292"/>
      <c r="U35" s="292"/>
    </row>
    <row r="36" spans="1:21" ht="15.75" x14ac:dyDescent="0.25">
      <c r="A36" s="629"/>
      <c r="B36" s="627"/>
      <c r="C36" s="417"/>
      <c r="D36" s="291"/>
      <c r="E36" s="291"/>
      <c r="F36" s="292"/>
      <c r="G36" s="292"/>
      <c r="H36" s="399"/>
      <c r="I36" s="292"/>
      <c r="J36" s="399"/>
      <c r="K36" s="401"/>
      <c r="L36" s="399"/>
      <c r="M36" s="292"/>
      <c r="N36" s="399"/>
      <c r="O36" s="402"/>
      <c r="P36" s="399"/>
      <c r="Q36" s="292"/>
      <c r="R36" s="292"/>
      <c r="S36" s="292"/>
      <c r="T36" s="292"/>
      <c r="U36" s="292"/>
    </row>
    <row r="37" spans="1:21" ht="15.75" x14ac:dyDescent="0.25">
      <c r="A37" s="629"/>
      <c r="B37" s="627" t="s">
        <v>1458</v>
      </c>
      <c r="C37" s="417"/>
      <c r="D37" s="291"/>
      <c r="E37" s="291"/>
      <c r="F37" s="292"/>
      <c r="G37" s="292"/>
      <c r="H37" s="399"/>
      <c r="I37" s="292"/>
      <c r="J37" s="399"/>
      <c r="K37" s="401"/>
      <c r="L37" s="399"/>
      <c r="M37" s="292"/>
      <c r="N37" s="399"/>
      <c r="O37" s="402"/>
      <c r="P37" s="399"/>
      <c r="Q37" s="292"/>
      <c r="R37" s="292"/>
      <c r="S37" s="292"/>
      <c r="T37" s="292"/>
      <c r="U37" s="292"/>
    </row>
    <row r="38" spans="1:21" ht="15.75" x14ac:dyDescent="0.25">
      <c r="A38" s="629"/>
      <c r="B38" s="627"/>
      <c r="C38" s="417"/>
      <c r="D38" s="291"/>
      <c r="E38" s="291"/>
      <c r="F38" s="292"/>
      <c r="G38" s="292"/>
      <c r="H38" s="399"/>
      <c r="I38" s="292"/>
      <c r="J38" s="399"/>
      <c r="K38" s="401"/>
      <c r="L38" s="399"/>
      <c r="M38" s="292"/>
      <c r="N38" s="399"/>
      <c r="O38" s="402"/>
      <c r="P38" s="399"/>
      <c r="Q38" s="292"/>
      <c r="R38" s="292"/>
      <c r="S38" s="292"/>
      <c r="T38" s="292"/>
      <c r="U38" s="292"/>
    </row>
    <row r="39" spans="1:21" ht="15.75" x14ac:dyDescent="0.25">
      <c r="A39" s="629"/>
      <c r="B39" s="627"/>
      <c r="C39" s="417"/>
      <c r="D39" s="291"/>
      <c r="E39" s="291"/>
      <c r="F39" s="292"/>
      <c r="G39" s="292"/>
      <c r="H39" s="399"/>
      <c r="I39" s="292"/>
      <c r="J39" s="399"/>
      <c r="K39" s="401"/>
      <c r="L39" s="399"/>
      <c r="M39" s="292"/>
      <c r="N39" s="399"/>
      <c r="O39" s="402"/>
      <c r="P39" s="399"/>
      <c r="Q39" s="292"/>
      <c r="R39" s="292"/>
      <c r="S39" s="292"/>
      <c r="T39" s="292"/>
      <c r="U39" s="292"/>
    </row>
    <row r="40" spans="1:21" ht="15.75" x14ac:dyDescent="0.25">
      <c r="A40" s="629"/>
      <c r="B40" s="627"/>
      <c r="C40" s="417"/>
      <c r="D40" s="291"/>
      <c r="E40" s="291"/>
      <c r="F40" s="292"/>
      <c r="G40" s="292"/>
      <c r="H40" s="399"/>
      <c r="I40" s="292"/>
      <c r="J40" s="399"/>
      <c r="K40" s="401"/>
      <c r="L40" s="399"/>
      <c r="M40" s="292"/>
      <c r="N40" s="399"/>
      <c r="O40" s="402"/>
      <c r="P40" s="399"/>
      <c r="Q40" s="292"/>
      <c r="R40" s="292"/>
      <c r="S40" s="292"/>
      <c r="T40" s="292"/>
      <c r="U40" s="292"/>
    </row>
    <row r="41" spans="1:21" ht="15.75" x14ac:dyDescent="0.25">
      <c r="A41" s="629"/>
      <c r="B41" s="627"/>
      <c r="C41" s="417"/>
      <c r="D41" s="291"/>
      <c r="E41" s="291"/>
      <c r="F41" s="292"/>
      <c r="G41" s="292"/>
      <c r="H41" s="399"/>
      <c r="I41" s="292"/>
      <c r="J41" s="399"/>
      <c r="K41" s="401"/>
      <c r="L41" s="399"/>
      <c r="M41" s="292"/>
      <c r="N41" s="399"/>
      <c r="O41" s="402"/>
      <c r="P41" s="399"/>
      <c r="Q41" s="292"/>
      <c r="R41" s="292"/>
      <c r="S41" s="292"/>
      <c r="T41" s="292"/>
      <c r="U41" s="292"/>
    </row>
    <row r="42" spans="1:21" ht="15.75" x14ac:dyDescent="0.25">
      <c r="A42" s="303"/>
      <c r="B42" s="304"/>
      <c r="C42" s="303" t="s">
        <v>1462</v>
      </c>
      <c r="D42" s="304"/>
      <c r="E42" s="304"/>
      <c r="F42" s="305"/>
      <c r="G42" s="293">
        <f t="shared" ref="G42:P42" si="0">SUM(G7:G41)</f>
        <v>0</v>
      </c>
      <c r="H42" s="294">
        <f t="shared" si="0"/>
        <v>0</v>
      </c>
      <c r="I42" s="293">
        <f t="shared" si="0"/>
        <v>0</v>
      </c>
      <c r="J42" s="294">
        <f t="shared" si="0"/>
        <v>0</v>
      </c>
      <c r="K42" s="293">
        <f t="shared" si="0"/>
        <v>0</v>
      </c>
      <c r="L42" s="294">
        <f t="shared" si="0"/>
        <v>0</v>
      </c>
      <c r="M42" s="293">
        <f t="shared" si="0"/>
        <v>0</v>
      </c>
      <c r="N42" s="294">
        <f t="shared" si="0"/>
        <v>0</v>
      </c>
      <c r="O42" s="294">
        <f t="shared" si="0"/>
        <v>0</v>
      </c>
      <c r="P42" s="294">
        <f t="shared" si="0"/>
        <v>0</v>
      </c>
      <c r="Q42" s="274"/>
      <c r="R42" s="274"/>
      <c r="S42" s="274"/>
      <c r="T42" s="274"/>
      <c r="U42" s="274"/>
    </row>
    <row r="48" spans="1:21" x14ac:dyDescent="0.25">
      <c r="H48" s="407"/>
      <c r="J48" s="407"/>
      <c r="L48" s="407"/>
      <c r="N48" s="407"/>
      <c r="P48" s="407"/>
    </row>
    <row r="49" spans="8:16" x14ac:dyDescent="0.25">
      <c r="H49" s="407"/>
      <c r="J49" s="407"/>
      <c r="L49" s="407"/>
      <c r="N49" s="407"/>
      <c r="P49" s="407"/>
    </row>
    <row r="50" spans="8:16" x14ac:dyDescent="0.25">
      <c r="H50" s="407"/>
      <c r="J50" s="407"/>
      <c r="L50" s="407"/>
      <c r="N50" s="407"/>
      <c r="P50" s="407"/>
    </row>
    <row r="51" spans="8:16" x14ac:dyDescent="0.25">
      <c r="H51" s="407"/>
      <c r="J51" s="407"/>
      <c r="L51" s="407"/>
      <c r="N51" s="407"/>
      <c r="P51" s="407"/>
    </row>
    <row r="52" spans="8:16" x14ac:dyDescent="0.25">
      <c r="H52" s="407"/>
      <c r="J52" s="407"/>
      <c r="L52" s="407"/>
      <c r="N52" s="407"/>
      <c r="P52" s="407"/>
    </row>
    <row r="53" spans="8:16" x14ac:dyDescent="0.25">
      <c r="H53" s="407"/>
      <c r="J53" s="407"/>
      <c r="L53" s="407"/>
      <c r="N53" s="407"/>
      <c r="P53" s="407"/>
    </row>
    <row r="54" spans="8:16" x14ac:dyDescent="0.25">
      <c r="H54" s="407"/>
      <c r="J54" s="407"/>
      <c r="L54" s="407"/>
      <c r="N54" s="407"/>
      <c r="P54" s="407"/>
    </row>
    <row r="55" spans="8:16" x14ac:dyDescent="0.25">
      <c r="H55" s="407"/>
      <c r="J55" s="407"/>
      <c r="L55" s="407"/>
      <c r="N55" s="407"/>
      <c r="P55" s="407"/>
    </row>
    <row r="56" spans="8:16" x14ac:dyDescent="0.25">
      <c r="H56" s="407"/>
      <c r="J56" s="407"/>
      <c r="L56" s="407"/>
      <c r="N56" s="407"/>
      <c r="P56" s="407"/>
    </row>
    <row r="57" spans="8:16" x14ac:dyDescent="0.25">
      <c r="H57" s="407"/>
      <c r="J57" s="407"/>
      <c r="L57" s="407"/>
      <c r="N57" s="407"/>
      <c r="P57" s="407"/>
    </row>
    <row r="58" spans="8:16" x14ac:dyDescent="0.25">
      <c r="H58" s="407"/>
      <c r="J58" s="407"/>
      <c r="L58" s="407"/>
      <c r="N58" s="407"/>
      <c r="P58" s="407"/>
    </row>
    <row r="59" spans="8:16" x14ac:dyDescent="0.25">
      <c r="H59" s="407"/>
      <c r="J59" s="407"/>
      <c r="L59" s="407"/>
      <c r="N59" s="407"/>
      <c r="P59" s="407"/>
    </row>
    <row r="60" spans="8:16" x14ac:dyDescent="0.25">
      <c r="H60" s="407"/>
      <c r="J60" s="407"/>
      <c r="L60" s="407"/>
      <c r="N60" s="407"/>
      <c r="P60" s="40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62"/>
  <sheetViews>
    <sheetView topLeftCell="D1" zoomScale="63" zoomScaleNormal="63" workbookViewId="0">
      <pane ySplit="7" topLeftCell="A25" activePane="bottomLeft" state="frozen"/>
      <selection activeCell="Q6" sqref="Q6"/>
      <selection pane="bottomLeft" activeCell="P28" sqref="P28"/>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7109375" hidden="1" customWidth="1"/>
    <col min="18" max="20" width="14.28515625" customWidth="1"/>
    <col min="21" max="21" width="15.7109375" customWidth="1"/>
  </cols>
  <sheetData>
    <row r="1" spans="1:53" s="287" customFormat="1" ht="18.75" x14ac:dyDescent="0.3">
      <c r="G1" s="290" t="s">
        <v>1418</v>
      </c>
      <c r="L1" s="290"/>
      <c r="M1" s="290"/>
      <c r="N1" s="290"/>
      <c r="O1" s="290"/>
      <c r="P1" s="290"/>
      <c r="Q1" s="290"/>
      <c r="R1" s="290"/>
      <c r="S1" s="290"/>
      <c r="T1" s="290"/>
      <c r="U1" s="290"/>
    </row>
    <row r="2" spans="1:53" s="287" customFormat="1" ht="18.75" x14ac:dyDescent="0.3">
      <c r="A2" s="340" t="s">
        <v>1365</v>
      </c>
      <c r="G2" s="290"/>
      <c r="L2" s="290"/>
      <c r="M2" s="290"/>
      <c r="N2" s="290"/>
      <c r="O2" s="290"/>
      <c r="P2" s="290"/>
      <c r="Q2" s="290"/>
      <c r="R2" s="290"/>
      <c r="S2" s="290"/>
      <c r="T2" s="290"/>
      <c r="U2" s="290"/>
    </row>
    <row r="3" spans="1:53" s="287" customFormat="1" ht="27.75" customHeight="1" x14ac:dyDescent="0.2">
      <c r="A3" s="634" t="s">
        <v>1420</v>
      </c>
      <c r="B3" s="634"/>
      <c r="C3" s="634"/>
      <c r="D3" s="634"/>
      <c r="E3" s="634"/>
      <c r="F3" s="634"/>
      <c r="G3" s="634"/>
      <c r="H3" s="634"/>
      <c r="I3" s="634"/>
      <c r="J3" s="634"/>
      <c r="K3" s="634"/>
      <c r="L3" s="634"/>
      <c r="M3" s="634"/>
      <c r="N3" s="634"/>
      <c r="O3" s="634"/>
      <c r="P3" s="634"/>
      <c r="Q3" s="634"/>
      <c r="R3" s="634"/>
      <c r="S3" s="634"/>
      <c r="T3" s="634"/>
      <c r="U3" s="634"/>
    </row>
    <row r="4" spans="1:53" s="339" customFormat="1" x14ac:dyDescent="0.25">
      <c r="A4" s="635" t="s">
        <v>1425</v>
      </c>
      <c r="B4" s="635"/>
      <c r="C4" s="635"/>
      <c r="D4" s="635"/>
      <c r="E4" s="635"/>
      <c r="F4" s="635"/>
      <c r="G4" s="635"/>
      <c r="H4" s="635"/>
      <c r="I4" s="635"/>
      <c r="J4" s="635"/>
      <c r="K4" s="635"/>
      <c r="L4" s="635"/>
      <c r="M4" s="635"/>
      <c r="N4" s="635"/>
      <c r="O4" s="635"/>
      <c r="P4" s="635"/>
      <c r="Q4" s="635"/>
      <c r="R4" s="635"/>
      <c r="S4" s="635"/>
      <c r="T4" s="635"/>
      <c r="U4" s="635"/>
    </row>
    <row r="5" spans="1:53" s="66" customFormat="1" ht="23.25" customHeight="1" x14ac:dyDescent="0.25">
      <c r="A5" s="603" t="s">
        <v>100</v>
      </c>
      <c r="B5" s="603" t="s">
        <v>115</v>
      </c>
      <c r="C5" s="577" t="s">
        <v>89</v>
      </c>
      <c r="D5" s="577" t="s">
        <v>90</v>
      </c>
      <c r="E5" s="586" t="s">
        <v>401</v>
      </c>
      <c r="F5" s="577" t="s">
        <v>91</v>
      </c>
      <c r="G5" s="603" t="s">
        <v>103</v>
      </c>
      <c r="H5" s="603"/>
      <c r="I5" s="603"/>
      <c r="J5" s="603"/>
      <c r="K5" s="603"/>
      <c r="L5" s="603"/>
      <c r="M5" s="603"/>
      <c r="N5" s="603"/>
      <c r="O5" s="604" t="s">
        <v>104</v>
      </c>
      <c r="P5" s="604"/>
      <c r="Q5" s="567" t="s">
        <v>105</v>
      </c>
      <c r="R5" s="567" t="s">
        <v>106</v>
      </c>
      <c r="S5" s="567" t="s">
        <v>113</v>
      </c>
      <c r="T5" s="567" t="s">
        <v>112</v>
      </c>
      <c r="U5" s="583" t="s">
        <v>92</v>
      </c>
    </row>
    <row r="6" spans="1:53" s="66" customFormat="1" ht="15" customHeight="1" x14ac:dyDescent="0.25">
      <c r="A6" s="603"/>
      <c r="B6" s="603"/>
      <c r="C6" s="578"/>
      <c r="D6" s="578"/>
      <c r="E6" s="587"/>
      <c r="F6" s="578"/>
      <c r="G6" s="603" t="s">
        <v>107</v>
      </c>
      <c r="H6" s="603"/>
      <c r="I6" s="603" t="s">
        <v>108</v>
      </c>
      <c r="J6" s="603"/>
      <c r="K6" s="603" t="s">
        <v>109</v>
      </c>
      <c r="L6" s="603"/>
      <c r="M6" s="603" t="s">
        <v>110</v>
      </c>
      <c r="N6" s="603"/>
      <c r="O6" s="604"/>
      <c r="P6" s="604"/>
      <c r="Q6" s="565"/>
      <c r="R6" s="565"/>
      <c r="S6" s="565"/>
      <c r="T6" s="565"/>
      <c r="U6" s="584"/>
    </row>
    <row r="7" spans="1:53" s="67" customFormat="1" ht="24" customHeight="1" x14ac:dyDescent="0.25">
      <c r="A7" s="603"/>
      <c r="B7" s="603"/>
      <c r="C7" s="579"/>
      <c r="D7" s="579"/>
      <c r="E7" s="588"/>
      <c r="F7" s="579"/>
      <c r="G7" s="330" t="s">
        <v>111</v>
      </c>
      <c r="H7" s="239" t="s">
        <v>12</v>
      </c>
      <c r="I7" s="330" t="s">
        <v>111</v>
      </c>
      <c r="J7" s="239" t="s">
        <v>12</v>
      </c>
      <c r="K7" s="330" t="s">
        <v>111</v>
      </c>
      <c r="L7" s="239" t="s">
        <v>12</v>
      </c>
      <c r="M7" s="330" t="s">
        <v>111</v>
      </c>
      <c r="N7" s="239" t="s">
        <v>12</v>
      </c>
      <c r="O7" s="330" t="s">
        <v>111</v>
      </c>
      <c r="P7" s="239" t="s">
        <v>12</v>
      </c>
      <c r="Q7" s="566"/>
      <c r="R7" s="566"/>
      <c r="S7" s="566"/>
      <c r="T7" s="566"/>
      <c r="U7" s="585"/>
    </row>
    <row r="8" spans="1:53" s="271" customFormat="1" ht="15.75" x14ac:dyDescent="0.25">
      <c r="A8" s="309"/>
      <c r="B8" s="310"/>
      <c r="C8" s="310"/>
      <c r="D8" s="310"/>
      <c r="E8" s="310"/>
      <c r="F8" s="310"/>
      <c r="G8" s="310"/>
      <c r="H8" s="309" t="s">
        <v>1418</v>
      </c>
      <c r="I8" s="310"/>
      <c r="J8" s="310"/>
      <c r="K8" s="310"/>
      <c r="L8" s="310"/>
      <c r="M8" s="310"/>
      <c r="N8" s="310"/>
      <c r="O8" s="310"/>
      <c r="P8" s="310"/>
      <c r="Q8" s="310"/>
      <c r="R8" s="310"/>
      <c r="S8" s="310"/>
      <c r="T8" s="310"/>
      <c r="U8" s="311"/>
    </row>
    <row r="9" spans="1:53" ht="15.75" x14ac:dyDescent="0.25">
      <c r="A9" s="626" t="s">
        <v>1421</v>
      </c>
      <c r="B9" s="595" t="s">
        <v>1422</v>
      </c>
      <c r="C9" s="288"/>
      <c r="D9" s="288"/>
      <c r="E9" s="288"/>
      <c r="F9" s="288"/>
      <c r="G9" s="404"/>
      <c r="H9" s="405"/>
      <c r="I9" s="288"/>
      <c r="J9" s="405"/>
      <c r="K9" s="288"/>
      <c r="L9" s="405"/>
      <c r="M9" s="288"/>
      <c r="N9" s="405"/>
      <c r="O9" s="292"/>
      <c r="P9" s="399"/>
      <c r="Q9" s="288"/>
      <c r="R9" s="288"/>
      <c r="S9" s="288"/>
      <c r="T9" s="288"/>
      <c r="U9" s="288"/>
    </row>
    <row r="10" spans="1:53" ht="15.75" x14ac:dyDescent="0.25">
      <c r="A10" s="626"/>
      <c r="B10" s="596"/>
      <c r="C10" s="288"/>
      <c r="D10" s="288"/>
      <c r="E10" s="288"/>
      <c r="F10" s="288"/>
      <c r="G10" s="404"/>
      <c r="H10" s="405"/>
      <c r="I10" s="288"/>
      <c r="J10" s="405"/>
      <c r="K10" s="288"/>
      <c r="L10" s="405"/>
      <c r="M10" s="288"/>
      <c r="N10" s="405"/>
      <c r="O10" s="292"/>
      <c r="P10" s="399"/>
      <c r="Q10" s="288"/>
      <c r="R10" s="288"/>
      <c r="S10" s="288"/>
      <c r="T10" s="288"/>
      <c r="U10" s="288"/>
    </row>
    <row r="11" spans="1:53" s="407" customFormat="1" ht="15.75" x14ac:dyDescent="0.25">
      <c r="A11" s="626"/>
      <c r="B11" s="596"/>
      <c r="C11" s="288"/>
      <c r="D11" s="288"/>
      <c r="E11" s="288"/>
      <c r="F11" s="288"/>
      <c r="G11" s="404"/>
      <c r="H11" s="405"/>
      <c r="I11" s="288"/>
      <c r="J11" s="405"/>
      <c r="K11" s="288"/>
      <c r="L11" s="405"/>
      <c r="M11" s="288"/>
      <c r="N11" s="405"/>
      <c r="O11" s="292"/>
      <c r="P11" s="399"/>
      <c r="Q11" s="288"/>
      <c r="R11" s="288"/>
      <c r="S11" s="288"/>
      <c r="T11" s="288"/>
      <c r="U11" s="288"/>
    </row>
    <row r="12" spans="1:53" ht="15.75" x14ac:dyDescent="0.25">
      <c r="A12" s="626"/>
      <c r="B12" s="596"/>
      <c r="C12" s="288"/>
      <c r="D12" s="288"/>
      <c r="E12" s="288"/>
      <c r="F12" s="288"/>
      <c r="G12" s="404"/>
      <c r="H12" s="405"/>
      <c r="I12" s="288"/>
      <c r="J12" s="405"/>
      <c r="K12" s="288"/>
      <c r="L12" s="405"/>
      <c r="M12" s="288"/>
      <c r="N12" s="405"/>
      <c r="O12" s="292"/>
      <c r="P12" s="399"/>
      <c r="Q12" s="288"/>
      <c r="R12" s="288"/>
      <c r="S12" s="288"/>
      <c r="T12" s="288"/>
      <c r="U12" s="288"/>
    </row>
    <row r="13" spans="1:53" ht="15.75" x14ac:dyDescent="0.25">
      <c r="A13" s="626"/>
      <c r="B13" s="596"/>
      <c r="C13" s="288"/>
      <c r="D13" s="288"/>
      <c r="E13" s="288"/>
      <c r="F13" s="288"/>
      <c r="G13" s="404"/>
      <c r="H13" s="405"/>
      <c r="I13" s="288"/>
      <c r="J13" s="405"/>
      <c r="K13" s="288"/>
      <c r="L13" s="405"/>
      <c r="M13" s="288"/>
      <c r="N13" s="405"/>
      <c r="O13" s="292"/>
      <c r="P13" s="399"/>
      <c r="Q13" s="288"/>
      <c r="R13" s="288"/>
      <c r="S13" s="288"/>
      <c r="T13" s="288"/>
      <c r="U13" s="288"/>
    </row>
    <row r="14" spans="1:53" ht="15.75" x14ac:dyDescent="0.25">
      <c r="A14" s="626"/>
      <c r="B14" s="597"/>
      <c r="C14" s="288"/>
      <c r="D14" s="288"/>
      <c r="E14" s="288"/>
      <c r="F14" s="288"/>
      <c r="G14" s="404"/>
      <c r="H14" s="405"/>
      <c r="I14" s="288"/>
      <c r="J14" s="405"/>
      <c r="K14" s="288"/>
      <c r="L14" s="405"/>
      <c r="M14" s="288"/>
      <c r="N14" s="405"/>
      <c r="O14" s="292"/>
      <c r="P14" s="399"/>
      <c r="Q14" s="288"/>
      <c r="R14" s="288"/>
      <c r="S14" s="288"/>
      <c r="T14" s="288"/>
      <c r="U14" s="288"/>
    </row>
    <row r="15" spans="1:53" ht="126" x14ac:dyDescent="0.25">
      <c r="A15" s="626"/>
      <c r="B15" s="595" t="s">
        <v>1423</v>
      </c>
      <c r="C15" s="460" t="s">
        <v>1681</v>
      </c>
      <c r="D15" s="460" t="s">
        <v>1680</v>
      </c>
      <c r="E15" s="460" t="s">
        <v>1684</v>
      </c>
      <c r="F15" s="460" t="s">
        <v>1679</v>
      </c>
      <c r="G15" s="461"/>
      <c r="H15" s="462"/>
      <c r="I15" s="460">
        <v>0.25</v>
      </c>
      <c r="J15" s="462"/>
      <c r="K15" s="460">
        <v>0.25</v>
      </c>
      <c r="L15" s="462"/>
      <c r="M15" s="460">
        <v>0.5</v>
      </c>
      <c r="N15" s="462"/>
      <c r="O15" s="463">
        <v>1</v>
      </c>
      <c r="P15" s="464">
        <f>'3. EQUIPO DE OFICINA'!D29+'4. EQUIPO TECNOLÓGICOS'!D33</f>
        <v>72500</v>
      </c>
      <c r="Q15" s="288"/>
      <c r="R15" s="460" t="s">
        <v>1676</v>
      </c>
      <c r="S15" s="460" t="s">
        <v>1677</v>
      </c>
      <c r="T15" s="441" t="s">
        <v>1678</v>
      </c>
      <c r="U15" s="441" t="s">
        <v>1535</v>
      </c>
    </row>
    <row r="16" spans="1:53" s="407" customFormat="1" ht="126" x14ac:dyDescent="0.25">
      <c r="A16" s="626"/>
      <c r="B16" s="596"/>
      <c r="C16" s="488" t="s">
        <v>1770</v>
      </c>
      <c r="D16" s="488" t="s">
        <v>1771</v>
      </c>
      <c r="E16" s="73" t="s">
        <v>1772</v>
      </c>
      <c r="F16" s="73" t="s">
        <v>1773</v>
      </c>
      <c r="G16" s="489"/>
      <c r="H16" s="490"/>
      <c r="I16" s="491">
        <v>0.25</v>
      </c>
      <c r="J16" s="490"/>
      <c r="K16" s="491">
        <v>0.25</v>
      </c>
      <c r="L16" s="490"/>
      <c r="M16" s="491">
        <v>0.5</v>
      </c>
      <c r="N16" s="490"/>
      <c r="O16" s="482">
        <v>1</v>
      </c>
      <c r="P16" s="492"/>
      <c r="Q16" s="491"/>
      <c r="R16" s="491" t="s">
        <v>1676</v>
      </c>
      <c r="S16" s="491" t="s">
        <v>1677</v>
      </c>
      <c r="T16" s="491" t="s">
        <v>1678</v>
      </c>
      <c r="U16" s="465" t="s">
        <v>1535</v>
      </c>
      <c r="BA16" s="407" t="s">
        <v>2099</v>
      </c>
    </row>
    <row r="17" spans="1:21" s="407" customFormat="1" ht="126" x14ac:dyDescent="0.25">
      <c r="A17" s="626"/>
      <c r="B17" s="596"/>
      <c r="C17" s="488" t="s">
        <v>1682</v>
      </c>
      <c r="D17" s="488" t="s">
        <v>1683</v>
      </c>
      <c r="E17" s="73" t="s">
        <v>1684</v>
      </c>
      <c r="F17" s="73" t="s">
        <v>1685</v>
      </c>
      <c r="G17" s="489"/>
      <c r="H17" s="490"/>
      <c r="I17" s="491">
        <v>0.5</v>
      </c>
      <c r="J17" s="490">
        <v>30000</v>
      </c>
      <c r="K17" s="491">
        <v>0.5</v>
      </c>
      <c r="L17" s="490">
        <v>30000</v>
      </c>
      <c r="M17" s="491"/>
      <c r="N17" s="490"/>
      <c r="O17" s="482">
        <v>100</v>
      </c>
      <c r="P17" s="492">
        <f>'7. Infraestructura'!D10</f>
        <v>60000</v>
      </c>
      <c r="Q17" s="491">
        <v>392</v>
      </c>
      <c r="R17" s="491" t="s">
        <v>1774</v>
      </c>
      <c r="S17" s="491"/>
      <c r="T17" s="491"/>
      <c r="U17" s="465" t="s">
        <v>1686</v>
      </c>
    </row>
    <row r="18" spans="1:21" s="407" customFormat="1" ht="78.75" x14ac:dyDescent="0.25">
      <c r="A18" s="626"/>
      <c r="B18" s="596"/>
      <c r="C18" s="488" t="s">
        <v>1775</v>
      </c>
      <c r="D18" s="488" t="s">
        <v>1776</v>
      </c>
      <c r="E18" s="73"/>
      <c r="F18" s="73" t="s">
        <v>1777</v>
      </c>
      <c r="G18" s="489"/>
      <c r="H18" s="490"/>
      <c r="I18" s="491"/>
      <c r="J18" s="490"/>
      <c r="K18" s="491"/>
      <c r="L18" s="490"/>
      <c r="M18" s="491"/>
      <c r="N18" s="490"/>
      <c r="O18" s="482"/>
      <c r="P18" s="492"/>
      <c r="Q18" s="491"/>
      <c r="R18" s="491"/>
      <c r="S18" s="491"/>
      <c r="T18" s="491"/>
      <c r="U18" s="465" t="s">
        <v>1778</v>
      </c>
    </row>
    <row r="19" spans="1:21" ht="126" x14ac:dyDescent="0.25">
      <c r="A19" s="626"/>
      <c r="B19" s="596"/>
      <c r="C19" s="488" t="s">
        <v>1779</v>
      </c>
      <c r="D19" s="488" t="s">
        <v>1780</v>
      </c>
      <c r="E19" s="73"/>
      <c r="F19" s="73" t="s">
        <v>1781</v>
      </c>
      <c r="G19" s="491"/>
      <c r="H19" s="490"/>
      <c r="I19" s="491"/>
      <c r="J19" s="490"/>
      <c r="K19" s="491"/>
      <c r="L19" s="490"/>
      <c r="M19" s="491"/>
      <c r="N19" s="490"/>
      <c r="O19" s="482"/>
      <c r="P19" s="492"/>
      <c r="Q19" s="491"/>
      <c r="R19" s="491"/>
      <c r="S19" s="491"/>
      <c r="T19" s="491"/>
      <c r="U19" s="465"/>
    </row>
    <row r="20" spans="1:21" ht="126" x14ac:dyDescent="0.25">
      <c r="A20" s="626"/>
      <c r="B20" s="597"/>
      <c r="C20" s="493" t="s">
        <v>1779</v>
      </c>
      <c r="D20" s="488" t="s">
        <v>1780</v>
      </c>
      <c r="E20" s="73" t="s">
        <v>1782</v>
      </c>
      <c r="F20" s="73" t="s">
        <v>1783</v>
      </c>
      <c r="G20" s="491">
        <v>0.25</v>
      </c>
      <c r="H20" s="490">
        <v>29000</v>
      </c>
      <c r="I20" s="491">
        <v>0.25</v>
      </c>
      <c r="J20" s="490">
        <v>29000</v>
      </c>
      <c r="K20" s="491">
        <v>0.25</v>
      </c>
      <c r="L20" s="490">
        <v>29000</v>
      </c>
      <c r="M20" s="491">
        <v>0.25</v>
      </c>
      <c r="N20" s="490">
        <v>29000</v>
      </c>
      <c r="O20" s="482">
        <v>100</v>
      </c>
      <c r="P20" s="492">
        <f>'4. EQUIPO TECNOLÓGICOS'!D79</f>
        <v>116000</v>
      </c>
      <c r="Q20" s="491"/>
      <c r="R20" s="491"/>
      <c r="S20" s="491"/>
      <c r="T20" s="491"/>
      <c r="U20" s="465"/>
    </row>
    <row r="21" spans="1:21" s="407" customFormat="1" ht="94.5" x14ac:dyDescent="0.25">
      <c r="A21" s="626"/>
      <c r="B21" s="595" t="s">
        <v>1424</v>
      </c>
      <c r="C21" s="493"/>
      <c r="D21" s="488"/>
      <c r="E21" s="73" t="s">
        <v>1784</v>
      </c>
      <c r="F21" s="73" t="s">
        <v>1785</v>
      </c>
      <c r="G21" s="489"/>
      <c r="H21" s="490"/>
      <c r="I21" s="489">
        <v>0.5</v>
      </c>
      <c r="J21" s="490">
        <v>53650</v>
      </c>
      <c r="K21" s="489">
        <v>0.5</v>
      </c>
      <c r="L21" s="490">
        <v>53650</v>
      </c>
      <c r="M21" s="489"/>
      <c r="N21" s="490"/>
      <c r="O21" s="482"/>
      <c r="P21" s="492">
        <f>'3. EQUIPO DE OFICINA'!D67</f>
        <v>107300</v>
      </c>
      <c r="Q21" s="491">
        <v>392</v>
      </c>
      <c r="R21" s="491" t="s">
        <v>1786</v>
      </c>
      <c r="S21" s="491"/>
      <c r="T21" s="491" t="s">
        <v>1787</v>
      </c>
      <c r="U21" s="465" t="s">
        <v>1788</v>
      </c>
    </row>
    <row r="22" spans="1:21" s="407" customFormat="1" ht="157.5" x14ac:dyDescent="0.25">
      <c r="A22" s="626"/>
      <c r="B22" s="596"/>
      <c r="C22" s="632" t="s">
        <v>1789</v>
      </c>
      <c r="D22" s="488" t="s">
        <v>1790</v>
      </c>
      <c r="E22" s="73" t="s">
        <v>1791</v>
      </c>
      <c r="F22" s="73" t="s">
        <v>1792</v>
      </c>
      <c r="G22" s="491"/>
      <c r="H22" s="490"/>
      <c r="I22" s="491"/>
      <c r="J22" s="490"/>
      <c r="K22" s="491">
        <v>1</v>
      </c>
      <c r="L22" s="490">
        <v>362000</v>
      </c>
      <c r="M22" s="491"/>
      <c r="N22" s="490"/>
      <c r="O22" s="482">
        <v>1</v>
      </c>
      <c r="P22" s="492">
        <f>'4. EQUIPO TECNOLÓGICOS'!D102</f>
        <v>362000</v>
      </c>
      <c r="Q22" s="491">
        <v>132</v>
      </c>
      <c r="R22" s="491" t="s">
        <v>1793</v>
      </c>
      <c r="S22" s="491" t="s">
        <v>1794</v>
      </c>
      <c r="T22" s="491" t="s">
        <v>1795</v>
      </c>
      <c r="U22" s="465" t="s">
        <v>1796</v>
      </c>
    </row>
    <row r="23" spans="1:21" s="407" customFormat="1" ht="173.25" x14ac:dyDescent="0.25">
      <c r="A23" s="626"/>
      <c r="B23" s="596"/>
      <c r="C23" s="633"/>
      <c r="D23" s="488" t="s">
        <v>1797</v>
      </c>
      <c r="E23" s="73" t="s">
        <v>1798</v>
      </c>
      <c r="F23" s="73" t="s">
        <v>1799</v>
      </c>
      <c r="G23" s="491"/>
      <c r="H23" s="490"/>
      <c r="I23" s="491"/>
      <c r="J23" s="490"/>
      <c r="K23" s="491">
        <v>1</v>
      </c>
      <c r="L23" s="490">
        <v>21000</v>
      </c>
      <c r="M23" s="491"/>
      <c r="N23" s="490"/>
      <c r="O23" s="482">
        <v>1</v>
      </c>
      <c r="P23" s="492">
        <f>'5. ACTIVIDADES ESPECIALES'!D190</f>
        <v>21000</v>
      </c>
      <c r="Q23" s="491">
        <v>424</v>
      </c>
      <c r="R23" s="491" t="s">
        <v>1800</v>
      </c>
      <c r="S23" s="491" t="s">
        <v>1794</v>
      </c>
      <c r="T23" s="491" t="s">
        <v>1801</v>
      </c>
      <c r="U23" s="465" t="s">
        <v>1796</v>
      </c>
    </row>
    <row r="24" spans="1:21" s="407" customFormat="1" ht="141.75" x14ac:dyDescent="0.25">
      <c r="A24" s="626"/>
      <c r="B24" s="596"/>
      <c r="C24" s="488" t="s">
        <v>1802</v>
      </c>
      <c r="D24" s="488" t="s">
        <v>1803</v>
      </c>
      <c r="E24" s="465"/>
      <c r="F24" s="465" t="s">
        <v>1804</v>
      </c>
      <c r="G24" s="489"/>
      <c r="H24" s="490"/>
      <c r="I24" s="491"/>
      <c r="J24" s="490"/>
      <c r="K24" s="491"/>
      <c r="L24" s="490"/>
      <c r="M24" s="491"/>
      <c r="N24" s="490"/>
      <c r="O24" s="482"/>
      <c r="P24" s="492"/>
      <c r="Q24" s="491"/>
      <c r="R24" s="491"/>
      <c r="S24" s="491"/>
      <c r="T24" s="491"/>
      <c r="U24" s="465"/>
    </row>
    <row r="25" spans="1:21" s="407" customFormat="1" ht="157.5" x14ac:dyDescent="0.25">
      <c r="A25" s="626"/>
      <c r="B25" s="596"/>
      <c r="C25" s="73" t="s">
        <v>1805</v>
      </c>
      <c r="D25" s="73" t="s">
        <v>1806</v>
      </c>
      <c r="E25" s="73"/>
      <c r="F25" s="73" t="s">
        <v>1807</v>
      </c>
      <c r="G25" s="491"/>
      <c r="H25" s="490"/>
      <c r="I25" s="491"/>
      <c r="J25" s="490"/>
      <c r="K25" s="491"/>
      <c r="L25" s="490"/>
      <c r="M25" s="491"/>
      <c r="N25" s="490"/>
      <c r="O25" s="482"/>
      <c r="P25" s="492"/>
      <c r="Q25" s="491"/>
      <c r="R25" s="491"/>
      <c r="S25" s="491"/>
      <c r="T25" s="491"/>
      <c r="U25" s="465"/>
    </row>
    <row r="26" spans="1:21" ht="141.75" x14ac:dyDescent="0.25">
      <c r="A26" s="626"/>
      <c r="B26" s="597"/>
      <c r="C26" s="73" t="s">
        <v>1808</v>
      </c>
      <c r="D26" s="73" t="s">
        <v>1809</v>
      </c>
      <c r="E26" s="73"/>
      <c r="F26" s="73" t="s">
        <v>1810</v>
      </c>
      <c r="G26" s="491"/>
      <c r="H26" s="490"/>
      <c r="I26" s="491"/>
      <c r="J26" s="490"/>
      <c r="K26" s="491"/>
      <c r="L26" s="490"/>
      <c r="M26" s="491"/>
      <c r="N26" s="490"/>
      <c r="O26" s="482"/>
      <c r="P26" s="492"/>
      <c r="Q26" s="491"/>
      <c r="R26" s="491"/>
      <c r="S26" s="491"/>
      <c r="T26" s="491"/>
      <c r="U26" s="465"/>
    </row>
    <row r="27" spans="1:21" ht="15.75" x14ac:dyDescent="0.25">
      <c r="A27" s="312"/>
      <c r="B27" s="313"/>
      <c r="C27" s="312" t="s">
        <v>1419</v>
      </c>
      <c r="D27" s="313"/>
      <c r="E27" s="313"/>
      <c r="F27" s="314"/>
      <c r="G27" s="275">
        <f>SUM(G9:G26)</f>
        <v>0.25</v>
      </c>
      <c r="H27" s="240">
        <f>SUM(H9:H26)</f>
        <v>29000</v>
      </c>
      <c r="I27" s="275">
        <f>SUM(I9:I26)</f>
        <v>1.75</v>
      </c>
      <c r="J27" s="240">
        <f>SUM(J9:J26)</f>
        <v>112650</v>
      </c>
      <c r="K27" s="275">
        <f>SUM(K9:K26)</f>
        <v>3.75</v>
      </c>
      <c r="L27" s="240">
        <f>SUM(L9:L26)</f>
        <v>495650</v>
      </c>
      <c r="M27" s="275">
        <f>SUM(M9:M26)</f>
        <v>1.25</v>
      </c>
      <c r="N27" s="240">
        <f>SUM(N9:N26)</f>
        <v>29000</v>
      </c>
      <c r="O27" s="240">
        <f>SUM(O9:O26)</f>
        <v>204</v>
      </c>
      <c r="P27" s="240">
        <f>SUM(P9:P26)</f>
        <v>738800</v>
      </c>
      <c r="Q27" s="275"/>
      <c r="R27" s="275"/>
      <c r="S27" s="275"/>
      <c r="T27" s="275"/>
      <c r="U27" s="289"/>
    </row>
    <row r="47" s="271" customFormat="1" ht="12" x14ac:dyDescent="0.25"/>
    <row r="48" s="271" customFormat="1" ht="12" x14ac:dyDescent="0.25"/>
    <row r="61" s="271" customFormat="1" ht="12" x14ac:dyDescent="0.25"/>
    <row r="62" s="271" customFormat="1" ht="12" x14ac:dyDescent="0.25"/>
  </sheetData>
  <mergeCells count="24">
    <mergeCell ref="B5:B7"/>
    <mergeCell ref="C5:C7"/>
    <mergeCell ref="S5:S7"/>
    <mergeCell ref="G6:H6"/>
    <mergeCell ref="U5:U7"/>
    <mergeCell ref="O5:P6"/>
    <mergeCell ref="Q5:Q7"/>
    <mergeCell ref="R5:R7"/>
    <mergeCell ref="T5:T7"/>
    <mergeCell ref="A5:A7"/>
    <mergeCell ref="A9:A26"/>
    <mergeCell ref="C22:C23"/>
    <mergeCell ref="A3:U3"/>
    <mergeCell ref="B9:B14"/>
    <mergeCell ref="B15:B20"/>
    <mergeCell ref="B21:B26"/>
    <mergeCell ref="D5:D7"/>
    <mergeCell ref="A4:U4"/>
    <mergeCell ref="E5:E7"/>
    <mergeCell ref="I6:J6"/>
    <mergeCell ref="K6:L6"/>
    <mergeCell ref="M6:N6"/>
    <mergeCell ref="F5:F7"/>
    <mergeCell ref="G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E1" workbookViewId="0">
      <pane ySplit="6" topLeftCell="A7" activePane="bottomLeft" state="frozen"/>
      <selection activeCell="R5" sqref="R5"/>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1.5703125" style="241"/>
    <col min="9" max="9" width="15.28515625" customWidth="1"/>
    <col min="10" max="10" width="18.85546875" style="241" customWidth="1"/>
    <col min="12" max="12" width="11.5703125" style="241"/>
    <col min="14" max="14" width="11.5703125" style="241"/>
    <col min="15" max="15" width="15.28515625" customWidth="1"/>
    <col min="16" max="16" width="18.28515625" style="241" customWidth="1"/>
    <col min="17" max="17" width="14.140625" hidden="1" customWidth="1"/>
    <col min="18" max="20" width="14.140625" customWidth="1"/>
    <col min="21" max="21" width="17" customWidth="1"/>
  </cols>
  <sheetData>
    <row r="1" spans="1:21" ht="18.75" x14ac:dyDescent="0.25">
      <c r="B1" s="295"/>
      <c r="C1" s="295"/>
      <c r="D1" s="295"/>
      <c r="E1" s="295"/>
      <c r="G1" s="295" t="s">
        <v>1426</v>
      </c>
      <c r="I1" s="295"/>
      <c r="J1" s="295"/>
      <c r="K1" s="295"/>
      <c r="L1" s="295"/>
      <c r="M1" s="295"/>
      <c r="N1" s="295"/>
      <c r="O1" s="295"/>
      <c r="P1" s="295"/>
      <c r="Q1" s="295"/>
      <c r="R1" s="295"/>
      <c r="S1" s="295"/>
      <c r="T1" s="295"/>
      <c r="U1" s="295"/>
    </row>
    <row r="2" spans="1:21" s="407" customFormat="1" ht="18.75" x14ac:dyDescent="0.25">
      <c r="A2" s="407" t="s">
        <v>1361</v>
      </c>
      <c r="B2" s="295"/>
      <c r="C2" s="295"/>
      <c r="D2" s="295"/>
      <c r="E2" s="295"/>
      <c r="G2" s="295"/>
      <c r="H2" s="241"/>
      <c r="I2" s="295"/>
      <c r="J2" s="295"/>
      <c r="K2" s="295"/>
      <c r="L2" s="295"/>
      <c r="M2" s="295"/>
      <c r="N2" s="295"/>
      <c r="O2" s="295"/>
      <c r="P2" s="295"/>
      <c r="Q2" s="295"/>
      <c r="R2" s="295"/>
      <c r="S2" s="295"/>
      <c r="T2" s="295"/>
      <c r="U2" s="295"/>
    </row>
    <row r="3" spans="1:21" x14ac:dyDescent="0.25">
      <c r="A3" s="280" t="s">
        <v>1429</v>
      </c>
      <c r="B3" s="280"/>
      <c r="C3" s="280"/>
      <c r="D3" s="280"/>
      <c r="E3" s="280"/>
      <c r="F3" s="280"/>
      <c r="G3" s="280"/>
      <c r="H3" s="280"/>
      <c r="I3" s="280"/>
      <c r="J3" s="280"/>
      <c r="K3" s="280"/>
      <c r="L3" s="280"/>
      <c r="M3" s="280"/>
      <c r="N3" s="280"/>
      <c r="O3" s="280"/>
      <c r="P3" s="280"/>
      <c r="Q3" s="280"/>
      <c r="R3" s="280"/>
      <c r="S3" s="280"/>
      <c r="T3" s="280"/>
      <c r="U3" s="280"/>
    </row>
    <row r="4" spans="1:21" ht="15" customHeight="1" x14ac:dyDescent="0.25">
      <c r="A4" s="603" t="s">
        <v>100</v>
      </c>
      <c r="B4" s="567" t="s">
        <v>115</v>
      </c>
      <c r="C4" s="577" t="s">
        <v>89</v>
      </c>
      <c r="D4" s="577" t="s">
        <v>90</v>
      </c>
      <c r="E4" s="586" t="s">
        <v>401</v>
      </c>
      <c r="F4" s="577" t="s">
        <v>91</v>
      </c>
      <c r="G4" s="603" t="s">
        <v>103</v>
      </c>
      <c r="H4" s="603"/>
      <c r="I4" s="603"/>
      <c r="J4" s="603"/>
      <c r="K4" s="603"/>
      <c r="L4" s="603"/>
      <c r="M4" s="603"/>
      <c r="N4" s="603"/>
      <c r="O4" s="604" t="s">
        <v>104</v>
      </c>
      <c r="P4" s="604"/>
      <c r="Q4" s="567" t="s">
        <v>105</v>
      </c>
      <c r="R4" s="567" t="s">
        <v>106</v>
      </c>
      <c r="S4" s="567" t="s">
        <v>113</v>
      </c>
      <c r="T4" s="567" t="s">
        <v>112</v>
      </c>
      <c r="U4" s="583" t="s">
        <v>92</v>
      </c>
    </row>
    <row r="5" spans="1:21" ht="15" customHeight="1" x14ac:dyDescent="0.25">
      <c r="A5" s="603"/>
      <c r="B5" s="565"/>
      <c r="C5" s="578"/>
      <c r="D5" s="578"/>
      <c r="E5" s="587"/>
      <c r="F5" s="578"/>
      <c r="G5" s="603" t="s">
        <v>107</v>
      </c>
      <c r="H5" s="603"/>
      <c r="I5" s="603" t="s">
        <v>108</v>
      </c>
      <c r="J5" s="603"/>
      <c r="K5" s="603" t="s">
        <v>109</v>
      </c>
      <c r="L5" s="603"/>
      <c r="M5" s="603" t="s">
        <v>110</v>
      </c>
      <c r="N5" s="603"/>
      <c r="O5" s="604"/>
      <c r="P5" s="604"/>
      <c r="Q5" s="565"/>
      <c r="R5" s="565"/>
      <c r="S5" s="565"/>
      <c r="T5" s="565"/>
      <c r="U5" s="584"/>
    </row>
    <row r="6" spans="1:21" ht="25.5" x14ac:dyDescent="0.25">
      <c r="A6" s="603"/>
      <c r="B6" s="566"/>
      <c r="C6" s="579"/>
      <c r="D6" s="579"/>
      <c r="E6" s="588"/>
      <c r="F6" s="579"/>
      <c r="G6" s="252" t="s">
        <v>111</v>
      </c>
      <c r="H6" s="239" t="s">
        <v>12</v>
      </c>
      <c r="I6" s="252" t="s">
        <v>111</v>
      </c>
      <c r="J6" s="239" t="s">
        <v>12</v>
      </c>
      <c r="K6" s="252" t="s">
        <v>111</v>
      </c>
      <c r="L6" s="239" t="s">
        <v>12</v>
      </c>
      <c r="M6" s="252" t="s">
        <v>111</v>
      </c>
      <c r="N6" s="239" t="s">
        <v>12</v>
      </c>
      <c r="O6" s="252" t="s">
        <v>111</v>
      </c>
      <c r="P6" s="239" t="s">
        <v>12</v>
      </c>
      <c r="Q6" s="566"/>
      <c r="R6" s="566"/>
      <c r="S6" s="566"/>
      <c r="T6" s="566"/>
      <c r="U6" s="585"/>
    </row>
    <row r="7" spans="1:21" ht="15.75" customHeight="1" x14ac:dyDescent="0.25">
      <c r="A7" s="626" t="s">
        <v>1427</v>
      </c>
      <c r="B7" s="595" t="s">
        <v>1428</v>
      </c>
      <c r="C7" s="346"/>
      <c r="D7" s="346"/>
      <c r="E7" s="346"/>
      <c r="F7" s="346"/>
      <c r="G7" s="396"/>
      <c r="H7" s="397"/>
      <c r="I7" s="396"/>
      <c r="J7" s="397"/>
      <c r="K7" s="396"/>
      <c r="L7" s="397"/>
      <c r="M7" s="396"/>
      <c r="N7" s="397"/>
      <c r="O7" s="412"/>
      <c r="P7" s="399"/>
      <c r="Q7" s="346"/>
      <c r="R7" s="346"/>
      <c r="S7" s="346"/>
      <c r="T7" s="346"/>
      <c r="U7" s="346"/>
    </row>
    <row r="8" spans="1:21" ht="15.75" x14ac:dyDescent="0.25">
      <c r="A8" s="626"/>
      <c r="B8" s="596"/>
      <c r="C8" s="346"/>
      <c r="D8" s="346"/>
      <c r="E8" s="346"/>
      <c r="F8" s="346"/>
      <c r="G8" s="396"/>
      <c r="H8" s="397"/>
      <c r="I8" s="396"/>
      <c r="J8" s="397"/>
      <c r="K8" s="396"/>
      <c r="L8" s="397"/>
      <c r="M8" s="396"/>
      <c r="N8" s="397"/>
      <c r="O8" s="412"/>
      <c r="P8" s="399"/>
      <c r="Q8" s="346"/>
      <c r="R8" s="346"/>
      <c r="S8" s="346"/>
      <c r="T8" s="346"/>
      <c r="U8" s="346"/>
    </row>
    <row r="9" spans="1:21" ht="15.75" x14ac:dyDescent="0.25">
      <c r="A9" s="626"/>
      <c r="B9" s="596"/>
      <c r="C9" s="346"/>
      <c r="D9" s="346"/>
      <c r="E9" s="346"/>
      <c r="F9" s="346"/>
      <c r="G9" s="396"/>
      <c r="H9" s="397"/>
      <c r="I9" s="396"/>
      <c r="J9" s="397"/>
      <c r="K9" s="396"/>
      <c r="L9" s="397"/>
      <c r="M9" s="396"/>
      <c r="N9" s="397"/>
      <c r="O9" s="412"/>
      <c r="P9" s="399"/>
      <c r="Q9" s="346"/>
      <c r="R9" s="346"/>
      <c r="S9" s="346"/>
      <c r="T9" s="346"/>
      <c r="U9" s="346"/>
    </row>
    <row r="10" spans="1:21" ht="15.75" x14ac:dyDescent="0.25">
      <c r="A10" s="626"/>
      <c r="B10" s="596"/>
      <c r="C10" s="346"/>
      <c r="D10" s="346"/>
      <c r="E10" s="346"/>
      <c r="F10" s="346"/>
      <c r="G10" s="396"/>
      <c r="H10" s="397"/>
      <c r="I10" s="396"/>
      <c r="J10" s="397"/>
      <c r="K10" s="396"/>
      <c r="L10" s="397"/>
      <c r="M10" s="396"/>
      <c r="N10" s="397"/>
      <c r="O10" s="412"/>
      <c r="P10" s="399"/>
      <c r="Q10" s="346"/>
      <c r="R10" s="346"/>
      <c r="S10" s="346"/>
      <c r="T10" s="346"/>
      <c r="U10" s="346"/>
    </row>
    <row r="11" spans="1:21" ht="15.75" x14ac:dyDescent="0.25">
      <c r="A11" s="626"/>
      <c r="B11" s="596"/>
      <c r="C11" s="346"/>
      <c r="D11" s="346"/>
      <c r="E11" s="346"/>
      <c r="F11" s="346"/>
      <c r="G11" s="396"/>
      <c r="H11" s="397"/>
      <c r="I11" s="396"/>
      <c r="J11" s="397"/>
      <c r="K11" s="396"/>
      <c r="L11" s="397"/>
      <c r="M11" s="396"/>
      <c r="N11" s="397"/>
      <c r="O11" s="412"/>
      <c r="P11" s="399"/>
      <c r="Q11" s="346"/>
      <c r="R11" s="346"/>
      <c r="S11" s="346"/>
      <c r="T11" s="346"/>
      <c r="U11" s="346"/>
    </row>
    <row r="12" spans="1:21" ht="15.75" x14ac:dyDescent="0.25">
      <c r="A12" s="626"/>
      <c r="B12" s="596"/>
      <c r="C12" s="346"/>
      <c r="D12" s="346"/>
      <c r="E12" s="346"/>
      <c r="F12" s="346"/>
      <c r="G12" s="396"/>
      <c r="H12" s="397"/>
      <c r="I12" s="396"/>
      <c r="J12" s="397"/>
      <c r="K12" s="396"/>
      <c r="L12" s="397"/>
      <c r="M12" s="396"/>
      <c r="N12" s="397"/>
      <c r="O12" s="412"/>
      <c r="P12" s="399"/>
      <c r="Q12" s="346"/>
      <c r="R12" s="346"/>
      <c r="S12" s="346"/>
      <c r="T12" s="346"/>
      <c r="U12" s="346"/>
    </row>
    <row r="13" spans="1:21" ht="15.75" x14ac:dyDescent="0.25">
      <c r="A13" s="626"/>
      <c r="B13" s="596"/>
      <c r="C13" s="346"/>
      <c r="D13" s="346"/>
      <c r="E13" s="346"/>
      <c r="F13" s="346"/>
      <c r="G13" s="396"/>
      <c r="H13" s="397"/>
      <c r="I13" s="396"/>
      <c r="J13" s="397"/>
      <c r="K13" s="396"/>
      <c r="L13" s="397"/>
      <c r="M13" s="396"/>
      <c r="N13" s="397"/>
      <c r="O13" s="412"/>
      <c r="P13" s="399"/>
      <c r="Q13" s="346"/>
      <c r="R13" s="346"/>
      <c r="S13" s="346"/>
      <c r="T13" s="346"/>
      <c r="U13" s="346"/>
    </row>
    <row r="14" spans="1:21" ht="15.75" x14ac:dyDescent="0.25">
      <c r="A14" s="626"/>
      <c r="B14" s="597"/>
      <c r="C14" s="346"/>
      <c r="D14" s="346"/>
      <c r="E14" s="346"/>
      <c r="F14" s="346"/>
      <c r="G14" s="396"/>
      <c r="H14" s="397"/>
      <c r="I14" s="396"/>
      <c r="J14" s="397"/>
      <c r="K14" s="396"/>
      <c r="L14" s="397"/>
      <c r="M14" s="396"/>
      <c r="N14" s="397"/>
      <c r="O14" s="292"/>
      <c r="P14" s="399"/>
      <c r="Q14" s="346"/>
      <c r="R14" s="346"/>
      <c r="S14" s="346"/>
      <c r="T14" s="346"/>
      <c r="U14" s="346"/>
    </row>
    <row r="15" spans="1:21" ht="15.6" customHeight="1" x14ac:dyDescent="0.25">
      <c r="A15" s="303"/>
      <c r="B15" s="304"/>
      <c r="C15" s="303" t="s">
        <v>491</v>
      </c>
      <c r="D15" s="304"/>
      <c r="E15" s="304"/>
      <c r="F15" s="305"/>
      <c r="G15" s="298">
        <f t="shared" ref="G15:P15" si="0">SUM(G7:G14)</f>
        <v>0</v>
      </c>
      <c r="H15" s="243">
        <f t="shared" si="0"/>
        <v>0</v>
      </c>
      <c r="I15" s="298">
        <f t="shared" si="0"/>
        <v>0</v>
      </c>
      <c r="J15" s="243">
        <f t="shared" si="0"/>
        <v>0</v>
      </c>
      <c r="K15" s="298">
        <f t="shared" si="0"/>
        <v>0</v>
      </c>
      <c r="L15" s="243">
        <f t="shared" si="0"/>
        <v>0</v>
      </c>
      <c r="M15" s="298">
        <f t="shared" si="0"/>
        <v>0</v>
      </c>
      <c r="N15" s="243">
        <f t="shared" si="0"/>
        <v>0</v>
      </c>
      <c r="O15" s="243">
        <f t="shared" si="0"/>
        <v>0</v>
      </c>
      <c r="P15" s="243">
        <f t="shared" si="0"/>
        <v>0</v>
      </c>
      <c r="Q15" s="275"/>
      <c r="R15" s="275"/>
      <c r="S15" s="275"/>
      <c r="T15" s="275"/>
      <c r="U15" s="27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20" activePane="bottomLeft" state="frozen"/>
      <selection activeCell="A7" sqref="A7"/>
      <selection pane="bottomLeft" activeCell="P21" sqref="P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1" bestFit="1" customWidth="1"/>
    <col min="9" max="9" width="15.28515625" customWidth="1"/>
    <col min="10" max="10" width="18.85546875" style="241" customWidth="1"/>
    <col min="12" max="12" width="14.85546875" style="241" bestFit="1" customWidth="1"/>
    <col min="14" max="14" width="14.85546875" style="241" bestFit="1" customWidth="1"/>
    <col min="15" max="15" width="15.28515625" customWidth="1"/>
    <col min="16" max="16" width="18.28515625" style="241" customWidth="1"/>
    <col min="17" max="17" width="14.140625" hidden="1" customWidth="1"/>
    <col min="18" max="20" width="14.140625" customWidth="1"/>
    <col min="21" max="21" width="17" customWidth="1"/>
  </cols>
  <sheetData>
    <row r="1" spans="1:21" ht="18" customHeight="1" x14ac:dyDescent="0.25">
      <c r="B1" s="249"/>
      <c r="C1" s="249"/>
      <c r="D1" s="249"/>
      <c r="E1" s="254"/>
      <c r="F1" s="249"/>
      <c r="G1" s="302" t="s">
        <v>1367</v>
      </c>
      <c r="J1" s="249"/>
      <c r="K1" s="249"/>
      <c r="L1" s="249"/>
      <c r="M1" s="249"/>
      <c r="N1" s="249"/>
      <c r="O1" s="249"/>
      <c r="P1" s="249"/>
      <c r="Q1" s="249"/>
      <c r="R1" s="249"/>
      <c r="S1" s="249"/>
      <c r="T1" s="249"/>
      <c r="U1" s="249"/>
    </row>
    <row r="2" spans="1:21" ht="18" customHeight="1" x14ac:dyDescent="0.25">
      <c r="B2" s="254"/>
      <c r="C2" s="254"/>
      <c r="D2" s="254"/>
      <c r="E2" s="254"/>
      <c r="F2" s="254"/>
      <c r="G2" s="302"/>
      <c r="J2" s="254"/>
      <c r="K2" s="254"/>
      <c r="L2" s="254"/>
      <c r="M2" s="254"/>
      <c r="N2" s="254"/>
      <c r="O2" s="254"/>
      <c r="P2" s="254"/>
      <c r="Q2" s="254"/>
      <c r="R2" s="254"/>
      <c r="S2" s="254"/>
      <c r="T2" s="254"/>
      <c r="U2" s="254"/>
    </row>
    <row r="3" spans="1:21" ht="18" customHeight="1" x14ac:dyDescent="0.25">
      <c r="A3" s="335" t="s">
        <v>1360</v>
      </c>
      <c r="B3" s="254"/>
      <c r="C3" s="254"/>
      <c r="D3" s="254"/>
      <c r="E3" s="254"/>
      <c r="F3" s="254"/>
      <c r="G3" s="302"/>
      <c r="J3" s="254"/>
      <c r="K3" s="254"/>
      <c r="L3" s="254"/>
      <c r="M3" s="254"/>
      <c r="N3" s="254"/>
      <c r="O3" s="254"/>
      <c r="P3" s="254"/>
      <c r="Q3" s="254"/>
      <c r="R3" s="254"/>
      <c r="S3" s="254"/>
      <c r="T3" s="254"/>
      <c r="U3" s="254"/>
    </row>
    <row r="4" spans="1:21" ht="33" customHeight="1" x14ac:dyDescent="0.25">
      <c r="A4" s="636" t="s">
        <v>1366</v>
      </c>
      <c r="B4" s="636"/>
      <c r="C4" s="636"/>
      <c r="D4" s="636"/>
      <c r="E4" s="636"/>
      <c r="F4" s="636"/>
      <c r="G4" s="636"/>
      <c r="H4" s="636"/>
      <c r="I4" s="636"/>
      <c r="J4" s="636"/>
      <c r="K4" s="636"/>
      <c r="L4" s="636"/>
      <c r="M4" s="636"/>
      <c r="N4" s="636"/>
      <c r="O4" s="636"/>
      <c r="P4" s="636"/>
      <c r="Q4" s="636"/>
      <c r="R4" s="636"/>
      <c r="S4" s="636"/>
      <c r="T4" s="636"/>
      <c r="U4" s="636"/>
    </row>
    <row r="5" spans="1:21" ht="14.45" customHeight="1" x14ac:dyDescent="0.25">
      <c r="A5" s="567" t="s">
        <v>100</v>
      </c>
      <c r="B5" s="567" t="s">
        <v>115</v>
      </c>
      <c r="C5" s="577" t="s">
        <v>89</v>
      </c>
      <c r="D5" s="577" t="s">
        <v>90</v>
      </c>
      <c r="E5" s="586" t="s">
        <v>401</v>
      </c>
      <c r="F5" s="577" t="s">
        <v>91</v>
      </c>
      <c r="G5" s="580" t="s">
        <v>103</v>
      </c>
      <c r="H5" s="582"/>
      <c r="I5" s="582"/>
      <c r="J5" s="582"/>
      <c r="K5" s="582"/>
      <c r="L5" s="582"/>
      <c r="M5" s="582"/>
      <c r="N5" s="581"/>
      <c r="O5" s="604" t="s">
        <v>104</v>
      </c>
      <c r="P5" s="604"/>
      <c r="Q5" s="567" t="s">
        <v>105</v>
      </c>
      <c r="R5" s="567" t="s">
        <v>106</v>
      </c>
      <c r="S5" s="567" t="s">
        <v>113</v>
      </c>
      <c r="T5" s="567" t="s">
        <v>112</v>
      </c>
      <c r="U5" s="583" t="s">
        <v>92</v>
      </c>
    </row>
    <row r="6" spans="1:21" ht="14.45" customHeight="1" x14ac:dyDescent="0.25">
      <c r="A6" s="565"/>
      <c r="B6" s="565"/>
      <c r="C6" s="578"/>
      <c r="D6" s="578"/>
      <c r="E6" s="587"/>
      <c r="F6" s="578"/>
      <c r="G6" s="251" t="s">
        <v>107</v>
      </c>
      <c r="H6" s="251"/>
      <c r="I6" s="251" t="s">
        <v>108</v>
      </c>
      <c r="J6" s="251"/>
      <c r="K6" s="251" t="s">
        <v>109</v>
      </c>
      <c r="L6" s="251"/>
      <c r="M6" s="251" t="s">
        <v>110</v>
      </c>
      <c r="N6" s="251"/>
      <c r="O6" s="604"/>
      <c r="P6" s="604"/>
      <c r="Q6" s="565"/>
      <c r="R6" s="565"/>
      <c r="S6" s="565"/>
      <c r="T6" s="565"/>
      <c r="U6" s="584"/>
    </row>
    <row r="7" spans="1:21" ht="25.5" x14ac:dyDescent="0.25">
      <c r="A7" s="566"/>
      <c r="B7" s="566"/>
      <c r="C7" s="579"/>
      <c r="D7" s="579"/>
      <c r="E7" s="588"/>
      <c r="F7" s="579"/>
      <c r="G7" s="252" t="s">
        <v>111</v>
      </c>
      <c r="H7" s="239" t="s">
        <v>12</v>
      </c>
      <c r="I7" s="252" t="s">
        <v>111</v>
      </c>
      <c r="J7" s="239" t="s">
        <v>12</v>
      </c>
      <c r="K7" s="252" t="s">
        <v>111</v>
      </c>
      <c r="L7" s="239" t="s">
        <v>12</v>
      </c>
      <c r="M7" s="252" t="s">
        <v>111</v>
      </c>
      <c r="N7" s="239" t="s">
        <v>12</v>
      </c>
      <c r="O7" s="347" t="s">
        <v>111</v>
      </c>
      <c r="P7" s="239" t="s">
        <v>12</v>
      </c>
      <c r="Q7" s="566"/>
      <c r="R7" s="566"/>
      <c r="S7" s="566"/>
      <c r="T7" s="566"/>
      <c r="U7" s="585"/>
    </row>
    <row r="8" spans="1:21" ht="15.6" customHeight="1" x14ac:dyDescent="0.25">
      <c r="A8" s="342"/>
      <c r="B8" s="253"/>
      <c r="C8" s="253"/>
      <c r="D8" s="253"/>
      <c r="E8" s="253"/>
      <c r="F8" s="253"/>
      <c r="G8" s="253"/>
      <c r="H8" s="315" t="s">
        <v>120</v>
      </c>
      <c r="I8" s="253"/>
      <c r="J8" s="253"/>
      <c r="K8" s="253"/>
      <c r="L8" s="253"/>
      <c r="M8" s="253"/>
      <c r="N8" s="253"/>
      <c r="O8" s="253"/>
      <c r="P8" s="253"/>
      <c r="Q8" s="253"/>
      <c r="R8" s="253"/>
      <c r="S8" s="253"/>
      <c r="T8" s="253"/>
      <c r="U8" s="253"/>
    </row>
    <row r="9" spans="1:21" ht="15.75" x14ac:dyDescent="0.25">
      <c r="A9" s="637" t="s">
        <v>1430</v>
      </c>
      <c r="B9" s="568" t="s">
        <v>1431</v>
      </c>
      <c r="C9" s="346"/>
      <c r="D9" s="346"/>
      <c r="E9" s="346"/>
      <c r="F9" s="346"/>
      <c r="G9" s="390"/>
      <c r="H9" s="392"/>
      <c r="I9" s="390"/>
      <c r="J9" s="392"/>
      <c r="K9" s="390"/>
      <c r="L9" s="392"/>
      <c r="M9" s="390"/>
      <c r="N9" s="392"/>
      <c r="O9" s="409"/>
      <c r="P9" s="399"/>
      <c r="Q9" s="346"/>
      <c r="R9" s="346"/>
      <c r="S9" s="346"/>
      <c r="T9" s="346"/>
      <c r="U9" s="346"/>
    </row>
    <row r="10" spans="1:21" ht="15.75" x14ac:dyDescent="0.25">
      <c r="A10" s="638"/>
      <c r="B10" s="569"/>
      <c r="C10" s="346"/>
      <c r="D10" s="346"/>
      <c r="E10" s="346"/>
      <c r="F10" s="346"/>
      <c r="G10" s="390"/>
      <c r="H10" s="392"/>
      <c r="I10" s="390"/>
      <c r="J10" s="392"/>
      <c r="K10" s="390"/>
      <c r="L10" s="392"/>
      <c r="M10" s="390"/>
      <c r="N10" s="392"/>
      <c r="O10" s="409"/>
      <c r="P10" s="399"/>
      <c r="Q10" s="346"/>
      <c r="R10" s="346"/>
      <c r="S10" s="346"/>
      <c r="T10" s="346"/>
      <c r="U10" s="346"/>
    </row>
    <row r="11" spans="1:21" ht="15.75" x14ac:dyDescent="0.25">
      <c r="A11" s="638"/>
      <c r="B11" s="569"/>
      <c r="C11" s="346"/>
      <c r="D11" s="346"/>
      <c r="E11" s="346"/>
      <c r="F11" s="346"/>
      <c r="G11" s="390"/>
      <c r="H11" s="392"/>
      <c r="I11" s="390"/>
      <c r="J11" s="392"/>
      <c r="K11" s="390"/>
      <c r="L11" s="392"/>
      <c r="M11" s="390"/>
      <c r="N11" s="392"/>
      <c r="O11" s="409"/>
      <c r="P11" s="399"/>
      <c r="Q11" s="346"/>
      <c r="R11" s="346"/>
      <c r="S11" s="346"/>
      <c r="T11" s="346"/>
      <c r="U11" s="346"/>
    </row>
    <row r="12" spans="1:21" ht="15.75" x14ac:dyDescent="0.25">
      <c r="A12" s="638"/>
      <c r="B12" s="569"/>
      <c r="C12" s="346"/>
      <c r="D12" s="346"/>
      <c r="E12" s="346"/>
      <c r="F12" s="346"/>
      <c r="G12" s="390"/>
      <c r="H12" s="392"/>
      <c r="I12" s="390"/>
      <c r="J12" s="392"/>
      <c r="K12" s="390"/>
      <c r="L12" s="392"/>
      <c r="M12" s="390"/>
      <c r="N12" s="392"/>
      <c r="O12" s="409"/>
      <c r="P12" s="399"/>
      <c r="Q12" s="346"/>
      <c r="R12" s="346"/>
      <c r="S12" s="346"/>
      <c r="T12" s="346"/>
      <c r="U12" s="72"/>
    </row>
    <row r="13" spans="1:21" ht="15.75" x14ac:dyDescent="0.25">
      <c r="A13" s="638"/>
      <c r="B13" s="569"/>
      <c r="C13" s="346"/>
      <c r="D13" s="346"/>
      <c r="E13" s="346"/>
      <c r="F13" s="288"/>
      <c r="G13" s="398"/>
      <c r="H13" s="392"/>
      <c r="I13" s="398"/>
      <c r="J13" s="392"/>
      <c r="K13" s="398"/>
      <c r="L13" s="392"/>
      <c r="M13" s="398"/>
      <c r="N13" s="392"/>
      <c r="O13" s="409"/>
      <c r="P13" s="399"/>
      <c r="Q13" s="346"/>
      <c r="R13" s="346"/>
      <c r="S13" s="346"/>
      <c r="T13" s="346"/>
      <c r="U13" s="288"/>
    </row>
    <row r="14" spans="1:21" ht="15.75" x14ac:dyDescent="0.25">
      <c r="A14" s="638"/>
      <c r="B14" s="569"/>
      <c r="C14" s="346"/>
      <c r="D14" s="346"/>
      <c r="E14" s="346"/>
      <c r="F14" s="346"/>
      <c r="G14" s="390"/>
      <c r="H14" s="392"/>
      <c r="I14" s="390"/>
      <c r="J14" s="392"/>
      <c r="K14" s="390"/>
      <c r="L14" s="392"/>
      <c r="M14" s="390"/>
      <c r="N14" s="392"/>
      <c r="O14" s="409"/>
      <c r="P14" s="399"/>
      <c r="Q14" s="346"/>
      <c r="R14" s="346"/>
      <c r="S14" s="346"/>
      <c r="T14" s="346"/>
      <c r="U14" s="346"/>
    </row>
    <row r="15" spans="1:21" ht="15.75" x14ac:dyDescent="0.25">
      <c r="A15" s="638"/>
      <c r="B15" s="569"/>
      <c r="C15" s="346"/>
      <c r="D15" s="346"/>
      <c r="E15" s="346"/>
      <c r="F15" s="73"/>
      <c r="G15" s="390"/>
      <c r="H15" s="392"/>
      <c r="I15" s="390"/>
      <c r="J15" s="392"/>
      <c r="K15" s="390"/>
      <c r="L15" s="392"/>
      <c r="M15" s="390"/>
      <c r="N15" s="392"/>
      <c r="O15" s="409"/>
      <c r="P15" s="399"/>
      <c r="Q15" s="346"/>
      <c r="R15" s="346"/>
      <c r="S15" s="346"/>
      <c r="T15" s="346"/>
      <c r="U15" s="346"/>
    </row>
    <row r="16" spans="1:21" ht="15.75" x14ac:dyDescent="0.25">
      <c r="A16" s="638"/>
      <c r="B16" s="569"/>
      <c r="C16" s="346"/>
      <c r="D16" s="346"/>
      <c r="E16" s="346"/>
      <c r="F16" s="346"/>
      <c r="G16" s="390"/>
      <c r="H16" s="392"/>
      <c r="I16" s="390"/>
      <c r="J16" s="392"/>
      <c r="K16" s="390"/>
      <c r="L16" s="392"/>
      <c r="M16" s="390"/>
      <c r="N16" s="392"/>
      <c r="O16" s="409"/>
      <c r="P16" s="399"/>
      <c r="Q16" s="346"/>
      <c r="R16" s="346"/>
      <c r="S16" s="346"/>
      <c r="T16" s="346"/>
      <c r="U16" s="346"/>
    </row>
    <row r="17" spans="1:21" ht="15.75" x14ac:dyDescent="0.25">
      <c r="A17" s="638"/>
      <c r="B17" s="569"/>
      <c r="C17" s="346"/>
      <c r="D17" s="346"/>
      <c r="E17" s="346"/>
      <c r="F17" s="346"/>
      <c r="G17" s="398"/>
      <c r="H17" s="392"/>
      <c r="I17" s="398"/>
      <c r="J17" s="392"/>
      <c r="K17" s="398"/>
      <c r="L17" s="392"/>
      <c r="M17" s="398"/>
      <c r="N17" s="392"/>
      <c r="O17" s="409"/>
      <c r="P17" s="399"/>
      <c r="Q17" s="390"/>
      <c r="R17" s="390"/>
      <c r="S17" s="390"/>
      <c r="T17" s="390"/>
      <c r="U17" s="346"/>
    </row>
    <row r="18" spans="1:21" ht="15.75" x14ac:dyDescent="0.25">
      <c r="A18" s="638"/>
      <c r="B18" s="569"/>
      <c r="C18" s="346"/>
      <c r="D18" s="346"/>
      <c r="E18" s="346"/>
      <c r="F18" s="346"/>
      <c r="G18" s="390"/>
      <c r="H18" s="392"/>
      <c r="I18" s="390"/>
      <c r="J18" s="392"/>
      <c r="K18" s="390"/>
      <c r="L18" s="392"/>
      <c r="M18" s="390"/>
      <c r="N18" s="392"/>
      <c r="O18" s="410"/>
      <c r="P18" s="411"/>
      <c r="Q18" s="346"/>
      <c r="R18" s="346"/>
      <c r="S18" s="346"/>
      <c r="T18" s="346"/>
      <c r="U18" s="346"/>
    </row>
    <row r="19" spans="1:21" ht="15.75" x14ac:dyDescent="0.25">
      <c r="A19" s="638"/>
      <c r="B19" s="569"/>
      <c r="C19" s="346"/>
      <c r="D19" s="346"/>
      <c r="E19" s="346"/>
      <c r="F19" s="346"/>
      <c r="G19" s="390"/>
      <c r="H19" s="392"/>
      <c r="I19" s="390"/>
      <c r="J19" s="392"/>
      <c r="K19" s="390"/>
      <c r="L19" s="392"/>
      <c r="M19" s="390"/>
      <c r="N19" s="392"/>
      <c r="O19" s="410"/>
      <c r="P19" s="411"/>
      <c r="Q19" s="346"/>
      <c r="R19" s="346"/>
      <c r="S19" s="346"/>
      <c r="T19" s="346"/>
      <c r="U19" s="408"/>
    </row>
    <row r="20" spans="1:21" ht="15.75" x14ac:dyDescent="0.25">
      <c r="A20" s="639"/>
      <c r="B20" s="570"/>
      <c r="C20" s="346"/>
      <c r="D20" s="346"/>
      <c r="E20" s="346"/>
      <c r="F20" s="346"/>
      <c r="G20" s="390"/>
      <c r="H20" s="392"/>
      <c r="I20" s="390"/>
      <c r="J20" s="392"/>
      <c r="K20" s="390"/>
      <c r="L20" s="392"/>
      <c r="M20" s="390"/>
      <c r="N20" s="392"/>
      <c r="O20" s="409"/>
      <c r="P20" s="399"/>
      <c r="Q20" s="390"/>
      <c r="R20" s="390"/>
      <c r="S20" s="390"/>
      <c r="T20" s="390"/>
      <c r="U20" s="346"/>
    </row>
    <row r="21" spans="1:21" ht="15.6" customHeight="1" x14ac:dyDescent="0.25">
      <c r="A21" s="316" t="s">
        <v>121</v>
      </c>
      <c r="B21" s="250"/>
      <c r="C21" s="250"/>
      <c r="D21" s="250"/>
      <c r="E21" s="250"/>
      <c r="F21" s="250"/>
      <c r="G21" s="80">
        <f t="shared" ref="G21:P21" si="0">SUM(G9:G20)</f>
        <v>0</v>
      </c>
      <c r="H21" s="242">
        <f t="shared" si="0"/>
        <v>0</v>
      </c>
      <c r="I21" s="80">
        <f t="shared" si="0"/>
        <v>0</v>
      </c>
      <c r="J21" s="242">
        <f t="shared" si="0"/>
        <v>0</v>
      </c>
      <c r="K21" s="80">
        <f t="shared" si="0"/>
        <v>0</v>
      </c>
      <c r="L21" s="242">
        <f t="shared" si="0"/>
        <v>0</v>
      </c>
      <c r="M21" s="80">
        <f t="shared" si="0"/>
        <v>0</v>
      </c>
      <c r="N21" s="242">
        <f t="shared" si="0"/>
        <v>0</v>
      </c>
      <c r="O21" s="242">
        <f t="shared" si="0"/>
        <v>0</v>
      </c>
      <c r="P21" s="242">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6" topLeftCell="A7" activePane="bottomLeft" state="frozen"/>
      <selection activeCell="R7" sqref="R7"/>
      <selection pane="bottomLeft" activeCell="C17" sqref="C17"/>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48" t="s">
        <v>1358</v>
      </c>
      <c r="B1" s="648"/>
      <c r="C1" s="648"/>
      <c r="D1" s="648"/>
      <c r="E1" s="648"/>
      <c r="F1" s="648"/>
      <c r="G1" s="648"/>
      <c r="H1" s="648"/>
      <c r="I1" s="648"/>
      <c r="J1" s="648"/>
      <c r="K1" s="648"/>
      <c r="L1" s="648"/>
      <c r="M1" s="648"/>
      <c r="N1" s="648"/>
      <c r="O1" s="648"/>
      <c r="P1" s="648"/>
      <c r="Q1" s="648"/>
      <c r="R1" s="648"/>
      <c r="S1" s="648"/>
      <c r="T1" s="648"/>
      <c r="U1" s="648"/>
    </row>
    <row r="2" spans="1:21" x14ac:dyDescent="0.25">
      <c r="A2" s="649" t="s">
        <v>1432</v>
      </c>
      <c r="B2" s="649"/>
      <c r="C2" s="649"/>
      <c r="D2" s="649"/>
      <c r="E2" s="649"/>
      <c r="F2" s="649"/>
      <c r="G2" s="649"/>
      <c r="H2" s="649"/>
      <c r="I2" s="649"/>
      <c r="J2" s="649"/>
      <c r="K2" s="649"/>
      <c r="L2" s="649"/>
      <c r="M2" s="649"/>
      <c r="N2" s="649"/>
      <c r="O2" s="649"/>
      <c r="P2" s="649"/>
      <c r="Q2" s="649"/>
      <c r="R2" s="649"/>
      <c r="S2" s="649"/>
      <c r="T2" s="649"/>
      <c r="U2" s="649"/>
    </row>
    <row r="3" spans="1:21" ht="13.5" customHeight="1" x14ac:dyDescent="0.25">
      <c r="A3" s="332" t="s">
        <v>1433</v>
      </c>
      <c r="B3" s="333"/>
      <c r="C3" s="333"/>
      <c r="D3" s="333"/>
      <c r="E3" s="333"/>
      <c r="F3" s="333"/>
      <c r="G3" s="333"/>
      <c r="H3" s="333"/>
      <c r="I3" s="333"/>
      <c r="J3" s="333"/>
      <c r="K3" s="333"/>
      <c r="L3" s="333"/>
      <c r="M3" s="333"/>
      <c r="N3" s="333"/>
      <c r="O3" s="333"/>
      <c r="P3" s="333"/>
      <c r="Q3" s="333"/>
      <c r="R3" s="333"/>
      <c r="S3" s="333"/>
      <c r="T3" s="333"/>
      <c r="U3" s="333"/>
    </row>
    <row r="4" spans="1:21" ht="15" customHeight="1" x14ac:dyDescent="0.25">
      <c r="A4" s="603" t="s">
        <v>100</v>
      </c>
      <c r="B4" s="603" t="s">
        <v>115</v>
      </c>
      <c r="C4" s="577" t="s">
        <v>89</v>
      </c>
      <c r="D4" s="577" t="s">
        <v>90</v>
      </c>
      <c r="E4" s="586" t="s">
        <v>401</v>
      </c>
      <c r="F4" s="577" t="s">
        <v>91</v>
      </c>
      <c r="G4" s="603" t="s">
        <v>103</v>
      </c>
      <c r="H4" s="603"/>
      <c r="I4" s="603"/>
      <c r="J4" s="603"/>
      <c r="K4" s="603"/>
      <c r="L4" s="603"/>
      <c r="M4" s="603"/>
      <c r="N4" s="603"/>
      <c r="O4" s="604" t="s">
        <v>104</v>
      </c>
      <c r="P4" s="604"/>
      <c r="Q4" s="567" t="s">
        <v>105</v>
      </c>
      <c r="R4" s="567" t="s">
        <v>106</v>
      </c>
      <c r="S4" s="567" t="s">
        <v>113</v>
      </c>
      <c r="T4" s="567" t="s">
        <v>112</v>
      </c>
      <c r="U4" s="583" t="s">
        <v>92</v>
      </c>
    </row>
    <row r="5" spans="1:21" ht="15" customHeight="1" x14ac:dyDescent="0.25">
      <c r="A5" s="603"/>
      <c r="B5" s="603"/>
      <c r="C5" s="578"/>
      <c r="D5" s="578"/>
      <c r="E5" s="587"/>
      <c r="F5" s="578"/>
      <c r="G5" s="603" t="s">
        <v>107</v>
      </c>
      <c r="H5" s="603"/>
      <c r="I5" s="603" t="s">
        <v>108</v>
      </c>
      <c r="J5" s="603"/>
      <c r="K5" s="603" t="s">
        <v>109</v>
      </c>
      <c r="L5" s="603"/>
      <c r="M5" s="603" t="s">
        <v>110</v>
      </c>
      <c r="N5" s="603"/>
      <c r="O5" s="604"/>
      <c r="P5" s="604"/>
      <c r="Q5" s="565"/>
      <c r="R5" s="565"/>
      <c r="S5" s="565"/>
      <c r="T5" s="565"/>
      <c r="U5" s="584"/>
    </row>
    <row r="6" spans="1:21" ht="25.5" x14ac:dyDescent="0.25">
      <c r="A6" s="603"/>
      <c r="B6" s="603"/>
      <c r="C6" s="579"/>
      <c r="D6" s="579"/>
      <c r="E6" s="588"/>
      <c r="F6" s="579"/>
      <c r="G6" s="330" t="s">
        <v>111</v>
      </c>
      <c r="H6" s="239" t="s">
        <v>12</v>
      </c>
      <c r="I6" s="330" t="s">
        <v>111</v>
      </c>
      <c r="J6" s="239" t="s">
        <v>12</v>
      </c>
      <c r="K6" s="330" t="s">
        <v>111</v>
      </c>
      <c r="L6" s="239" t="s">
        <v>12</v>
      </c>
      <c r="M6" s="330" t="s">
        <v>111</v>
      </c>
      <c r="N6" s="239" t="s">
        <v>12</v>
      </c>
      <c r="O6" s="330" t="s">
        <v>111</v>
      </c>
      <c r="P6" s="239" t="s">
        <v>12</v>
      </c>
      <c r="Q6" s="566"/>
      <c r="R6" s="566"/>
      <c r="S6" s="566"/>
      <c r="T6" s="566"/>
      <c r="U6" s="585"/>
    </row>
    <row r="7" spans="1:21" ht="15.75" x14ac:dyDescent="0.25">
      <c r="A7" s="650" t="s">
        <v>1358</v>
      </c>
      <c r="B7" s="651"/>
      <c r="C7" s="651"/>
      <c r="D7" s="651"/>
      <c r="E7" s="651"/>
      <c r="F7" s="651"/>
      <c r="G7" s="651"/>
      <c r="H7" s="651"/>
      <c r="I7" s="651"/>
      <c r="J7" s="651"/>
      <c r="K7" s="651"/>
      <c r="L7" s="651"/>
      <c r="M7" s="651"/>
      <c r="N7" s="651"/>
      <c r="O7" s="651"/>
      <c r="P7" s="651"/>
      <c r="Q7" s="651"/>
      <c r="R7" s="651"/>
      <c r="S7" s="651"/>
      <c r="T7" s="651"/>
      <c r="U7" s="652"/>
    </row>
    <row r="8" spans="1:21" ht="15.75" x14ac:dyDescent="0.25">
      <c r="A8" s="643" t="s">
        <v>1435</v>
      </c>
      <c r="B8" s="642" t="s">
        <v>1466</v>
      </c>
      <c r="C8" s="288"/>
      <c r="D8" s="288"/>
      <c r="E8" s="327"/>
      <c r="F8" s="288"/>
      <c r="G8" s="404"/>
      <c r="H8" s="405"/>
      <c r="I8" s="288"/>
      <c r="J8" s="405"/>
      <c r="K8" s="288"/>
      <c r="L8" s="405"/>
      <c r="M8" s="288"/>
      <c r="N8" s="405"/>
      <c r="O8" s="292"/>
      <c r="P8" s="399"/>
      <c r="Q8" s="288"/>
      <c r="R8" s="288"/>
      <c r="S8" s="288"/>
      <c r="T8" s="288"/>
      <c r="U8" s="288"/>
    </row>
    <row r="9" spans="1:21" s="407" customFormat="1" ht="15.75" x14ac:dyDescent="0.25">
      <c r="A9" s="644"/>
      <c r="B9" s="642"/>
      <c r="C9" s="288"/>
      <c r="D9" s="288"/>
      <c r="E9" s="327"/>
      <c r="F9" s="288"/>
      <c r="G9" s="404"/>
      <c r="H9" s="405"/>
      <c r="I9" s="288"/>
      <c r="J9" s="405"/>
      <c r="K9" s="288"/>
      <c r="L9" s="405"/>
      <c r="M9" s="288"/>
      <c r="N9" s="405"/>
      <c r="O9" s="292"/>
      <c r="P9" s="399"/>
      <c r="Q9" s="288"/>
      <c r="R9" s="288"/>
      <c r="S9" s="288"/>
      <c r="T9" s="288"/>
      <c r="U9" s="288"/>
    </row>
    <row r="10" spans="1:21" s="407" customFormat="1" ht="15.75" x14ac:dyDescent="0.25">
      <c r="A10" s="644"/>
      <c r="B10" s="642"/>
      <c r="C10" s="288"/>
      <c r="D10" s="288"/>
      <c r="E10" s="327"/>
      <c r="F10" s="288"/>
      <c r="G10" s="404"/>
      <c r="H10" s="405"/>
      <c r="I10" s="288"/>
      <c r="J10" s="405"/>
      <c r="K10" s="288"/>
      <c r="L10" s="405"/>
      <c r="M10" s="288"/>
      <c r="N10" s="405"/>
      <c r="O10" s="292"/>
      <c r="P10" s="399"/>
      <c r="Q10" s="288"/>
      <c r="R10" s="288"/>
      <c r="S10" s="288"/>
      <c r="T10" s="288"/>
      <c r="U10" s="288"/>
    </row>
    <row r="11" spans="1:21" s="407" customFormat="1" ht="15.75" x14ac:dyDescent="0.25">
      <c r="A11" s="644"/>
      <c r="B11" s="642"/>
      <c r="C11" s="288"/>
      <c r="D11" s="288"/>
      <c r="E11" s="327"/>
      <c r="F11" s="288"/>
      <c r="G11" s="404"/>
      <c r="H11" s="405"/>
      <c r="I11" s="288"/>
      <c r="J11" s="405"/>
      <c r="K11" s="288"/>
      <c r="L11" s="405"/>
      <c r="M11" s="288"/>
      <c r="N11" s="405"/>
      <c r="O11" s="292"/>
      <c r="P11" s="399"/>
      <c r="Q11" s="288"/>
      <c r="R11" s="288"/>
      <c r="S11" s="288"/>
      <c r="T11" s="288"/>
      <c r="U11" s="288"/>
    </row>
    <row r="12" spans="1:21" s="407" customFormat="1" ht="15.75" x14ac:dyDescent="0.25">
      <c r="A12" s="644"/>
      <c r="B12" s="642"/>
      <c r="C12" s="288"/>
      <c r="D12" s="288"/>
      <c r="E12" s="327"/>
      <c r="F12" s="288"/>
      <c r="G12" s="404"/>
      <c r="H12" s="405"/>
      <c r="I12" s="288"/>
      <c r="J12" s="405"/>
      <c r="K12" s="288"/>
      <c r="L12" s="405"/>
      <c r="M12" s="288"/>
      <c r="N12" s="405"/>
      <c r="O12" s="292"/>
      <c r="P12" s="399"/>
      <c r="Q12" s="288"/>
      <c r="R12" s="288"/>
      <c r="S12" s="288"/>
      <c r="T12" s="288"/>
      <c r="U12" s="288"/>
    </row>
    <row r="13" spans="1:21" s="407" customFormat="1" ht="15.75" x14ac:dyDescent="0.25">
      <c r="A13" s="644"/>
      <c r="B13" s="642"/>
      <c r="C13" s="288"/>
      <c r="D13" s="288"/>
      <c r="E13" s="327"/>
      <c r="F13" s="288"/>
      <c r="G13" s="404"/>
      <c r="H13" s="405"/>
      <c r="I13" s="288"/>
      <c r="J13" s="405"/>
      <c r="K13" s="288"/>
      <c r="L13" s="405"/>
      <c r="M13" s="288"/>
      <c r="N13" s="405"/>
      <c r="O13" s="292"/>
      <c r="P13" s="399"/>
      <c r="Q13" s="288"/>
      <c r="R13" s="288"/>
      <c r="S13" s="288"/>
      <c r="T13" s="288"/>
      <c r="U13" s="288"/>
    </row>
    <row r="14" spans="1:21" ht="15.75" x14ac:dyDescent="0.25">
      <c r="A14" s="644"/>
      <c r="B14" s="642"/>
      <c r="C14" s="288"/>
      <c r="D14" s="288"/>
      <c r="E14" s="327"/>
      <c r="F14" s="288"/>
      <c r="G14" s="404"/>
      <c r="H14" s="405"/>
      <c r="I14" s="288"/>
      <c r="J14" s="405"/>
      <c r="K14" s="288"/>
      <c r="L14" s="405"/>
      <c r="M14" s="288"/>
      <c r="N14" s="405"/>
      <c r="O14" s="292"/>
      <c r="P14" s="399"/>
      <c r="Q14" s="288"/>
      <c r="R14" s="288"/>
      <c r="S14" s="288"/>
      <c r="T14" s="288"/>
      <c r="U14" s="288"/>
    </row>
    <row r="15" spans="1:21" ht="15.75" x14ac:dyDescent="0.25">
      <c r="A15" s="644"/>
      <c r="B15" s="641" t="s">
        <v>1467</v>
      </c>
      <c r="C15" s="288"/>
      <c r="D15" s="288"/>
      <c r="E15" s="288"/>
      <c r="F15" s="288"/>
      <c r="G15" s="288"/>
      <c r="H15" s="405"/>
      <c r="I15" s="288"/>
      <c r="J15" s="405"/>
      <c r="K15" s="288"/>
      <c r="L15" s="405"/>
      <c r="M15" s="288"/>
      <c r="N15" s="405"/>
      <c r="O15" s="292"/>
      <c r="P15" s="399"/>
      <c r="Q15" s="288"/>
      <c r="R15" s="288"/>
      <c r="S15" s="288"/>
      <c r="T15" s="288"/>
      <c r="U15" s="288"/>
    </row>
    <row r="16" spans="1:21" ht="15.75" x14ac:dyDescent="0.25">
      <c r="A16" s="644"/>
      <c r="B16" s="641"/>
      <c r="C16" s="288"/>
      <c r="D16" s="288"/>
      <c r="E16" s="288"/>
      <c r="F16" s="288"/>
      <c r="G16" s="404"/>
      <c r="H16" s="405"/>
      <c r="I16" s="288"/>
      <c r="J16" s="405"/>
      <c r="K16" s="288"/>
      <c r="L16" s="405"/>
      <c r="M16" s="288"/>
      <c r="N16" s="405"/>
      <c r="O16" s="292"/>
      <c r="P16" s="399"/>
      <c r="Q16" s="288"/>
      <c r="R16" s="288"/>
      <c r="S16" s="288"/>
      <c r="T16" s="288"/>
      <c r="U16" s="288"/>
    </row>
    <row r="17" spans="1:21" s="407" customFormat="1" ht="15.75" x14ac:dyDescent="0.25">
      <c r="A17" s="644"/>
      <c r="B17" s="641"/>
      <c r="C17" s="288"/>
      <c r="D17" s="288"/>
      <c r="E17" s="288"/>
      <c r="F17" s="288"/>
      <c r="G17" s="404"/>
      <c r="H17" s="405"/>
      <c r="I17" s="288"/>
      <c r="J17" s="405"/>
      <c r="K17" s="288"/>
      <c r="L17" s="405"/>
      <c r="M17" s="288"/>
      <c r="N17" s="405"/>
      <c r="O17" s="292"/>
      <c r="P17" s="399"/>
      <c r="Q17" s="288"/>
      <c r="R17" s="288"/>
      <c r="S17" s="288"/>
      <c r="T17" s="288"/>
      <c r="U17" s="288"/>
    </row>
    <row r="18" spans="1:21" s="407" customFormat="1" ht="15.75" x14ac:dyDescent="0.25">
      <c r="A18" s="644"/>
      <c r="B18" s="641"/>
      <c r="C18" s="288"/>
      <c r="D18" s="288"/>
      <c r="E18" s="288"/>
      <c r="F18" s="288"/>
      <c r="G18" s="404"/>
      <c r="H18" s="405"/>
      <c r="I18" s="288"/>
      <c r="J18" s="405"/>
      <c r="K18" s="288"/>
      <c r="L18" s="405"/>
      <c r="M18" s="288"/>
      <c r="N18" s="405"/>
      <c r="O18" s="292"/>
      <c r="P18" s="399"/>
      <c r="Q18" s="288"/>
      <c r="R18" s="288"/>
      <c r="S18" s="288"/>
      <c r="T18" s="288"/>
      <c r="U18" s="288"/>
    </row>
    <row r="19" spans="1:21" s="407" customFormat="1" ht="15.75" x14ac:dyDescent="0.25">
      <c r="A19" s="644"/>
      <c r="B19" s="641"/>
      <c r="C19" s="288"/>
      <c r="D19" s="288"/>
      <c r="E19" s="288"/>
      <c r="F19" s="288"/>
      <c r="G19" s="404"/>
      <c r="H19" s="405"/>
      <c r="I19" s="288"/>
      <c r="J19" s="405"/>
      <c r="K19" s="288"/>
      <c r="L19" s="405"/>
      <c r="M19" s="288"/>
      <c r="N19" s="405"/>
      <c r="O19" s="292"/>
      <c r="P19" s="399"/>
      <c r="Q19" s="288"/>
      <c r="R19" s="288"/>
      <c r="S19" s="288"/>
      <c r="T19" s="288"/>
      <c r="U19" s="288"/>
    </row>
    <row r="20" spans="1:21" s="407" customFormat="1" ht="15.75" x14ac:dyDescent="0.25">
      <c r="A20" s="644"/>
      <c r="B20" s="641"/>
      <c r="C20" s="288"/>
      <c r="D20" s="288"/>
      <c r="E20" s="288"/>
      <c r="F20" s="288"/>
      <c r="G20" s="404"/>
      <c r="H20" s="405"/>
      <c r="I20" s="288"/>
      <c r="J20" s="405"/>
      <c r="K20" s="288"/>
      <c r="L20" s="405"/>
      <c r="M20" s="288"/>
      <c r="N20" s="405"/>
      <c r="O20" s="292"/>
      <c r="P20" s="399"/>
      <c r="Q20" s="288"/>
      <c r="R20" s="288"/>
      <c r="S20" s="288"/>
      <c r="T20" s="288"/>
      <c r="U20" s="288"/>
    </row>
    <row r="21" spans="1:21" s="407" customFormat="1" ht="15.75" x14ac:dyDescent="0.25">
      <c r="A21" s="644"/>
      <c r="B21" s="641"/>
      <c r="C21" s="288"/>
      <c r="D21" s="288"/>
      <c r="E21" s="288"/>
      <c r="F21" s="288"/>
      <c r="G21" s="404"/>
      <c r="H21" s="405"/>
      <c r="I21" s="288"/>
      <c r="J21" s="405"/>
      <c r="K21" s="288"/>
      <c r="L21" s="405"/>
      <c r="M21" s="288"/>
      <c r="N21" s="405"/>
      <c r="O21" s="292"/>
      <c r="P21" s="399"/>
      <c r="Q21" s="288"/>
      <c r="R21" s="288"/>
      <c r="S21" s="288"/>
      <c r="T21" s="288"/>
      <c r="U21" s="288"/>
    </row>
    <row r="22" spans="1:21" ht="15.75" x14ac:dyDescent="0.25">
      <c r="A22" s="644"/>
      <c r="B22" s="641"/>
      <c r="C22" s="288"/>
      <c r="D22" s="288"/>
      <c r="E22" s="288"/>
      <c r="F22" s="288"/>
      <c r="G22" s="288"/>
      <c r="H22" s="405"/>
      <c r="I22" s="288"/>
      <c r="J22" s="405"/>
      <c r="K22" s="288"/>
      <c r="L22" s="405"/>
      <c r="M22" s="288"/>
      <c r="N22" s="405"/>
      <c r="O22" s="292"/>
      <c r="P22" s="399"/>
      <c r="Q22" s="288"/>
      <c r="R22" s="288"/>
      <c r="S22" s="288"/>
      <c r="T22" s="288"/>
      <c r="U22" s="400"/>
    </row>
    <row r="23" spans="1:21" ht="15.75" x14ac:dyDescent="0.25">
      <c r="A23" s="644"/>
      <c r="B23" s="641"/>
      <c r="C23" s="288"/>
      <c r="D23" s="288"/>
      <c r="E23" s="288"/>
      <c r="F23" s="288"/>
      <c r="G23" s="288"/>
      <c r="H23" s="405"/>
      <c r="I23" s="288"/>
      <c r="J23" s="405"/>
      <c r="K23" s="288"/>
      <c r="L23" s="405"/>
      <c r="M23" s="288"/>
      <c r="N23" s="405"/>
      <c r="O23" s="292"/>
      <c r="P23" s="399"/>
      <c r="Q23" s="288"/>
      <c r="R23" s="288"/>
      <c r="S23" s="288"/>
      <c r="T23" s="288"/>
      <c r="U23" s="400"/>
    </row>
    <row r="24" spans="1:21" ht="15.75" x14ac:dyDescent="0.25">
      <c r="A24" s="644"/>
      <c r="B24" s="641"/>
      <c r="C24" s="288"/>
      <c r="D24" s="288"/>
      <c r="E24" s="288"/>
      <c r="F24" s="288"/>
      <c r="G24" s="288"/>
      <c r="H24" s="405"/>
      <c r="I24" s="288"/>
      <c r="J24" s="405"/>
      <c r="K24" s="288"/>
      <c r="L24" s="405"/>
      <c r="M24" s="288"/>
      <c r="N24" s="405"/>
      <c r="O24" s="292"/>
      <c r="P24" s="399"/>
      <c r="Q24" s="288"/>
      <c r="R24" s="288"/>
      <c r="S24" s="288"/>
      <c r="T24" s="288"/>
      <c r="U24" s="400"/>
    </row>
    <row r="25" spans="1:21" ht="15.75" x14ac:dyDescent="0.25">
      <c r="A25" s="644"/>
      <c r="B25" s="641"/>
      <c r="C25" s="288"/>
      <c r="D25" s="288"/>
      <c r="E25" s="288"/>
      <c r="F25" s="288"/>
      <c r="G25" s="288"/>
      <c r="H25" s="405"/>
      <c r="I25" s="288"/>
      <c r="J25" s="405"/>
      <c r="K25" s="288"/>
      <c r="L25" s="405"/>
      <c r="M25" s="288"/>
      <c r="N25" s="405"/>
      <c r="O25" s="292"/>
      <c r="P25" s="399"/>
      <c r="Q25" s="288"/>
      <c r="R25" s="288"/>
      <c r="S25" s="288"/>
      <c r="T25" s="288"/>
      <c r="U25" s="400"/>
    </row>
    <row r="26" spans="1:21" ht="15.75" x14ac:dyDescent="0.25">
      <c r="A26" s="644"/>
      <c r="B26" s="641" t="s">
        <v>1468</v>
      </c>
      <c r="C26" s="288"/>
      <c r="D26" s="288"/>
      <c r="E26" s="288"/>
      <c r="F26" s="288"/>
      <c r="G26" s="288"/>
      <c r="H26" s="405"/>
      <c r="I26" s="288"/>
      <c r="J26" s="405"/>
      <c r="K26" s="288"/>
      <c r="L26" s="405"/>
      <c r="M26" s="288"/>
      <c r="N26" s="405"/>
      <c r="O26" s="292"/>
      <c r="P26" s="399"/>
      <c r="Q26" s="288"/>
      <c r="R26" s="288"/>
      <c r="S26" s="288"/>
      <c r="T26" s="288"/>
      <c r="U26" s="400"/>
    </row>
    <row r="27" spans="1:21" ht="15.75" x14ac:dyDescent="0.25">
      <c r="A27" s="644"/>
      <c r="B27" s="641"/>
      <c r="C27" s="413"/>
      <c r="D27" s="331"/>
      <c r="E27" s="331"/>
      <c r="F27" s="331"/>
      <c r="G27" s="288"/>
      <c r="H27" s="405"/>
      <c r="I27" s="288"/>
      <c r="J27" s="405"/>
      <c r="K27" s="288"/>
      <c r="L27" s="405"/>
      <c r="M27" s="288"/>
      <c r="N27" s="405"/>
      <c r="O27" s="292"/>
      <c r="P27" s="399"/>
      <c r="Q27" s="288"/>
      <c r="R27" s="288"/>
      <c r="S27" s="288"/>
      <c r="T27" s="288"/>
      <c r="U27" s="400"/>
    </row>
    <row r="28" spans="1:21" s="407" customFormat="1" ht="15.75" x14ac:dyDescent="0.25">
      <c r="A28" s="644"/>
      <c r="B28" s="641"/>
      <c r="C28" s="413"/>
      <c r="D28" s="331"/>
      <c r="E28" s="331"/>
      <c r="F28" s="331"/>
      <c r="G28" s="288"/>
      <c r="H28" s="405"/>
      <c r="I28" s="288"/>
      <c r="J28" s="405"/>
      <c r="K28" s="288"/>
      <c r="L28" s="405"/>
      <c r="M28" s="288"/>
      <c r="N28" s="405"/>
      <c r="O28" s="292"/>
      <c r="P28" s="399"/>
      <c r="Q28" s="288"/>
      <c r="R28" s="288"/>
      <c r="S28" s="288"/>
      <c r="T28" s="288"/>
      <c r="U28" s="400"/>
    </row>
    <row r="29" spans="1:21" s="407" customFormat="1" ht="15.75" x14ac:dyDescent="0.25">
      <c r="A29" s="644"/>
      <c r="B29" s="641"/>
      <c r="C29" s="413"/>
      <c r="D29" s="331"/>
      <c r="E29" s="331"/>
      <c r="F29" s="331"/>
      <c r="G29" s="288"/>
      <c r="H29" s="405"/>
      <c r="I29" s="288"/>
      <c r="J29" s="405"/>
      <c r="K29" s="288"/>
      <c r="L29" s="405"/>
      <c r="M29" s="288"/>
      <c r="N29" s="405"/>
      <c r="O29" s="292"/>
      <c r="P29" s="399"/>
      <c r="Q29" s="288"/>
      <c r="R29" s="288"/>
      <c r="S29" s="288"/>
      <c r="T29" s="288"/>
      <c r="U29" s="400"/>
    </row>
    <row r="30" spans="1:21" ht="15.75" x14ac:dyDescent="0.25">
      <c r="A30" s="644"/>
      <c r="B30" s="641"/>
      <c r="C30" s="413"/>
      <c r="D30" s="331"/>
      <c r="E30" s="326"/>
      <c r="F30" s="331"/>
      <c r="G30" s="288"/>
      <c r="H30" s="405"/>
      <c r="I30" s="288"/>
      <c r="J30" s="405"/>
      <c r="K30" s="288"/>
      <c r="L30" s="405"/>
      <c r="M30" s="288"/>
      <c r="N30" s="405"/>
      <c r="O30" s="292"/>
      <c r="P30" s="399"/>
      <c r="Q30" s="288"/>
      <c r="R30" s="288"/>
      <c r="S30" s="288"/>
      <c r="T30" s="288"/>
      <c r="U30" s="400"/>
    </row>
    <row r="31" spans="1:21" s="407" customFormat="1" ht="15.75" x14ac:dyDescent="0.25">
      <c r="A31" s="644"/>
      <c r="B31" s="641"/>
      <c r="C31" s="413"/>
      <c r="D31" s="331"/>
      <c r="E31" s="326"/>
      <c r="F31" s="331"/>
      <c r="G31" s="288"/>
      <c r="H31" s="405"/>
      <c r="I31" s="288"/>
      <c r="J31" s="405"/>
      <c r="K31" s="288"/>
      <c r="L31" s="405"/>
      <c r="M31" s="288"/>
      <c r="N31" s="405"/>
      <c r="O31" s="292"/>
      <c r="P31" s="399"/>
      <c r="Q31" s="288"/>
      <c r="R31" s="288"/>
      <c r="S31" s="288"/>
      <c r="T31" s="288"/>
      <c r="U31" s="400"/>
    </row>
    <row r="32" spans="1:21" ht="15.75" x14ac:dyDescent="0.25">
      <c r="A32" s="653" t="s">
        <v>1434</v>
      </c>
      <c r="B32" s="640" t="s">
        <v>1464</v>
      </c>
      <c r="C32" s="414"/>
      <c r="D32" s="288"/>
      <c r="E32" s="288"/>
      <c r="F32" s="288"/>
      <c r="G32" s="404"/>
      <c r="H32" s="405"/>
      <c r="I32" s="288"/>
      <c r="J32" s="405"/>
      <c r="K32" s="288"/>
      <c r="L32" s="405"/>
      <c r="M32" s="288"/>
      <c r="N32" s="405"/>
      <c r="O32" s="292"/>
      <c r="P32" s="399"/>
      <c r="Q32" s="288"/>
      <c r="R32" s="288"/>
      <c r="S32" s="288"/>
      <c r="T32" s="288"/>
      <c r="U32" s="288"/>
    </row>
    <row r="33" spans="1:21" s="407" customFormat="1" ht="15.75" x14ac:dyDescent="0.25">
      <c r="A33" s="653"/>
      <c r="B33" s="640"/>
      <c r="C33" s="414"/>
      <c r="D33" s="288"/>
      <c r="E33" s="288"/>
      <c r="F33" s="288"/>
      <c r="G33" s="404"/>
      <c r="H33" s="405"/>
      <c r="I33" s="288"/>
      <c r="J33" s="405"/>
      <c r="K33" s="288"/>
      <c r="L33" s="405"/>
      <c r="M33" s="288"/>
      <c r="N33" s="405"/>
      <c r="O33" s="292"/>
      <c r="P33" s="399"/>
      <c r="Q33" s="288"/>
      <c r="R33" s="288"/>
      <c r="S33" s="288"/>
      <c r="T33" s="288"/>
      <c r="U33" s="288"/>
    </row>
    <row r="34" spans="1:21" s="407" customFormat="1" ht="15.75" x14ac:dyDescent="0.25">
      <c r="A34" s="653"/>
      <c r="B34" s="640"/>
      <c r="C34" s="424"/>
      <c r="D34" s="288"/>
      <c r="E34" s="288"/>
      <c r="F34" s="288"/>
      <c r="G34" s="404"/>
      <c r="H34" s="405"/>
      <c r="I34" s="288"/>
      <c r="J34" s="405"/>
      <c r="K34" s="288"/>
      <c r="L34" s="405"/>
      <c r="M34" s="288"/>
      <c r="N34" s="405"/>
      <c r="O34" s="292"/>
      <c r="P34" s="399"/>
      <c r="Q34" s="288"/>
      <c r="R34" s="288"/>
      <c r="S34" s="288"/>
      <c r="T34" s="288"/>
      <c r="U34" s="288"/>
    </row>
    <row r="35" spans="1:21" s="407" customFormat="1" ht="15.75" x14ac:dyDescent="0.25">
      <c r="A35" s="653"/>
      <c r="B35" s="640"/>
      <c r="C35" s="424"/>
      <c r="D35" s="288"/>
      <c r="E35" s="288"/>
      <c r="F35" s="288"/>
      <c r="G35" s="404"/>
      <c r="H35" s="405"/>
      <c r="I35" s="288"/>
      <c r="J35" s="405"/>
      <c r="K35" s="288"/>
      <c r="L35" s="405"/>
      <c r="M35" s="288"/>
      <c r="N35" s="405"/>
      <c r="O35" s="292"/>
      <c r="P35" s="399"/>
      <c r="Q35" s="288"/>
      <c r="R35" s="288"/>
      <c r="S35" s="288"/>
      <c r="T35" s="288"/>
      <c r="U35" s="288"/>
    </row>
    <row r="36" spans="1:21" s="407" customFormat="1" ht="15.75" x14ac:dyDescent="0.25">
      <c r="A36" s="653"/>
      <c r="B36" s="640"/>
      <c r="C36" s="414"/>
      <c r="D36" s="288"/>
      <c r="E36" s="288"/>
      <c r="F36" s="288"/>
      <c r="G36" s="404"/>
      <c r="H36" s="405"/>
      <c r="I36" s="288"/>
      <c r="J36" s="405"/>
      <c r="K36" s="288"/>
      <c r="L36" s="405"/>
      <c r="M36" s="288"/>
      <c r="N36" s="405"/>
      <c r="O36" s="292"/>
      <c r="P36" s="399"/>
      <c r="Q36" s="288"/>
      <c r="R36" s="288"/>
      <c r="S36" s="288"/>
      <c r="T36" s="288"/>
      <c r="U36" s="288"/>
    </row>
    <row r="37" spans="1:21" s="407" customFormat="1" ht="15.75" x14ac:dyDescent="0.25">
      <c r="A37" s="653"/>
      <c r="B37" s="640"/>
      <c r="C37" s="424"/>
      <c r="D37" s="288"/>
      <c r="E37" s="288"/>
      <c r="F37" s="288"/>
      <c r="G37" s="404"/>
      <c r="H37" s="405"/>
      <c r="I37" s="288"/>
      <c r="J37" s="405"/>
      <c r="K37" s="288"/>
      <c r="L37" s="405"/>
      <c r="M37" s="288"/>
      <c r="N37" s="405"/>
      <c r="O37" s="292"/>
      <c r="P37" s="399"/>
      <c r="Q37" s="288"/>
      <c r="R37" s="288"/>
      <c r="S37" s="288"/>
      <c r="T37" s="288"/>
      <c r="U37" s="288"/>
    </row>
    <row r="38" spans="1:21" s="407" customFormat="1" ht="15.75" x14ac:dyDescent="0.25">
      <c r="A38" s="653"/>
      <c r="B38" s="640"/>
      <c r="C38" s="424"/>
      <c r="D38" s="288"/>
      <c r="E38" s="288"/>
      <c r="F38" s="288"/>
      <c r="G38" s="404"/>
      <c r="H38" s="405"/>
      <c r="I38" s="288"/>
      <c r="J38" s="405"/>
      <c r="K38" s="288"/>
      <c r="L38" s="405"/>
      <c r="M38" s="288"/>
      <c r="N38" s="405"/>
      <c r="O38" s="292"/>
      <c r="P38" s="399"/>
      <c r="Q38" s="288"/>
      <c r="R38" s="288"/>
      <c r="S38" s="288"/>
      <c r="T38" s="288"/>
      <c r="U38" s="288"/>
    </row>
    <row r="39" spans="1:21" s="407" customFormat="1" ht="15.75" x14ac:dyDescent="0.25">
      <c r="A39" s="653"/>
      <c r="B39" s="640"/>
      <c r="C39" s="424"/>
      <c r="D39" s="288"/>
      <c r="E39" s="288"/>
      <c r="F39" s="288"/>
      <c r="G39" s="404"/>
      <c r="H39" s="405"/>
      <c r="I39" s="288"/>
      <c r="J39" s="405"/>
      <c r="K39" s="288"/>
      <c r="L39" s="405"/>
      <c r="M39" s="288"/>
      <c r="N39" s="405"/>
      <c r="O39" s="292"/>
      <c r="P39" s="399"/>
      <c r="Q39" s="288"/>
      <c r="R39" s="288"/>
      <c r="S39" s="288"/>
      <c r="T39" s="288"/>
      <c r="U39" s="288"/>
    </row>
    <row r="40" spans="1:21" s="407" customFormat="1" ht="15.75" x14ac:dyDescent="0.25">
      <c r="A40" s="653"/>
      <c r="B40" s="640"/>
      <c r="C40" s="414"/>
      <c r="D40" s="288"/>
      <c r="E40" s="288"/>
      <c r="F40" s="288"/>
      <c r="G40" s="404"/>
      <c r="H40" s="405"/>
      <c r="I40" s="288"/>
      <c r="J40" s="405"/>
      <c r="K40" s="288"/>
      <c r="L40" s="405"/>
      <c r="M40" s="288"/>
      <c r="N40" s="405"/>
      <c r="O40" s="292"/>
      <c r="P40" s="399"/>
      <c r="Q40" s="288"/>
      <c r="R40" s="288"/>
      <c r="S40" s="288"/>
      <c r="T40" s="288"/>
      <c r="U40" s="288"/>
    </row>
    <row r="41" spans="1:21" s="407" customFormat="1" ht="15.75" x14ac:dyDescent="0.25">
      <c r="A41" s="653"/>
      <c r="B41" s="640"/>
      <c r="C41" s="414"/>
      <c r="D41" s="288"/>
      <c r="E41" s="288"/>
      <c r="F41" s="288"/>
      <c r="G41" s="404"/>
      <c r="H41" s="405"/>
      <c r="I41" s="288"/>
      <c r="J41" s="405"/>
      <c r="K41" s="288"/>
      <c r="L41" s="405"/>
      <c r="M41" s="288"/>
      <c r="N41" s="405"/>
      <c r="O41" s="292"/>
      <c r="P41" s="399"/>
      <c r="Q41" s="288"/>
      <c r="R41" s="288"/>
      <c r="S41" s="288"/>
      <c r="T41" s="288"/>
      <c r="U41" s="288"/>
    </row>
    <row r="42" spans="1:21" s="407" customFormat="1" ht="15.75" x14ac:dyDescent="0.25">
      <c r="A42" s="653"/>
      <c r="B42" s="640"/>
      <c r="C42" s="414"/>
      <c r="D42" s="288"/>
      <c r="E42" s="288"/>
      <c r="F42" s="288"/>
      <c r="G42" s="404"/>
      <c r="H42" s="405"/>
      <c r="I42" s="288"/>
      <c r="J42" s="405"/>
      <c r="K42" s="288"/>
      <c r="L42" s="405"/>
      <c r="M42" s="288"/>
      <c r="N42" s="405"/>
      <c r="O42" s="292"/>
      <c r="P42" s="399"/>
      <c r="Q42" s="288"/>
      <c r="R42" s="288"/>
      <c r="S42" s="288"/>
      <c r="T42" s="288"/>
      <c r="U42" s="288"/>
    </row>
    <row r="43" spans="1:21" s="407" customFormat="1" ht="15.75" x14ac:dyDescent="0.25">
      <c r="A43" s="653"/>
      <c r="B43" s="640" t="s">
        <v>1465</v>
      </c>
      <c r="C43" s="414"/>
      <c r="D43" s="288"/>
      <c r="E43" s="288"/>
      <c r="F43" s="288"/>
      <c r="G43" s="404"/>
      <c r="H43" s="405"/>
      <c r="I43" s="288"/>
      <c r="J43" s="405"/>
      <c r="K43" s="288"/>
      <c r="L43" s="405"/>
      <c r="M43" s="288"/>
      <c r="N43" s="405"/>
      <c r="O43" s="292"/>
      <c r="P43" s="399"/>
      <c r="Q43" s="288"/>
      <c r="R43" s="288"/>
      <c r="S43" s="288"/>
      <c r="T43" s="288"/>
      <c r="U43" s="288"/>
    </row>
    <row r="44" spans="1:21" s="407" customFormat="1" ht="15.75" x14ac:dyDescent="0.25">
      <c r="A44" s="653"/>
      <c r="B44" s="640"/>
      <c r="C44" s="414"/>
      <c r="D44" s="288"/>
      <c r="E44" s="288"/>
      <c r="F44" s="288"/>
      <c r="G44" s="404"/>
      <c r="H44" s="405"/>
      <c r="I44" s="288"/>
      <c r="J44" s="405"/>
      <c r="K44" s="288"/>
      <c r="L44" s="405"/>
      <c r="M44" s="288"/>
      <c r="N44" s="405"/>
      <c r="O44" s="292"/>
      <c r="P44" s="399"/>
      <c r="Q44" s="288"/>
      <c r="R44" s="288"/>
      <c r="S44" s="288"/>
      <c r="T44" s="288"/>
      <c r="U44" s="288"/>
    </row>
    <row r="45" spans="1:21" s="407" customFormat="1" ht="15.75" x14ac:dyDescent="0.25">
      <c r="A45" s="653"/>
      <c r="B45" s="640"/>
      <c r="C45" s="424"/>
      <c r="D45" s="288"/>
      <c r="E45" s="288"/>
      <c r="F45" s="288"/>
      <c r="G45" s="404"/>
      <c r="H45" s="405"/>
      <c r="I45" s="288"/>
      <c r="J45" s="405"/>
      <c r="K45" s="288"/>
      <c r="L45" s="405"/>
      <c r="M45" s="288"/>
      <c r="N45" s="405"/>
      <c r="O45" s="292"/>
      <c r="P45" s="399"/>
      <c r="Q45" s="288"/>
      <c r="R45" s="288"/>
      <c r="S45" s="288"/>
      <c r="T45" s="288"/>
      <c r="U45" s="288"/>
    </row>
    <row r="46" spans="1:21" s="407" customFormat="1" ht="15.75" x14ac:dyDescent="0.25">
      <c r="A46" s="653"/>
      <c r="B46" s="640"/>
      <c r="C46" s="424"/>
      <c r="D46" s="288"/>
      <c r="E46" s="288"/>
      <c r="F46" s="288"/>
      <c r="G46" s="404"/>
      <c r="H46" s="405"/>
      <c r="I46" s="288"/>
      <c r="J46" s="405"/>
      <c r="K46" s="288"/>
      <c r="L46" s="405"/>
      <c r="M46" s="288"/>
      <c r="N46" s="405"/>
      <c r="O46" s="292"/>
      <c r="P46" s="399"/>
      <c r="Q46" s="288"/>
      <c r="R46" s="288"/>
      <c r="S46" s="288"/>
      <c r="T46" s="288"/>
      <c r="U46" s="288"/>
    </row>
    <row r="47" spans="1:21" s="407" customFormat="1" ht="15.75" x14ac:dyDescent="0.25">
      <c r="A47" s="653"/>
      <c r="B47" s="640"/>
      <c r="C47" s="424"/>
      <c r="D47" s="288"/>
      <c r="E47" s="288"/>
      <c r="F47" s="288"/>
      <c r="G47" s="404"/>
      <c r="H47" s="405"/>
      <c r="I47" s="288"/>
      <c r="J47" s="405"/>
      <c r="K47" s="288"/>
      <c r="L47" s="405"/>
      <c r="M47" s="288"/>
      <c r="N47" s="405"/>
      <c r="O47" s="292"/>
      <c r="P47" s="399"/>
      <c r="Q47" s="288"/>
      <c r="R47" s="288"/>
      <c r="S47" s="288"/>
      <c r="T47" s="288"/>
      <c r="U47" s="288"/>
    </row>
    <row r="48" spans="1:21" s="407" customFormat="1" ht="15.75" x14ac:dyDescent="0.25">
      <c r="A48" s="653"/>
      <c r="B48" s="640"/>
      <c r="C48" s="414"/>
      <c r="D48" s="288"/>
      <c r="E48" s="288"/>
      <c r="F48" s="288"/>
      <c r="G48" s="404"/>
      <c r="H48" s="405"/>
      <c r="I48" s="288"/>
      <c r="J48" s="405"/>
      <c r="K48" s="288"/>
      <c r="L48" s="405"/>
      <c r="M48" s="288"/>
      <c r="N48" s="405"/>
      <c r="O48" s="292"/>
      <c r="P48" s="399"/>
      <c r="Q48" s="288"/>
      <c r="R48" s="288"/>
      <c r="S48" s="288"/>
      <c r="T48" s="288"/>
      <c r="U48" s="288"/>
    </row>
    <row r="49" spans="1:21" s="407" customFormat="1" ht="15.75" x14ac:dyDescent="0.25">
      <c r="A49" s="653"/>
      <c r="B49" s="640"/>
      <c r="C49" s="414"/>
      <c r="D49" s="288"/>
      <c r="E49" s="288"/>
      <c r="F49" s="288"/>
      <c r="G49" s="404"/>
      <c r="H49" s="405"/>
      <c r="I49" s="288"/>
      <c r="J49" s="405"/>
      <c r="K49" s="288"/>
      <c r="L49" s="405"/>
      <c r="M49" s="288"/>
      <c r="N49" s="405"/>
      <c r="O49" s="292"/>
      <c r="P49" s="399"/>
      <c r="Q49" s="288"/>
      <c r="R49" s="288"/>
      <c r="S49" s="288"/>
      <c r="T49" s="288"/>
      <c r="U49" s="288"/>
    </row>
    <row r="50" spans="1:21" s="407" customFormat="1" ht="15.75" x14ac:dyDescent="0.25">
      <c r="A50" s="653"/>
      <c r="B50" s="640"/>
      <c r="C50" s="414"/>
      <c r="D50" s="288"/>
      <c r="E50" s="288"/>
      <c r="F50" s="288"/>
      <c r="G50" s="404"/>
      <c r="H50" s="405"/>
      <c r="I50" s="288"/>
      <c r="J50" s="405"/>
      <c r="K50" s="288"/>
      <c r="L50" s="405"/>
      <c r="M50" s="288"/>
      <c r="N50" s="405"/>
      <c r="O50" s="292"/>
      <c r="P50" s="399"/>
      <c r="Q50" s="288"/>
      <c r="R50" s="288"/>
      <c r="S50" s="288"/>
      <c r="T50" s="288"/>
      <c r="U50" s="288"/>
    </row>
    <row r="51" spans="1:21" ht="15.75" x14ac:dyDescent="0.25">
      <c r="A51" s="653"/>
      <c r="B51" s="640"/>
      <c r="C51" s="414"/>
      <c r="D51" s="288"/>
      <c r="E51" s="288"/>
      <c r="F51" s="288"/>
      <c r="G51" s="404"/>
      <c r="H51" s="405"/>
      <c r="I51" s="288"/>
      <c r="J51" s="405"/>
      <c r="K51" s="288"/>
      <c r="L51" s="405"/>
      <c r="M51" s="288"/>
      <c r="N51" s="405"/>
      <c r="O51" s="292"/>
      <c r="P51" s="399"/>
      <c r="Q51" s="288"/>
      <c r="R51" s="288"/>
      <c r="S51" s="288"/>
      <c r="T51" s="288"/>
      <c r="U51" s="288"/>
    </row>
    <row r="52" spans="1:21" ht="15.75" x14ac:dyDescent="0.25">
      <c r="A52" s="645" t="s">
        <v>1359</v>
      </c>
      <c r="B52" s="646"/>
      <c r="C52" s="646"/>
      <c r="D52" s="646"/>
      <c r="E52" s="646"/>
      <c r="F52" s="647"/>
      <c r="G52" s="240">
        <f t="shared" ref="G52:O52" si="0">SUM(G8:G51)</f>
        <v>0</v>
      </c>
      <c r="H52" s="240">
        <f t="shared" si="0"/>
        <v>0</v>
      </c>
      <c r="I52" s="240">
        <f t="shared" si="0"/>
        <v>0</v>
      </c>
      <c r="J52" s="240">
        <f t="shared" si="0"/>
        <v>0</v>
      </c>
      <c r="K52" s="240">
        <f t="shared" si="0"/>
        <v>0</v>
      </c>
      <c r="L52" s="240">
        <f t="shared" si="0"/>
        <v>0</v>
      </c>
      <c r="M52" s="240">
        <f t="shared" si="0"/>
        <v>0</v>
      </c>
      <c r="N52" s="240">
        <f t="shared" si="0"/>
        <v>0</v>
      </c>
      <c r="O52" s="240">
        <f t="shared" si="0"/>
        <v>0</v>
      </c>
      <c r="P52" s="240">
        <f>SUM(P8:P51)</f>
        <v>0</v>
      </c>
      <c r="Q52" s="275"/>
      <c r="R52" s="275"/>
      <c r="S52" s="275"/>
      <c r="T52" s="275"/>
      <c r="U52" s="289"/>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H28" sqref="H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1"/>
    <col min="9" max="9" width="15.28515625" customWidth="1"/>
    <col min="10" max="10" width="18.85546875" style="241" customWidth="1"/>
    <col min="12" max="12" width="11.5703125" style="241"/>
    <col min="14" max="14" width="11.5703125" style="241"/>
    <col min="15" max="15" width="15.28515625" customWidth="1"/>
    <col min="16" max="16" width="18.28515625" style="241" customWidth="1"/>
    <col min="17" max="17" width="14.140625" hidden="1" customWidth="1"/>
    <col min="18" max="20" width="14.140625" customWidth="1"/>
    <col min="21" max="21" width="17" customWidth="1"/>
  </cols>
  <sheetData>
    <row r="1" spans="1:27" ht="24.75" customHeight="1" x14ac:dyDescent="0.25">
      <c r="E1" s="655" t="s">
        <v>1369</v>
      </c>
      <c r="F1" s="655"/>
      <c r="G1" s="655"/>
      <c r="H1" s="655"/>
      <c r="I1" s="655"/>
      <c r="J1" s="655"/>
      <c r="K1" s="655"/>
      <c r="L1" s="655"/>
      <c r="M1" s="301"/>
      <c r="N1" s="301"/>
      <c r="O1" s="301"/>
      <c r="P1" s="301"/>
      <c r="Q1" s="301"/>
      <c r="R1" s="301"/>
      <c r="S1" s="301"/>
      <c r="T1" s="301"/>
      <c r="U1" s="301"/>
      <c r="V1" s="301"/>
      <c r="W1" s="301"/>
      <c r="X1" s="301"/>
      <c r="Y1" s="301"/>
      <c r="Z1" s="301"/>
      <c r="AA1" s="301"/>
    </row>
    <row r="2" spans="1:27" ht="18.75" x14ac:dyDescent="0.25">
      <c r="A2" s="337" t="s">
        <v>1368</v>
      </c>
      <c r="G2" s="301"/>
      <c r="I2" s="301"/>
      <c r="J2" s="301"/>
      <c r="K2" s="301"/>
      <c r="L2" s="301"/>
      <c r="M2" s="301"/>
      <c r="N2" s="301"/>
      <c r="O2" s="301"/>
      <c r="P2" s="301"/>
      <c r="Q2" s="301"/>
      <c r="R2" s="301"/>
      <c r="S2" s="301"/>
      <c r="T2" s="301"/>
      <c r="U2" s="301"/>
      <c r="V2" s="301"/>
      <c r="W2" s="301"/>
      <c r="X2" s="301"/>
      <c r="Y2" s="301"/>
      <c r="Z2" s="301"/>
      <c r="AA2" s="301"/>
    </row>
    <row r="3" spans="1:27" s="407" customFormat="1" ht="18.75" x14ac:dyDescent="0.25">
      <c r="A3" s="337" t="s">
        <v>1436</v>
      </c>
      <c r="G3" s="301"/>
      <c r="H3" s="241"/>
      <c r="I3" s="301"/>
      <c r="J3" s="301"/>
      <c r="K3" s="301"/>
      <c r="L3" s="301"/>
      <c r="M3" s="301"/>
      <c r="N3" s="301"/>
      <c r="O3" s="301"/>
      <c r="P3" s="301"/>
      <c r="Q3" s="301"/>
      <c r="R3" s="301"/>
      <c r="S3" s="301"/>
      <c r="T3" s="301"/>
      <c r="U3" s="301"/>
      <c r="V3" s="301"/>
      <c r="W3" s="301"/>
      <c r="X3" s="301"/>
      <c r="Y3" s="301"/>
      <c r="Z3" s="301"/>
      <c r="AA3" s="301"/>
    </row>
    <row r="4" spans="1:27" s="407" customFormat="1" ht="18.75" x14ac:dyDescent="0.25">
      <c r="A4" s="337" t="s">
        <v>1437</v>
      </c>
      <c r="G4" s="301"/>
      <c r="H4" s="241"/>
      <c r="I4" s="301"/>
      <c r="J4" s="301"/>
      <c r="K4" s="301"/>
      <c r="L4" s="301"/>
      <c r="M4" s="301"/>
      <c r="N4" s="301"/>
      <c r="O4" s="301"/>
      <c r="P4" s="301"/>
      <c r="Q4" s="301"/>
      <c r="R4" s="301"/>
      <c r="S4" s="301"/>
      <c r="T4" s="301"/>
      <c r="U4" s="301"/>
      <c r="V4" s="301"/>
      <c r="W4" s="301"/>
      <c r="X4" s="301"/>
      <c r="Y4" s="301"/>
      <c r="Z4" s="301"/>
      <c r="AA4" s="301"/>
    </row>
    <row r="5" spans="1:27" ht="18.75" customHeight="1" x14ac:dyDescent="0.25">
      <c r="A5" s="636" t="s">
        <v>1438</v>
      </c>
      <c r="B5" s="656"/>
      <c r="C5" s="656"/>
      <c r="D5" s="656"/>
      <c r="E5" s="656"/>
      <c r="F5" s="656"/>
      <c r="G5" s="656"/>
      <c r="H5" s="656"/>
      <c r="I5" s="656"/>
      <c r="J5" s="656"/>
      <c r="K5" s="656"/>
      <c r="L5" s="656"/>
      <c r="M5" s="656"/>
      <c r="N5" s="656"/>
      <c r="O5" s="656"/>
      <c r="P5" s="656"/>
      <c r="Q5" s="656"/>
      <c r="R5" s="656"/>
      <c r="S5" s="656"/>
      <c r="T5" s="656"/>
      <c r="U5" s="656"/>
    </row>
    <row r="6" spans="1:27" ht="15" customHeight="1" x14ac:dyDescent="0.25">
      <c r="A6" s="603" t="s">
        <v>100</v>
      </c>
      <c r="B6" s="567" t="s">
        <v>115</v>
      </c>
      <c r="C6" s="577" t="s">
        <v>89</v>
      </c>
      <c r="D6" s="577" t="s">
        <v>90</v>
      </c>
      <c r="E6" s="586" t="s">
        <v>401</v>
      </c>
      <c r="F6" s="577" t="s">
        <v>91</v>
      </c>
      <c r="G6" s="603" t="s">
        <v>103</v>
      </c>
      <c r="H6" s="603"/>
      <c r="I6" s="603"/>
      <c r="J6" s="603"/>
      <c r="K6" s="603"/>
      <c r="L6" s="603"/>
      <c r="M6" s="603"/>
      <c r="N6" s="603"/>
      <c r="O6" s="604" t="s">
        <v>104</v>
      </c>
      <c r="P6" s="604"/>
      <c r="Q6" s="567" t="s">
        <v>105</v>
      </c>
      <c r="R6" s="567" t="s">
        <v>106</v>
      </c>
      <c r="S6" s="567" t="s">
        <v>113</v>
      </c>
      <c r="T6" s="567" t="s">
        <v>112</v>
      </c>
      <c r="U6" s="583" t="s">
        <v>92</v>
      </c>
    </row>
    <row r="7" spans="1:27" ht="15" customHeight="1" x14ac:dyDescent="0.25">
      <c r="A7" s="603"/>
      <c r="B7" s="565"/>
      <c r="C7" s="578"/>
      <c r="D7" s="578"/>
      <c r="E7" s="587"/>
      <c r="F7" s="578"/>
      <c r="G7" s="603" t="s">
        <v>107</v>
      </c>
      <c r="H7" s="603"/>
      <c r="I7" s="603" t="s">
        <v>108</v>
      </c>
      <c r="J7" s="603"/>
      <c r="K7" s="603" t="s">
        <v>109</v>
      </c>
      <c r="L7" s="603"/>
      <c r="M7" s="603" t="s">
        <v>110</v>
      </c>
      <c r="N7" s="603"/>
      <c r="O7" s="604"/>
      <c r="P7" s="604"/>
      <c r="Q7" s="565"/>
      <c r="R7" s="565"/>
      <c r="S7" s="565"/>
      <c r="T7" s="565"/>
      <c r="U7" s="584"/>
    </row>
    <row r="8" spans="1:27" ht="25.5" x14ac:dyDescent="0.25">
      <c r="A8" s="603"/>
      <c r="B8" s="566"/>
      <c r="C8" s="579"/>
      <c r="D8" s="579"/>
      <c r="E8" s="588"/>
      <c r="F8" s="579"/>
      <c r="G8" s="81" t="s">
        <v>111</v>
      </c>
      <c r="H8" s="239" t="s">
        <v>12</v>
      </c>
      <c r="I8" s="81" t="s">
        <v>111</v>
      </c>
      <c r="J8" s="239" t="s">
        <v>12</v>
      </c>
      <c r="K8" s="81" t="s">
        <v>111</v>
      </c>
      <c r="L8" s="239" t="s">
        <v>12</v>
      </c>
      <c r="M8" s="81" t="s">
        <v>111</v>
      </c>
      <c r="N8" s="239" t="s">
        <v>12</v>
      </c>
      <c r="O8" s="81" t="s">
        <v>111</v>
      </c>
      <c r="P8" s="239" t="s">
        <v>12</v>
      </c>
      <c r="Q8" s="566"/>
      <c r="R8" s="566"/>
      <c r="S8" s="566"/>
      <c r="T8" s="566"/>
      <c r="U8" s="585"/>
    </row>
    <row r="9" spans="1:27" ht="15.75" x14ac:dyDescent="0.25">
      <c r="A9" s="654" t="s">
        <v>1440</v>
      </c>
      <c r="B9" s="654" t="s">
        <v>1439</v>
      </c>
      <c r="C9" s="346"/>
      <c r="D9" s="346"/>
      <c r="E9" s="346"/>
      <c r="F9" s="346"/>
      <c r="G9" s="396"/>
      <c r="H9" s="397"/>
      <c r="I9" s="396"/>
      <c r="J9" s="397"/>
      <c r="K9" s="396"/>
      <c r="L9" s="397"/>
      <c r="M9" s="396"/>
      <c r="N9" s="397"/>
      <c r="O9" s="415"/>
      <c r="P9" s="399"/>
      <c r="Q9" s="346"/>
      <c r="R9" s="346"/>
      <c r="S9" s="346"/>
      <c r="T9" s="346"/>
      <c r="U9" s="346"/>
    </row>
    <row r="10" spans="1:27" s="407" customFormat="1" ht="15.75" x14ac:dyDescent="0.25">
      <c r="A10" s="654"/>
      <c r="B10" s="654"/>
      <c r="C10" s="346"/>
      <c r="D10" s="346"/>
      <c r="E10" s="346"/>
      <c r="F10" s="346"/>
      <c r="G10" s="396"/>
      <c r="H10" s="397"/>
      <c r="I10" s="396"/>
      <c r="J10" s="397"/>
      <c r="K10" s="396"/>
      <c r="L10" s="397"/>
      <c r="M10" s="396"/>
      <c r="N10" s="397"/>
      <c r="O10" s="415"/>
      <c r="P10" s="399"/>
      <c r="Q10" s="346"/>
      <c r="R10" s="346"/>
      <c r="S10" s="346"/>
      <c r="T10" s="346"/>
      <c r="U10" s="346"/>
    </row>
    <row r="11" spans="1:27" s="407" customFormat="1" ht="15.75" x14ac:dyDescent="0.25">
      <c r="A11" s="654"/>
      <c r="B11" s="654"/>
      <c r="C11" s="346"/>
      <c r="D11" s="346"/>
      <c r="E11" s="346"/>
      <c r="F11" s="346"/>
      <c r="G11" s="396"/>
      <c r="H11" s="397"/>
      <c r="I11" s="396"/>
      <c r="J11" s="397"/>
      <c r="K11" s="396"/>
      <c r="L11" s="397"/>
      <c r="M11" s="396"/>
      <c r="N11" s="397"/>
      <c r="O11" s="415"/>
      <c r="P11" s="399"/>
      <c r="Q11" s="346"/>
      <c r="R11" s="346"/>
      <c r="S11" s="346"/>
      <c r="T11" s="346"/>
      <c r="U11" s="346"/>
    </row>
    <row r="12" spans="1:27" s="407" customFormat="1" ht="15.75" x14ac:dyDescent="0.25">
      <c r="A12" s="654"/>
      <c r="B12" s="654"/>
      <c r="C12" s="346"/>
      <c r="D12" s="346"/>
      <c r="E12" s="346"/>
      <c r="F12" s="346"/>
      <c r="G12" s="396"/>
      <c r="H12" s="397"/>
      <c r="I12" s="396"/>
      <c r="J12" s="397"/>
      <c r="K12" s="396"/>
      <c r="L12" s="397"/>
      <c r="M12" s="396"/>
      <c r="N12" s="397"/>
      <c r="O12" s="415"/>
      <c r="P12" s="399"/>
      <c r="Q12" s="346"/>
      <c r="R12" s="346"/>
      <c r="S12" s="346"/>
      <c r="T12" s="346"/>
      <c r="U12" s="346"/>
    </row>
    <row r="13" spans="1:27" s="407" customFormat="1" ht="15.75" x14ac:dyDescent="0.25">
      <c r="A13" s="654"/>
      <c r="B13" s="654"/>
      <c r="C13" s="346"/>
      <c r="D13" s="346"/>
      <c r="E13" s="346"/>
      <c r="F13" s="346"/>
      <c r="G13" s="396"/>
      <c r="H13" s="397"/>
      <c r="I13" s="396"/>
      <c r="J13" s="397"/>
      <c r="K13" s="396"/>
      <c r="L13" s="397"/>
      <c r="M13" s="396"/>
      <c r="N13" s="397"/>
      <c r="O13" s="415"/>
      <c r="P13" s="399"/>
      <c r="Q13" s="346"/>
      <c r="R13" s="346"/>
      <c r="S13" s="346"/>
      <c r="T13" s="346"/>
      <c r="U13" s="346"/>
    </row>
    <row r="14" spans="1:27" s="407" customFormat="1" ht="15.75" x14ac:dyDescent="0.25">
      <c r="A14" s="654"/>
      <c r="B14" s="654"/>
      <c r="C14" s="346"/>
      <c r="D14" s="346"/>
      <c r="E14" s="346"/>
      <c r="F14" s="346"/>
      <c r="G14" s="396"/>
      <c r="H14" s="397"/>
      <c r="I14" s="396"/>
      <c r="J14" s="397"/>
      <c r="K14" s="396"/>
      <c r="L14" s="397"/>
      <c r="M14" s="396"/>
      <c r="N14" s="397"/>
      <c r="O14" s="415"/>
      <c r="P14" s="399"/>
      <c r="Q14" s="346"/>
      <c r="R14" s="346"/>
      <c r="S14" s="346"/>
      <c r="T14" s="346"/>
      <c r="U14" s="346"/>
    </row>
    <row r="15" spans="1:27" ht="15.75" x14ac:dyDescent="0.25">
      <c r="A15" s="654"/>
      <c r="B15" s="654"/>
      <c r="C15" s="346"/>
      <c r="D15" s="346"/>
      <c r="E15" s="346"/>
      <c r="F15" s="346"/>
      <c r="G15" s="396"/>
      <c r="H15" s="397"/>
      <c r="I15" s="396"/>
      <c r="J15" s="397"/>
      <c r="K15" s="396"/>
      <c r="L15" s="397"/>
      <c r="M15" s="396"/>
      <c r="N15" s="397"/>
      <c r="O15" s="409"/>
      <c r="P15" s="399"/>
      <c r="Q15" s="346"/>
      <c r="R15" s="346"/>
      <c r="S15" s="346"/>
      <c r="T15" s="346"/>
      <c r="U15" s="346"/>
    </row>
    <row r="16" spans="1:27" s="407" customFormat="1" ht="15.75" x14ac:dyDescent="0.25">
      <c r="A16" s="568" t="s">
        <v>1442</v>
      </c>
      <c r="B16" s="568" t="s">
        <v>122</v>
      </c>
      <c r="C16" s="346"/>
      <c r="D16" s="346"/>
      <c r="E16" s="346"/>
      <c r="F16" s="346"/>
      <c r="G16" s="396"/>
      <c r="H16" s="397"/>
      <c r="I16" s="396"/>
      <c r="J16" s="397"/>
      <c r="K16" s="396"/>
      <c r="L16" s="397"/>
      <c r="M16" s="396"/>
      <c r="N16" s="397"/>
      <c r="O16" s="409"/>
      <c r="P16" s="399"/>
      <c r="Q16" s="346"/>
      <c r="R16" s="346"/>
      <c r="S16" s="346"/>
      <c r="T16" s="346"/>
      <c r="U16" s="346"/>
    </row>
    <row r="17" spans="1:21" s="407" customFormat="1" ht="15.75" x14ac:dyDescent="0.25">
      <c r="A17" s="569"/>
      <c r="B17" s="569"/>
      <c r="C17" s="346"/>
      <c r="D17" s="346"/>
      <c r="E17" s="346"/>
      <c r="F17" s="346"/>
      <c r="G17" s="396"/>
      <c r="H17" s="397"/>
      <c r="I17" s="396"/>
      <c r="J17" s="397"/>
      <c r="K17" s="396"/>
      <c r="L17" s="397"/>
      <c r="M17" s="396"/>
      <c r="N17" s="397"/>
      <c r="O17" s="409"/>
      <c r="P17" s="399"/>
      <c r="Q17" s="346"/>
      <c r="R17" s="346"/>
      <c r="S17" s="346"/>
      <c r="T17" s="346"/>
      <c r="U17" s="346"/>
    </row>
    <row r="18" spans="1:21" s="407" customFormat="1" ht="15.75" x14ac:dyDescent="0.25">
      <c r="A18" s="569"/>
      <c r="B18" s="569"/>
      <c r="C18" s="346"/>
      <c r="D18" s="346"/>
      <c r="E18" s="346"/>
      <c r="F18" s="346"/>
      <c r="G18" s="396"/>
      <c r="H18" s="397"/>
      <c r="I18" s="396"/>
      <c r="J18" s="397"/>
      <c r="K18" s="396"/>
      <c r="L18" s="397"/>
      <c r="M18" s="396"/>
      <c r="N18" s="397"/>
      <c r="O18" s="409"/>
      <c r="P18" s="399"/>
      <c r="Q18" s="346"/>
      <c r="R18" s="346"/>
      <c r="S18" s="346"/>
      <c r="T18" s="346"/>
      <c r="U18" s="346"/>
    </row>
    <row r="19" spans="1:21" s="407" customFormat="1" ht="15.75" x14ac:dyDescent="0.25">
      <c r="A19" s="569"/>
      <c r="B19" s="569"/>
      <c r="C19" s="346"/>
      <c r="D19" s="346"/>
      <c r="E19" s="346"/>
      <c r="F19" s="346"/>
      <c r="G19" s="396"/>
      <c r="H19" s="397"/>
      <c r="I19" s="396"/>
      <c r="J19" s="397"/>
      <c r="K19" s="396"/>
      <c r="L19" s="397"/>
      <c r="M19" s="396"/>
      <c r="N19" s="397"/>
      <c r="O19" s="409"/>
      <c r="P19" s="399"/>
      <c r="Q19" s="346"/>
      <c r="R19" s="346"/>
      <c r="S19" s="346"/>
      <c r="T19" s="346"/>
      <c r="U19" s="346"/>
    </row>
    <row r="20" spans="1:21" s="407" customFormat="1" ht="15.75" x14ac:dyDescent="0.25">
      <c r="A20" s="569"/>
      <c r="B20" s="569"/>
      <c r="C20" s="346"/>
      <c r="D20" s="346"/>
      <c r="E20" s="346"/>
      <c r="F20" s="346"/>
      <c r="G20" s="396"/>
      <c r="H20" s="397"/>
      <c r="I20" s="396"/>
      <c r="J20" s="397"/>
      <c r="K20" s="396"/>
      <c r="L20" s="397"/>
      <c r="M20" s="396"/>
      <c r="N20" s="397"/>
      <c r="O20" s="409"/>
      <c r="P20" s="399"/>
      <c r="Q20" s="346"/>
      <c r="R20" s="346"/>
      <c r="S20" s="346"/>
      <c r="T20" s="346"/>
      <c r="U20" s="346"/>
    </row>
    <row r="21" spans="1:21" s="407" customFormat="1" ht="15.75" x14ac:dyDescent="0.25">
      <c r="A21" s="570"/>
      <c r="B21" s="570"/>
      <c r="C21" s="346"/>
      <c r="D21" s="346"/>
      <c r="E21" s="346"/>
      <c r="F21" s="346"/>
      <c r="G21" s="396"/>
      <c r="H21" s="397"/>
      <c r="I21" s="396"/>
      <c r="J21" s="397"/>
      <c r="K21" s="396"/>
      <c r="L21" s="397"/>
      <c r="M21" s="396"/>
      <c r="N21" s="397"/>
      <c r="O21" s="409"/>
      <c r="P21" s="399"/>
      <c r="Q21" s="346"/>
      <c r="R21" s="346"/>
      <c r="S21" s="346"/>
      <c r="T21" s="346"/>
      <c r="U21" s="346"/>
    </row>
    <row r="22" spans="1:21" s="407" customFormat="1" ht="15.75" x14ac:dyDescent="0.25">
      <c r="A22" s="654" t="s">
        <v>1443</v>
      </c>
      <c r="B22" s="568"/>
      <c r="C22" s="346"/>
      <c r="D22" s="346"/>
      <c r="E22" s="346"/>
      <c r="F22" s="346"/>
      <c r="G22" s="396"/>
      <c r="H22" s="397"/>
      <c r="I22" s="396"/>
      <c r="J22" s="397"/>
      <c r="K22" s="396"/>
      <c r="L22" s="397"/>
      <c r="M22" s="396"/>
      <c r="N22" s="397"/>
      <c r="O22" s="409"/>
      <c r="P22" s="399"/>
      <c r="Q22" s="346"/>
      <c r="R22" s="346"/>
      <c r="S22" s="346"/>
      <c r="T22" s="346"/>
      <c r="U22" s="346"/>
    </row>
    <row r="23" spans="1:21" s="407" customFormat="1" ht="15.75" x14ac:dyDescent="0.25">
      <c r="A23" s="654"/>
      <c r="B23" s="569"/>
      <c r="C23" s="346"/>
      <c r="D23" s="346"/>
      <c r="E23" s="346"/>
      <c r="F23" s="346"/>
      <c r="G23" s="396"/>
      <c r="H23" s="397"/>
      <c r="I23" s="396"/>
      <c r="J23" s="397"/>
      <c r="K23" s="396"/>
      <c r="L23" s="397"/>
      <c r="M23" s="396"/>
      <c r="N23" s="397"/>
      <c r="O23" s="409"/>
      <c r="P23" s="399"/>
      <c r="Q23" s="346"/>
      <c r="R23" s="346"/>
      <c r="S23" s="346"/>
      <c r="T23" s="346"/>
      <c r="U23" s="346"/>
    </row>
    <row r="24" spans="1:21" s="407" customFormat="1" ht="15.75" x14ac:dyDescent="0.25">
      <c r="A24" s="654"/>
      <c r="B24" s="569"/>
      <c r="C24" s="346"/>
      <c r="D24" s="346"/>
      <c r="E24" s="346"/>
      <c r="F24" s="346"/>
      <c r="G24" s="396"/>
      <c r="H24" s="397"/>
      <c r="I24" s="396"/>
      <c r="J24" s="397"/>
      <c r="K24" s="396"/>
      <c r="L24" s="397"/>
      <c r="M24" s="396"/>
      <c r="N24" s="397"/>
      <c r="O24" s="409"/>
      <c r="P24" s="399"/>
      <c r="Q24" s="346"/>
      <c r="R24" s="346"/>
      <c r="S24" s="346"/>
      <c r="T24" s="346"/>
      <c r="U24" s="346"/>
    </row>
    <row r="25" spans="1:21" s="407" customFormat="1" ht="15.75" x14ac:dyDescent="0.25">
      <c r="A25" s="654"/>
      <c r="B25" s="569"/>
      <c r="C25" s="346"/>
      <c r="D25" s="346"/>
      <c r="E25" s="346"/>
      <c r="F25" s="346"/>
      <c r="G25" s="396"/>
      <c r="H25" s="397"/>
      <c r="I25" s="396"/>
      <c r="J25" s="397"/>
      <c r="K25" s="396"/>
      <c r="L25" s="397"/>
      <c r="M25" s="396"/>
      <c r="N25" s="397"/>
      <c r="O25" s="409"/>
      <c r="P25" s="399"/>
      <c r="Q25" s="346"/>
      <c r="R25" s="346"/>
      <c r="S25" s="346"/>
      <c r="T25" s="346"/>
      <c r="U25" s="346"/>
    </row>
    <row r="26" spans="1:21" s="407" customFormat="1" ht="15.75" x14ac:dyDescent="0.25">
      <c r="A26" s="654"/>
      <c r="B26" s="569"/>
      <c r="C26" s="346"/>
      <c r="D26" s="346"/>
      <c r="E26" s="346"/>
      <c r="F26" s="346"/>
      <c r="G26" s="396"/>
      <c r="H26" s="397"/>
      <c r="I26" s="396"/>
      <c r="J26" s="397"/>
      <c r="K26" s="396"/>
      <c r="L26" s="397"/>
      <c r="M26" s="396"/>
      <c r="N26" s="397"/>
      <c r="O26" s="409"/>
      <c r="P26" s="399"/>
      <c r="Q26" s="346"/>
      <c r="R26" s="346"/>
      <c r="S26" s="346"/>
      <c r="T26" s="346"/>
      <c r="U26" s="346"/>
    </row>
    <row r="27" spans="1:21" ht="15.75" x14ac:dyDescent="0.25">
      <c r="A27" s="654"/>
      <c r="B27" s="570"/>
      <c r="C27" s="346"/>
      <c r="D27" s="346"/>
      <c r="E27" s="346"/>
      <c r="F27" s="346"/>
      <c r="G27" s="346"/>
      <c r="H27" s="397"/>
      <c r="I27" s="346"/>
      <c r="J27" s="397"/>
      <c r="K27" s="346"/>
      <c r="L27" s="397"/>
      <c r="M27" s="346"/>
      <c r="N27" s="397"/>
      <c r="O27" s="346"/>
      <c r="P27" s="397"/>
      <c r="Q27" s="346"/>
      <c r="R27" s="71"/>
      <c r="S27" s="346"/>
      <c r="T27" s="346"/>
      <c r="U27" s="346"/>
    </row>
    <row r="28" spans="1:21" ht="15.75" x14ac:dyDescent="0.25">
      <c r="A28" s="306"/>
      <c r="B28" s="307"/>
      <c r="C28" s="307"/>
      <c r="D28" s="306" t="s">
        <v>1441</v>
      </c>
      <c r="E28" s="307"/>
      <c r="F28" s="308"/>
      <c r="G28" s="75">
        <f t="shared" ref="G28:P28" si="0">SUM(G9:G27)</f>
        <v>0</v>
      </c>
      <c r="H28" s="243">
        <f t="shared" si="0"/>
        <v>0</v>
      </c>
      <c r="I28" s="75">
        <f t="shared" si="0"/>
        <v>0</v>
      </c>
      <c r="J28" s="243">
        <f t="shared" si="0"/>
        <v>0</v>
      </c>
      <c r="K28" s="75">
        <f t="shared" si="0"/>
        <v>0</v>
      </c>
      <c r="L28" s="243">
        <f t="shared" si="0"/>
        <v>0</v>
      </c>
      <c r="M28" s="75">
        <f t="shared" si="0"/>
        <v>0</v>
      </c>
      <c r="N28" s="243">
        <f t="shared" si="0"/>
        <v>0</v>
      </c>
      <c r="O28" s="243">
        <f t="shared" si="0"/>
        <v>0</v>
      </c>
      <c r="P28" s="243">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80" zoomScaleNormal="80" workbookViewId="0">
      <pane ySplit="11" topLeftCell="A242" activePane="bottomLeft" state="frozen"/>
      <selection activeCell="A11" sqref="A11"/>
      <selection pane="bottomLeft" activeCell="B248" sqref="B248"/>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x14ac:dyDescent="0.25">
      <c r="A1" s="190"/>
      <c r="B1" s="193"/>
      <c r="C1" s="190" t="s">
        <v>260</v>
      </c>
      <c r="D1" s="193" t="s">
        <v>261</v>
      </c>
      <c r="E1" s="184" t="s">
        <v>262</v>
      </c>
      <c r="F1" s="184" t="s">
        <v>509</v>
      </c>
      <c r="G1" s="184" t="s">
        <v>511</v>
      </c>
      <c r="H1" s="184" t="s">
        <v>513</v>
      </c>
      <c r="I1" s="184" t="s">
        <v>515</v>
      </c>
      <c r="J1" s="184" t="s">
        <v>517</v>
      </c>
      <c r="K1" s="184" t="s">
        <v>519</v>
      </c>
      <c r="L1" s="184" t="s">
        <v>263</v>
      </c>
      <c r="M1" s="184" t="s">
        <v>522</v>
      </c>
      <c r="N1" s="184" t="s">
        <v>264</v>
      </c>
      <c r="O1" s="184" t="s">
        <v>524</v>
      </c>
      <c r="P1" s="184" t="s">
        <v>526</v>
      </c>
      <c r="Q1" s="184" t="s">
        <v>528</v>
      </c>
      <c r="R1" s="184" t="s">
        <v>526</v>
      </c>
      <c r="S1" s="184" t="s">
        <v>528</v>
      </c>
      <c r="T1" s="184" t="s">
        <v>528</v>
      </c>
      <c r="U1" s="184" t="s">
        <v>265</v>
      </c>
      <c r="V1" s="184" t="s">
        <v>529</v>
      </c>
      <c r="W1" s="184" t="s">
        <v>532</v>
      </c>
      <c r="X1" s="184" t="s">
        <v>532</v>
      </c>
      <c r="Y1" s="184" t="s">
        <v>266</v>
      </c>
      <c r="Z1" s="184" t="s">
        <v>534</v>
      </c>
      <c r="AA1" s="184" t="s">
        <v>267</v>
      </c>
      <c r="AB1" s="184" t="s">
        <v>535</v>
      </c>
      <c r="AC1" s="184" t="s">
        <v>536</v>
      </c>
      <c r="AD1" s="184" t="s">
        <v>540</v>
      </c>
      <c r="AE1" s="184" t="s">
        <v>283</v>
      </c>
      <c r="AF1" s="184" t="s">
        <v>541</v>
      </c>
      <c r="AG1" s="184" t="s">
        <v>543</v>
      </c>
      <c r="AH1" s="184" t="s">
        <v>545</v>
      </c>
      <c r="AI1" s="184" t="s">
        <v>284</v>
      </c>
      <c r="AJ1" s="184" t="s">
        <v>547</v>
      </c>
      <c r="AK1" s="184" t="s">
        <v>549</v>
      </c>
      <c r="AL1" s="184" t="s">
        <v>551</v>
      </c>
      <c r="AM1" s="184" t="s">
        <v>553</v>
      </c>
      <c r="AN1" s="184" t="s">
        <v>259</v>
      </c>
      <c r="AO1" s="184" t="s">
        <v>555</v>
      </c>
      <c r="AP1" s="193" t="s">
        <v>268</v>
      </c>
      <c r="AQ1" s="184" t="s">
        <v>557</v>
      </c>
      <c r="AR1" s="184" t="s">
        <v>269</v>
      </c>
      <c r="AS1" s="184" t="s">
        <v>559</v>
      </c>
      <c r="AT1" s="184" t="s">
        <v>561</v>
      </c>
      <c r="AU1" s="184" t="s">
        <v>270</v>
      </c>
      <c r="AV1" s="184" t="s">
        <v>563</v>
      </c>
      <c r="AW1" s="184" t="s">
        <v>565</v>
      </c>
      <c r="AX1" s="184" t="s">
        <v>271</v>
      </c>
      <c r="AY1" s="184" t="s">
        <v>566</v>
      </c>
      <c r="AZ1" s="184" t="s">
        <v>568</v>
      </c>
      <c r="BA1" s="184" t="s">
        <v>569</v>
      </c>
      <c r="BB1" s="184" t="s">
        <v>570</v>
      </c>
      <c r="BC1" s="184" t="s">
        <v>572</v>
      </c>
      <c r="BD1" s="184" t="s">
        <v>574</v>
      </c>
      <c r="BE1" s="184" t="s">
        <v>575</v>
      </c>
      <c r="BF1" s="184" t="s">
        <v>272</v>
      </c>
      <c r="BG1" s="184" t="s">
        <v>577</v>
      </c>
      <c r="BH1" s="184" t="s">
        <v>579</v>
      </c>
      <c r="BI1" s="184" t="s">
        <v>581</v>
      </c>
      <c r="BJ1" s="184" t="s">
        <v>583</v>
      </c>
      <c r="BK1" s="184" t="s">
        <v>585</v>
      </c>
      <c r="BL1" s="184" t="s">
        <v>587</v>
      </c>
      <c r="BM1" s="184" t="s">
        <v>589</v>
      </c>
      <c r="BN1" s="184" t="s">
        <v>591</v>
      </c>
      <c r="BO1" s="184" t="s">
        <v>285</v>
      </c>
      <c r="BP1" s="184" t="s">
        <v>593</v>
      </c>
      <c r="BQ1" s="184" t="s">
        <v>595</v>
      </c>
      <c r="BR1" s="184" t="s">
        <v>597</v>
      </c>
      <c r="BS1" s="184" t="s">
        <v>599</v>
      </c>
      <c r="BT1" s="184" t="s">
        <v>601</v>
      </c>
      <c r="BU1" s="184" t="s">
        <v>603</v>
      </c>
      <c r="BV1" s="184" t="s">
        <v>605</v>
      </c>
      <c r="BW1" s="184" t="s">
        <v>607</v>
      </c>
      <c r="BX1" s="184" t="s">
        <v>609</v>
      </c>
      <c r="BY1" s="184" t="s">
        <v>611</v>
      </c>
      <c r="BZ1" s="193" t="s">
        <v>273</v>
      </c>
      <c r="CA1" s="184" t="s">
        <v>274</v>
      </c>
      <c r="CB1" s="184" t="s">
        <v>613</v>
      </c>
      <c r="CC1" s="184" t="s">
        <v>275</v>
      </c>
      <c r="CD1" s="184" t="s">
        <v>615</v>
      </c>
      <c r="CE1" s="184" t="s">
        <v>617</v>
      </c>
      <c r="CF1" s="193" t="s">
        <v>276</v>
      </c>
      <c r="CG1" s="184" t="s">
        <v>277</v>
      </c>
      <c r="CH1" s="184" t="s">
        <v>619</v>
      </c>
      <c r="CI1" s="184" t="s">
        <v>278</v>
      </c>
      <c r="CJ1" s="184" t="s">
        <v>621</v>
      </c>
      <c r="CK1" s="184" t="s">
        <v>623</v>
      </c>
      <c r="CL1" s="184" t="s">
        <v>625</v>
      </c>
      <c r="CM1" s="193" t="s">
        <v>279</v>
      </c>
      <c r="CN1" s="184" t="s">
        <v>631</v>
      </c>
      <c r="CO1" s="184" t="s">
        <v>633</v>
      </c>
      <c r="CP1" s="184" t="s">
        <v>280</v>
      </c>
      <c r="CQ1" s="184" t="s">
        <v>627</v>
      </c>
      <c r="CR1" s="184" t="s">
        <v>629</v>
      </c>
      <c r="CS1" s="184" t="s">
        <v>281</v>
      </c>
      <c r="CT1" s="184" t="s">
        <v>635</v>
      </c>
      <c r="CU1" s="184" t="s">
        <v>282</v>
      </c>
      <c r="CV1" s="184" t="s">
        <v>636</v>
      </c>
      <c r="CW1" s="181" t="s">
        <v>286</v>
      </c>
      <c r="CX1" s="193" t="s">
        <v>287</v>
      </c>
      <c r="CY1" s="184" t="s">
        <v>637</v>
      </c>
      <c r="CZ1" s="184" t="s">
        <v>638</v>
      </c>
      <c r="DA1" s="184" t="s">
        <v>640</v>
      </c>
      <c r="DB1" s="184" t="s">
        <v>288</v>
      </c>
      <c r="DC1" s="184" t="s">
        <v>642</v>
      </c>
      <c r="DD1" s="184" t="s">
        <v>644</v>
      </c>
      <c r="DE1" s="184" t="s">
        <v>646</v>
      </c>
      <c r="DF1" s="184" t="s">
        <v>648</v>
      </c>
      <c r="DG1" s="184" t="s">
        <v>650</v>
      </c>
      <c r="DH1" s="184" t="s">
        <v>652</v>
      </c>
      <c r="DI1" s="193" t="s">
        <v>289</v>
      </c>
      <c r="DJ1" s="184" t="s">
        <v>290</v>
      </c>
      <c r="DK1" s="184" t="s">
        <v>654</v>
      </c>
      <c r="DL1" s="184" t="s">
        <v>291</v>
      </c>
      <c r="DM1" s="184" t="s">
        <v>656</v>
      </c>
      <c r="DN1" s="184" t="s">
        <v>658</v>
      </c>
      <c r="DO1" s="184" t="s">
        <v>660</v>
      </c>
      <c r="DP1" s="184" t="s">
        <v>662</v>
      </c>
      <c r="DQ1" s="184" t="s">
        <v>664</v>
      </c>
      <c r="DR1" s="184" t="s">
        <v>666</v>
      </c>
      <c r="DS1" s="184" t="s">
        <v>668</v>
      </c>
      <c r="DT1" s="184" t="s">
        <v>292</v>
      </c>
      <c r="DU1" s="184" t="s">
        <v>670</v>
      </c>
      <c r="DV1" s="184" t="s">
        <v>672</v>
      </c>
      <c r="DW1" s="184" t="s">
        <v>674</v>
      </c>
      <c r="DX1" s="193" t="s">
        <v>293</v>
      </c>
      <c r="DY1" s="184" t="s">
        <v>676</v>
      </c>
      <c r="DZ1" s="184" t="s">
        <v>294</v>
      </c>
      <c r="EA1" s="184" t="s">
        <v>678</v>
      </c>
      <c r="EB1" s="184" t="s">
        <v>295</v>
      </c>
      <c r="EC1" s="184" t="s">
        <v>680</v>
      </c>
      <c r="ED1" s="184" t="s">
        <v>682</v>
      </c>
      <c r="EE1" s="184" t="s">
        <v>684</v>
      </c>
      <c r="EF1" s="184" t="s">
        <v>686</v>
      </c>
      <c r="EG1" s="184" t="s">
        <v>688</v>
      </c>
      <c r="EH1" s="184" t="s">
        <v>690</v>
      </c>
      <c r="EI1" s="184" t="s">
        <v>692</v>
      </c>
      <c r="EJ1" s="184" t="s">
        <v>694</v>
      </c>
      <c r="EK1" s="184" t="s">
        <v>696</v>
      </c>
      <c r="EL1" s="184" t="s">
        <v>698</v>
      </c>
      <c r="EM1" s="184" t="s">
        <v>700</v>
      </c>
      <c r="EN1" s="193" t="s">
        <v>296</v>
      </c>
      <c r="EO1" s="184" t="s">
        <v>702</v>
      </c>
      <c r="EP1" s="184" t="s">
        <v>297</v>
      </c>
      <c r="EQ1" s="184" t="s">
        <v>704</v>
      </c>
      <c r="ER1" s="184" t="s">
        <v>706</v>
      </c>
      <c r="ES1" s="184" t="s">
        <v>298</v>
      </c>
      <c r="ET1" s="184" t="s">
        <v>708</v>
      </c>
      <c r="EU1" s="184" t="s">
        <v>710</v>
      </c>
      <c r="EV1" s="184" t="s">
        <v>299</v>
      </c>
      <c r="EW1" s="184" t="s">
        <v>712</v>
      </c>
      <c r="EX1" s="184" t="s">
        <v>714</v>
      </c>
      <c r="EY1" s="184" t="s">
        <v>716</v>
      </c>
      <c r="EZ1" s="184" t="s">
        <v>300</v>
      </c>
      <c r="FA1" s="184" t="s">
        <v>718</v>
      </c>
      <c r="FB1" s="184" t="s">
        <v>720</v>
      </c>
      <c r="FC1" s="193" t="s">
        <v>301</v>
      </c>
      <c r="FD1" s="184" t="s">
        <v>302</v>
      </c>
      <c r="FE1" s="184" t="s">
        <v>722</v>
      </c>
      <c r="FF1" s="184" t="s">
        <v>724</v>
      </c>
      <c r="FG1" s="184" t="s">
        <v>726</v>
      </c>
      <c r="FH1" s="184" t="s">
        <v>728</v>
      </c>
      <c r="FI1" s="184" t="s">
        <v>303</v>
      </c>
      <c r="FJ1" s="184" t="s">
        <v>730</v>
      </c>
      <c r="FK1" s="184" t="s">
        <v>732</v>
      </c>
      <c r="FL1" s="184" t="s">
        <v>734</v>
      </c>
      <c r="FM1" s="184" t="s">
        <v>736</v>
      </c>
      <c r="FN1" s="184" t="s">
        <v>738</v>
      </c>
      <c r="FO1" s="184" t="s">
        <v>304</v>
      </c>
      <c r="FP1" s="184" t="s">
        <v>741</v>
      </c>
      <c r="FQ1" s="184" t="s">
        <v>305</v>
      </c>
      <c r="FR1" s="184" t="s">
        <v>744</v>
      </c>
      <c r="FS1" s="184" t="s">
        <v>745</v>
      </c>
      <c r="FT1" s="184" t="s">
        <v>747</v>
      </c>
      <c r="FU1" s="184" t="s">
        <v>306</v>
      </c>
      <c r="FV1" s="184" t="s">
        <v>750</v>
      </c>
      <c r="FW1" s="184" t="s">
        <v>751</v>
      </c>
      <c r="FX1" s="184" t="s">
        <v>753</v>
      </c>
      <c r="FY1" s="184" t="s">
        <v>307</v>
      </c>
      <c r="FZ1" s="184" t="s">
        <v>756</v>
      </c>
      <c r="GA1" s="184" t="s">
        <v>758</v>
      </c>
      <c r="GB1" s="184" t="s">
        <v>760</v>
      </c>
      <c r="GC1" s="193" t="s">
        <v>308</v>
      </c>
      <c r="GD1" s="193" t="s">
        <v>309</v>
      </c>
      <c r="GE1" s="184" t="s">
        <v>315</v>
      </c>
      <c r="GF1" s="184" t="s">
        <v>762</v>
      </c>
      <c r="GG1" s="184" t="s">
        <v>764</v>
      </c>
      <c r="GH1" s="184" t="s">
        <v>766</v>
      </c>
      <c r="GI1" s="184" t="s">
        <v>768</v>
      </c>
      <c r="GJ1" s="184" t="s">
        <v>770</v>
      </c>
      <c r="GK1" s="184" t="s">
        <v>772</v>
      </c>
      <c r="GL1" s="193" t="s">
        <v>310</v>
      </c>
      <c r="GM1" s="184" t="s">
        <v>316</v>
      </c>
      <c r="GN1" s="184" t="s">
        <v>774</v>
      </c>
      <c r="GO1" s="184" t="s">
        <v>776</v>
      </c>
      <c r="GP1" s="184" t="s">
        <v>777</v>
      </c>
      <c r="GQ1" s="184" t="s">
        <v>317</v>
      </c>
      <c r="GR1" s="184" t="s">
        <v>780</v>
      </c>
      <c r="GS1" s="184" t="s">
        <v>781</v>
      </c>
      <c r="GT1" s="193" t="s">
        <v>311</v>
      </c>
      <c r="GU1" s="184" t="s">
        <v>312</v>
      </c>
      <c r="GV1" s="184" t="s">
        <v>783</v>
      </c>
      <c r="GW1" s="184" t="s">
        <v>785</v>
      </c>
      <c r="GX1" s="184" t="s">
        <v>787</v>
      </c>
      <c r="GY1" s="184" t="s">
        <v>789</v>
      </c>
      <c r="GZ1" s="184" t="s">
        <v>791</v>
      </c>
      <c r="HA1" s="193" t="s">
        <v>313</v>
      </c>
      <c r="HB1" s="184" t="s">
        <v>314</v>
      </c>
      <c r="HC1" s="184" t="s">
        <v>793</v>
      </c>
      <c r="HD1" s="184" t="s">
        <v>795</v>
      </c>
      <c r="HE1" s="184" t="s">
        <v>797</v>
      </c>
      <c r="HF1" s="184" t="s">
        <v>799</v>
      </c>
      <c r="HG1" s="184" t="s">
        <v>801</v>
      </c>
      <c r="HH1" s="184" t="s">
        <v>803</v>
      </c>
      <c r="HI1" s="181" t="s">
        <v>318</v>
      </c>
      <c r="HJ1" s="193" t="s">
        <v>319</v>
      </c>
      <c r="HK1" s="184" t="s">
        <v>320</v>
      </c>
      <c r="HL1" s="184" t="s">
        <v>805</v>
      </c>
      <c r="HM1" s="184" t="s">
        <v>807</v>
      </c>
      <c r="HN1" s="184" t="s">
        <v>809</v>
      </c>
      <c r="HO1" s="184" t="s">
        <v>811</v>
      </c>
      <c r="HP1" s="184" t="s">
        <v>321</v>
      </c>
      <c r="HQ1" s="184" t="s">
        <v>814</v>
      </c>
      <c r="HR1" s="184" t="s">
        <v>338</v>
      </c>
      <c r="HS1" s="184" t="s">
        <v>852</v>
      </c>
      <c r="HT1" s="184" t="s">
        <v>854</v>
      </c>
      <c r="HU1" s="184" t="s">
        <v>856</v>
      </c>
      <c r="HV1" s="193" t="s">
        <v>322</v>
      </c>
      <c r="HW1" s="184" t="s">
        <v>816</v>
      </c>
      <c r="HX1" s="184" t="s">
        <v>818</v>
      </c>
      <c r="HY1" s="184" t="s">
        <v>323</v>
      </c>
      <c r="HZ1" s="184" t="s">
        <v>821</v>
      </c>
      <c r="IA1" s="184" t="s">
        <v>823</v>
      </c>
      <c r="IB1" s="184" t="s">
        <v>824</v>
      </c>
      <c r="IC1" s="184" t="s">
        <v>826</v>
      </c>
      <c r="ID1" s="193" t="s">
        <v>324</v>
      </c>
      <c r="IE1" s="184" t="s">
        <v>828</v>
      </c>
      <c r="IF1" s="184" t="s">
        <v>830</v>
      </c>
      <c r="IG1" s="184" t="s">
        <v>832</v>
      </c>
      <c r="IH1" s="184" t="s">
        <v>325</v>
      </c>
      <c r="II1" s="184" t="s">
        <v>834</v>
      </c>
      <c r="IJ1" s="184" t="s">
        <v>836</v>
      </c>
      <c r="IK1" s="184" t="s">
        <v>326</v>
      </c>
      <c r="IL1" s="184" t="s">
        <v>838</v>
      </c>
      <c r="IM1" s="184" t="s">
        <v>840</v>
      </c>
      <c r="IN1" s="184" t="s">
        <v>327</v>
      </c>
      <c r="IO1" s="184" t="s">
        <v>842</v>
      </c>
      <c r="IP1" s="184" t="s">
        <v>844</v>
      </c>
      <c r="IQ1" s="184" t="s">
        <v>846</v>
      </c>
      <c r="IR1" s="184" t="s">
        <v>848</v>
      </c>
      <c r="IS1" s="184" t="s">
        <v>328</v>
      </c>
      <c r="IT1" s="184" t="s">
        <v>850</v>
      </c>
      <c r="IU1" s="193" t="s">
        <v>329</v>
      </c>
      <c r="IV1" s="184" t="s">
        <v>858</v>
      </c>
      <c r="IW1" s="184" t="s">
        <v>860</v>
      </c>
      <c r="IX1" s="184" t="s">
        <v>330</v>
      </c>
      <c r="IY1" s="184" t="s">
        <v>862</v>
      </c>
      <c r="IZ1" s="184" t="s">
        <v>864</v>
      </c>
      <c r="JA1" s="184" t="s">
        <v>866</v>
      </c>
      <c r="JB1" s="193" t="s">
        <v>331</v>
      </c>
      <c r="JC1" s="184" t="s">
        <v>868</v>
      </c>
      <c r="JD1" s="184" t="s">
        <v>332</v>
      </c>
      <c r="JE1" s="184" t="s">
        <v>871</v>
      </c>
      <c r="JF1" s="184" t="s">
        <v>873</v>
      </c>
      <c r="JG1" s="184" t="s">
        <v>875</v>
      </c>
      <c r="JH1" s="184" t="s">
        <v>877</v>
      </c>
      <c r="JI1" s="184" t="s">
        <v>879</v>
      </c>
      <c r="JJ1" s="184" t="s">
        <v>881</v>
      </c>
      <c r="JK1" s="184" t="s">
        <v>333</v>
      </c>
      <c r="JL1" s="184" t="s">
        <v>884</v>
      </c>
      <c r="JM1" s="184" t="s">
        <v>886</v>
      </c>
      <c r="JN1" s="184" t="s">
        <v>888</v>
      </c>
      <c r="JO1" s="184" t="s">
        <v>890</v>
      </c>
      <c r="JP1" s="184" t="s">
        <v>892</v>
      </c>
      <c r="JQ1" s="184" t="s">
        <v>894</v>
      </c>
      <c r="JR1" s="184" t="s">
        <v>896</v>
      </c>
      <c r="JS1" s="184" t="s">
        <v>898</v>
      </c>
      <c r="JT1" s="184" t="s">
        <v>334</v>
      </c>
      <c r="JU1" s="184" t="s">
        <v>901</v>
      </c>
      <c r="JV1" s="184" t="s">
        <v>903</v>
      </c>
      <c r="JW1" s="184" t="s">
        <v>905</v>
      </c>
      <c r="JX1" s="184" t="s">
        <v>907</v>
      </c>
      <c r="JY1" s="184" t="s">
        <v>908</v>
      </c>
      <c r="JZ1" s="184" t="s">
        <v>910</v>
      </c>
      <c r="KA1" s="184" t="s">
        <v>912</v>
      </c>
      <c r="KB1" s="184" t="s">
        <v>914</v>
      </c>
      <c r="KC1" s="184" t="s">
        <v>916</v>
      </c>
      <c r="KD1" s="184" t="s">
        <v>918</v>
      </c>
      <c r="KE1" s="184" t="s">
        <v>920</v>
      </c>
      <c r="KF1" s="184" t="s">
        <v>922</v>
      </c>
      <c r="KG1" s="184" t="s">
        <v>924</v>
      </c>
      <c r="KH1" s="184" t="s">
        <v>926</v>
      </c>
      <c r="KI1" s="184" t="s">
        <v>928</v>
      </c>
      <c r="KJ1" s="184" t="s">
        <v>930</v>
      </c>
      <c r="KK1" s="184" t="s">
        <v>932</v>
      </c>
      <c r="KL1" s="184" t="s">
        <v>934</v>
      </c>
      <c r="KM1" s="184" t="s">
        <v>936</v>
      </c>
      <c r="KN1" s="184" t="s">
        <v>938</v>
      </c>
      <c r="KO1" s="184" t="s">
        <v>940</v>
      </c>
      <c r="KP1" s="184" t="s">
        <v>942</v>
      </c>
      <c r="KQ1" s="184" t="s">
        <v>944</v>
      </c>
      <c r="KR1" s="184" t="s">
        <v>946</v>
      </c>
      <c r="KS1" s="184" t="s">
        <v>948</v>
      </c>
      <c r="KT1" s="184" t="s">
        <v>950</v>
      </c>
      <c r="KU1" s="193" t="s">
        <v>335</v>
      </c>
      <c r="KV1" s="184" t="s">
        <v>952</v>
      </c>
      <c r="KW1" s="184" t="s">
        <v>336</v>
      </c>
      <c r="KX1" s="184" t="s">
        <v>955</v>
      </c>
      <c r="KY1" s="184" t="s">
        <v>957</v>
      </c>
      <c r="KZ1" s="184" t="s">
        <v>959</v>
      </c>
      <c r="LA1" s="184" t="s">
        <v>961</v>
      </c>
      <c r="LB1" s="184" t="s">
        <v>337</v>
      </c>
      <c r="LC1" s="184" t="s">
        <v>964</v>
      </c>
      <c r="LD1" s="184" t="s">
        <v>966</v>
      </c>
      <c r="LE1" s="184" t="s">
        <v>968</v>
      </c>
      <c r="LF1" s="184" t="s">
        <v>970</v>
      </c>
      <c r="LG1" s="184" t="s">
        <v>972</v>
      </c>
      <c r="LH1" s="184" t="s">
        <v>974</v>
      </c>
      <c r="LI1" s="184" t="s">
        <v>976</v>
      </c>
      <c r="LJ1" s="181" t="s">
        <v>339</v>
      </c>
      <c r="LK1" s="193" t="s">
        <v>340</v>
      </c>
      <c r="LL1" s="184" t="s">
        <v>341</v>
      </c>
      <c r="LM1" s="184" t="s">
        <v>342</v>
      </c>
      <c r="LN1" s="193" t="s">
        <v>343</v>
      </c>
      <c r="LO1" s="184" t="s">
        <v>344</v>
      </c>
      <c r="LP1" s="184" t="s">
        <v>996</v>
      </c>
      <c r="LQ1" s="184" t="s">
        <v>998</v>
      </c>
      <c r="LR1" s="184" t="s">
        <v>999</v>
      </c>
      <c r="LS1" s="184" t="s">
        <v>1001</v>
      </c>
      <c r="LT1" s="184" t="s">
        <v>1002</v>
      </c>
      <c r="LU1" s="184" t="s">
        <v>1004</v>
      </c>
      <c r="LV1" s="184" t="s">
        <v>1006</v>
      </c>
      <c r="LW1" s="184" t="s">
        <v>1008</v>
      </c>
      <c r="LX1" s="184" t="s">
        <v>1010</v>
      </c>
      <c r="LY1" s="184" t="s">
        <v>345</v>
      </c>
      <c r="LZ1" s="184" t="s">
        <v>1013</v>
      </c>
      <c r="MA1" s="184" t="s">
        <v>1014</v>
      </c>
      <c r="MB1" s="184" t="s">
        <v>1016</v>
      </c>
      <c r="MC1" s="184" t="s">
        <v>346</v>
      </c>
      <c r="MD1" s="184" t="s">
        <v>1019</v>
      </c>
      <c r="ME1" s="184" t="s">
        <v>1020</v>
      </c>
      <c r="MF1" s="184" t="s">
        <v>1022</v>
      </c>
      <c r="MG1" s="184" t="s">
        <v>1024</v>
      </c>
      <c r="MH1" s="184" t="s">
        <v>347</v>
      </c>
      <c r="MI1" s="184" t="s">
        <v>1027</v>
      </c>
      <c r="MJ1" s="184" t="s">
        <v>1029</v>
      </c>
      <c r="MK1" s="184" t="s">
        <v>1031</v>
      </c>
      <c r="ML1" s="184" t="s">
        <v>1033</v>
      </c>
      <c r="MM1" s="184" t="s">
        <v>348</v>
      </c>
      <c r="MN1" s="184" t="s">
        <v>1036</v>
      </c>
      <c r="MO1" s="184" t="s">
        <v>1038</v>
      </c>
      <c r="MP1" s="184" t="s">
        <v>1040</v>
      </c>
      <c r="MQ1" s="184" t="s">
        <v>1042</v>
      </c>
      <c r="MR1" s="184" t="s">
        <v>1044</v>
      </c>
      <c r="MS1" s="184" t="s">
        <v>1046</v>
      </c>
      <c r="MT1" s="184" t="s">
        <v>1048</v>
      </c>
      <c r="MU1" s="184" t="s">
        <v>1050</v>
      </c>
      <c r="MV1" s="184" t="s">
        <v>1052</v>
      </c>
      <c r="MW1" s="184" t="s">
        <v>1054</v>
      </c>
      <c r="MX1" s="184" t="s">
        <v>1056</v>
      </c>
      <c r="MY1" s="184" t="s">
        <v>1057</v>
      </c>
      <c r="MZ1" s="193" t="s">
        <v>349</v>
      </c>
      <c r="NA1" s="184" t="s">
        <v>350</v>
      </c>
      <c r="NB1" s="184" t="s">
        <v>1059</v>
      </c>
      <c r="NC1" s="184" t="s">
        <v>1061</v>
      </c>
      <c r="ND1" s="184" t="s">
        <v>1063</v>
      </c>
      <c r="NE1" s="184" t="s">
        <v>1065</v>
      </c>
      <c r="NF1" s="193" t="s">
        <v>351</v>
      </c>
      <c r="NG1" s="184" t="s">
        <v>352</v>
      </c>
      <c r="NH1" s="184" t="s">
        <v>1066</v>
      </c>
      <c r="NI1" s="184" t="s">
        <v>353</v>
      </c>
      <c r="NJ1" s="184" t="s">
        <v>1068</v>
      </c>
      <c r="NK1" s="184" t="s">
        <v>1070</v>
      </c>
      <c r="NL1" s="184" t="s">
        <v>354</v>
      </c>
      <c r="NM1" s="184" t="s">
        <v>1072</v>
      </c>
      <c r="NN1" s="184" t="s">
        <v>1074</v>
      </c>
      <c r="NO1" s="181" t="s">
        <v>340</v>
      </c>
      <c r="NP1" s="193" t="s">
        <v>341</v>
      </c>
      <c r="NQ1" s="184" t="s">
        <v>355</v>
      </c>
      <c r="NR1" s="184" t="s">
        <v>978</v>
      </c>
      <c r="NS1" s="184" t="s">
        <v>980</v>
      </c>
      <c r="NT1" s="184" t="s">
        <v>982</v>
      </c>
      <c r="NU1" s="184" t="s">
        <v>984</v>
      </c>
      <c r="NV1" s="184" t="s">
        <v>356</v>
      </c>
      <c r="NW1" s="184" t="s">
        <v>986</v>
      </c>
      <c r="NX1" s="184" t="s">
        <v>357</v>
      </c>
      <c r="NY1" s="184" t="s">
        <v>988</v>
      </c>
      <c r="NZ1" s="193" t="s">
        <v>342</v>
      </c>
      <c r="OA1" s="184" t="s">
        <v>990</v>
      </c>
      <c r="OB1" s="184" t="s">
        <v>358</v>
      </c>
      <c r="OC1" s="181" t="s">
        <v>342</v>
      </c>
      <c r="OD1" s="193" t="s">
        <v>358</v>
      </c>
      <c r="OE1" s="184" t="s">
        <v>992</v>
      </c>
      <c r="OF1" s="184" t="s">
        <v>994</v>
      </c>
      <c r="OG1" s="184" t="s">
        <v>359</v>
      </c>
      <c r="OH1" s="181" t="s">
        <v>360</v>
      </c>
      <c r="OI1" s="193" t="s">
        <v>361</v>
      </c>
      <c r="OJ1" s="184" t="s">
        <v>362</v>
      </c>
      <c r="OK1" s="184" t="s">
        <v>1075</v>
      </c>
      <c r="OL1" s="184" t="s">
        <v>1077</v>
      </c>
      <c r="OM1" s="184" t="s">
        <v>363</v>
      </c>
      <c r="ON1" s="184" t="s">
        <v>373</v>
      </c>
      <c r="OO1" s="184" t="s">
        <v>1079</v>
      </c>
      <c r="OP1" s="184" t="s">
        <v>1081</v>
      </c>
      <c r="OQ1" s="184" t="s">
        <v>1083</v>
      </c>
      <c r="OR1" s="184" t="s">
        <v>1085</v>
      </c>
      <c r="OS1" s="184" t="s">
        <v>1087</v>
      </c>
      <c r="OT1" s="184" t="s">
        <v>1089</v>
      </c>
      <c r="OU1" s="184" t="s">
        <v>1091</v>
      </c>
      <c r="OV1" s="184" t="s">
        <v>1093</v>
      </c>
      <c r="OW1" s="184" t="s">
        <v>1095</v>
      </c>
      <c r="OX1" s="184" t="s">
        <v>1097</v>
      </c>
      <c r="OY1" s="184" t="s">
        <v>1099</v>
      </c>
      <c r="OZ1" s="184" t="s">
        <v>1101</v>
      </c>
      <c r="PA1" s="184" t="s">
        <v>1103</v>
      </c>
      <c r="PB1" s="184" t="s">
        <v>1105</v>
      </c>
      <c r="PC1" s="184" t="s">
        <v>1107</v>
      </c>
      <c r="PD1" s="184" t="s">
        <v>1109</v>
      </c>
      <c r="PE1" s="184" t="s">
        <v>1111</v>
      </c>
      <c r="PF1" s="184" t="s">
        <v>1113</v>
      </c>
      <c r="PG1" s="184" t="s">
        <v>1115</v>
      </c>
      <c r="PH1" s="184" t="s">
        <v>1117</v>
      </c>
      <c r="PI1" s="184" t="s">
        <v>1119</v>
      </c>
      <c r="PJ1" s="184" t="s">
        <v>1121</v>
      </c>
      <c r="PK1" s="184" t="s">
        <v>374</v>
      </c>
      <c r="PL1" s="184" t="s">
        <v>1124</v>
      </c>
      <c r="PM1" s="184" t="s">
        <v>1126</v>
      </c>
      <c r="PN1" s="184" t="s">
        <v>1127</v>
      </c>
      <c r="PO1" s="184" t="s">
        <v>1129</v>
      </c>
      <c r="PP1" s="184" t="s">
        <v>1131</v>
      </c>
      <c r="PQ1" s="184" t="s">
        <v>1133</v>
      </c>
      <c r="PR1" s="184" t="s">
        <v>1135</v>
      </c>
      <c r="PS1" s="184" t="s">
        <v>1137</v>
      </c>
      <c r="PT1" s="184" t="s">
        <v>1139</v>
      </c>
      <c r="PU1" s="184" t="s">
        <v>1141</v>
      </c>
      <c r="PV1" s="184" t="s">
        <v>1143</v>
      </c>
      <c r="PW1" s="184" t="s">
        <v>1145</v>
      </c>
      <c r="PX1" s="184" t="s">
        <v>1147</v>
      </c>
      <c r="PY1" s="184" t="s">
        <v>1149</v>
      </c>
      <c r="PZ1" s="184" t="s">
        <v>1151</v>
      </c>
      <c r="QA1" s="184" t="s">
        <v>1153</v>
      </c>
      <c r="QB1" s="184" t="s">
        <v>1155</v>
      </c>
      <c r="QC1" s="184" t="s">
        <v>1157</v>
      </c>
      <c r="QD1" s="184" t="s">
        <v>1159</v>
      </c>
      <c r="QE1" s="184" t="s">
        <v>1161</v>
      </c>
      <c r="QF1" s="184" t="s">
        <v>1163</v>
      </c>
      <c r="QG1" s="184" t="s">
        <v>1165</v>
      </c>
      <c r="QH1" s="184" t="s">
        <v>1167</v>
      </c>
      <c r="QI1" s="184" t="s">
        <v>1169</v>
      </c>
      <c r="QJ1" s="184" t="s">
        <v>1171</v>
      </c>
      <c r="QK1" s="184" t="s">
        <v>1173</v>
      </c>
      <c r="QL1" s="184" t="s">
        <v>364</v>
      </c>
      <c r="QM1" s="184" t="s">
        <v>1175</v>
      </c>
      <c r="QN1" s="184" t="s">
        <v>1177</v>
      </c>
      <c r="QO1" s="184" t="s">
        <v>1179</v>
      </c>
      <c r="QP1" s="184" t="s">
        <v>1181</v>
      </c>
      <c r="QQ1" s="184" t="s">
        <v>1183</v>
      </c>
      <c r="QR1" s="193" t="s">
        <v>365</v>
      </c>
      <c r="QS1" s="184" t="s">
        <v>366</v>
      </c>
      <c r="QT1" s="184" t="s">
        <v>1185</v>
      </c>
      <c r="QU1" s="184" t="s">
        <v>1187</v>
      </c>
      <c r="QV1" s="184" t="s">
        <v>1189</v>
      </c>
      <c r="QW1" s="184" t="s">
        <v>1191</v>
      </c>
      <c r="QX1" s="184" t="s">
        <v>1193</v>
      </c>
      <c r="QY1" s="184" t="s">
        <v>1195</v>
      </c>
      <c r="QZ1" s="193" t="s">
        <v>367</v>
      </c>
      <c r="RA1" s="184" t="s">
        <v>1197</v>
      </c>
      <c r="RB1" s="184" t="s">
        <v>368</v>
      </c>
      <c r="RC1" s="193" t="s">
        <v>369</v>
      </c>
      <c r="RD1" s="184" t="s">
        <v>370</v>
      </c>
      <c r="RE1" s="184" t="s">
        <v>1227</v>
      </c>
      <c r="RF1" s="184" t="s">
        <v>1229</v>
      </c>
      <c r="RG1" s="193" t="s">
        <v>371</v>
      </c>
      <c r="RH1" s="184" t="s">
        <v>372</v>
      </c>
      <c r="RI1" s="184" t="s">
        <v>1231</v>
      </c>
      <c r="RJ1" s="184" t="s">
        <v>1232</v>
      </c>
      <c r="RK1" s="184" t="s">
        <v>1233</v>
      </c>
      <c r="RL1" s="184" t="s">
        <v>1234</v>
      </c>
      <c r="RM1" s="184" t="s">
        <v>1236</v>
      </c>
      <c r="RN1" s="184" t="s">
        <v>1237</v>
      </c>
      <c r="RO1" s="184" t="s">
        <v>1239</v>
      </c>
      <c r="RP1" s="184" t="s">
        <v>1240</v>
      </c>
      <c r="RQ1" s="181" t="s">
        <v>367</v>
      </c>
      <c r="RR1" s="193" t="s">
        <v>368</v>
      </c>
      <c r="RS1" s="184" t="s">
        <v>375</v>
      </c>
      <c r="RT1" s="184" t="s">
        <v>1199</v>
      </c>
      <c r="RU1" s="184" t="s">
        <v>1201</v>
      </c>
      <c r="RV1" s="184" t="s">
        <v>1203</v>
      </c>
      <c r="RW1" s="184" t="s">
        <v>1205</v>
      </c>
      <c r="RX1" s="184" t="s">
        <v>1207</v>
      </c>
      <c r="RY1" s="184" t="s">
        <v>1209</v>
      </c>
      <c r="RZ1" s="184" t="s">
        <v>1211</v>
      </c>
      <c r="SA1" s="184" t="s">
        <v>1213</v>
      </c>
      <c r="SB1" s="184" t="s">
        <v>1215</v>
      </c>
      <c r="SC1" s="184" t="s">
        <v>1217</v>
      </c>
      <c r="SD1" s="184" t="s">
        <v>1219</v>
      </c>
      <c r="SE1" s="184" t="s">
        <v>1221</v>
      </c>
      <c r="SF1" s="184" t="s">
        <v>1223</v>
      </c>
      <c r="SG1" s="184" t="s">
        <v>1225</v>
      </c>
      <c r="SH1" s="181" t="s">
        <v>376</v>
      </c>
      <c r="SI1" s="193" t="s">
        <v>377</v>
      </c>
      <c r="SJ1" s="184" t="s">
        <v>378</v>
      </c>
      <c r="SK1" s="184" t="s">
        <v>1242</v>
      </c>
      <c r="SL1" s="184" t="s">
        <v>1244</v>
      </c>
      <c r="SM1" s="184" t="s">
        <v>379</v>
      </c>
      <c r="SN1" s="184" t="s">
        <v>1246</v>
      </c>
      <c r="SO1" s="184" t="s">
        <v>1248</v>
      </c>
      <c r="SP1" s="184" t="s">
        <v>1250</v>
      </c>
      <c r="SQ1" s="184" t="s">
        <v>1252</v>
      </c>
      <c r="SR1" s="193" t="s">
        <v>380</v>
      </c>
      <c r="SS1" s="184" t="s">
        <v>381</v>
      </c>
      <c r="ST1" s="184" t="s">
        <v>1254</v>
      </c>
      <c r="SU1" s="184" t="s">
        <v>1256</v>
      </c>
      <c r="SV1" s="184" t="s">
        <v>1258</v>
      </c>
      <c r="SW1" s="184" t="s">
        <v>1260</v>
      </c>
      <c r="SX1" s="184" t="s">
        <v>1262</v>
      </c>
      <c r="SY1" s="184" t="s">
        <v>1264</v>
      </c>
      <c r="SZ1" s="184" t="s">
        <v>1266</v>
      </c>
      <c r="TA1" s="184" t="s">
        <v>1268</v>
      </c>
      <c r="TB1" s="184" t="s">
        <v>1270</v>
      </c>
      <c r="TC1" s="184" t="s">
        <v>1272</v>
      </c>
      <c r="TD1" s="184" t="s">
        <v>1274</v>
      </c>
      <c r="TE1" s="184" t="s">
        <v>1276</v>
      </c>
      <c r="TF1" s="184" t="s">
        <v>1278</v>
      </c>
      <c r="TG1" s="184" t="s">
        <v>1280</v>
      </c>
      <c r="TH1" s="184" t="s">
        <v>1282</v>
      </c>
      <c r="TI1" s="181" t="s">
        <v>382</v>
      </c>
      <c r="TJ1" s="193" t="s">
        <v>383</v>
      </c>
      <c r="TK1" s="184" t="s">
        <v>384</v>
      </c>
      <c r="TL1" s="184" t="s">
        <v>1284</v>
      </c>
      <c r="TM1" s="184" t="s">
        <v>1286</v>
      </c>
      <c r="TN1" s="184" t="s">
        <v>1288</v>
      </c>
      <c r="TO1" s="184" t="s">
        <v>1290</v>
      </c>
      <c r="TP1" s="184" t="s">
        <v>1292</v>
      </c>
      <c r="TQ1" s="184" t="s">
        <v>385</v>
      </c>
      <c r="TR1" s="184" t="s">
        <v>1294</v>
      </c>
      <c r="TS1" s="184" t="s">
        <v>1296</v>
      </c>
      <c r="TT1" s="184" t="s">
        <v>1298</v>
      </c>
      <c r="TU1" s="184" t="s">
        <v>1300</v>
      </c>
      <c r="TV1" s="184" t="s">
        <v>1302</v>
      </c>
      <c r="TW1" s="184" t="s">
        <v>1304</v>
      </c>
      <c r="TX1" s="193" t="s">
        <v>386</v>
      </c>
      <c r="TY1" s="184" t="s">
        <v>387</v>
      </c>
      <c r="TZ1" s="184" t="s">
        <v>388</v>
      </c>
      <c r="UA1" s="184" t="s">
        <v>1306</v>
      </c>
      <c r="UB1" s="184" t="s">
        <v>1308</v>
      </c>
      <c r="UC1" s="184" t="s">
        <v>1309</v>
      </c>
      <c r="UD1" s="184" t="s">
        <v>1311</v>
      </c>
      <c r="UE1" s="184" t="s">
        <v>1313</v>
      </c>
      <c r="UF1" s="184" t="s">
        <v>1315</v>
      </c>
      <c r="UG1" s="184" t="s">
        <v>1317</v>
      </c>
      <c r="UH1" s="184" t="s">
        <v>1319</v>
      </c>
      <c r="UI1" s="184" t="s">
        <v>1321</v>
      </c>
      <c r="UJ1" s="184" t="s">
        <v>1323</v>
      </c>
      <c r="UK1" s="184" t="s">
        <v>1325</v>
      </c>
      <c r="UL1" s="184" t="s">
        <v>1327</v>
      </c>
      <c r="UM1" s="184" t="s">
        <v>1329</v>
      </c>
      <c r="UN1" s="184" t="s">
        <v>1331</v>
      </c>
      <c r="UO1" s="184" t="s">
        <v>1333</v>
      </c>
      <c r="UP1" s="184" t="s">
        <v>1335</v>
      </c>
      <c r="UQ1" s="181" t="s">
        <v>1337</v>
      </c>
      <c r="UR1" s="184" t="s">
        <v>1339</v>
      </c>
      <c r="US1" s="184" t="s">
        <v>1341</v>
      </c>
      <c r="UT1" s="184" t="s">
        <v>1343</v>
      </c>
      <c r="UU1" s="184" t="s">
        <v>1345</v>
      </c>
      <c r="UV1" s="184" t="s">
        <v>1347</v>
      </c>
      <c r="UW1" s="187"/>
    </row>
    <row r="2" spans="1:569" s="124" customFormat="1" hidden="1" x14ac:dyDescent="0.25">
      <c r="K2" s="162"/>
      <c r="Z2" s="124" t="s">
        <v>137</v>
      </c>
      <c r="AA2" s="124" t="s">
        <v>138</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256</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255</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7"/>
      <c r="L10" s="217"/>
      <c r="M10" s="217"/>
      <c r="N10" s="218" t="s">
        <v>403</v>
      </c>
      <c r="O10" s="217"/>
      <c r="P10" s="217"/>
      <c r="Q10" s="217"/>
      <c r="R10" s="217"/>
      <c r="S10" s="217"/>
      <c r="T10" s="217"/>
      <c r="U10" s="217"/>
      <c r="V10" s="217"/>
      <c r="W10" s="217"/>
      <c r="X10" s="217"/>
      <c r="Y10" s="217"/>
    </row>
    <row r="11" spans="1:569" ht="79.5" thickBot="1" x14ac:dyDescent="0.3">
      <c r="A11" s="428"/>
      <c r="B11" s="343" t="s">
        <v>141</v>
      </c>
      <c r="C11" s="196" t="s">
        <v>140</v>
      </c>
      <c r="D11" s="197" t="s">
        <v>137</v>
      </c>
      <c r="E11" s="197" t="s">
        <v>1451</v>
      </c>
      <c r="F11" s="197" t="s">
        <v>257</v>
      </c>
      <c r="G11" s="197" t="s">
        <v>472</v>
      </c>
      <c r="H11" s="197" t="s">
        <v>474</v>
      </c>
      <c r="I11" s="216" t="s">
        <v>475</v>
      </c>
      <c r="J11" s="197" t="s">
        <v>473</v>
      </c>
      <c r="K11" s="379" t="s">
        <v>1370</v>
      </c>
      <c r="L11" s="379" t="s">
        <v>1372</v>
      </c>
      <c r="M11" s="379" t="s">
        <v>483</v>
      </c>
      <c r="N11" s="379" t="s">
        <v>1371</v>
      </c>
      <c r="O11" s="379" t="s">
        <v>1373</v>
      </c>
      <c r="P11" s="379" t="s">
        <v>484</v>
      </c>
      <c r="Q11" s="379" t="s">
        <v>1374</v>
      </c>
      <c r="R11" s="379" t="s">
        <v>1375</v>
      </c>
      <c r="S11" s="379" t="s">
        <v>1376</v>
      </c>
      <c r="T11" s="379" t="s">
        <v>1463</v>
      </c>
      <c r="U11" s="379" t="s">
        <v>1377</v>
      </c>
      <c r="V11" s="379" t="s">
        <v>1378</v>
      </c>
      <c r="W11" s="379" t="s">
        <v>1379</v>
      </c>
      <c r="X11" s="379" t="s">
        <v>1380</v>
      </c>
      <c r="Y11" s="379" t="s">
        <v>1381</v>
      </c>
      <c r="Z11" s="378" t="s">
        <v>404</v>
      </c>
      <c r="AA11" s="216" t="s">
        <v>422</v>
      </c>
      <c r="AB11" s="216" t="s">
        <v>405</v>
      </c>
      <c r="AC11" s="216" t="s">
        <v>419</v>
      </c>
      <c r="AD11" s="216" t="s">
        <v>406</v>
      </c>
      <c r="AE11" s="216" t="s">
        <v>407</v>
      </c>
      <c r="AF11" s="216" t="s">
        <v>408</v>
      </c>
      <c r="AG11" s="216" t="s">
        <v>418</v>
      </c>
      <c r="AH11" s="216" t="s">
        <v>409</v>
      </c>
      <c r="AI11" s="216" t="s">
        <v>410</v>
      </c>
      <c r="AJ11" s="216" t="s">
        <v>411</v>
      </c>
      <c r="AK11" s="216" t="s">
        <v>417</v>
      </c>
      <c r="AL11" s="216" t="s">
        <v>412</v>
      </c>
      <c r="AM11" s="216" t="s">
        <v>413</v>
      </c>
      <c r="AN11" s="216" t="s">
        <v>414</v>
      </c>
      <c r="AO11" s="216" t="s">
        <v>416</v>
      </c>
      <c r="AP11" s="216" t="s">
        <v>415</v>
      </c>
    </row>
    <row r="12" spans="1:569" x14ac:dyDescent="0.25">
      <c r="A12" s="427"/>
      <c r="B12" s="190" t="s">
        <v>260</v>
      </c>
      <c r="C12" s="191" t="s">
        <v>142</v>
      </c>
      <c r="D12" s="192">
        <f>D13+D47+D83+D89+D96</f>
        <v>0</v>
      </c>
      <c r="E12" s="192">
        <f>E13+E47+E83+E89+E96</f>
        <v>1993582.1150000002</v>
      </c>
      <c r="F12" s="192">
        <f t="shared" ref="F12:F106" si="0">D12+E12</f>
        <v>1993582.1150000002</v>
      </c>
      <c r="G12" s="192">
        <f>G13+G47+G83+G89+G96</f>
        <v>0</v>
      </c>
      <c r="H12" s="192">
        <f>F12-G12</f>
        <v>1993582.1150000002</v>
      </c>
      <c r="I12" s="192">
        <f>I13+I47+I83+I89+I96</f>
        <v>0</v>
      </c>
      <c r="J12" s="192">
        <f>F12-I12</f>
        <v>1993582.1150000002</v>
      </c>
      <c r="K12" s="192">
        <f t="shared" ref="K12:AB12" si="1">K13+K47+K83+K89+K96</f>
        <v>0</v>
      </c>
      <c r="L12" s="192">
        <f t="shared" si="1"/>
        <v>0</v>
      </c>
      <c r="M12" s="192">
        <f t="shared" si="1"/>
        <v>0</v>
      </c>
      <c r="N12" s="192">
        <f t="shared" si="1"/>
        <v>711959.49</v>
      </c>
      <c r="O12" s="192">
        <f t="shared" si="1"/>
        <v>8000</v>
      </c>
      <c r="P12" s="192">
        <f t="shared" si="1"/>
        <v>0</v>
      </c>
      <c r="Q12" s="192">
        <f t="shared" si="1"/>
        <v>0</v>
      </c>
      <c r="R12" s="192">
        <f t="shared" si="1"/>
        <v>0</v>
      </c>
      <c r="S12" s="192">
        <f t="shared" si="1"/>
        <v>0</v>
      </c>
      <c r="T12" s="192">
        <f t="shared" ref="T12" si="2">T13+T47+T83+T89+T96</f>
        <v>1273622.6250000002</v>
      </c>
      <c r="U12" s="192">
        <f t="shared" si="1"/>
        <v>0</v>
      </c>
      <c r="V12" s="192">
        <f t="shared" si="1"/>
        <v>0</v>
      </c>
      <c r="W12" s="192">
        <f t="shared" si="1"/>
        <v>0</v>
      </c>
      <c r="X12" s="192">
        <f t="shared" si="1"/>
        <v>0</v>
      </c>
      <c r="Y12" s="192">
        <f t="shared" si="1"/>
        <v>0</v>
      </c>
      <c r="Z12" s="192">
        <f t="shared" si="1"/>
        <v>0</v>
      </c>
      <c r="AA12" s="192">
        <f t="shared" si="1"/>
        <v>8000</v>
      </c>
      <c r="AB12" s="192">
        <f t="shared" si="1"/>
        <v>1985582.1150000002</v>
      </c>
      <c r="AC12" s="192">
        <f>Z12+AA12+AB12</f>
        <v>1993582.1150000002</v>
      </c>
      <c r="AD12" s="192">
        <f>AD13+AD47+AD83+AD89+AD96</f>
        <v>0</v>
      </c>
      <c r="AE12" s="192">
        <f>AE13+AE47+AE83+AE89+AE96</f>
        <v>0</v>
      </c>
      <c r="AF12" s="192">
        <f>AF13+AF47+AF83+AF89+AF96</f>
        <v>0</v>
      </c>
      <c r="AG12" s="192">
        <f>AD12+AE12+AF12</f>
        <v>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1993582.1150000002</v>
      </c>
    </row>
    <row r="13" spans="1:569" x14ac:dyDescent="0.25">
      <c r="B13" s="193" t="s">
        <v>261</v>
      </c>
      <c r="C13" s="194" t="s">
        <v>143</v>
      </c>
      <c r="D13" s="195">
        <f>SUM(D14:D46)</f>
        <v>0</v>
      </c>
      <c r="E13" s="195">
        <f>SUM(E14:E46)</f>
        <v>1985582.1150000002</v>
      </c>
      <c r="F13" s="195">
        <f t="shared" si="0"/>
        <v>1985582.1150000002</v>
      </c>
      <c r="G13" s="195">
        <f>SUM(G14:G46)</f>
        <v>0</v>
      </c>
      <c r="H13" s="195">
        <f t="shared" ref="H13:H220" si="3">F13-G13</f>
        <v>1985582.1150000002</v>
      </c>
      <c r="I13" s="195">
        <f>SUM(I14:I46)</f>
        <v>0</v>
      </c>
      <c r="J13" s="195">
        <f t="shared" ref="J13:J220" si="4">F13-I13</f>
        <v>1985582.1150000002</v>
      </c>
      <c r="K13" s="195">
        <f t="shared" ref="K13:AB13" si="5">SUM(K14:K46)</f>
        <v>0</v>
      </c>
      <c r="L13" s="195">
        <f t="shared" si="5"/>
        <v>0</v>
      </c>
      <c r="M13" s="195">
        <f t="shared" si="5"/>
        <v>0</v>
      </c>
      <c r="N13" s="195">
        <f t="shared" si="5"/>
        <v>711959.49</v>
      </c>
      <c r="O13" s="195">
        <f t="shared" si="5"/>
        <v>0</v>
      </c>
      <c r="P13" s="195">
        <f t="shared" si="5"/>
        <v>0</v>
      </c>
      <c r="Q13" s="195">
        <f t="shared" si="5"/>
        <v>0</v>
      </c>
      <c r="R13" s="195">
        <f t="shared" si="5"/>
        <v>0</v>
      </c>
      <c r="S13" s="195">
        <f t="shared" si="5"/>
        <v>0</v>
      </c>
      <c r="T13" s="195">
        <f t="shared" ref="T13" si="6">SUM(T14:T46)</f>
        <v>1273622.6250000002</v>
      </c>
      <c r="U13" s="195">
        <f t="shared" si="5"/>
        <v>0</v>
      </c>
      <c r="V13" s="195">
        <f t="shared" si="5"/>
        <v>0</v>
      </c>
      <c r="W13" s="195">
        <f t="shared" si="5"/>
        <v>0</v>
      </c>
      <c r="X13" s="195">
        <f t="shared" si="5"/>
        <v>0</v>
      </c>
      <c r="Y13" s="195">
        <f t="shared" si="5"/>
        <v>0</v>
      </c>
      <c r="Z13" s="195">
        <f t="shared" si="5"/>
        <v>0</v>
      </c>
      <c r="AA13" s="195">
        <f t="shared" si="5"/>
        <v>0</v>
      </c>
      <c r="AB13" s="195">
        <f t="shared" si="5"/>
        <v>1985582.1150000002</v>
      </c>
      <c r="AC13" s="195">
        <f t="shared" ref="AC13:AC220" si="7">Z13+AA13+AB13</f>
        <v>1985582.1150000002</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1985582.1150000002</v>
      </c>
    </row>
    <row r="14" spans="1:569" x14ac:dyDescent="0.25">
      <c r="B14" s="184" t="s">
        <v>262</v>
      </c>
      <c r="C14" s="185" t="s">
        <v>144</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509</v>
      </c>
      <c r="C15" s="185" t="s">
        <v>510</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1866922.2000000002</v>
      </c>
      <c r="F15" s="186">
        <f t="shared" si="0"/>
        <v>1866922.2000000002</v>
      </c>
      <c r="G15" s="186"/>
      <c r="H15" s="186">
        <f t="shared" si="3"/>
        <v>1866922.2000000002</v>
      </c>
      <c r="I15" s="186"/>
      <c r="J15" s="186">
        <f t="shared" si="4"/>
        <v>1866922.2000000002</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632852.88</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1234069.32</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1866922.2000000002</v>
      </c>
      <c r="AC15" s="186">
        <f t="shared" si="7"/>
        <v>1866922.2000000002</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1866922.2000000002</v>
      </c>
    </row>
    <row r="16" spans="1:569" x14ac:dyDescent="0.25">
      <c r="B16" s="184" t="s">
        <v>511</v>
      </c>
      <c r="C16" s="185" t="s">
        <v>512</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x14ac:dyDescent="0.25">
      <c r="B17" s="184" t="s">
        <v>513</v>
      </c>
      <c r="C17" s="185" t="s">
        <v>514</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515</v>
      </c>
      <c r="C18" s="185" t="s">
        <v>516</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517</v>
      </c>
      <c r="C19" s="185" t="s">
        <v>518</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x14ac:dyDescent="0.25">
      <c r="B20" s="184" t="s">
        <v>519</v>
      </c>
      <c r="C20" s="185" t="s">
        <v>520</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263</v>
      </c>
      <c r="C21" s="185" t="s">
        <v>145</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522</v>
      </c>
      <c r="C22" s="185" t="s">
        <v>521</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264</v>
      </c>
      <c r="C23" s="185" t="s">
        <v>146</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524</v>
      </c>
      <c r="C24" s="185" t="s">
        <v>523</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x14ac:dyDescent="0.25">
      <c r="B25" s="184" t="s">
        <v>526</v>
      </c>
      <c r="C25" s="185" t="s">
        <v>525</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528</v>
      </c>
      <c r="C26" s="185" t="s">
        <v>527</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265</v>
      </c>
      <c r="C27" s="185" t="s">
        <v>147</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529</v>
      </c>
      <c r="C28" s="185" t="s">
        <v>530</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79106.61</v>
      </c>
      <c r="F28" s="186">
        <f t="shared" si="12"/>
        <v>79106.61</v>
      </c>
      <c r="G28" s="186"/>
      <c r="H28" s="186">
        <f t="shared" si="13"/>
        <v>79106.61</v>
      </c>
      <c r="I28" s="186"/>
      <c r="J28" s="186">
        <f t="shared" si="14"/>
        <v>79106.61</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52737.74</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26368.87</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79106.61</v>
      </c>
      <c r="AC28" s="186">
        <f t="shared" si="15"/>
        <v>79106.61</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79106.61</v>
      </c>
    </row>
    <row r="29" spans="2:42" x14ac:dyDescent="0.25">
      <c r="B29" s="184" t="s">
        <v>532</v>
      </c>
      <c r="C29" s="185" t="s">
        <v>531</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39553.305</v>
      </c>
      <c r="F29" s="186">
        <f t="shared" ref="F29:F30" si="36">D29+E29</f>
        <v>39553.305</v>
      </c>
      <c r="G29" s="186"/>
      <c r="H29" s="186">
        <f t="shared" ref="H29:H30" si="37">F29-G29</f>
        <v>39553.305</v>
      </c>
      <c r="I29" s="186"/>
      <c r="J29" s="186">
        <f t="shared" ref="J29:J30" si="38">F29-I29</f>
        <v>39553.305</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26368.87</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13184.434999999999</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39553.305</v>
      </c>
      <c r="AC29" s="186">
        <f t="shared" ref="AC29:AC30" si="39">Z29+AA29+AB29</f>
        <v>39553.305</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39553.305</v>
      </c>
    </row>
    <row r="30" spans="2:42" x14ac:dyDescent="0.25">
      <c r="B30" s="184" t="s">
        <v>266</v>
      </c>
      <c r="C30" s="185" t="s">
        <v>148</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534</v>
      </c>
      <c r="C31" s="185" t="s">
        <v>533</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267</v>
      </c>
      <c r="C32" s="185" t="s">
        <v>149</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535</v>
      </c>
      <c r="C33" s="185" t="s">
        <v>537</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536</v>
      </c>
      <c r="C34" s="185" t="s">
        <v>538</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540</v>
      </c>
      <c r="C35" s="185" t="s">
        <v>539</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283</v>
      </c>
      <c r="C36" s="185" t="s">
        <v>166</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541</v>
      </c>
      <c r="C37" s="185" t="s">
        <v>542</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x14ac:dyDescent="0.25">
      <c r="B38" s="184" t="s">
        <v>543</v>
      </c>
      <c r="C38" s="185" t="s">
        <v>544</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x14ac:dyDescent="0.25">
      <c r="B39" s="184" t="s">
        <v>545</v>
      </c>
      <c r="C39" s="185" t="s">
        <v>546</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284</v>
      </c>
      <c r="C40" s="185" t="s">
        <v>167</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547</v>
      </c>
      <c r="C41" s="185" t="s">
        <v>548</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549</v>
      </c>
      <c r="C42" s="185" t="s">
        <v>550</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551</v>
      </c>
      <c r="C43" s="185" t="s">
        <v>552</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553</v>
      </c>
      <c r="C44" s="185" t="s">
        <v>554</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259</v>
      </c>
      <c r="C45" s="185" t="s">
        <v>150</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555</v>
      </c>
      <c r="C46" s="185" t="s">
        <v>556</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268</v>
      </c>
      <c r="C47" s="194" t="s">
        <v>151</v>
      </c>
      <c r="D47" s="195">
        <f>SUM(D48:D82)</f>
        <v>0</v>
      </c>
      <c r="E47" s="195">
        <f>SUM(E48:E82)</f>
        <v>8000</v>
      </c>
      <c r="F47" s="195">
        <f t="shared" si="0"/>
        <v>8000</v>
      </c>
      <c r="G47" s="195">
        <f>SUM(G48:G82)</f>
        <v>0</v>
      </c>
      <c r="H47" s="195">
        <f t="shared" si="3"/>
        <v>8000</v>
      </c>
      <c r="I47" s="195">
        <f t="shared" ref="I47:AB47" si="100">SUM(I48:I82)</f>
        <v>0</v>
      </c>
      <c r="J47" s="195">
        <f t="shared" si="100"/>
        <v>8000</v>
      </c>
      <c r="K47" s="195">
        <f t="shared" si="100"/>
        <v>0</v>
      </c>
      <c r="L47" s="195">
        <f t="shared" si="100"/>
        <v>0</v>
      </c>
      <c r="M47" s="195">
        <f t="shared" si="100"/>
        <v>0</v>
      </c>
      <c r="N47" s="195">
        <f t="shared" si="100"/>
        <v>0</v>
      </c>
      <c r="O47" s="195">
        <f t="shared" si="100"/>
        <v>8000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8000</v>
      </c>
      <c r="AB47" s="195">
        <f t="shared" si="100"/>
        <v>0</v>
      </c>
      <c r="AC47" s="195">
        <f t="shared" si="15"/>
        <v>8000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8000</v>
      </c>
    </row>
    <row r="48" spans="2:42" x14ac:dyDescent="0.25">
      <c r="B48" s="184" t="s">
        <v>557</v>
      </c>
      <c r="C48" s="185" t="s">
        <v>558</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269</v>
      </c>
      <c r="C49" s="185" t="s">
        <v>152</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559</v>
      </c>
      <c r="C50" s="185" t="s">
        <v>560</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561</v>
      </c>
      <c r="C51" s="185" t="s">
        <v>562</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270</v>
      </c>
      <c r="C52" s="185" t="s">
        <v>153</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563</v>
      </c>
      <c r="C53" s="185" t="s">
        <v>564</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565</v>
      </c>
      <c r="C54" s="185" t="s">
        <v>531</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271</v>
      </c>
      <c r="C55" s="185" t="s">
        <v>154</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566</v>
      </c>
      <c r="C56" s="185" t="s">
        <v>567</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568</v>
      </c>
      <c r="C57" s="185" t="s">
        <v>538</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569</v>
      </c>
      <c r="C58" s="185" t="s">
        <v>539</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570</v>
      </c>
      <c r="C59" s="185" t="s">
        <v>571</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572</v>
      </c>
      <c r="C60" s="185" t="s">
        <v>573</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574</v>
      </c>
      <c r="C61" s="185" t="s">
        <v>546</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575</v>
      </c>
      <c r="C62" s="185" t="s">
        <v>576</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272</v>
      </c>
      <c r="C63" s="185" t="s">
        <v>155</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577</v>
      </c>
      <c r="C64" s="185" t="s">
        <v>578</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64" s="186">
        <f t="shared" ref="F64" si="158">D64+E64</f>
        <v>8000</v>
      </c>
      <c r="G64" s="186"/>
      <c r="H64" s="186">
        <f t="shared" ref="H64" si="159">F64-G64</f>
        <v>8000</v>
      </c>
      <c r="I64" s="186"/>
      <c r="J64" s="186">
        <f t="shared" ref="J64" si="160">F64-I64</f>
        <v>8000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8000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8000</v>
      </c>
    </row>
    <row r="65" spans="2:42" x14ac:dyDescent="0.25">
      <c r="B65" s="184" t="s">
        <v>579</v>
      </c>
      <c r="C65" s="185" t="s">
        <v>580</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581</v>
      </c>
      <c r="C66" s="185" t="s">
        <v>582</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583</v>
      </c>
      <c r="C67" s="185" t="s">
        <v>584</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585</v>
      </c>
      <c r="C68" s="185" t="s">
        <v>586</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587</v>
      </c>
      <c r="C69" s="185" t="s">
        <v>588</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589</v>
      </c>
      <c r="C70" s="185" t="s">
        <v>590</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591</v>
      </c>
      <c r="C71" s="185" t="s">
        <v>592</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285</v>
      </c>
      <c r="C72" s="185" t="s">
        <v>168</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593</v>
      </c>
      <c r="C73" s="185" t="s">
        <v>594</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595</v>
      </c>
      <c r="C74" s="185" t="s">
        <v>596</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597</v>
      </c>
      <c r="C75" s="185" t="s">
        <v>598</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599</v>
      </c>
      <c r="C76" s="185" t="s">
        <v>600</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601</v>
      </c>
      <c r="C77" s="185" t="s">
        <v>602</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603</v>
      </c>
      <c r="C78" s="185" t="s">
        <v>604</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605</v>
      </c>
      <c r="C79" s="185" t="s">
        <v>606</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607</v>
      </c>
      <c r="C80" s="185" t="s">
        <v>608</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609</v>
      </c>
      <c r="C81" s="185" t="s">
        <v>610</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611</v>
      </c>
      <c r="C82" s="185" t="s">
        <v>612</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273</v>
      </c>
      <c r="C83" s="194" t="s">
        <v>156</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x14ac:dyDescent="0.25">
      <c r="B84" s="184" t="s">
        <v>274</v>
      </c>
      <c r="C84" s="185" t="s">
        <v>157</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613</v>
      </c>
      <c r="C85" s="185" t="s">
        <v>614</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x14ac:dyDescent="0.25">
      <c r="B86" s="184" t="s">
        <v>275</v>
      </c>
      <c r="C86" s="185" t="s">
        <v>158</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615</v>
      </c>
      <c r="C87" s="185" t="s">
        <v>616</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617</v>
      </c>
      <c r="C88" s="185" t="s">
        <v>618</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276</v>
      </c>
      <c r="C89" s="194" t="s">
        <v>159</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x14ac:dyDescent="0.25">
      <c r="B90" s="184" t="s">
        <v>277</v>
      </c>
      <c r="C90" s="185" t="s">
        <v>160</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619</v>
      </c>
      <c r="C91" s="185" t="s">
        <v>620</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x14ac:dyDescent="0.25">
      <c r="B92" s="184" t="s">
        <v>278</v>
      </c>
      <c r="C92" s="185" t="s">
        <v>161</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621</v>
      </c>
      <c r="C93" s="185" t="s">
        <v>622</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623</v>
      </c>
      <c r="C94" s="185" t="s">
        <v>624</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625</v>
      </c>
      <c r="C95" s="185" t="s">
        <v>626</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279</v>
      </c>
      <c r="C96" s="194" t="s">
        <v>162</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x14ac:dyDescent="0.25">
      <c r="B97" s="184" t="s">
        <v>631</v>
      </c>
      <c r="C97" s="185" t="s">
        <v>632</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x14ac:dyDescent="0.25">
      <c r="B98" s="184" t="s">
        <v>633</v>
      </c>
      <c r="C98" s="185" t="s">
        <v>634</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280</v>
      </c>
      <c r="C99" s="185" t="s">
        <v>163</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627</v>
      </c>
      <c r="C100" s="185" t="s">
        <v>628</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x14ac:dyDescent="0.25">
      <c r="B101" s="184" t="s">
        <v>629</v>
      </c>
      <c r="C101" s="185" t="s">
        <v>630</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x14ac:dyDescent="0.25">
      <c r="B102" s="184" t="s">
        <v>281</v>
      </c>
      <c r="C102" s="185" t="s">
        <v>164</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635</v>
      </c>
      <c r="C103" s="185" t="s">
        <v>632</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282</v>
      </c>
      <c r="C104" s="185" t="s">
        <v>165</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636</v>
      </c>
      <c r="C105" s="185" t="s">
        <v>634</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286</v>
      </c>
      <c r="C106" s="182" t="s">
        <v>169</v>
      </c>
      <c r="D106" s="183">
        <f>D107+D118+D133+D149+D164+D190+D207+D214</f>
        <v>0</v>
      </c>
      <c r="E106" s="183">
        <f>E107+E118+E133+E149+E164+E190+E207+E214</f>
        <v>227900</v>
      </c>
      <c r="F106" s="183">
        <f t="shared" si="0"/>
        <v>227900</v>
      </c>
      <c r="G106" s="183">
        <f>G107+G118+G133+G149+G164+G190+G207+G214</f>
        <v>0</v>
      </c>
      <c r="H106" s="183">
        <f t="shared" si="3"/>
        <v>227900</v>
      </c>
      <c r="I106" s="183">
        <f>I107+I118+I133+I149+I164+I190+I207+I214</f>
        <v>0</v>
      </c>
      <c r="J106" s="183">
        <f t="shared" si="4"/>
        <v>227900</v>
      </c>
      <c r="K106" s="183">
        <f t="shared" ref="K106:AB106" si="291">K107+K118+K133+K149+K164+K190+K207+K214</f>
        <v>118000</v>
      </c>
      <c r="L106" s="183">
        <f t="shared" si="291"/>
        <v>0</v>
      </c>
      <c r="M106" s="183">
        <f t="shared" si="291"/>
        <v>0</v>
      </c>
      <c r="N106" s="183">
        <f t="shared" si="291"/>
        <v>0</v>
      </c>
      <c r="O106" s="183">
        <f t="shared" si="291"/>
        <v>22400</v>
      </c>
      <c r="P106" s="183">
        <f t="shared" si="291"/>
        <v>0</v>
      </c>
      <c r="Q106" s="183">
        <f t="shared" si="291"/>
        <v>0</v>
      </c>
      <c r="R106" s="183">
        <f t="shared" si="291"/>
        <v>0</v>
      </c>
      <c r="S106" s="183">
        <f t="shared" si="291"/>
        <v>0</v>
      </c>
      <c r="T106" s="183">
        <f t="shared" ref="T106" si="292">T107+T118+T133+T149+T164+T190+T207+T214</f>
        <v>0</v>
      </c>
      <c r="U106" s="183">
        <f t="shared" si="291"/>
        <v>60000</v>
      </c>
      <c r="V106" s="183">
        <f t="shared" si="291"/>
        <v>0</v>
      </c>
      <c r="W106" s="183">
        <f t="shared" si="291"/>
        <v>0</v>
      </c>
      <c r="X106" s="183">
        <f t="shared" si="291"/>
        <v>0</v>
      </c>
      <c r="Y106" s="183">
        <f t="shared" si="291"/>
        <v>0</v>
      </c>
      <c r="Z106" s="183">
        <f t="shared" si="291"/>
        <v>127000</v>
      </c>
      <c r="AA106" s="183">
        <f t="shared" si="291"/>
        <v>36900</v>
      </c>
      <c r="AB106" s="183">
        <f t="shared" si="291"/>
        <v>70000</v>
      </c>
      <c r="AC106" s="183">
        <f t="shared" si="7"/>
        <v>233900</v>
      </c>
      <c r="AD106" s="183">
        <f>AD107+AD118+AD133+AD149+AD164+AD190+AD207+AD214</f>
        <v>0</v>
      </c>
      <c r="AE106" s="183">
        <f>AE107+AE118+AE133+AE149+AE164+AE190+AE207+AE214</f>
        <v>0</v>
      </c>
      <c r="AF106" s="183">
        <f>AF107+AF118+AF133+AF149+AF164+AF190+AF207+AF214</f>
        <v>0</v>
      </c>
      <c r="AG106" s="183">
        <f t="shared" si="8"/>
        <v>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96000</v>
      </c>
      <c r="AN106" s="183">
        <f>AN107+AN118+AN133+AN149+AN164+AN190+AN207+AN214</f>
        <v>0</v>
      </c>
      <c r="AO106" s="183">
        <f t="shared" si="10"/>
        <v>96000</v>
      </c>
      <c r="AP106" s="183">
        <f t="shared" si="11"/>
        <v>329900</v>
      </c>
    </row>
    <row r="107" spans="2:42" x14ac:dyDescent="0.25">
      <c r="B107" s="193" t="s">
        <v>287</v>
      </c>
      <c r="C107" s="194" t="s">
        <v>170</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637</v>
      </c>
      <c r="C108" s="185" t="s">
        <v>132</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638</v>
      </c>
      <c r="C109" s="185" t="s">
        <v>639</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640</v>
      </c>
      <c r="C110" s="185" t="s">
        <v>641</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288</v>
      </c>
      <c r="C111" s="185" t="s">
        <v>171</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642</v>
      </c>
      <c r="C112" s="185" t="s">
        <v>643</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644</v>
      </c>
      <c r="C113" s="185" t="s">
        <v>645</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646</v>
      </c>
      <c r="C114" s="185" t="s">
        <v>647</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648</v>
      </c>
      <c r="C115" s="185" t="s">
        <v>649</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650</v>
      </c>
      <c r="C116" s="185" t="s">
        <v>651</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652</v>
      </c>
      <c r="C117" s="185" t="s">
        <v>653</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289</v>
      </c>
      <c r="C118" s="194" t="s">
        <v>172</v>
      </c>
      <c r="D118" s="195">
        <f>SUM(D119:D132)</f>
        <v>0</v>
      </c>
      <c r="E118" s="195">
        <f>SUM(E119:E132)</f>
        <v>22400</v>
      </c>
      <c r="F118" s="195">
        <f t="shared" si="293"/>
        <v>22400</v>
      </c>
      <c r="G118" s="195">
        <f t="shared" ref="G118:I118" si="329">SUM(G119:G132)</f>
        <v>0</v>
      </c>
      <c r="H118" s="195">
        <f t="shared" si="3"/>
        <v>22400</v>
      </c>
      <c r="I118" s="195">
        <f t="shared" si="329"/>
        <v>0</v>
      </c>
      <c r="J118" s="195">
        <f t="shared" si="4"/>
        <v>22400</v>
      </c>
      <c r="K118" s="195">
        <f t="shared" ref="K118:AN118" si="330">SUM(K119:K132)</f>
        <v>0</v>
      </c>
      <c r="L118" s="195">
        <f t="shared" si="330"/>
        <v>0</v>
      </c>
      <c r="M118" s="195">
        <f t="shared" si="330"/>
        <v>0</v>
      </c>
      <c r="N118" s="195">
        <f t="shared" si="330"/>
        <v>0</v>
      </c>
      <c r="O118" s="195">
        <f t="shared" si="330"/>
        <v>22400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22400</v>
      </c>
      <c r="AB118" s="195">
        <f t="shared" si="330"/>
        <v>0</v>
      </c>
      <c r="AC118" s="195">
        <f t="shared" si="7"/>
        <v>22400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22400</v>
      </c>
    </row>
    <row r="119" spans="2:42" x14ac:dyDescent="0.25">
      <c r="B119" s="184" t="s">
        <v>290</v>
      </c>
      <c r="C119" s="185" t="s">
        <v>173</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654</v>
      </c>
      <c r="C120" s="185" t="s">
        <v>655</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291</v>
      </c>
      <c r="C121" s="185" t="s">
        <v>174</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656</v>
      </c>
      <c r="C122" s="185" t="s">
        <v>657</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658</v>
      </c>
      <c r="C123" s="185" t="s">
        <v>659</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660</v>
      </c>
      <c r="C124" s="185" t="s">
        <v>661</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662</v>
      </c>
      <c r="C125" s="185" t="s">
        <v>663</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664</v>
      </c>
      <c r="C126" s="185" t="s">
        <v>665</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666</v>
      </c>
      <c r="C127" s="185" t="s">
        <v>667</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668</v>
      </c>
      <c r="C128" s="185" t="s">
        <v>669</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292</v>
      </c>
      <c r="C129" s="185" t="s">
        <v>175</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670</v>
      </c>
      <c r="C130" s="185" t="s">
        <v>671</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672</v>
      </c>
      <c r="C131" s="185" t="s">
        <v>673</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674</v>
      </c>
      <c r="C132" s="185" t="s">
        <v>675</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22400</v>
      </c>
      <c r="F132" s="186">
        <f t="shared" si="293"/>
        <v>22400</v>
      </c>
      <c r="G132" s="186"/>
      <c r="H132" s="186">
        <f t="shared" si="334"/>
        <v>22400</v>
      </c>
      <c r="I132" s="186"/>
      <c r="J132" s="186">
        <f t="shared" si="335"/>
        <v>22400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22400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22400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22400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22400</v>
      </c>
    </row>
    <row r="133" spans="2:42" x14ac:dyDescent="0.25">
      <c r="B133" s="193" t="s">
        <v>293</v>
      </c>
      <c r="C133" s="194" t="s">
        <v>176</v>
      </c>
      <c r="D133" s="195">
        <f>SUM(D134:D148)</f>
        <v>0</v>
      </c>
      <c r="E133" s="195">
        <f>SUM(E134:E148)</f>
        <v>60000</v>
      </c>
      <c r="F133" s="195">
        <f t="shared" si="293"/>
        <v>60000</v>
      </c>
      <c r="G133" s="195">
        <f t="shared" ref="G133:I133" si="365">SUM(G134:G148)</f>
        <v>0</v>
      </c>
      <c r="H133" s="195">
        <f t="shared" si="3"/>
        <v>60000</v>
      </c>
      <c r="I133" s="195">
        <f t="shared" si="365"/>
        <v>0</v>
      </c>
      <c r="J133" s="195">
        <f t="shared" si="4"/>
        <v>60000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60000</v>
      </c>
      <c r="V133" s="195">
        <f t="shared" si="366"/>
        <v>0</v>
      </c>
      <c r="W133" s="195">
        <f t="shared" ref="W133" si="369">SUM(W134:W148)</f>
        <v>0</v>
      </c>
      <c r="X133" s="195">
        <f t="shared" si="366"/>
        <v>0</v>
      </c>
      <c r="Y133" s="195">
        <f t="shared" si="366"/>
        <v>0</v>
      </c>
      <c r="Z133" s="195">
        <f t="shared" si="366"/>
        <v>0</v>
      </c>
      <c r="AA133" s="195">
        <f t="shared" si="366"/>
        <v>0</v>
      </c>
      <c r="AB133" s="195">
        <f t="shared" si="366"/>
        <v>60000</v>
      </c>
      <c r="AC133" s="195">
        <f t="shared" si="7"/>
        <v>60000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60000</v>
      </c>
    </row>
    <row r="134" spans="2:42" x14ac:dyDescent="0.25">
      <c r="B134" s="184" t="s">
        <v>676</v>
      </c>
      <c r="C134" s="185" t="s">
        <v>677</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134" s="186">
        <f t="shared" si="293"/>
        <v>60000</v>
      </c>
      <c r="G134" s="186"/>
      <c r="H134" s="186">
        <f t="shared" ref="H134:H148" si="370">F134-G134</f>
        <v>60000</v>
      </c>
      <c r="I134" s="186"/>
      <c r="J134" s="186">
        <f t="shared" ref="J134:J148" si="371">F134-I134</f>
        <v>60000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C134" s="186">
        <f t="shared" ref="AC134:AC148" si="372">Z134+AA134+AB134</f>
        <v>60000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60000</v>
      </c>
    </row>
    <row r="135" spans="2:42" x14ac:dyDescent="0.25">
      <c r="B135" s="184" t="s">
        <v>294</v>
      </c>
      <c r="C135" s="185" t="s">
        <v>177</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678</v>
      </c>
      <c r="C136" s="185" t="s">
        <v>679</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295</v>
      </c>
      <c r="C137" s="185" t="s">
        <v>178</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680</v>
      </c>
      <c r="C138" s="185" t="s">
        <v>681</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x14ac:dyDescent="0.25">
      <c r="B139" s="184" t="s">
        <v>682</v>
      </c>
      <c r="C139" s="185" t="s">
        <v>683</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x14ac:dyDescent="0.25">
      <c r="B140" s="184" t="s">
        <v>684</v>
      </c>
      <c r="C140" s="185" t="s">
        <v>685</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x14ac:dyDescent="0.25">
      <c r="B141" s="184" t="s">
        <v>686</v>
      </c>
      <c r="C141" s="185" t="s">
        <v>687</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688</v>
      </c>
      <c r="C142" s="185" t="s">
        <v>689</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690</v>
      </c>
      <c r="C143" s="185" t="s">
        <v>691</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692</v>
      </c>
      <c r="C144" s="185" t="s">
        <v>693</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694</v>
      </c>
      <c r="C145" s="185" t="s">
        <v>695</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696</v>
      </c>
      <c r="C146" s="185" t="s">
        <v>697</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698</v>
      </c>
      <c r="C147" s="185" t="s">
        <v>699</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x14ac:dyDescent="0.25">
      <c r="B148" s="184" t="s">
        <v>700</v>
      </c>
      <c r="C148" s="185" t="s">
        <v>701</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296</v>
      </c>
      <c r="C149" s="194" t="s">
        <v>179</v>
      </c>
      <c r="D149" s="195">
        <f>SUM(D150:D163)</f>
        <v>0</v>
      </c>
      <c r="E149" s="195">
        <f>SUM(E150:E163)</f>
        <v>31000</v>
      </c>
      <c r="F149" s="195">
        <f t="shared" si="293"/>
        <v>31000</v>
      </c>
      <c r="G149" s="195">
        <f>SUM(G150:G163)</f>
        <v>0</v>
      </c>
      <c r="H149" s="195">
        <f t="shared" si="3"/>
        <v>31000</v>
      </c>
      <c r="I149" s="195">
        <f>SUM(I150:I163)</f>
        <v>0</v>
      </c>
      <c r="J149" s="195">
        <f t="shared" si="4"/>
        <v>31000</v>
      </c>
      <c r="K149" s="195">
        <f t="shared" ref="K149:AB149" si="409">SUM(K150:K163)</f>
        <v>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0</v>
      </c>
      <c r="W149" s="195">
        <f t="shared" ref="W149" si="412">SUM(W150:W163)</f>
        <v>0</v>
      </c>
      <c r="X149" s="195">
        <f t="shared" si="409"/>
        <v>0</v>
      </c>
      <c r="Y149" s="195">
        <f t="shared" si="409"/>
        <v>0</v>
      </c>
      <c r="Z149" s="195">
        <f t="shared" si="409"/>
        <v>31000</v>
      </c>
      <c r="AA149" s="195">
        <f t="shared" si="409"/>
        <v>0</v>
      </c>
      <c r="AB149" s="195">
        <f t="shared" si="409"/>
        <v>0</v>
      </c>
      <c r="AC149" s="195">
        <f t="shared" si="7"/>
        <v>31000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31000</v>
      </c>
    </row>
    <row r="150" spans="2:42" x14ac:dyDescent="0.25">
      <c r="B150" s="184" t="s">
        <v>702</v>
      </c>
      <c r="C150" s="185" t="s">
        <v>703</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297</v>
      </c>
      <c r="C151" s="185" t="s">
        <v>180</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704</v>
      </c>
      <c r="C152" s="185" t="s">
        <v>705</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706</v>
      </c>
      <c r="C153" s="185" t="s">
        <v>707</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298</v>
      </c>
      <c r="C154" s="185" t="s">
        <v>181</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708</v>
      </c>
      <c r="C155" s="185" t="s">
        <v>709</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710</v>
      </c>
      <c r="C156" s="185" t="s">
        <v>711</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299</v>
      </c>
      <c r="C157" s="185" t="s">
        <v>182</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712</v>
      </c>
      <c r="C158" s="185" t="s">
        <v>713</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31000</v>
      </c>
      <c r="F158" s="186">
        <f t="shared" si="420"/>
        <v>31000</v>
      </c>
      <c r="G158" s="186"/>
      <c r="H158" s="186">
        <f t="shared" si="421"/>
        <v>31000</v>
      </c>
      <c r="I158" s="186"/>
      <c r="J158" s="186">
        <f t="shared" si="422"/>
        <v>31000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31000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31000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31000</v>
      </c>
    </row>
    <row r="159" spans="2:42" x14ac:dyDescent="0.25">
      <c r="B159" s="184" t="s">
        <v>714</v>
      </c>
      <c r="C159" s="185" t="s">
        <v>715</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716</v>
      </c>
      <c r="C160" s="185" t="s">
        <v>717</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x14ac:dyDescent="0.25">
      <c r="B161" s="184" t="s">
        <v>300</v>
      </c>
      <c r="C161" s="185" t="s">
        <v>183</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718</v>
      </c>
      <c r="C162" s="185" t="s">
        <v>719</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x14ac:dyDescent="0.25">
      <c r="B163" s="184" t="s">
        <v>720</v>
      </c>
      <c r="C163" s="185" t="s">
        <v>721</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301</v>
      </c>
      <c r="C164" s="194" t="s">
        <v>184</v>
      </c>
      <c r="D164" s="195">
        <f>SUM(D165:D189)</f>
        <v>0</v>
      </c>
      <c r="E164" s="195">
        <f>SUM(E165:E189)</f>
        <v>12500</v>
      </c>
      <c r="F164" s="195">
        <f t="shared" si="293"/>
        <v>12500</v>
      </c>
      <c r="G164" s="195">
        <f>SUM(G165:G189)</f>
        <v>0</v>
      </c>
      <c r="H164" s="195">
        <f t="shared" si="3"/>
        <v>12500</v>
      </c>
      <c r="I164" s="195">
        <f>SUM(I165:I189)</f>
        <v>0</v>
      </c>
      <c r="J164" s="195">
        <f t="shared" si="4"/>
        <v>12500</v>
      </c>
      <c r="K164" s="195">
        <f t="shared" ref="K164:AB164" si="436">SUM(K165:K189)</f>
        <v>10000</v>
      </c>
      <c r="L164" s="195">
        <f t="shared" si="436"/>
        <v>0</v>
      </c>
      <c r="M164" s="195">
        <f t="shared" si="436"/>
        <v>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2500</v>
      </c>
      <c r="AB164" s="195">
        <f t="shared" si="436"/>
        <v>10000</v>
      </c>
      <c r="AC164" s="195">
        <f t="shared" si="7"/>
        <v>12500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12500</v>
      </c>
    </row>
    <row r="165" spans="2:42" x14ac:dyDescent="0.25">
      <c r="B165" s="184" t="s">
        <v>302</v>
      </c>
      <c r="C165" s="185" t="s">
        <v>185</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722</v>
      </c>
      <c r="C166" s="185" t="s">
        <v>723</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x14ac:dyDescent="0.25">
      <c r="B167" s="184" t="s">
        <v>724</v>
      </c>
      <c r="C167" s="185" t="s">
        <v>725</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x14ac:dyDescent="0.25">
      <c r="B168" s="184" t="s">
        <v>726</v>
      </c>
      <c r="C168" s="185" t="s">
        <v>727</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728</v>
      </c>
      <c r="C169" s="185" t="s">
        <v>729</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303</v>
      </c>
      <c r="C170" s="185" t="s">
        <v>186</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730</v>
      </c>
      <c r="C171" s="185" t="s">
        <v>731</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v>
      </c>
      <c r="F171" s="186">
        <f t="shared" si="455"/>
        <v>12500</v>
      </c>
      <c r="G171" s="186"/>
      <c r="H171" s="186">
        <f t="shared" si="456"/>
        <v>12500</v>
      </c>
      <c r="I171" s="186"/>
      <c r="J171" s="186">
        <f t="shared" si="457"/>
        <v>12500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C171" s="186">
        <f t="shared" si="458"/>
        <v>12500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12500</v>
      </c>
    </row>
    <row r="172" spans="2:42" x14ac:dyDescent="0.25">
      <c r="B172" s="184" t="s">
        <v>732</v>
      </c>
      <c r="C172" s="185" t="s">
        <v>733</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734</v>
      </c>
      <c r="C173" s="185" t="s">
        <v>735</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736</v>
      </c>
      <c r="C174" s="185" t="s">
        <v>737</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738</v>
      </c>
      <c r="C175" s="185" t="s">
        <v>739</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304</v>
      </c>
      <c r="C176" s="185" t="s">
        <v>740</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741</v>
      </c>
      <c r="C177" s="185" t="s">
        <v>742</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305</v>
      </c>
      <c r="C178" s="185" t="s">
        <v>743</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744</v>
      </c>
      <c r="C179" s="185" t="s">
        <v>743</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745</v>
      </c>
      <c r="C180" s="185" t="s">
        <v>746</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747</v>
      </c>
      <c r="C181" s="185" t="s">
        <v>748</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306</v>
      </c>
      <c r="C182" s="185" t="s">
        <v>749</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750</v>
      </c>
      <c r="C183" s="185" t="s">
        <v>749</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751</v>
      </c>
      <c r="C184" s="185" t="s">
        <v>752</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753</v>
      </c>
      <c r="C185" s="185" t="s">
        <v>754</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307</v>
      </c>
      <c r="C186" s="185" t="s">
        <v>755</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x14ac:dyDescent="0.25">
      <c r="B187" s="184" t="s">
        <v>756</v>
      </c>
      <c r="C187" s="185" t="s">
        <v>757</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758</v>
      </c>
      <c r="C188" s="185" t="s">
        <v>759</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760</v>
      </c>
      <c r="C189" s="185" t="s">
        <v>761</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308</v>
      </c>
      <c r="C190" s="194" t="s">
        <v>187</v>
      </c>
      <c r="D190" s="195">
        <f>D191+D199</f>
        <v>0</v>
      </c>
      <c r="E190" s="195">
        <f>E191+E199</f>
        <v>102000</v>
      </c>
      <c r="F190" s="195">
        <f t="shared" si="293"/>
        <v>102000</v>
      </c>
      <c r="G190" s="195">
        <f>SUM(G191:G206)</f>
        <v>0</v>
      </c>
      <c r="H190" s="195">
        <f t="shared" si="3"/>
        <v>102000</v>
      </c>
      <c r="I190" s="195">
        <f>SUM(I191:I206)</f>
        <v>0</v>
      </c>
      <c r="J190" s="195">
        <f t="shared" si="4"/>
        <v>102000</v>
      </c>
      <c r="K190" s="195">
        <f t="shared" ref="K190:AB190" si="479">SUM(K191:K206)</f>
        <v>108000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0</v>
      </c>
      <c r="U190" s="195">
        <f t="shared" si="479"/>
        <v>0</v>
      </c>
      <c r="V190" s="195">
        <f t="shared" si="479"/>
        <v>0</v>
      </c>
      <c r="W190" s="195">
        <f t="shared" si="479"/>
        <v>0</v>
      </c>
      <c r="X190" s="195">
        <f t="shared" si="479"/>
        <v>0</v>
      </c>
      <c r="Y190" s="195">
        <f t="shared" si="479"/>
        <v>0</v>
      </c>
      <c r="Z190" s="195">
        <f t="shared" si="479"/>
        <v>96000</v>
      </c>
      <c r="AA190" s="195">
        <f t="shared" si="479"/>
        <v>12000</v>
      </c>
      <c r="AB190" s="195">
        <f t="shared" si="479"/>
        <v>0</v>
      </c>
      <c r="AC190" s="195">
        <f t="shared" si="7"/>
        <v>108000</v>
      </c>
      <c r="AD190" s="195">
        <f>SUM(AD191:AD206)</f>
        <v>0</v>
      </c>
      <c r="AE190" s="195">
        <f>SUM(AE191:AE206)</f>
        <v>0</v>
      </c>
      <c r="AF190" s="195">
        <f>SUM(AF191:AF206)</f>
        <v>0</v>
      </c>
      <c r="AG190" s="195">
        <f t="shared" si="8"/>
        <v>0</v>
      </c>
      <c r="AH190" s="195">
        <f>SUM(AH191:AH206)</f>
        <v>0</v>
      </c>
      <c r="AI190" s="195">
        <f>SUM(AI191:AI206)</f>
        <v>0</v>
      </c>
      <c r="AJ190" s="195">
        <f>SUM(AJ191:AJ206)</f>
        <v>0</v>
      </c>
      <c r="AK190" s="195">
        <f t="shared" si="9"/>
        <v>0</v>
      </c>
      <c r="AL190" s="195">
        <f>SUM(AL191:AL206)</f>
        <v>0</v>
      </c>
      <c r="AM190" s="195">
        <f>SUM(AM191:AM206)</f>
        <v>96000</v>
      </c>
      <c r="AN190" s="195">
        <f>SUM(AN191:AN206)</f>
        <v>0</v>
      </c>
      <c r="AO190" s="195">
        <f t="shared" si="10"/>
        <v>96000</v>
      </c>
      <c r="AP190" s="195">
        <f t="shared" si="11"/>
        <v>204000</v>
      </c>
    </row>
    <row r="191" spans="2:42" x14ac:dyDescent="0.25">
      <c r="B191" s="193" t="s">
        <v>309</v>
      </c>
      <c r="C191" s="194" t="s">
        <v>188</v>
      </c>
      <c r="D191" s="195">
        <f>SUM(D192:D198)</f>
        <v>0</v>
      </c>
      <c r="E191" s="195">
        <f>SUM(E192:E198)</f>
        <v>0</v>
      </c>
      <c r="F191" s="195">
        <f>D191+E191</f>
        <v>0</v>
      </c>
      <c r="G191" s="195">
        <f>SUM(G192:G198)</f>
        <v>0</v>
      </c>
      <c r="H191" s="195">
        <f>F191-G191</f>
        <v>0</v>
      </c>
      <c r="I191" s="195">
        <f>SUM(I192:I198)</f>
        <v>0</v>
      </c>
      <c r="J191" s="195">
        <f>F191-I191</f>
        <v>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0</v>
      </c>
      <c r="AB191" s="195">
        <f t="shared" si="481"/>
        <v>0</v>
      </c>
      <c r="AC191" s="195">
        <f>Z191+AA191+AB191</f>
        <v>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0</v>
      </c>
    </row>
    <row r="192" spans="2:42" x14ac:dyDescent="0.25">
      <c r="B192" s="184" t="s">
        <v>315</v>
      </c>
      <c r="C192" s="185" t="s">
        <v>194</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762</v>
      </c>
      <c r="C193" s="185" t="s">
        <v>763</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x14ac:dyDescent="0.25">
      <c r="B194" s="184" t="s">
        <v>764</v>
      </c>
      <c r="C194" s="185" t="s">
        <v>765</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x14ac:dyDescent="0.25">
      <c r="B195" s="184" t="s">
        <v>766</v>
      </c>
      <c r="C195" s="185" t="s">
        <v>767</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x14ac:dyDescent="0.25">
      <c r="B196" s="184" t="s">
        <v>768</v>
      </c>
      <c r="C196" s="185" t="s">
        <v>769</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x14ac:dyDescent="0.25">
      <c r="B197" s="184" t="s">
        <v>770</v>
      </c>
      <c r="C197" s="185" t="s">
        <v>771</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772</v>
      </c>
      <c r="C198" s="185" t="s">
        <v>773</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x14ac:dyDescent="0.25">
      <c r="B199" s="193" t="s">
        <v>310</v>
      </c>
      <c r="C199" s="194" t="s">
        <v>189</v>
      </c>
      <c r="D199" s="195">
        <f>SUM(D200:D206)</f>
        <v>0</v>
      </c>
      <c r="E199" s="195">
        <f>SUM(E200:E206)</f>
        <v>102000</v>
      </c>
      <c r="F199" s="195">
        <f>D199+E199</f>
        <v>102000</v>
      </c>
      <c r="G199" s="195">
        <f t="shared" ref="G199:I199" si="510">SUM(G200:G206)</f>
        <v>0</v>
      </c>
      <c r="H199" s="195">
        <f>F199-G199</f>
        <v>102000</v>
      </c>
      <c r="I199" s="195">
        <f t="shared" si="510"/>
        <v>0</v>
      </c>
      <c r="J199" s="195">
        <f>F199-I199</f>
        <v>102000</v>
      </c>
      <c r="K199" s="195">
        <f t="shared" ref="K199:AN199" si="511">SUM(K200:K206)</f>
        <v>54000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0</v>
      </c>
      <c r="V199" s="195">
        <f t="shared" si="511"/>
        <v>0</v>
      </c>
      <c r="W199" s="195">
        <f t="shared" ref="W199" si="514">SUM(W200:W206)</f>
        <v>0</v>
      </c>
      <c r="X199" s="195">
        <f t="shared" si="511"/>
        <v>0</v>
      </c>
      <c r="Y199" s="195">
        <f t="shared" si="511"/>
        <v>0</v>
      </c>
      <c r="Z199" s="195">
        <f t="shared" si="511"/>
        <v>48000</v>
      </c>
      <c r="AA199" s="195">
        <f t="shared" si="511"/>
        <v>6000</v>
      </c>
      <c r="AB199" s="195">
        <f t="shared" si="511"/>
        <v>0</v>
      </c>
      <c r="AC199" s="195">
        <f>Z199+AA199+AB199</f>
        <v>54000</v>
      </c>
      <c r="AD199" s="195">
        <f t="shared" si="511"/>
        <v>0</v>
      </c>
      <c r="AE199" s="195">
        <f t="shared" si="511"/>
        <v>0</v>
      </c>
      <c r="AF199" s="195">
        <f t="shared" si="511"/>
        <v>0</v>
      </c>
      <c r="AG199" s="195">
        <f>AD199+AE199+AF199</f>
        <v>0</v>
      </c>
      <c r="AH199" s="195">
        <f t="shared" si="511"/>
        <v>0</v>
      </c>
      <c r="AI199" s="195">
        <f t="shared" si="511"/>
        <v>0</v>
      </c>
      <c r="AJ199" s="195">
        <f t="shared" si="511"/>
        <v>0</v>
      </c>
      <c r="AK199" s="195">
        <f>AH199+AI199+AJ199</f>
        <v>0</v>
      </c>
      <c r="AL199" s="195">
        <f t="shared" si="511"/>
        <v>0</v>
      </c>
      <c r="AM199" s="195">
        <f t="shared" si="511"/>
        <v>48000</v>
      </c>
      <c r="AN199" s="195">
        <f t="shared" si="511"/>
        <v>0</v>
      </c>
      <c r="AO199" s="195">
        <f>AL199+AM199+AN199</f>
        <v>48000</v>
      </c>
      <c r="AP199" s="195">
        <f>AC199+AG199+AK199+AO199</f>
        <v>102000</v>
      </c>
    </row>
    <row r="200" spans="2:42" x14ac:dyDescent="0.25">
      <c r="B200" s="184" t="s">
        <v>316</v>
      </c>
      <c r="C200" s="185" t="s">
        <v>195</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x14ac:dyDescent="0.25">
      <c r="B201" s="184" t="s">
        <v>774</v>
      </c>
      <c r="C201" s="185" t="s">
        <v>775</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102000</v>
      </c>
      <c r="F201" s="186">
        <f>D201+E201</f>
        <v>102000</v>
      </c>
      <c r="G201" s="186"/>
      <c r="H201" s="186">
        <f t="shared" si="515"/>
        <v>102000</v>
      </c>
      <c r="I201" s="186"/>
      <c r="J201" s="186">
        <f t="shared" si="516"/>
        <v>102000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54000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54000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48000</v>
      </c>
      <c r="AP201" s="186">
        <f t="shared" si="521"/>
        <v>102000</v>
      </c>
    </row>
    <row r="202" spans="2:42" x14ac:dyDescent="0.25">
      <c r="B202" s="184" t="s">
        <v>776</v>
      </c>
      <c r="C202" s="185" t="s">
        <v>775</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x14ac:dyDescent="0.25">
      <c r="B203" s="184" t="s">
        <v>777</v>
      </c>
      <c r="C203" s="185" t="s">
        <v>778</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x14ac:dyDescent="0.25">
      <c r="B204" s="184" t="s">
        <v>317</v>
      </c>
      <c r="C204" s="185" t="s">
        <v>779</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x14ac:dyDescent="0.25">
      <c r="B205" s="184" t="s">
        <v>780</v>
      </c>
      <c r="C205" s="185" t="s">
        <v>779</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x14ac:dyDescent="0.25">
      <c r="B206" s="184" t="s">
        <v>781</v>
      </c>
      <c r="C206" s="185" t="s">
        <v>782</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x14ac:dyDescent="0.25">
      <c r="B207" s="193" t="s">
        <v>311</v>
      </c>
      <c r="C207" s="194" t="s">
        <v>190</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312</v>
      </c>
      <c r="C208" s="185" t="s">
        <v>191</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x14ac:dyDescent="0.25">
      <c r="B209" s="184" t="s">
        <v>783</v>
      </c>
      <c r="C209" s="185" t="s">
        <v>784</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x14ac:dyDescent="0.25">
      <c r="B210" s="184" t="s">
        <v>785</v>
      </c>
      <c r="C210" s="185" t="s">
        <v>786</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x14ac:dyDescent="0.25">
      <c r="B211" s="184" t="s">
        <v>787</v>
      </c>
      <c r="C211" s="185" t="s">
        <v>788</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x14ac:dyDescent="0.25">
      <c r="B212" s="184" t="s">
        <v>789</v>
      </c>
      <c r="C212" s="185" t="s">
        <v>790</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791</v>
      </c>
      <c r="C213" s="185" t="s">
        <v>792</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x14ac:dyDescent="0.25">
      <c r="B214" s="193" t="s">
        <v>313</v>
      </c>
      <c r="C214" s="194" t="s">
        <v>192</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314</v>
      </c>
      <c r="C215" s="185" t="s">
        <v>193</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793</v>
      </c>
      <c r="C216" s="185" t="s">
        <v>794</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795</v>
      </c>
      <c r="C217" s="185" t="s">
        <v>796</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x14ac:dyDescent="0.25">
      <c r="B218" s="184" t="s">
        <v>797</v>
      </c>
      <c r="C218" s="185" t="s">
        <v>798</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x14ac:dyDescent="0.25">
      <c r="B219" s="184" t="s">
        <v>799</v>
      </c>
      <c r="C219" s="185" t="s">
        <v>800</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x14ac:dyDescent="0.25">
      <c r="B220" s="184" t="s">
        <v>801</v>
      </c>
      <c r="C220" s="185" t="s">
        <v>802</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803</v>
      </c>
      <c r="C221" s="185" t="s">
        <v>804</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x14ac:dyDescent="0.25">
      <c r="B222" s="181" t="s">
        <v>318</v>
      </c>
      <c r="C222" s="182" t="s">
        <v>196</v>
      </c>
      <c r="D222" s="183">
        <f>D223+D235+D243+D260+D267+D312</f>
        <v>500</v>
      </c>
      <c r="E222" s="183">
        <f>E223+E235+E243+E260+E267+E312</f>
        <v>148538.67053333332</v>
      </c>
      <c r="F222" s="183">
        <f t="shared" ref="F222:F382" si="594">D222+E222</f>
        <v>149038.67053333332</v>
      </c>
      <c r="G222" s="183">
        <f>G223+G235+G243+G260+G267+G312</f>
        <v>0</v>
      </c>
      <c r="H222" s="183">
        <f t="shared" ref="H222:H498" si="595">F222-G222</f>
        <v>149038.67053333332</v>
      </c>
      <c r="I222" s="183">
        <f>I223+I235+I243+I260+I267+I312</f>
        <v>0</v>
      </c>
      <c r="J222" s="183">
        <f t="shared" ref="J222:J498" si="596">F222-I222</f>
        <v>149038.67053333332</v>
      </c>
      <c r="K222" s="183">
        <f t="shared" ref="K222:AB222" si="597">K223+K235+K243+K260+K267+K312</f>
        <v>41950</v>
      </c>
      <c r="L222" s="183">
        <f t="shared" si="597"/>
        <v>0</v>
      </c>
      <c r="M222" s="183">
        <f t="shared" si="597"/>
        <v>45695</v>
      </c>
      <c r="N222" s="183">
        <f t="shared" si="597"/>
        <v>0</v>
      </c>
      <c r="O222" s="183">
        <f t="shared" si="597"/>
        <v>10555</v>
      </c>
      <c r="P222" s="183">
        <f t="shared" si="597"/>
        <v>0</v>
      </c>
      <c r="Q222" s="183">
        <f t="shared" si="597"/>
        <v>0</v>
      </c>
      <c r="R222" s="183">
        <f t="shared" si="597"/>
        <v>0</v>
      </c>
      <c r="S222" s="183">
        <f t="shared" si="597"/>
        <v>0</v>
      </c>
      <c r="T222" s="183">
        <f t="shared" ref="T222" si="598">T223+T235+T243+T260+T267+T312</f>
        <v>0</v>
      </c>
      <c r="U222" s="183">
        <f t="shared" si="597"/>
        <v>22000</v>
      </c>
      <c r="V222" s="183">
        <f t="shared" si="597"/>
        <v>0</v>
      </c>
      <c r="W222" s="183">
        <f t="shared" si="597"/>
        <v>0</v>
      </c>
      <c r="X222" s="183">
        <f t="shared" si="597"/>
        <v>0</v>
      </c>
      <c r="Y222" s="183">
        <f t="shared" si="597"/>
        <v>0</v>
      </c>
      <c r="Z222" s="183">
        <f t="shared" si="597"/>
        <v>35000</v>
      </c>
      <c r="AA222" s="183">
        <f t="shared" si="597"/>
        <v>38450</v>
      </c>
      <c r="AB222" s="183">
        <f t="shared" si="597"/>
        <v>21000</v>
      </c>
      <c r="AC222" s="183">
        <f t="shared" ref="AC222:AC498" si="599">Z222+AA222+AB222</f>
        <v>94450</v>
      </c>
      <c r="AD222" s="183">
        <f>AD223+AD235+AD243+AD260+AD267+AD312</f>
        <v>16472.001199999999</v>
      </c>
      <c r="AE222" s="183">
        <f>AE223+AE235+AE243+AE260+AE267+AE312</f>
        <v>0</v>
      </c>
      <c r="AF222" s="183">
        <f>AF223+AF235+AF243+AF260+AF267+AF312</f>
        <v>4250</v>
      </c>
      <c r="AG222" s="183">
        <f t="shared" ref="AG222:AG498" si="600">AD222+AE222+AF222</f>
        <v>20722.001199999999</v>
      </c>
      <c r="AH222" s="183">
        <f>AH223+AH235+AH243+AH260+AH267+AH312</f>
        <v>150</v>
      </c>
      <c r="AI222" s="183">
        <f>AI223+AI235+AI243+AI260+AI267+AI312</f>
        <v>0</v>
      </c>
      <c r="AJ222" s="183">
        <f>AJ223+AJ235+AJ243+AJ260+AJ267+AJ312</f>
        <v>7466.6693333333333</v>
      </c>
      <c r="AK222" s="183">
        <f t="shared" ref="AK222:AK498" si="601">AH222+AI222+AJ222</f>
        <v>7616.6693333333333</v>
      </c>
      <c r="AL222" s="183">
        <f>AL223+AL235+AL243+AL260+AL267+AL312</f>
        <v>0</v>
      </c>
      <c r="AM222" s="183">
        <f>AM223+AM235+AM243+AM260+AM267+AM312</f>
        <v>26250</v>
      </c>
      <c r="AN222" s="183">
        <f>AN223+AN235+AN243+AN260+AN267+AN312</f>
        <v>0</v>
      </c>
      <c r="AO222" s="183">
        <f t="shared" ref="AO222:AO498" si="602">AL222+AM222+AN222</f>
        <v>26250</v>
      </c>
      <c r="AP222" s="183">
        <f t="shared" ref="AP222:AP498" si="603">AC222+AG222+AK222+AO222</f>
        <v>149038.67053333332</v>
      </c>
    </row>
    <row r="223" spans="2:42" x14ac:dyDescent="0.25">
      <c r="B223" s="193" t="s">
        <v>319</v>
      </c>
      <c r="C223" s="194" t="s">
        <v>197</v>
      </c>
      <c r="D223" s="195">
        <f>SUM(D224:D234)</f>
        <v>500</v>
      </c>
      <c r="E223" s="195">
        <f>SUM(E224:E234)</f>
        <v>22500</v>
      </c>
      <c r="F223" s="195">
        <f t="shared" si="594"/>
        <v>23000</v>
      </c>
      <c r="G223" s="195">
        <f>SUM(G224:G234)</f>
        <v>0</v>
      </c>
      <c r="H223" s="195">
        <f t="shared" si="595"/>
        <v>23000</v>
      </c>
      <c r="I223" s="195">
        <f>SUM(I224:I234)</f>
        <v>0</v>
      </c>
      <c r="J223" s="195">
        <f t="shared" si="596"/>
        <v>23000</v>
      </c>
      <c r="K223" s="195">
        <f t="shared" ref="K223:AB223" si="604">SUM(K224:K234)</f>
        <v>500</v>
      </c>
      <c r="L223" s="195">
        <f t="shared" si="604"/>
        <v>0</v>
      </c>
      <c r="M223" s="195">
        <f t="shared" si="604"/>
        <v>0</v>
      </c>
      <c r="N223" s="195">
        <f t="shared" si="604"/>
        <v>0</v>
      </c>
      <c r="O223" s="195">
        <f t="shared" si="604"/>
        <v>0</v>
      </c>
      <c r="P223" s="195">
        <f t="shared" si="604"/>
        <v>0</v>
      </c>
      <c r="Q223" s="195">
        <f t="shared" si="604"/>
        <v>0</v>
      </c>
      <c r="R223" s="195">
        <f t="shared" si="604"/>
        <v>0</v>
      </c>
      <c r="S223" s="195">
        <f t="shared" si="604"/>
        <v>0</v>
      </c>
      <c r="T223" s="195">
        <f t="shared" ref="T223" si="605">SUM(T224:T234)</f>
        <v>0</v>
      </c>
      <c r="U223" s="195">
        <f t="shared" si="604"/>
        <v>0</v>
      </c>
      <c r="V223" s="195">
        <f t="shared" si="604"/>
        <v>0</v>
      </c>
      <c r="W223" s="195">
        <f t="shared" si="604"/>
        <v>0</v>
      </c>
      <c r="X223" s="195">
        <f t="shared" si="604"/>
        <v>0</v>
      </c>
      <c r="Y223" s="195">
        <f t="shared" si="604"/>
        <v>0</v>
      </c>
      <c r="Z223" s="195">
        <f t="shared" si="604"/>
        <v>0</v>
      </c>
      <c r="AA223" s="195">
        <f t="shared" si="604"/>
        <v>500</v>
      </c>
      <c r="AB223" s="195">
        <f t="shared" si="604"/>
        <v>7500</v>
      </c>
      <c r="AC223" s="195">
        <f t="shared" si="599"/>
        <v>8000</v>
      </c>
      <c r="AD223" s="195">
        <f>SUM(AD224:AD234)</f>
        <v>15000</v>
      </c>
      <c r="AE223" s="195">
        <f>SUM(AE224:AE234)</f>
        <v>0</v>
      </c>
      <c r="AF223" s="195">
        <f>SUM(AF224:AF234)</f>
        <v>0</v>
      </c>
      <c r="AG223" s="195">
        <f t="shared" si="600"/>
        <v>15000</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23000</v>
      </c>
    </row>
    <row r="224" spans="2:42" x14ac:dyDescent="0.25">
      <c r="B224" s="184" t="s">
        <v>320</v>
      </c>
      <c r="C224" s="185" t="s">
        <v>198</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x14ac:dyDescent="0.25">
      <c r="B225" s="184" t="s">
        <v>805</v>
      </c>
      <c r="C225" s="185" t="s">
        <v>806</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v>
      </c>
      <c r="F225" s="186">
        <f t="shared" si="594"/>
        <v>23000</v>
      </c>
      <c r="G225" s="186"/>
      <c r="H225" s="186">
        <f t="shared" si="595"/>
        <v>23000</v>
      </c>
      <c r="I225" s="186"/>
      <c r="J225" s="186">
        <f t="shared" si="596"/>
        <v>23000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v>
      </c>
      <c r="AC225" s="186">
        <f t="shared" si="599"/>
        <v>8000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15000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23000</v>
      </c>
    </row>
    <row r="226" spans="2:42" x14ac:dyDescent="0.25">
      <c r="B226" s="184" t="s">
        <v>807</v>
      </c>
      <c r="C226" s="185" t="s">
        <v>808</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x14ac:dyDescent="0.25">
      <c r="B227" s="184" t="s">
        <v>809</v>
      </c>
      <c r="C227" s="185" t="s">
        <v>810</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x14ac:dyDescent="0.25">
      <c r="B228" s="184" t="s">
        <v>811</v>
      </c>
      <c r="C228" s="185" t="s">
        <v>812</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x14ac:dyDescent="0.25">
      <c r="B229" s="184" t="s">
        <v>321</v>
      </c>
      <c r="C229" s="185" t="s">
        <v>813</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x14ac:dyDescent="0.25">
      <c r="B230" s="184" t="s">
        <v>814</v>
      </c>
      <c r="C230" s="185" t="s">
        <v>815</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338</v>
      </c>
      <c r="C231" s="185" t="s">
        <v>209</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852</v>
      </c>
      <c r="C232" s="185" t="s">
        <v>853</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x14ac:dyDescent="0.25">
      <c r="B233" s="184" t="s">
        <v>854</v>
      </c>
      <c r="C233" s="185" t="s">
        <v>855</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x14ac:dyDescent="0.25">
      <c r="B234" s="184" t="s">
        <v>856</v>
      </c>
      <c r="C234" s="185" t="s">
        <v>857</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322</v>
      </c>
      <c r="C235" s="194" t="s">
        <v>199</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x14ac:dyDescent="0.25">
      <c r="B236" s="184" t="s">
        <v>816</v>
      </c>
      <c r="C236" s="185" t="s">
        <v>817</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x14ac:dyDescent="0.25">
      <c r="B237" s="184" t="s">
        <v>818</v>
      </c>
      <c r="C237" s="185" t="s">
        <v>819</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x14ac:dyDescent="0.25">
      <c r="B238" s="184" t="s">
        <v>323</v>
      </c>
      <c r="C238" s="185" t="s">
        <v>820</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x14ac:dyDescent="0.25">
      <c r="B239" s="184" t="s">
        <v>821</v>
      </c>
      <c r="C239" s="185" t="s">
        <v>822</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x14ac:dyDescent="0.25">
      <c r="B240" s="184" t="s">
        <v>823</v>
      </c>
      <c r="C240" s="185" t="s">
        <v>820</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x14ac:dyDescent="0.25">
      <c r="B241" s="184" t="s">
        <v>824</v>
      </c>
      <c r="C241" s="185" t="s">
        <v>825</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x14ac:dyDescent="0.25">
      <c r="B242" s="184" t="s">
        <v>826</v>
      </c>
      <c r="C242" s="185" t="s">
        <v>827</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x14ac:dyDescent="0.25">
      <c r="B243" s="193" t="s">
        <v>324</v>
      </c>
      <c r="C243" s="194" t="s">
        <v>200</v>
      </c>
      <c r="D243" s="195">
        <f>SUM(D244:D259)</f>
        <v>0</v>
      </c>
      <c r="E243" s="195">
        <f>SUM(E244:E259)</f>
        <v>32340</v>
      </c>
      <c r="F243" s="195">
        <f t="shared" si="594"/>
        <v>32340</v>
      </c>
      <c r="G243" s="195">
        <f>SUM(G244:G259)</f>
        <v>0</v>
      </c>
      <c r="H243" s="195">
        <f t="shared" si="595"/>
        <v>32340</v>
      </c>
      <c r="I243" s="195">
        <f>SUM(I244:I259)</f>
        <v>0</v>
      </c>
      <c r="J243" s="195">
        <f t="shared" si="596"/>
        <v>32340</v>
      </c>
      <c r="K243" s="195">
        <f t="shared" ref="K243:AB243" si="658">SUM(K244:K259)</f>
        <v>4250</v>
      </c>
      <c r="L243" s="195">
        <f t="shared" si="658"/>
        <v>0</v>
      </c>
      <c r="M243" s="195">
        <f t="shared" si="658"/>
        <v>900</v>
      </c>
      <c r="N243" s="195">
        <f t="shared" si="658"/>
        <v>0</v>
      </c>
      <c r="O243" s="195">
        <f t="shared" si="658"/>
        <v>1430</v>
      </c>
      <c r="P243" s="195">
        <f t="shared" ref="P243:Q243" si="659">SUM(P244:P259)</f>
        <v>0</v>
      </c>
      <c r="Q243" s="195">
        <f t="shared" si="659"/>
        <v>0</v>
      </c>
      <c r="R243" s="195">
        <f t="shared" si="658"/>
        <v>0</v>
      </c>
      <c r="S243" s="195">
        <f t="shared" si="658"/>
        <v>0</v>
      </c>
      <c r="T243" s="195">
        <f t="shared" ref="T243" si="660">SUM(T244:T259)</f>
        <v>0</v>
      </c>
      <c r="U243" s="195">
        <f t="shared" si="658"/>
        <v>21000</v>
      </c>
      <c r="V243" s="195">
        <f t="shared" si="658"/>
        <v>0</v>
      </c>
      <c r="W243" s="195">
        <f t="shared" ref="W243" si="661">SUM(W244:W259)</f>
        <v>0</v>
      </c>
      <c r="X243" s="195">
        <f t="shared" si="658"/>
        <v>0</v>
      </c>
      <c r="Y243" s="195">
        <f t="shared" si="658"/>
        <v>0</v>
      </c>
      <c r="Z243" s="195">
        <f t="shared" si="658"/>
        <v>0</v>
      </c>
      <c r="AA243" s="195">
        <f t="shared" si="658"/>
        <v>6580</v>
      </c>
      <c r="AB243" s="195">
        <f t="shared" si="658"/>
        <v>0</v>
      </c>
      <c r="AC243" s="195">
        <f t="shared" si="599"/>
        <v>6580</v>
      </c>
      <c r="AD243" s="195">
        <f>SUM(AD244:AD259)</f>
        <v>510</v>
      </c>
      <c r="AE243" s="195">
        <f>SUM(AE244:AE259)</f>
        <v>0</v>
      </c>
      <c r="AF243" s="195">
        <f>SUM(AF244:AF259)</f>
        <v>4250</v>
      </c>
      <c r="AG243" s="195">
        <f t="shared" si="600"/>
        <v>4760</v>
      </c>
      <c r="AH243" s="195">
        <f>SUM(AH244:AH259)</f>
        <v>0</v>
      </c>
      <c r="AI243" s="195">
        <f>SUM(AI244:AI259)</f>
        <v>0</v>
      </c>
      <c r="AJ243" s="195">
        <f>SUM(AJ244:AJ259)</f>
        <v>0</v>
      </c>
      <c r="AK243" s="195">
        <f t="shared" si="601"/>
        <v>0</v>
      </c>
      <c r="AL243" s="195">
        <f>SUM(AL244:AL259)</f>
        <v>0</v>
      </c>
      <c r="AM243" s="195">
        <f>SUM(AM244:AM259)</f>
        <v>21000</v>
      </c>
      <c r="AN243" s="195">
        <f>SUM(AN244:AN259)</f>
        <v>0</v>
      </c>
      <c r="AO243" s="195">
        <f t="shared" si="602"/>
        <v>21000</v>
      </c>
      <c r="AP243" s="195">
        <f t="shared" si="603"/>
        <v>32340</v>
      </c>
    </row>
    <row r="244" spans="2:42" x14ac:dyDescent="0.25">
      <c r="B244" s="184" t="s">
        <v>828</v>
      </c>
      <c r="C244" s="185" t="s">
        <v>829</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4950</v>
      </c>
      <c r="F244" s="186">
        <f t="shared" si="594"/>
        <v>4950</v>
      </c>
      <c r="G244" s="186"/>
      <c r="H244" s="186">
        <f t="shared" si="595"/>
        <v>4950</v>
      </c>
      <c r="I244" s="186"/>
      <c r="J244" s="186">
        <f t="shared" si="596"/>
        <v>4950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4950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4950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4950</v>
      </c>
    </row>
    <row r="245" spans="2:42" x14ac:dyDescent="0.25">
      <c r="B245" s="184" t="s">
        <v>830</v>
      </c>
      <c r="C245" s="185" t="s">
        <v>831</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x14ac:dyDescent="0.25">
      <c r="B246" s="184" t="s">
        <v>832</v>
      </c>
      <c r="C246" s="185" t="s">
        <v>833</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x14ac:dyDescent="0.25">
      <c r="B247" s="184" t="s">
        <v>325</v>
      </c>
      <c r="C247" s="185" t="s">
        <v>201</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x14ac:dyDescent="0.25">
      <c r="B248" s="184" t="s">
        <v>834</v>
      </c>
      <c r="C248" s="185" t="s">
        <v>835</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6390</v>
      </c>
      <c r="F248" s="186">
        <f t="shared" si="662"/>
        <v>6390</v>
      </c>
      <c r="G248" s="186"/>
      <c r="H248" s="186">
        <f t="shared" si="663"/>
        <v>6390</v>
      </c>
      <c r="I248" s="186"/>
      <c r="J248" s="186">
        <f t="shared" si="664"/>
        <v>6390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1550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1630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1630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510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4250</v>
      </c>
      <c r="AG248" s="186">
        <f t="shared" si="666"/>
        <v>4760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6390</v>
      </c>
    </row>
    <row r="249" spans="2:42" x14ac:dyDescent="0.25">
      <c r="B249" s="184" t="s">
        <v>836</v>
      </c>
      <c r="C249" s="185" t="s">
        <v>837</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x14ac:dyDescent="0.25">
      <c r="B250" s="184" t="s">
        <v>326</v>
      </c>
      <c r="C250" s="185" t="s">
        <v>202</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x14ac:dyDescent="0.25">
      <c r="B251" s="184" t="s">
        <v>838</v>
      </c>
      <c r="C251" s="185" t="s">
        <v>839</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x14ac:dyDescent="0.25">
      <c r="B252" s="184" t="s">
        <v>840</v>
      </c>
      <c r="C252" s="185" t="s">
        <v>841</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x14ac:dyDescent="0.25">
      <c r="B253" s="184" t="s">
        <v>327</v>
      </c>
      <c r="C253" s="185" t="s">
        <v>203</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x14ac:dyDescent="0.25">
      <c r="B254" s="184" t="s">
        <v>842</v>
      </c>
      <c r="C254" s="185" t="s">
        <v>843</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x14ac:dyDescent="0.25">
      <c r="B255" s="184" t="s">
        <v>844</v>
      </c>
      <c r="C255" s="185" t="s">
        <v>845</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x14ac:dyDescent="0.25">
      <c r="B256" s="184" t="s">
        <v>846</v>
      </c>
      <c r="C256" s="185" t="s">
        <v>847</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x14ac:dyDescent="0.25">
      <c r="B257" s="184" t="s">
        <v>848</v>
      </c>
      <c r="C257" s="185" t="s">
        <v>849</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F257" s="186">
        <f t="shared" ref="F257:F259" si="670">D257+E257</f>
        <v>21000</v>
      </c>
      <c r="G257" s="186"/>
      <c r="H257" s="186">
        <f t="shared" ref="H257:H259" si="671">F257-G257</f>
        <v>21000</v>
      </c>
      <c r="I257" s="186"/>
      <c r="J257" s="186">
        <f t="shared" ref="J257:J259" si="672">F257-I257</f>
        <v>21000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21000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21000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21000</v>
      </c>
      <c r="AP257" s="186">
        <f t="shared" ref="AP257:AP259" si="677">AC257+AG257+AK257+AO257</f>
        <v>21000</v>
      </c>
    </row>
    <row r="258" spans="2:42" x14ac:dyDescent="0.25">
      <c r="B258" s="184" t="s">
        <v>328</v>
      </c>
      <c r="C258" s="185" t="s">
        <v>204</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x14ac:dyDescent="0.25">
      <c r="B259" s="184" t="s">
        <v>850</v>
      </c>
      <c r="C259" s="185" t="s">
        <v>851</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x14ac:dyDescent="0.25">
      <c r="B260" s="193" t="s">
        <v>329</v>
      </c>
      <c r="C260" s="194" t="s">
        <v>205</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x14ac:dyDescent="0.25">
      <c r="B261" s="184" t="s">
        <v>858</v>
      </c>
      <c r="C261" s="185" t="s">
        <v>859</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x14ac:dyDescent="0.25">
      <c r="B262" s="184" t="s">
        <v>860</v>
      </c>
      <c r="C262" s="185" t="s">
        <v>861</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x14ac:dyDescent="0.25">
      <c r="B263" s="184" t="s">
        <v>330</v>
      </c>
      <c r="C263" s="185" t="s">
        <v>206</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x14ac:dyDescent="0.25">
      <c r="B264" s="184" t="s">
        <v>862</v>
      </c>
      <c r="C264" s="185" t="s">
        <v>863</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x14ac:dyDescent="0.25">
      <c r="B265" s="184" t="s">
        <v>864</v>
      </c>
      <c r="C265" s="185" t="s">
        <v>865</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x14ac:dyDescent="0.25">
      <c r="B266" s="184" t="s">
        <v>866</v>
      </c>
      <c r="C266" s="185" t="s">
        <v>867</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x14ac:dyDescent="0.25">
      <c r="B267" s="193" t="s">
        <v>331</v>
      </c>
      <c r="C267" s="194" t="s">
        <v>207</v>
      </c>
      <c r="D267" s="195">
        <f>SUM(D268:D311)</f>
        <v>0</v>
      </c>
      <c r="E267" s="195">
        <f>SUM(E268:E311)</f>
        <v>46050</v>
      </c>
      <c r="F267" s="195">
        <f t="shared" si="594"/>
        <v>46050</v>
      </c>
      <c r="G267" s="195">
        <f>SUM(G268:G311)</f>
        <v>0</v>
      </c>
      <c r="H267" s="195">
        <f t="shared" si="595"/>
        <v>46050</v>
      </c>
      <c r="I267" s="195">
        <f>SUM(I268:I311)</f>
        <v>0</v>
      </c>
      <c r="J267" s="195">
        <f t="shared" si="596"/>
        <v>46050</v>
      </c>
      <c r="K267" s="195">
        <f t="shared" ref="K267:AB267" si="690">SUM(K268:K311)</f>
        <v>31000</v>
      </c>
      <c r="L267" s="195">
        <f t="shared" si="690"/>
        <v>0</v>
      </c>
      <c r="M267" s="195">
        <f t="shared" si="690"/>
        <v>7000</v>
      </c>
      <c r="N267" s="195">
        <f t="shared" si="690"/>
        <v>0</v>
      </c>
      <c r="O267" s="195">
        <f t="shared" si="690"/>
        <v>8050</v>
      </c>
      <c r="P267" s="195">
        <f t="shared" ref="P267:Q267" si="691">SUM(P268:P311)</f>
        <v>0</v>
      </c>
      <c r="Q267" s="195">
        <f t="shared" si="691"/>
        <v>0</v>
      </c>
      <c r="R267" s="195">
        <f t="shared" si="690"/>
        <v>0</v>
      </c>
      <c r="S267" s="195">
        <f t="shared" si="690"/>
        <v>0</v>
      </c>
      <c r="T267" s="195">
        <f t="shared" ref="T267" si="692">SUM(T268:T311)</f>
        <v>0</v>
      </c>
      <c r="U267" s="195">
        <f t="shared" si="690"/>
        <v>0</v>
      </c>
      <c r="V267" s="195">
        <f t="shared" si="690"/>
        <v>0</v>
      </c>
      <c r="W267" s="195">
        <f t="shared" ref="W267" si="693">SUM(W268:W311)</f>
        <v>0</v>
      </c>
      <c r="X267" s="195">
        <f t="shared" si="690"/>
        <v>0</v>
      </c>
      <c r="Y267" s="195">
        <f t="shared" si="690"/>
        <v>0</v>
      </c>
      <c r="Z267" s="195">
        <f t="shared" si="690"/>
        <v>0</v>
      </c>
      <c r="AA267" s="195">
        <f t="shared" si="690"/>
        <v>23800</v>
      </c>
      <c r="AB267" s="195">
        <f t="shared" si="690"/>
        <v>10000</v>
      </c>
      <c r="AC267" s="195">
        <f t="shared" si="599"/>
        <v>33800</v>
      </c>
      <c r="AD267" s="195">
        <f>SUM(AD268:AD311)</f>
        <v>0</v>
      </c>
      <c r="AE267" s="195">
        <f>SUM(AE268:AE311)</f>
        <v>0</v>
      </c>
      <c r="AF267" s="195">
        <f>SUM(AF268:AF311)</f>
        <v>0</v>
      </c>
      <c r="AG267" s="195">
        <f t="shared" si="600"/>
        <v>0</v>
      </c>
      <c r="AH267" s="195">
        <f>SUM(AH268:AH311)</f>
        <v>0</v>
      </c>
      <c r="AI267" s="195">
        <f>SUM(AI268:AI311)</f>
        <v>0</v>
      </c>
      <c r="AJ267" s="195">
        <f>SUM(AJ268:AJ311)</f>
        <v>7000</v>
      </c>
      <c r="AK267" s="195">
        <f t="shared" si="601"/>
        <v>7000</v>
      </c>
      <c r="AL267" s="195">
        <f>SUM(AL268:AL311)</f>
        <v>0</v>
      </c>
      <c r="AM267" s="195">
        <f>SUM(AM268:AM311)</f>
        <v>5250</v>
      </c>
      <c r="AN267" s="195">
        <f>SUM(AN268:AN311)</f>
        <v>0</v>
      </c>
      <c r="AO267" s="195">
        <f t="shared" si="602"/>
        <v>5250</v>
      </c>
      <c r="AP267" s="195">
        <f t="shared" si="603"/>
        <v>46050</v>
      </c>
    </row>
    <row r="268" spans="2:42" x14ac:dyDescent="0.25">
      <c r="B268" s="184" t="s">
        <v>868</v>
      </c>
      <c r="C268" s="185" t="s">
        <v>869</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x14ac:dyDescent="0.25">
      <c r="B269" s="184" t="s">
        <v>332</v>
      </c>
      <c r="C269" s="185" t="s">
        <v>870</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x14ac:dyDescent="0.25">
      <c r="B270" s="184" t="s">
        <v>871</v>
      </c>
      <c r="C270" s="185" t="s">
        <v>872</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x14ac:dyDescent="0.25">
      <c r="B271" s="184" t="s">
        <v>873</v>
      </c>
      <c r="C271" s="185" t="s">
        <v>874</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x14ac:dyDescent="0.25">
      <c r="B272" s="184" t="s">
        <v>875</v>
      </c>
      <c r="C272" s="185" t="s">
        <v>876</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x14ac:dyDescent="0.25">
      <c r="B273" s="184" t="s">
        <v>877</v>
      </c>
      <c r="C273" s="185" t="s">
        <v>878</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x14ac:dyDescent="0.25">
      <c r="B274" s="184" t="s">
        <v>879</v>
      </c>
      <c r="C274" s="185" t="s">
        <v>880</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x14ac:dyDescent="0.25">
      <c r="B275" s="184" t="s">
        <v>881</v>
      </c>
      <c r="C275" s="185" t="s">
        <v>882</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36050</v>
      </c>
      <c r="F275" s="186">
        <f t="shared" si="694"/>
        <v>36050</v>
      </c>
      <c r="G275" s="186"/>
      <c r="H275" s="186">
        <f t="shared" si="695"/>
        <v>36050</v>
      </c>
      <c r="I275" s="186"/>
      <c r="J275" s="186">
        <f t="shared" si="696"/>
        <v>36050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21000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8050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23800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23800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v>
      </c>
      <c r="AK275" s="186">
        <f t="shared" si="699"/>
        <v>7000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5250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5250</v>
      </c>
      <c r="AP275" s="186">
        <f t="shared" si="701"/>
        <v>36050</v>
      </c>
    </row>
    <row r="276" spans="2:42" x14ac:dyDescent="0.25">
      <c r="B276" s="184" t="s">
        <v>333</v>
      </c>
      <c r="C276" s="185" t="s">
        <v>883</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x14ac:dyDescent="0.25">
      <c r="B277" s="184" t="s">
        <v>884</v>
      </c>
      <c r="C277" s="185" t="s">
        <v>885</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277" s="186">
        <f t="shared" si="694"/>
        <v>10000</v>
      </c>
      <c r="G277" s="186"/>
      <c r="H277" s="186">
        <f t="shared" si="695"/>
        <v>10000</v>
      </c>
      <c r="I277" s="186"/>
      <c r="J277" s="186">
        <f t="shared" si="696"/>
        <v>10000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C277" s="186">
        <f t="shared" si="697"/>
        <v>10000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10000</v>
      </c>
    </row>
    <row r="278" spans="2:42" x14ac:dyDescent="0.25">
      <c r="B278" s="184" t="s">
        <v>886</v>
      </c>
      <c r="C278" s="185" t="s">
        <v>887</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x14ac:dyDescent="0.25">
      <c r="B279" s="184" t="s">
        <v>888</v>
      </c>
      <c r="C279" s="185" t="s">
        <v>889</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x14ac:dyDescent="0.25">
      <c r="B280" s="184" t="s">
        <v>890</v>
      </c>
      <c r="C280" s="185" t="s">
        <v>891</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x14ac:dyDescent="0.25">
      <c r="B281" s="184" t="s">
        <v>892</v>
      </c>
      <c r="C281" s="185" t="s">
        <v>893</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x14ac:dyDescent="0.25">
      <c r="B282" s="184" t="s">
        <v>894</v>
      </c>
      <c r="C282" s="185" t="s">
        <v>895</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x14ac:dyDescent="0.25">
      <c r="B283" s="184" t="s">
        <v>896</v>
      </c>
      <c r="C283" s="185" t="s">
        <v>897</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x14ac:dyDescent="0.25">
      <c r="B284" s="184" t="s">
        <v>898</v>
      </c>
      <c r="C284" s="185" t="s">
        <v>899</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x14ac:dyDescent="0.25">
      <c r="B285" s="184" t="s">
        <v>334</v>
      </c>
      <c r="C285" s="185" t="s">
        <v>900</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x14ac:dyDescent="0.25">
      <c r="B286" s="184" t="s">
        <v>901</v>
      </c>
      <c r="C286" s="185" t="s">
        <v>902</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x14ac:dyDescent="0.25">
      <c r="B287" s="184" t="s">
        <v>903</v>
      </c>
      <c r="C287" s="185" t="s">
        <v>904</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x14ac:dyDescent="0.25">
      <c r="B288" s="184" t="s">
        <v>905</v>
      </c>
      <c r="C288" s="185" t="s">
        <v>906</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x14ac:dyDescent="0.25">
      <c r="B289" s="184" t="s">
        <v>907</v>
      </c>
      <c r="C289" s="185" t="s">
        <v>900</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x14ac:dyDescent="0.25">
      <c r="B290" s="184" t="s">
        <v>908</v>
      </c>
      <c r="C290" s="185" t="s">
        <v>909</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x14ac:dyDescent="0.25">
      <c r="B291" s="184" t="s">
        <v>910</v>
      </c>
      <c r="C291" s="185" t="s">
        <v>911</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x14ac:dyDescent="0.25">
      <c r="B292" s="184" t="s">
        <v>912</v>
      </c>
      <c r="C292" s="185" t="s">
        <v>913</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x14ac:dyDescent="0.25">
      <c r="B293" s="184" t="s">
        <v>914</v>
      </c>
      <c r="C293" s="185" t="s">
        <v>915</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x14ac:dyDescent="0.25">
      <c r="B294" s="184" t="s">
        <v>916</v>
      </c>
      <c r="C294" s="185" t="s">
        <v>917</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x14ac:dyDescent="0.25">
      <c r="B295" s="184" t="s">
        <v>918</v>
      </c>
      <c r="C295" s="185" t="s">
        <v>919</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x14ac:dyDescent="0.25">
      <c r="B296" s="184" t="s">
        <v>920</v>
      </c>
      <c r="C296" s="185" t="s">
        <v>921</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x14ac:dyDescent="0.25">
      <c r="B297" s="184" t="s">
        <v>922</v>
      </c>
      <c r="C297" s="185" t="s">
        <v>923</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x14ac:dyDescent="0.25">
      <c r="B298" s="184" t="s">
        <v>924</v>
      </c>
      <c r="C298" s="185" t="s">
        <v>925</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x14ac:dyDescent="0.25">
      <c r="B299" s="184" t="s">
        <v>926</v>
      </c>
      <c r="C299" s="185" t="s">
        <v>927</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x14ac:dyDescent="0.25">
      <c r="B300" s="184" t="s">
        <v>928</v>
      </c>
      <c r="C300" s="185" t="s">
        <v>929</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x14ac:dyDescent="0.25">
      <c r="B301" s="184" t="s">
        <v>930</v>
      </c>
      <c r="C301" s="185" t="s">
        <v>931</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x14ac:dyDescent="0.25">
      <c r="B302" s="184" t="s">
        <v>932</v>
      </c>
      <c r="C302" s="185" t="s">
        <v>933</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x14ac:dyDescent="0.25">
      <c r="B303" s="184" t="s">
        <v>934</v>
      </c>
      <c r="C303" s="185" t="s">
        <v>935</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x14ac:dyDescent="0.25">
      <c r="B304" s="184" t="s">
        <v>936</v>
      </c>
      <c r="C304" s="185" t="s">
        <v>937</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x14ac:dyDescent="0.25">
      <c r="B305" s="184" t="s">
        <v>938</v>
      </c>
      <c r="C305" s="185" t="s">
        <v>939</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x14ac:dyDescent="0.25">
      <c r="B306" s="184" t="s">
        <v>940</v>
      </c>
      <c r="C306" s="185" t="s">
        <v>941</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x14ac:dyDescent="0.25">
      <c r="B307" s="184" t="s">
        <v>942</v>
      </c>
      <c r="C307" s="185" t="s">
        <v>943</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x14ac:dyDescent="0.25">
      <c r="B308" s="184" t="s">
        <v>944</v>
      </c>
      <c r="C308" s="185" t="s">
        <v>945</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x14ac:dyDescent="0.25">
      <c r="B309" s="184" t="s">
        <v>946</v>
      </c>
      <c r="C309" s="185" t="s">
        <v>947</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x14ac:dyDescent="0.25">
      <c r="B310" s="184" t="s">
        <v>948</v>
      </c>
      <c r="C310" s="185" t="s">
        <v>949</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x14ac:dyDescent="0.25">
      <c r="B311" s="184" t="s">
        <v>950</v>
      </c>
      <c r="C311" s="185" t="s">
        <v>951</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x14ac:dyDescent="0.25">
      <c r="B312" s="193" t="s">
        <v>335</v>
      </c>
      <c r="C312" s="194" t="s">
        <v>208</v>
      </c>
      <c r="D312" s="195">
        <f>SUM(D313:D326)</f>
        <v>0</v>
      </c>
      <c r="E312" s="195">
        <f>SUM(E313:E326)</f>
        <v>47648.670533333338</v>
      </c>
      <c r="F312" s="195">
        <f t="shared" si="594"/>
        <v>47648.670533333338</v>
      </c>
      <c r="G312" s="195">
        <f>SUM(G313:G326)</f>
        <v>0</v>
      </c>
      <c r="H312" s="195">
        <f t="shared" si="595"/>
        <v>47648.670533333338</v>
      </c>
      <c r="I312" s="195">
        <f>SUM(I313:I326)</f>
        <v>0</v>
      </c>
      <c r="J312" s="195">
        <f t="shared" si="596"/>
        <v>47648.670533333338</v>
      </c>
      <c r="K312" s="195">
        <f t="shared" ref="K312:AB312" si="710">SUM(K313:K326)</f>
        <v>6200</v>
      </c>
      <c r="L312" s="195">
        <f t="shared" si="710"/>
        <v>0</v>
      </c>
      <c r="M312" s="195">
        <f t="shared" si="710"/>
        <v>37795</v>
      </c>
      <c r="N312" s="195">
        <f t="shared" si="710"/>
        <v>0</v>
      </c>
      <c r="O312" s="195">
        <f t="shared" si="710"/>
        <v>1075</v>
      </c>
      <c r="P312" s="195">
        <f t="shared" ref="P312:Q312" si="711">SUM(P313:P326)</f>
        <v>0</v>
      </c>
      <c r="Q312" s="195">
        <f t="shared" si="711"/>
        <v>0</v>
      </c>
      <c r="R312" s="195">
        <f t="shared" si="710"/>
        <v>0</v>
      </c>
      <c r="S312" s="195">
        <f t="shared" si="710"/>
        <v>0</v>
      </c>
      <c r="T312" s="195">
        <f t="shared" ref="T312" si="712">SUM(T313:T326)</f>
        <v>0</v>
      </c>
      <c r="U312" s="195">
        <f t="shared" si="710"/>
        <v>1000</v>
      </c>
      <c r="V312" s="195">
        <f t="shared" si="710"/>
        <v>0</v>
      </c>
      <c r="W312" s="195">
        <f t="shared" ref="W312" si="713">SUM(W313:W326)</f>
        <v>0</v>
      </c>
      <c r="X312" s="195">
        <f t="shared" si="710"/>
        <v>0</v>
      </c>
      <c r="Y312" s="195">
        <f t="shared" si="710"/>
        <v>0</v>
      </c>
      <c r="Z312" s="195">
        <f t="shared" si="710"/>
        <v>35000</v>
      </c>
      <c r="AA312" s="195">
        <f t="shared" si="710"/>
        <v>7570</v>
      </c>
      <c r="AB312" s="195">
        <f t="shared" si="710"/>
        <v>3500</v>
      </c>
      <c r="AC312" s="195">
        <f t="shared" si="599"/>
        <v>46070</v>
      </c>
      <c r="AD312" s="195">
        <f>SUM(AD313:AD326)</f>
        <v>962.00120000000004</v>
      </c>
      <c r="AE312" s="195">
        <f>SUM(AE313:AE326)</f>
        <v>0</v>
      </c>
      <c r="AF312" s="195">
        <f>SUM(AF313:AF326)</f>
        <v>0</v>
      </c>
      <c r="AG312" s="195">
        <f t="shared" si="600"/>
        <v>962.00120000000004</v>
      </c>
      <c r="AH312" s="195">
        <f>SUM(AH313:AH326)</f>
        <v>150</v>
      </c>
      <c r="AI312" s="195">
        <f>SUM(AI313:AI326)</f>
        <v>0</v>
      </c>
      <c r="AJ312" s="195">
        <f>SUM(AJ313:AJ326)</f>
        <v>466.66933333333338</v>
      </c>
      <c r="AK312" s="195">
        <f t="shared" si="601"/>
        <v>616.66933333333338</v>
      </c>
      <c r="AL312" s="195">
        <f>SUM(AL313:AL326)</f>
        <v>0</v>
      </c>
      <c r="AM312" s="195">
        <f>SUM(AM313:AM326)</f>
        <v>0</v>
      </c>
      <c r="AN312" s="195">
        <f>SUM(AN313:AN326)</f>
        <v>0</v>
      </c>
      <c r="AO312" s="195">
        <f t="shared" si="602"/>
        <v>0</v>
      </c>
      <c r="AP312" s="195">
        <f t="shared" si="603"/>
        <v>47648.67053333333</v>
      </c>
    </row>
    <row r="313" spans="2:42" x14ac:dyDescent="0.25">
      <c r="B313" s="184" t="s">
        <v>952</v>
      </c>
      <c r="C313" s="185" t="s">
        <v>953</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x14ac:dyDescent="0.25">
      <c r="B314" s="184" t="s">
        <v>336</v>
      </c>
      <c r="C314" s="185" t="s">
        <v>954</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7570</v>
      </c>
      <c r="F314" s="186">
        <f t="shared" si="594"/>
        <v>7570</v>
      </c>
      <c r="G314" s="186"/>
      <c r="H314" s="186">
        <f t="shared" si="595"/>
        <v>7570</v>
      </c>
      <c r="I314" s="186"/>
      <c r="J314" s="186">
        <f t="shared" si="596"/>
        <v>7570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6200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295</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1075</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7570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7570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7570</v>
      </c>
    </row>
    <row r="315" spans="2:42" x14ac:dyDescent="0.25">
      <c r="B315" s="184" t="s">
        <v>955</v>
      </c>
      <c r="C315" s="185" t="s">
        <v>956</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1578.6705333333334</v>
      </c>
      <c r="F315" s="186">
        <f t="shared" si="594"/>
        <v>1578.6705333333334</v>
      </c>
      <c r="G315" s="186"/>
      <c r="H315" s="186">
        <f t="shared" si="595"/>
        <v>1578.6705333333334</v>
      </c>
      <c r="I315" s="186"/>
      <c r="J315" s="186">
        <f t="shared" si="596"/>
        <v>1578.6705333333334</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962.00120000000004</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962.00120000000004</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466.66933333333338</v>
      </c>
      <c r="AK315" s="186">
        <f t="shared" si="601"/>
        <v>616.66933333333338</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1578.6705333333334</v>
      </c>
    </row>
    <row r="316" spans="2:42" x14ac:dyDescent="0.25">
      <c r="B316" s="184" t="s">
        <v>957</v>
      </c>
      <c r="C316" s="185" t="s">
        <v>958</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x14ac:dyDescent="0.25">
      <c r="B317" s="184" t="s">
        <v>959</v>
      </c>
      <c r="C317" s="185" t="s">
        <v>960</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F317" s="186">
        <f t="shared" si="594"/>
        <v>1500</v>
      </c>
      <c r="G317" s="186"/>
      <c r="H317" s="186">
        <f t="shared" si="595"/>
        <v>1500</v>
      </c>
      <c r="I317" s="186"/>
      <c r="J317" s="186">
        <f t="shared" si="596"/>
        <v>1500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C317" s="186">
        <f t="shared" si="599"/>
        <v>1500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1500</v>
      </c>
    </row>
    <row r="318" spans="2:42" x14ac:dyDescent="0.25">
      <c r="B318" s="184" t="s">
        <v>961</v>
      </c>
      <c r="C318" s="185" t="s">
        <v>962</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x14ac:dyDescent="0.25">
      <c r="B319" s="184" t="s">
        <v>337</v>
      </c>
      <c r="C319" s="185" t="s">
        <v>963</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x14ac:dyDescent="0.25">
      <c r="B320" s="184" t="s">
        <v>964</v>
      </c>
      <c r="C320" s="185" t="s">
        <v>965</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x14ac:dyDescent="0.25">
      <c r="B321" s="184" t="s">
        <v>966</v>
      </c>
      <c r="C321" s="185" t="s">
        <v>967</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x14ac:dyDescent="0.25">
      <c r="B322" s="184" t="s">
        <v>968</v>
      </c>
      <c r="C322" s="185" t="s">
        <v>969</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37000</v>
      </c>
      <c r="F322" s="186">
        <f t="shared" si="722"/>
        <v>37000</v>
      </c>
      <c r="G322" s="186"/>
      <c r="H322" s="186">
        <f t="shared" si="723"/>
        <v>37000</v>
      </c>
      <c r="I322" s="186"/>
      <c r="J322" s="186">
        <f t="shared" si="724"/>
        <v>37000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C322" s="186">
        <f t="shared" si="725"/>
        <v>37000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37000</v>
      </c>
    </row>
    <row r="323" spans="2:42" x14ac:dyDescent="0.25">
      <c r="B323" s="184" t="s">
        <v>970</v>
      </c>
      <c r="C323" s="185" t="s">
        <v>971</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x14ac:dyDescent="0.25">
      <c r="B324" s="184" t="s">
        <v>972</v>
      </c>
      <c r="C324" s="185" t="s">
        <v>973</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x14ac:dyDescent="0.25">
      <c r="B325" s="184" t="s">
        <v>974</v>
      </c>
      <c r="C325" s="185" t="s">
        <v>975</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x14ac:dyDescent="0.25">
      <c r="B326" s="184" t="s">
        <v>976</v>
      </c>
      <c r="C326" s="185" t="s">
        <v>977</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x14ac:dyDescent="0.25">
      <c r="B327" s="181" t="s">
        <v>339</v>
      </c>
      <c r="C327" s="182" t="s">
        <v>210</v>
      </c>
      <c r="D327" s="183">
        <f>D328+D345+D383+D389</f>
        <v>0</v>
      </c>
      <c r="E327" s="183">
        <f>E328+E345+E383+E389</f>
        <v>927650</v>
      </c>
      <c r="F327" s="183">
        <f t="shared" si="594"/>
        <v>927650</v>
      </c>
      <c r="G327" s="183">
        <f>G328+G345+G383+G389</f>
        <v>0</v>
      </c>
      <c r="H327" s="183">
        <f t="shared" si="595"/>
        <v>927650</v>
      </c>
      <c r="I327" s="183">
        <f>I328+I345+I383+I389</f>
        <v>0</v>
      </c>
      <c r="J327" s="183">
        <f t="shared" si="596"/>
        <v>927650</v>
      </c>
      <c r="K327" s="183">
        <f t="shared" ref="K327:AB327" si="746">K328+K345+K383+K389</f>
        <v>203250</v>
      </c>
      <c r="L327" s="183">
        <f t="shared" si="746"/>
        <v>0</v>
      </c>
      <c r="M327" s="183">
        <f t="shared" si="746"/>
        <v>67600</v>
      </c>
      <c r="N327" s="183">
        <f t="shared" si="746"/>
        <v>0</v>
      </c>
      <c r="O327" s="183">
        <f t="shared" si="746"/>
        <v>0</v>
      </c>
      <c r="P327" s="183">
        <f t="shared" si="746"/>
        <v>0</v>
      </c>
      <c r="Q327" s="183">
        <f t="shared" si="746"/>
        <v>0</v>
      </c>
      <c r="R327" s="183">
        <f t="shared" si="746"/>
        <v>0</v>
      </c>
      <c r="S327" s="183">
        <f t="shared" si="746"/>
        <v>0</v>
      </c>
      <c r="T327" s="183">
        <f t="shared" ref="T327" si="747">T328+T345+T383+T389</f>
        <v>0</v>
      </c>
      <c r="U327" s="183">
        <f t="shared" si="746"/>
        <v>656800</v>
      </c>
      <c r="V327" s="183">
        <f t="shared" si="746"/>
        <v>0</v>
      </c>
      <c r="W327" s="183">
        <f t="shared" si="746"/>
        <v>0</v>
      </c>
      <c r="X327" s="183">
        <f t="shared" si="746"/>
        <v>0</v>
      </c>
      <c r="Y327" s="183">
        <f t="shared" si="746"/>
        <v>0</v>
      </c>
      <c r="Z327" s="183">
        <f t="shared" si="746"/>
        <v>311000</v>
      </c>
      <c r="AA327" s="183">
        <f t="shared" si="746"/>
        <v>113450</v>
      </c>
      <c r="AB327" s="183">
        <f t="shared" si="746"/>
        <v>169000</v>
      </c>
      <c r="AC327" s="183">
        <f t="shared" si="599"/>
        <v>593450</v>
      </c>
      <c r="AD327" s="183">
        <f>AD328+AD345+AD383+AD389</f>
        <v>162000</v>
      </c>
      <c r="AE327" s="183">
        <f>AE328+AE345+AE383+AE389</f>
        <v>0</v>
      </c>
      <c r="AF327" s="183">
        <f>AF328+AF345+AF383+AF389</f>
        <v>0</v>
      </c>
      <c r="AG327" s="183">
        <f t="shared" si="600"/>
        <v>162000</v>
      </c>
      <c r="AH327" s="183">
        <f>AH328+AH345+AH383+AH389</f>
        <v>149800</v>
      </c>
      <c r="AI327" s="183">
        <f>AI328+AI345+AI383+AI389</f>
        <v>0</v>
      </c>
      <c r="AJ327" s="183">
        <f>AJ328+AJ345+AJ383+AJ389</f>
        <v>0</v>
      </c>
      <c r="AK327" s="183">
        <f t="shared" si="601"/>
        <v>149800</v>
      </c>
      <c r="AL327" s="183">
        <f>AL328+AL345+AL383+AL389</f>
        <v>0</v>
      </c>
      <c r="AM327" s="183">
        <f>AM328+AM345+AM383+AM389</f>
        <v>0</v>
      </c>
      <c r="AN327" s="183">
        <f>AN328+AN345+AN383+AN389</f>
        <v>22400</v>
      </c>
      <c r="AO327" s="183">
        <f t="shared" si="602"/>
        <v>22400</v>
      </c>
      <c r="AP327" s="183">
        <f t="shared" si="603"/>
        <v>927650</v>
      </c>
    </row>
    <row r="328" spans="2:42" x14ac:dyDescent="0.25">
      <c r="B328" s="193" t="s">
        <v>340</v>
      </c>
      <c r="C328" s="194" t="s">
        <v>211</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x14ac:dyDescent="0.25">
      <c r="B329" s="184" t="s">
        <v>341</v>
      </c>
      <c r="C329" s="185" t="s">
        <v>212</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x14ac:dyDescent="0.25">
      <c r="B330" s="184" t="s">
        <v>355</v>
      </c>
      <c r="C330" s="185" t="s">
        <v>222</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978</v>
      </c>
      <c r="C331" s="185" t="s">
        <v>979</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980</v>
      </c>
      <c r="C332" s="185" t="s">
        <v>981</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x14ac:dyDescent="0.25">
      <c r="B333" s="184" t="s">
        <v>982</v>
      </c>
      <c r="C333" s="185" t="s">
        <v>983</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x14ac:dyDescent="0.25">
      <c r="B334" s="184" t="s">
        <v>984</v>
      </c>
      <c r="C334" s="185" t="s">
        <v>985</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x14ac:dyDescent="0.25">
      <c r="B335" s="184" t="s">
        <v>356</v>
      </c>
      <c r="C335" s="185" t="s">
        <v>223</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986</v>
      </c>
      <c r="C336" s="185" t="s">
        <v>987</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x14ac:dyDescent="0.25">
      <c r="B337" s="184" t="s">
        <v>357</v>
      </c>
      <c r="C337" s="185" t="s">
        <v>224</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x14ac:dyDescent="0.25">
      <c r="B338" s="184" t="s">
        <v>988</v>
      </c>
      <c r="C338" s="185" t="s">
        <v>989</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342</v>
      </c>
      <c r="C339" s="185" t="s">
        <v>213</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990</v>
      </c>
      <c r="C340" s="185" t="s">
        <v>991</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x14ac:dyDescent="0.25">
      <c r="B341" s="184" t="s">
        <v>358</v>
      </c>
      <c r="C341" s="185" t="s">
        <v>225</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992</v>
      </c>
      <c r="C342" s="185" t="s">
        <v>993</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994</v>
      </c>
      <c r="C343" s="185" t="s">
        <v>995</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x14ac:dyDescent="0.25">
      <c r="B344" s="184" t="s">
        <v>359</v>
      </c>
      <c r="C344" s="185" t="s">
        <v>226</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343</v>
      </c>
      <c r="C345" s="194" t="s">
        <v>214</v>
      </c>
      <c r="D345" s="195">
        <f>SUM(D346:D382)</f>
        <v>0</v>
      </c>
      <c r="E345" s="195">
        <f>SUM(E346:E382)</f>
        <v>877850</v>
      </c>
      <c r="F345" s="195">
        <f t="shared" si="594"/>
        <v>877850</v>
      </c>
      <c r="G345" s="195">
        <f>SUM(G346:G382)</f>
        <v>0</v>
      </c>
      <c r="H345" s="195">
        <f t="shared" si="595"/>
        <v>877850</v>
      </c>
      <c r="I345" s="195">
        <f>SUM(I346:I382)</f>
        <v>0</v>
      </c>
      <c r="J345" s="195">
        <f t="shared" si="596"/>
        <v>877850</v>
      </c>
      <c r="K345" s="195">
        <f t="shared" ref="K345:AB345" si="782">SUM(K346:K382)</f>
        <v>165450</v>
      </c>
      <c r="L345" s="195">
        <f t="shared" si="782"/>
        <v>0</v>
      </c>
      <c r="M345" s="195">
        <f t="shared" si="782"/>
        <v>67600</v>
      </c>
      <c r="N345" s="195">
        <f t="shared" si="782"/>
        <v>0</v>
      </c>
      <c r="O345" s="195">
        <f t="shared" si="782"/>
        <v>0</v>
      </c>
      <c r="P345" s="195">
        <f t="shared" si="782"/>
        <v>0</v>
      </c>
      <c r="Q345" s="195">
        <f t="shared" si="782"/>
        <v>0</v>
      </c>
      <c r="R345" s="195">
        <f t="shared" si="782"/>
        <v>0</v>
      </c>
      <c r="S345" s="195">
        <f t="shared" si="782"/>
        <v>0</v>
      </c>
      <c r="T345" s="195">
        <f t="shared" ref="T345" si="783">SUM(T346:T382)</f>
        <v>0</v>
      </c>
      <c r="U345" s="195">
        <f t="shared" si="782"/>
        <v>644800</v>
      </c>
      <c r="V345" s="195">
        <f t="shared" si="782"/>
        <v>0</v>
      </c>
      <c r="W345" s="195">
        <f t="shared" si="782"/>
        <v>0</v>
      </c>
      <c r="X345" s="195">
        <f t="shared" si="782"/>
        <v>0</v>
      </c>
      <c r="Y345" s="195">
        <f t="shared" si="782"/>
        <v>0</v>
      </c>
      <c r="Z345" s="195">
        <f t="shared" si="782"/>
        <v>311000</v>
      </c>
      <c r="AA345" s="195">
        <f t="shared" si="782"/>
        <v>113450</v>
      </c>
      <c r="AB345" s="195">
        <f t="shared" si="782"/>
        <v>169000</v>
      </c>
      <c r="AC345" s="195">
        <f t="shared" si="599"/>
        <v>593450</v>
      </c>
      <c r="AD345" s="195">
        <f>SUM(AD346:AD382)</f>
        <v>162000</v>
      </c>
      <c r="AE345" s="195">
        <f>SUM(AE346:AE382)</f>
        <v>0</v>
      </c>
      <c r="AF345" s="195">
        <f>SUM(AF346:AF382)</f>
        <v>0</v>
      </c>
      <c r="AG345" s="195">
        <f t="shared" si="600"/>
        <v>162000</v>
      </c>
      <c r="AH345" s="195">
        <f>SUM(AH346:AH382)</f>
        <v>100000</v>
      </c>
      <c r="AI345" s="195">
        <f>SUM(AI346:AI382)</f>
        <v>0</v>
      </c>
      <c r="AJ345" s="195">
        <f>SUM(AJ346:AJ382)</f>
        <v>0</v>
      </c>
      <c r="AK345" s="195">
        <f t="shared" si="601"/>
        <v>100000</v>
      </c>
      <c r="AL345" s="195">
        <f>SUM(AL346:AL382)</f>
        <v>0</v>
      </c>
      <c r="AM345" s="195">
        <f>SUM(AM346:AM382)</f>
        <v>0</v>
      </c>
      <c r="AN345" s="195">
        <f>SUM(AN346:AN382)</f>
        <v>22400</v>
      </c>
      <c r="AO345" s="195">
        <f t="shared" si="602"/>
        <v>22400</v>
      </c>
      <c r="AP345" s="195">
        <f t="shared" si="603"/>
        <v>877850</v>
      </c>
    </row>
    <row r="346" spans="2:42" x14ac:dyDescent="0.25">
      <c r="B346" s="184" t="s">
        <v>344</v>
      </c>
      <c r="C346" s="185" t="s">
        <v>215</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x14ac:dyDescent="0.25">
      <c r="B347" s="184" t="s">
        <v>996</v>
      </c>
      <c r="C347" s="185" t="s">
        <v>997</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x14ac:dyDescent="0.25">
      <c r="B348" s="184" t="s">
        <v>998</v>
      </c>
      <c r="C348" s="185" t="s">
        <v>997</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249200</v>
      </c>
      <c r="F348" s="186">
        <f t="shared" si="594"/>
        <v>249200</v>
      </c>
      <c r="G348" s="186"/>
      <c r="H348" s="186">
        <f t="shared" si="595"/>
        <v>249200</v>
      </c>
      <c r="I348" s="186"/>
      <c r="J348" s="186">
        <f t="shared" si="596"/>
        <v>249200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162000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11900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75300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59800</v>
      </c>
      <c r="AC348" s="186">
        <f t="shared" si="599"/>
        <v>64800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162000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162000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22400</v>
      </c>
      <c r="AO348" s="186">
        <f t="shared" si="602"/>
        <v>22400</v>
      </c>
      <c r="AP348" s="186">
        <f t="shared" si="603"/>
        <v>249200</v>
      </c>
    </row>
    <row r="349" spans="2:42" x14ac:dyDescent="0.25">
      <c r="B349" s="184" t="s">
        <v>999</v>
      </c>
      <c r="C349" s="185" t="s">
        <v>1000</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x14ac:dyDescent="0.25">
      <c r="B350" s="184" t="s">
        <v>1001</v>
      </c>
      <c r="C350" s="185" t="s">
        <v>1000</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52500</v>
      </c>
      <c r="F350" s="186">
        <f t="shared" si="594"/>
        <v>52500</v>
      </c>
      <c r="G350" s="186"/>
      <c r="H350" s="186">
        <f t="shared" si="595"/>
        <v>52500</v>
      </c>
      <c r="I350" s="186"/>
      <c r="J350" s="186">
        <f t="shared" si="596"/>
        <v>52500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2300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2200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2300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50200</v>
      </c>
      <c r="AC350" s="186">
        <f t="shared" si="599"/>
        <v>52500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52500</v>
      </c>
    </row>
    <row r="351" spans="2:42" x14ac:dyDescent="0.25">
      <c r="B351" s="184" t="s">
        <v>1002</v>
      </c>
      <c r="C351" s="185" t="s">
        <v>1003</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x14ac:dyDescent="0.25">
      <c r="B352" s="184" t="s">
        <v>1004</v>
      </c>
      <c r="C352" s="185" t="s">
        <v>1005</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x14ac:dyDescent="0.25">
      <c r="B353" s="184" t="s">
        <v>1006</v>
      </c>
      <c r="C353" s="185" t="s">
        <v>1007</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x14ac:dyDescent="0.25">
      <c r="B354" s="184" t="s">
        <v>1008</v>
      </c>
      <c r="C354" s="185" t="s">
        <v>1009</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v>
      </c>
      <c r="F354" s="186">
        <f t="shared" si="594"/>
        <v>1150</v>
      </c>
      <c r="G354" s="186"/>
      <c r="H354" s="186">
        <f t="shared" si="595"/>
        <v>1150</v>
      </c>
      <c r="I354" s="186"/>
      <c r="J354" s="186">
        <f t="shared" si="596"/>
        <v>1150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1150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1150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1150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1150</v>
      </c>
    </row>
    <row r="355" spans="2:42" x14ac:dyDescent="0.25">
      <c r="B355" s="184" t="s">
        <v>1010</v>
      </c>
      <c r="C355" s="185" t="s">
        <v>1011</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x14ac:dyDescent="0.25">
      <c r="B356" s="184" t="s">
        <v>345</v>
      </c>
      <c r="C356" s="185" t="s">
        <v>1012</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x14ac:dyDescent="0.25">
      <c r="B357" s="184" t="s">
        <v>1013</v>
      </c>
      <c r="C357" s="185" t="s">
        <v>1012</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x14ac:dyDescent="0.25">
      <c r="B358" s="184" t="s">
        <v>1014</v>
      </c>
      <c r="C358" s="185" t="s">
        <v>1015</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x14ac:dyDescent="0.25">
      <c r="B359" s="184" t="s">
        <v>1016</v>
      </c>
      <c r="C359" s="185" t="s">
        <v>1017</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x14ac:dyDescent="0.25">
      <c r="B360" s="184" t="s">
        <v>346</v>
      </c>
      <c r="C360" s="185" t="s">
        <v>1018</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x14ac:dyDescent="0.25">
      <c r="B361" s="184" t="s">
        <v>1019</v>
      </c>
      <c r="C361" s="185" t="s">
        <v>1018</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x14ac:dyDescent="0.25">
      <c r="B362" s="184" t="s">
        <v>1020</v>
      </c>
      <c r="C362" s="185" t="s">
        <v>1021</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x14ac:dyDescent="0.25">
      <c r="B363" s="184" t="s">
        <v>1022</v>
      </c>
      <c r="C363" s="185" t="s">
        <v>1023</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x14ac:dyDescent="0.25">
      <c r="B364" s="184" t="s">
        <v>1024</v>
      </c>
      <c r="C364" s="185" t="s">
        <v>1025</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x14ac:dyDescent="0.25">
      <c r="B365" s="184" t="s">
        <v>347</v>
      </c>
      <c r="C365" s="185" t="s">
        <v>1026</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x14ac:dyDescent="0.25">
      <c r="B366" s="184" t="s">
        <v>1027</v>
      </c>
      <c r="C366" s="185" t="s">
        <v>1028</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573000</v>
      </c>
      <c r="F366" s="186">
        <f t="shared" si="784"/>
        <v>573000</v>
      </c>
      <c r="G366" s="186"/>
      <c r="H366" s="186">
        <f t="shared" si="785"/>
        <v>573000</v>
      </c>
      <c r="I366" s="186"/>
      <c r="J366" s="186">
        <f t="shared" si="786"/>
        <v>573000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51500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521500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311000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105000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57000</v>
      </c>
      <c r="AC366" s="186">
        <f t="shared" si="787"/>
        <v>473000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100000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573000</v>
      </c>
    </row>
    <row r="367" spans="2:42" x14ac:dyDescent="0.25">
      <c r="B367" s="184" t="s">
        <v>1029</v>
      </c>
      <c r="C367" s="185" t="s">
        <v>1030</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x14ac:dyDescent="0.25">
      <c r="B368" s="184" t="s">
        <v>1031</v>
      </c>
      <c r="C368" s="185" t="s">
        <v>1032</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x14ac:dyDescent="0.25">
      <c r="B369" s="184" t="s">
        <v>1033</v>
      </c>
      <c r="C369" s="185" t="s">
        <v>1034</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x14ac:dyDescent="0.25">
      <c r="B370" s="184" t="s">
        <v>348</v>
      </c>
      <c r="C370" s="185" t="s">
        <v>1035</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x14ac:dyDescent="0.25">
      <c r="B371" s="184" t="s">
        <v>1036</v>
      </c>
      <c r="C371" s="185" t="s">
        <v>1037</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x14ac:dyDescent="0.25">
      <c r="B372" s="184" t="s">
        <v>1038</v>
      </c>
      <c r="C372" s="185" t="s">
        <v>1039</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x14ac:dyDescent="0.25">
      <c r="B373" s="184" t="s">
        <v>1040</v>
      </c>
      <c r="C373" s="185" t="s">
        <v>1041</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x14ac:dyDescent="0.25">
      <c r="B374" s="184" t="s">
        <v>1042</v>
      </c>
      <c r="C374" s="185" t="s">
        <v>1043</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x14ac:dyDescent="0.25">
      <c r="B375" s="184" t="s">
        <v>1044</v>
      </c>
      <c r="C375" s="185" t="s">
        <v>1045</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x14ac:dyDescent="0.25">
      <c r="B376" s="184" t="s">
        <v>1046</v>
      </c>
      <c r="C376" s="185" t="s">
        <v>1047</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x14ac:dyDescent="0.25">
      <c r="B377" s="184" t="s">
        <v>1048</v>
      </c>
      <c r="C377" s="185" t="s">
        <v>1049</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377" s="186">
        <f t="shared" si="784"/>
        <v>2000</v>
      </c>
      <c r="G377" s="186"/>
      <c r="H377" s="186">
        <f t="shared" si="785"/>
        <v>2000</v>
      </c>
      <c r="I377" s="186"/>
      <c r="J377" s="186">
        <f t="shared" si="786"/>
        <v>2000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C377" s="186">
        <f t="shared" si="787"/>
        <v>2000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2000</v>
      </c>
    </row>
    <row r="378" spans="2:42" x14ac:dyDescent="0.25">
      <c r="B378" s="184" t="s">
        <v>1050</v>
      </c>
      <c r="C378" s="185" t="s">
        <v>1051</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x14ac:dyDescent="0.25">
      <c r="B379" s="184" t="s">
        <v>1052</v>
      </c>
      <c r="C379" s="185" t="s">
        <v>1053</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x14ac:dyDescent="0.25">
      <c r="B380" s="184" t="s">
        <v>1054</v>
      </c>
      <c r="C380" s="185" t="s">
        <v>1055</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x14ac:dyDescent="0.25">
      <c r="B381" s="184" t="s">
        <v>1056</v>
      </c>
      <c r="C381" s="185" t="s">
        <v>1055</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x14ac:dyDescent="0.25">
      <c r="B382" s="184" t="s">
        <v>1057</v>
      </c>
      <c r="C382" s="185" t="s">
        <v>1058</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x14ac:dyDescent="0.25">
      <c r="B383" s="193" t="s">
        <v>349</v>
      </c>
      <c r="C383" s="194" t="s">
        <v>216</v>
      </c>
      <c r="D383" s="195">
        <f>SUM(D384:D388)</f>
        <v>0</v>
      </c>
      <c r="E383" s="195">
        <f>SUM(E384:E388)</f>
        <v>49800</v>
      </c>
      <c r="F383" s="195">
        <f t="shared" ref="F383:F498" si="792">D383+E383</f>
        <v>49800</v>
      </c>
      <c r="G383" s="195">
        <f>SUM(G384:G388)</f>
        <v>0</v>
      </c>
      <c r="H383" s="195">
        <f t="shared" si="595"/>
        <v>49800</v>
      </c>
      <c r="I383" s="195">
        <f>SUM(I384:I388)</f>
        <v>0</v>
      </c>
      <c r="J383" s="195">
        <f t="shared" si="596"/>
        <v>49800</v>
      </c>
      <c r="K383" s="195">
        <f t="shared" ref="K383:AB383" si="793">SUM(K384:K388)</f>
        <v>37800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12000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49800</v>
      </c>
      <c r="AI383" s="195">
        <f>SUM(AI384:AI388)</f>
        <v>0</v>
      </c>
      <c r="AJ383" s="195">
        <f>SUM(AJ384:AJ388)</f>
        <v>0</v>
      </c>
      <c r="AK383" s="195">
        <f t="shared" si="601"/>
        <v>49800</v>
      </c>
      <c r="AL383" s="195">
        <f>SUM(AL384:AL388)</f>
        <v>0</v>
      </c>
      <c r="AM383" s="195">
        <f>SUM(AM384:AM388)</f>
        <v>0</v>
      </c>
      <c r="AN383" s="195">
        <f>SUM(AN384:AN388)</f>
        <v>0</v>
      </c>
      <c r="AO383" s="195">
        <f t="shared" si="602"/>
        <v>0</v>
      </c>
      <c r="AP383" s="195">
        <f t="shared" si="603"/>
        <v>49800</v>
      </c>
    </row>
    <row r="384" spans="2:42" x14ac:dyDescent="0.25">
      <c r="B384" s="184" t="s">
        <v>350</v>
      </c>
      <c r="C384" s="185" t="s">
        <v>217</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x14ac:dyDescent="0.25">
      <c r="B385" s="184" t="s">
        <v>1059</v>
      </c>
      <c r="C385" s="185" t="s">
        <v>1060</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49800</v>
      </c>
      <c r="F385" s="186">
        <f t="shared" si="792"/>
        <v>49800</v>
      </c>
      <c r="G385" s="186"/>
      <c r="H385" s="186">
        <f t="shared" si="595"/>
        <v>49800</v>
      </c>
      <c r="I385" s="186"/>
      <c r="J385" s="186">
        <f t="shared" si="596"/>
        <v>49800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37800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49800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49800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49800</v>
      </c>
    </row>
    <row r="386" spans="1:42" x14ac:dyDescent="0.25">
      <c r="B386" s="184" t="s">
        <v>1061</v>
      </c>
      <c r="C386" s="185" t="s">
        <v>1062</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x14ac:dyDescent="0.25">
      <c r="A387" s="113"/>
      <c r="B387" s="184" t="s">
        <v>1063</v>
      </c>
      <c r="C387" s="185" t="s">
        <v>1385</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x14ac:dyDescent="0.25">
      <c r="A388" s="113"/>
      <c r="B388" s="184" t="s">
        <v>1065</v>
      </c>
      <c r="C388" s="185" t="s">
        <v>1064</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x14ac:dyDescent="0.25">
      <c r="B389" s="193" t="s">
        <v>351</v>
      </c>
      <c r="C389" s="194" t="s">
        <v>218</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x14ac:dyDescent="0.25">
      <c r="B390" s="184" t="s">
        <v>352</v>
      </c>
      <c r="C390" s="185" t="s">
        <v>219</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x14ac:dyDescent="0.25">
      <c r="B391" s="184" t="s">
        <v>1066</v>
      </c>
      <c r="C391" s="185" t="s">
        <v>1067</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x14ac:dyDescent="0.25">
      <c r="B392" s="184" t="s">
        <v>353</v>
      </c>
      <c r="C392" s="185" t="s">
        <v>220</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x14ac:dyDescent="0.25">
      <c r="B393" s="184" t="s">
        <v>1068</v>
      </c>
      <c r="C393" s="185" t="s">
        <v>1069</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x14ac:dyDescent="0.25">
      <c r="B394" s="184" t="s">
        <v>1070</v>
      </c>
      <c r="C394" s="185" t="s">
        <v>1071</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x14ac:dyDescent="0.25">
      <c r="B395" s="184" t="s">
        <v>354</v>
      </c>
      <c r="C395" s="185" t="s">
        <v>221</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x14ac:dyDescent="0.25">
      <c r="B396" s="184" t="s">
        <v>1072</v>
      </c>
      <c r="C396" s="185" t="s">
        <v>1073</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x14ac:dyDescent="0.25">
      <c r="B397" s="181" t="s">
        <v>360</v>
      </c>
      <c r="C397" s="182" t="s">
        <v>227</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x14ac:dyDescent="0.25">
      <c r="B398" s="193" t="s">
        <v>361</v>
      </c>
      <c r="C398" s="194" t="s">
        <v>228</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x14ac:dyDescent="0.25">
      <c r="B399" s="184" t="s">
        <v>362</v>
      </c>
      <c r="C399" s="185" t="s">
        <v>229</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x14ac:dyDescent="0.25">
      <c r="B400" s="184" t="s">
        <v>1075</v>
      </c>
      <c r="C400" s="185" t="s">
        <v>1076</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x14ac:dyDescent="0.25">
      <c r="B401" s="184" t="s">
        <v>1077</v>
      </c>
      <c r="C401" s="185" t="s">
        <v>1078</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x14ac:dyDescent="0.25">
      <c r="B402" s="184" t="s">
        <v>363</v>
      </c>
      <c r="C402" s="185" t="s">
        <v>230</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x14ac:dyDescent="0.25">
      <c r="B403" s="184" t="s">
        <v>373</v>
      </c>
      <c r="C403" s="185" t="s">
        <v>239</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x14ac:dyDescent="0.25">
      <c r="B404" s="184" t="s">
        <v>1079</v>
      </c>
      <c r="C404" s="185" t="s">
        <v>1080</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x14ac:dyDescent="0.25">
      <c r="B405" s="184" t="s">
        <v>1081</v>
      </c>
      <c r="C405" s="185" t="s">
        <v>1082</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x14ac:dyDescent="0.25">
      <c r="B406" s="184" t="s">
        <v>1083</v>
      </c>
      <c r="C406" s="185" t="s">
        <v>1084</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x14ac:dyDescent="0.25">
      <c r="B407" s="184" t="s">
        <v>1085</v>
      </c>
      <c r="C407" s="185" t="s">
        <v>1086</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x14ac:dyDescent="0.25">
      <c r="B408" s="184" t="s">
        <v>1087</v>
      </c>
      <c r="C408" s="185" t="s">
        <v>1088</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x14ac:dyDescent="0.25">
      <c r="B409" s="184" t="s">
        <v>1089</v>
      </c>
      <c r="C409" s="185" t="s">
        <v>1090</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x14ac:dyDescent="0.25">
      <c r="B410" s="184" t="s">
        <v>1091</v>
      </c>
      <c r="C410" s="185" t="s">
        <v>1092</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x14ac:dyDescent="0.25">
      <c r="B411" s="184" t="s">
        <v>1093</v>
      </c>
      <c r="C411" s="185" t="s">
        <v>1094</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x14ac:dyDescent="0.25">
      <c r="B412" s="184" t="s">
        <v>1095</v>
      </c>
      <c r="C412" s="185" t="s">
        <v>1096</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x14ac:dyDescent="0.25">
      <c r="B413" s="184" t="s">
        <v>1097</v>
      </c>
      <c r="C413" s="185" t="s">
        <v>1098</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x14ac:dyDescent="0.25">
      <c r="B414" s="184" t="s">
        <v>1099</v>
      </c>
      <c r="C414" s="185" t="s">
        <v>1100</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x14ac:dyDescent="0.25">
      <c r="B415" s="184" t="s">
        <v>1101</v>
      </c>
      <c r="C415" s="185" t="s">
        <v>1102</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x14ac:dyDescent="0.25">
      <c r="B416" s="184" t="s">
        <v>1103</v>
      </c>
      <c r="C416" s="185" t="s">
        <v>1104</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x14ac:dyDescent="0.25">
      <c r="B417" s="184" t="s">
        <v>1105</v>
      </c>
      <c r="C417" s="185" t="s">
        <v>1106</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x14ac:dyDescent="0.25">
      <c r="B418" s="184" t="s">
        <v>1107</v>
      </c>
      <c r="C418" s="185" t="s">
        <v>1108</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x14ac:dyDescent="0.25">
      <c r="B419" s="184" t="s">
        <v>1109</v>
      </c>
      <c r="C419" s="185" t="s">
        <v>1110</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x14ac:dyDescent="0.25">
      <c r="B420" s="184" t="s">
        <v>1111</v>
      </c>
      <c r="C420" s="185" t="s">
        <v>1112</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x14ac:dyDescent="0.25">
      <c r="B421" s="184" t="s">
        <v>1113</v>
      </c>
      <c r="C421" s="185" t="s">
        <v>1114</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x14ac:dyDescent="0.25">
      <c r="B422" s="184" t="s">
        <v>1115</v>
      </c>
      <c r="C422" s="185" t="s">
        <v>1116</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x14ac:dyDescent="0.25">
      <c r="B423" s="184" t="s">
        <v>1117</v>
      </c>
      <c r="C423" s="185" t="s">
        <v>1118</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x14ac:dyDescent="0.25">
      <c r="B424" s="184" t="s">
        <v>1119</v>
      </c>
      <c r="C424" s="185" t="s">
        <v>1120</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x14ac:dyDescent="0.25">
      <c r="B425" s="184" t="s">
        <v>1121</v>
      </c>
      <c r="C425" s="185" t="s">
        <v>1122</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x14ac:dyDescent="0.25">
      <c r="B426" s="184" t="s">
        <v>374</v>
      </c>
      <c r="C426" s="185" t="s">
        <v>1123</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x14ac:dyDescent="0.25">
      <c r="B427" s="184" t="s">
        <v>1124</v>
      </c>
      <c r="C427" s="185" t="s">
        <v>1125</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x14ac:dyDescent="0.25">
      <c r="B428" s="184" t="s">
        <v>1126</v>
      </c>
      <c r="C428" s="185" t="s">
        <v>1116</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x14ac:dyDescent="0.25">
      <c r="B429" s="184" t="s">
        <v>1127</v>
      </c>
      <c r="C429" s="185" t="s">
        <v>1128</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x14ac:dyDescent="0.25">
      <c r="B430" s="184" t="s">
        <v>1129</v>
      </c>
      <c r="C430" s="185" t="s">
        <v>1130</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x14ac:dyDescent="0.25">
      <c r="B431" s="184" t="s">
        <v>1131</v>
      </c>
      <c r="C431" s="185" t="s">
        <v>1132</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x14ac:dyDescent="0.25">
      <c r="B432" s="184" t="s">
        <v>1133</v>
      </c>
      <c r="C432" s="185" t="s">
        <v>1134</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x14ac:dyDescent="0.25">
      <c r="B433" s="184" t="s">
        <v>1135</v>
      </c>
      <c r="C433" s="185" t="s">
        <v>1136</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x14ac:dyDescent="0.25">
      <c r="B434" s="184" t="s">
        <v>1137</v>
      </c>
      <c r="C434" s="185" t="s">
        <v>1138</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x14ac:dyDescent="0.25">
      <c r="B435" s="184" t="s">
        <v>1139</v>
      </c>
      <c r="C435" s="185" t="s">
        <v>1140</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x14ac:dyDescent="0.25">
      <c r="B436" s="184" t="s">
        <v>1141</v>
      </c>
      <c r="C436" s="185" t="s">
        <v>1142</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x14ac:dyDescent="0.25">
      <c r="B437" s="184" t="s">
        <v>1143</v>
      </c>
      <c r="C437" s="185" t="s">
        <v>1144</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x14ac:dyDescent="0.25">
      <c r="B438" s="184" t="s">
        <v>1145</v>
      </c>
      <c r="C438" s="185" t="s">
        <v>1146</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x14ac:dyDescent="0.25">
      <c r="B439" s="184" t="s">
        <v>1147</v>
      </c>
      <c r="C439" s="185" t="s">
        <v>1148</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x14ac:dyDescent="0.25">
      <c r="B440" s="184" t="s">
        <v>1149</v>
      </c>
      <c r="C440" s="185" t="s">
        <v>1150</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x14ac:dyDescent="0.25">
      <c r="B441" s="184" t="s">
        <v>1151</v>
      </c>
      <c r="C441" s="185" t="s">
        <v>1152</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x14ac:dyDescent="0.25">
      <c r="B442" s="184" t="s">
        <v>1153</v>
      </c>
      <c r="C442" s="185" t="s">
        <v>1154</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x14ac:dyDescent="0.25">
      <c r="B443" s="184" t="s">
        <v>1155</v>
      </c>
      <c r="C443" s="185" t="s">
        <v>1156</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x14ac:dyDescent="0.25">
      <c r="B444" s="184" t="s">
        <v>1157</v>
      </c>
      <c r="C444" s="185" t="s">
        <v>1158</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x14ac:dyDescent="0.25">
      <c r="B445" s="184" t="s">
        <v>1159</v>
      </c>
      <c r="C445" s="185" t="s">
        <v>1160</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1161</v>
      </c>
      <c r="C446" s="185" t="s">
        <v>1162</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1163</v>
      </c>
      <c r="C447" s="185" t="s">
        <v>1164</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1165</v>
      </c>
      <c r="C448" s="185" t="s">
        <v>1166</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1167</v>
      </c>
      <c r="C449" s="185" t="s">
        <v>1168</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x14ac:dyDescent="0.25">
      <c r="B450" s="184" t="s">
        <v>1169</v>
      </c>
      <c r="C450" s="185" t="s">
        <v>1170</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x14ac:dyDescent="0.25">
      <c r="B451" s="184" t="s">
        <v>1171</v>
      </c>
      <c r="C451" s="185" t="s">
        <v>1172</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x14ac:dyDescent="0.25">
      <c r="B452" s="184" t="s">
        <v>1173</v>
      </c>
      <c r="C452" s="185" t="s">
        <v>1174</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x14ac:dyDescent="0.25">
      <c r="B453" s="184" t="s">
        <v>364</v>
      </c>
      <c r="C453" s="185" t="s">
        <v>231</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x14ac:dyDescent="0.25">
      <c r="B454" s="184" t="s">
        <v>1175</v>
      </c>
      <c r="C454" s="185" t="s">
        <v>1176</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x14ac:dyDescent="0.25">
      <c r="B455" s="184" t="s">
        <v>1177</v>
      </c>
      <c r="C455" s="185" t="s">
        <v>1178</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x14ac:dyDescent="0.25">
      <c r="B456" s="184" t="s">
        <v>1179</v>
      </c>
      <c r="C456" s="185" t="s">
        <v>1180</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x14ac:dyDescent="0.25">
      <c r="B457" s="184" t="s">
        <v>1181</v>
      </c>
      <c r="C457" s="185" t="s">
        <v>1182</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x14ac:dyDescent="0.25">
      <c r="B458" s="184" t="s">
        <v>1183</v>
      </c>
      <c r="C458" s="185" t="s">
        <v>1184</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x14ac:dyDescent="0.25">
      <c r="B459" s="193" t="s">
        <v>365</v>
      </c>
      <c r="C459" s="194" t="s">
        <v>232</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x14ac:dyDescent="0.25">
      <c r="B460" s="184" t="s">
        <v>366</v>
      </c>
      <c r="C460" s="185" t="s">
        <v>233</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x14ac:dyDescent="0.25">
      <c r="B461" s="184" t="s">
        <v>1185</v>
      </c>
      <c r="C461" s="185" t="s">
        <v>1186</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x14ac:dyDescent="0.25">
      <c r="B462" s="184" t="s">
        <v>1187</v>
      </c>
      <c r="C462" s="185" t="s">
        <v>1188</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x14ac:dyDescent="0.25">
      <c r="B463" s="184" t="s">
        <v>1189</v>
      </c>
      <c r="C463" s="185" t="s">
        <v>1190</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x14ac:dyDescent="0.25">
      <c r="B464" s="184" t="s">
        <v>1191</v>
      </c>
      <c r="C464" s="185" t="s">
        <v>1192</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x14ac:dyDescent="0.25">
      <c r="B465" s="184" t="s">
        <v>1193</v>
      </c>
      <c r="C465" s="185" t="s">
        <v>1194</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x14ac:dyDescent="0.25">
      <c r="B466" s="184" t="s">
        <v>1195</v>
      </c>
      <c r="C466" s="185" t="s">
        <v>1196</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x14ac:dyDescent="0.25">
      <c r="B467" s="193" t="s">
        <v>367</v>
      </c>
      <c r="C467" s="194" t="s">
        <v>234</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x14ac:dyDescent="0.25">
      <c r="B468" s="184" t="s">
        <v>1197</v>
      </c>
      <c r="C468" s="185" t="s">
        <v>1198</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x14ac:dyDescent="0.25">
      <c r="B469" s="184" t="s">
        <v>368</v>
      </c>
      <c r="C469" s="185" t="s">
        <v>235</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375</v>
      </c>
      <c r="C470" s="185" t="s">
        <v>240</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1199</v>
      </c>
      <c r="C471" s="185" t="s">
        <v>1200</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1201</v>
      </c>
      <c r="C472" s="185" t="s">
        <v>1202</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1203</v>
      </c>
      <c r="C473" s="185" t="s">
        <v>1204</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1205</v>
      </c>
      <c r="C474" s="185" t="s">
        <v>1206</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x14ac:dyDescent="0.25">
      <c r="B475" s="184" t="s">
        <v>1207</v>
      </c>
      <c r="C475" s="185" t="s">
        <v>1208</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x14ac:dyDescent="0.25">
      <c r="B476" s="184" t="s">
        <v>1209</v>
      </c>
      <c r="C476" s="185" t="s">
        <v>1210</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x14ac:dyDescent="0.25">
      <c r="B477" s="184" t="s">
        <v>1211</v>
      </c>
      <c r="C477" s="185" t="s">
        <v>1212</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x14ac:dyDescent="0.25">
      <c r="B478" s="184" t="s">
        <v>1213</v>
      </c>
      <c r="C478" s="185" t="s">
        <v>1214</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x14ac:dyDescent="0.25">
      <c r="B479" s="184" t="s">
        <v>1215</v>
      </c>
      <c r="C479" s="185" t="s">
        <v>1216</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x14ac:dyDescent="0.25">
      <c r="B480" s="184" t="s">
        <v>1217</v>
      </c>
      <c r="C480" s="185" t="s">
        <v>1218</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x14ac:dyDescent="0.25">
      <c r="B481" s="184" t="s">
        <v>1219</v>
      </c>
      <c r="C481" s="185" t="s">
        <v>1220</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x14ac:dyDescent="0.25">
      <c r="B482" s="184" t="s">
        <v>1221</v>
      </c>
      <c r="C482" s="185" t="s">
        <v>1222</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1223</v>
      </c>
      <c r="C483" s="185" t="s">
        <v>1224</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x14ac:dyDescent="0.25">
      <c r="B484" s="184" t="s">
        <v>1225</v>
      </c>
      <c r="C484" s="185" t="s">
        <v>1226</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x14ac:dyDescent="0.25">
      <c r="B485" s="193" t="s">
        <v>369</v>
      </c>
      <c r="C485" s="194" t="s">
        <v>236</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x14ac:dyDescent="0.25">
      <c r="B486" s="184" t="s">
        <v>370</v>
      </c>
      <c r="C486" s="185" t="s">
        <v>237</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x14ac:dyDescent="0.25">
      <c r="B487" s="184" t="s">
        <v>1227</v>
      </c>
      <c r="C487" s="185" t="s">
        <v>1228</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x14ac:dyDescent="0.25">
      <c r="B488" s="184" t="s">
        <v>1229</v>
      </c>
      <c r="C488" s="185" t="s">
        <v>1230</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x14ac:dyDescent="0.25">
      <c r="B489" s="193" t="s">
        <v>371</v>
      </c>
      <c r="C489" s="194" t="s">
        <v>238</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x14ac:dyDescent="0.25">
      <c r="B490" s="184" t="s">
        <v>372</v>
      </c>
      <c r="C490" s="185" t="s">
        <v>233</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x14ac:dyDescent="0.25">
      <c r="B491" s="184" t="s">
        <v>1231</v>
      </c>
      <c r="C491" s="185" t="s">
        <v>1186</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x14ac:dyDescent="0.25">
      <c r="B492" s="184" t="s">
        <v>1232</v>
      </c>
      <c r="C492" s="185" t="s">
        <v>1188</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x14ac:dyDescent="0.25">
      <c r="B493" s="184" t="s">
        <v>1233</v>
      </c>
      <c r="C493" s="185" t="s">
        <v>1192</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x14ac:dyDescent="0.25">
      <c r="B494" s="184" t="s">
        <v>1234</v>
      </c>
      <c r="C494" s="185" t="s">
        <v>1235</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x14ac:dyDescent="0.25">
      <c r="B495" s="184" t="s">
        <v>1236</v>
      </c>
      <c r="C495" s="185" t="s">
        <v>1196</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x14ac:dyDescent="0.25">
      <c r="B496" s="184" t="s">
        <v>1237</v>
      </c>
      <c r="C496" s="185" t="s">
        <v>1238</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x14ac:dyDescent="0.25">
      <c r="B497" s="184" t="s">
        <v>1239</v>
      </c>
      <c r="C497" s="185" t="s">
        <v>1198</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x14ac:dyDescent="0.25">
      <c r="B498" s="184" t="s">
        <v>1240</v>
      </c>
      <c r="C498" s="185" t="s">
        <v>1241</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x14ac:dyDescent="0.25">
      <c r="B499" s="181" t="s">
        <v>376</v>
      </c>
      <c r="C499" s="182" t="s">
        <v>241</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x14ac:dyDescent="0.25">
      <c r="B500" s="193" t="s">
        <v>377</v>
      </c>
      <c r="C500" s="194" t="s">
        <v>242</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x14ac:dyDescent="0.25">
      <c r="B501" s="184" t="s">
        <v>378</v>
      </c>
      <c r="C501" s="185" t="s">
        <v>243</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x14ac:dyDescent="0.25">
      <c r="B502" s="184" t="s">
        <v>1242</v>
      </c>
      <c r="C502" s="185" t="s">
        <v>1243</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x14ac:dyDescent="0.25">
      <c r="B503" s="184" t="s">
        <v>1244</v>
      </c>
      <c r="C503" s="185" t="s">
        <v>1245</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x14ac:dyDescent="0.25">
      <c r="B504" s="184" t="s">
        <v>379</v>
      </c>
      <c r="C504" s="185" t="s">
        <v>244</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x14ac:dyDescent="0.25">
      <c r="B505" s="184" t="s">
        <v>1246</v>
      </c>
      <c r="C505" s="185" t="s">
        <v>1247</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x14ac:dyDescent="0.25">
      <c r="B506" s="184" t="s">
        <v>1248</v>
      </c>
      <c r="C506" s="185" t="s">
        <v>1249</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x14ac:dyDescent="0.25">
      <c r="B507" s="184" t="s">
        <v>1250</v>
      </c>
      <c r="C507" s="185" t="s">
        <v>1251</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x14ac:dyDescent="0.25">
      <c r="B508" s="184" t="s">
        <v>1252</v>
      </c>
      <c r="C508" s="185" t="s">
        <v>1253</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x14ac:dyDescent="0.25">
      <c r="B509" s="193" t="s">
        <v>380</v>
      </c>
      <c r="C509" s="194" t="s">
        <v>245</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x14ac:dyDescent="0.25">
      <c r="B510" s="184" t="s">
        <v>381</v>
      </c>
      <c r="C510" s="185" t="s">
        <v>246</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x14ac:dyDescent="0.25">
      <c r="B511" s="184" t="s">
        <v>1254</v>
      </c>
      <c r="C511" s="185" t="s">
        <v>1255</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x14ac:dyDescent="0.25">
      <c r="B512" s="184" t="s">
        <v>1256</v>
      </c>
      <c r="C512" s="185" t="s">
        <v>1257</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x14ac:dyDescent="0.25">
      <c r="B513" s="184" t="s">
        <v>1258</v>
      </c>
      <c r="C513" s="185" t="s">
        <v>1259</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x14ac:dyDescent="0.25">
      <c r="B514" s="184" t="s">
        <v>1260</v>
      </c>
      <c r="C514" s="185" t="s">
        <v>1261</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x14ac:dyDescent="0.25">
      <c r="B515" s="184" t="s">
        <v>1262</v>
      </c>
      <c r="C515" s="185" t="s">
        <v>1263</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x14ac:dyDescent="0.25">
      <c r="B516" s="184" t="s">
        <v>1264</v>
      </c>
      <c r="C516" s="185" t="s">
        <v>1265</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x14ac:dyDescent="0.25">
      <c r="B517" s="184" t="s">
        <v>1266</v>
      </c>
      <c r="C517" s="185" t="s">
        <v>1267</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x14ac:dyDescent="0.25">
      <c r="B518" s="184" t="s">
        <v>1268</v>
      </c>
      <c r="C518" s="185" t="s">
        <v>1269</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x14ac:dyDescent="0.25">
      <c r="B519" s="184" t="s">
        <v>1270</v>
      </c>
      <c r="C519" s="185" t="s">
        <v>1271</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x14ac:dyDescent="0.25">
      <c r="B520" s="184" t="s">
        <v>1272</v>
      </c>
      <c r="C520" s="185" t="s">
        <v>1273</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x14ac:dyDescent="0.25">
      <c r="B521" s="184" t="s">
        <v>1274</v>
      </c>
      <c r="C521" s="185" t="s">
        <v>1275</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x14ac:dyDescent="0.25">
      <c r="B522" s="184" t="s">
        <v>1276</v>
      </c>
      <c r="C522" s="185" t="s">
        <v>1277</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x14ac:dyDescent="0.25">
      <c r="B523" s="184" t="s">
        <v>1278</v>
      </c>
      <c r="C523" s="185" t="s">
        <v>1279</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x14ac:dyDescent="0.25">
      <c r="B524" s="184" t="s">
        <v>1280</v>
      </c>
      <c r="C524" s="185" t="s">
        <v>1281</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x14ac:dyDescent="0.25">
      <c r="B525" s="184" t="s">
        <v>1282</v>
      </c>
      <c r="C525" s="185" t="s">
        <v>1283</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x14ac:dyDescent="0.25">
      <c r="B526" s="181" t="s">
        <v>382</v>
      </c>
      <c r="C526" s="182" t="s">
        <v>247</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x14ac:dyDescent="0.25">
      <c r="B527" s="193" t="s">
        <v>383</v>
      </c>
      <c r="C527" s="194" t="s">
        <v>248</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x14ac:dyDescent="0.25">
      <c r="B528" s="184" t="s">
        <v>384</v>
      </c>
      <c r="C528" s="185" t="s">
        <v>249</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x14ac:dyDescent="0.25">
      <c r="B529" s="184" t="s">
        <v>1284</v>
      </c>
      <c r="C529" s="185" t="s">
        <v>1285</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x14ac:dyDescent="0.25">
      <c r="B530" s="184" t="s">
        <v>1286</v>
      </c>
      <c r="C530" s="185" t="s">
        <v>1287</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x14ac:dyDescent="0.25">
      <c r="B531" s="184" t="s">
        <v>1288</v>
      </c>
      <c r="C531" s="185" t="s">
        <v>1289</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x14ac:dyDescent="0.25">
      <c r="B532" s="184" t="s">
        <v>1290</v>
      </c>
      <c r="C532" s="185" t="s">
        <v>1291</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x14ac:dyDescent="0.25">
      <c r="B533" s="184" t="s">
        <v>1292</v>
      </c>
      <c r="C533" s="185" t="s">
        <v>1293</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x14ac:dyDescent="0.25">
      <c r="B534" s="184" t="s">
        <v>385</v>
      </c>
      <c r="C534" s="185" t="s">
        <v>250</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x14ac:dyDescent="0.25">
      <c r="B535" s="184" t="s">
        <v>1294</v>
      </c>
      <c r="C535" s="185" t="s">
        <v>1295</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x14ac:dyDescent="0.25">
      <c r="B536" s="184" t="s">
        <v>1296</v>
      </c>
      <c r="C536" s="185" t="s">
        <v>1297</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x14ac:dyDescent="0.25">
      <c r="B537" s="184" t="s">
        <v>1298</v>
      </c>
      <c r="C537" s="185" t="s">
        <v>1299</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x14ac:dyDescent="0.25">
      <c r="B538" s="184" t="s">
        <v>1300</v>
      </c>
      <c r="C538" s="185" t="s">
        <v>1301</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x14ac:dyDescent="0.25">
      <c r="B539" s="184" t="s">
        <v>1302</v>
      </c>
      <c r="C539" s="185" t="s">
        <v>1303</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x14ac:dyDescent="0.25">
      <c r="B540" s="184" t="s">
        <v>1304</v>
      </c>
      <c r="C540" s="185" t="s">
        <v>1305</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x14ac:dyDescent="0.25">
      <c r="B541" s="193" t="s">
        <v>386</v>
      </c>
      <c r="C541" s="194" t="s">
        <v>251</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x14ac:dyDescent="0.25">
      <c r="B542" s="184" t="s">
        <v>387</v>
      </c>
      <c r="C542" s="185" t="s">
        <v>252</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x14ac:dyDescent="0.25">
      <c r="B543" s="184" t="s">
        <v>388</v>
      </c>
      <c r="C543" s="185" t="s">
        <v>253</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x14ac:dyDescent="0.25">
      <c r="B544" s="184" t="s">
        <v>1306</v>
      </c>
      <c r="C544" s="185" t="s">
        <v>1307</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x14ac:dyDescent="0.25">
      <c r="B545" s="184" t="s">
        <v>1308</v>
      </c>
      <c r="C545" s="185" t="s">
        <v>525</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x14ac:dyDescent="0.25">
      <c r="B546" s="184" t="s">
        <v>1309</v>
      </c>
      <c r="C546" s="185" t="s">
        <v>1310</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x14ac:dyDescent="0.25">
      <c r="B547" s="184" t="s">
        <v>1311</v>
      </c>
      <c r="C547" s="185" t="s">
        <v>1312</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x14ac:dyDescent="0.25">
      <c r="B548" s="184" t="s">
        <v>1313</v>
      </c>
      <c r="C548" s="185" t="s">
        <v>1314</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x14ac:dyDescent="0.25">
      <c r="B549" s="184" t="s">
        <v>1315</v>
      </c>
      <c r="C549" s="185" t="s">
        <v>1316</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x14ac:dyDescent="0.25">
      <c r="B550" s="184" t="s">
        <v>1317</v>
      </c>
      <c r="C550" s="185" t="s">
        <v>1318</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x14ac:dyDescent="0.25">
      <c r="B551" s="184" t="s">
        <v>1319</v>
      </c>
      <c r="C551" s="185" t="s">
        <v>1320</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x14ac:dyDescent="0.25">
      <c r="B552" s="184" t="s">
        <v>1321</v>
      </c>
      <c r="C552" s="185" t="s">
        <v>1322</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x14ac:dyDescent="0.25">
      <c r="B553" s="184" t="s">
        <v>1323</v>
      </c>
      <c r="C553" s="185" t="s">
        <v>1324</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x14ac:dyDescent="0.25">
      <c r="B554" s="184" t="s">
        <v>1325</v>
      </c>
      <c r="C554" s="185" t="s">
        <v>1326</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x14ac:dyDescent="0.25">
      <c r="B555" s="184" t="s">
        <v>1327</v>
      </c>
      <c r="C555" s="185" t="s">
        <v>1328</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x14ac:dyDescent="0.25">
      <c r="B556" s="184" t="s">
        <v>1329</v>
      </c>
      <c r="C556" s="185" t="s">
        <v>1330</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x14ac:dyDescent="0.25">
      <c r="B557" s="184" t="s">
        <v>1331</v>
      </c>
      <c r="C557" s="185" t="s">
        <v>1332</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x14ac:dyDescent="0.25">
      <c r="B558" s="184" t="s">
        <v>1333</v>
      </c>
      <c r="C558" s="185" t="s">
        <v>1334</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x14ac:dyDescent="0.25">
      <c r="B559" s="184" t="s">
        <v>1335</v>
      </c>
      <c r="C559" s="185" t="s">
        <v>1336</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x14ac:dyDescent="0.25">
      <c r="B560" s="181" t="s">
        <v>1337</v>
      </c>
      <c r="C560" s="182" t="s">
        <v>1338</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x14ac:dyDescent="0.25">
      <c r="B561" s="184" t="s">
        <v>1339</v>
      </c>
      <c r="C561" s="185" t="s">
        <v>1340</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x14ac:dyDescent="0.25">
      <c r="B562" s="184" t="s">
        <v>1341</v>
      </c>
      <c r="C562" s="185" t="s">
        <v>1342</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x14ac:dyDescent="0.25">
      <c r="B563" s="184" t="s">
        <v>1343</v>
      </c>
      <c r="C563" s="185" t="s">
        <v>1344</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x14ac:dyDescent="0.25">
      <c r="B564" s="184" t="s">
        <v>1345</v>
      </c>
      <c r="C564" s="185" t="s">
        <v>1346</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x14ac:dyDescent="0.25">
      <c r="B565" s="184" t="s">
        <v>1347</v>
      </c>
      <c r="C565" s="185" t="s">
        <v>1348</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x14ac:dyDescent="0.25">
      <c r="B566" s="187"/>
      <c r="C566" s="188" t="s">
        <v>254</v>
      </c>
      <c r="D566" s="189">
        <f>D12+D106+D222+D327+D397+D499+D526+D560</f>
        <v>500</v>
      </c>
      <c r="E566" s="189">
        <f>E12+E106+E222+E327+E397+E499+E526+E560</f>
        <v>3297670.7855333337</v>
      </c>
      <c r="F566" s="189">
        <f t="shared" si="1004"/>
        <v>3298170.7855333337</v>
      </c>
      <c r="G566" s="189">
        <f>G12+G106+G222+G327+G397+G499+G526+G560</f>
        <v>0</v>
      </c>
      <c r="H566" s="189">
        <f t="shared" si="1006"/>
        <v>3298170.7855333337</v>
      </c>
      <c r="I566" s="189">
        <f>I12+I106+I222+I327+I397+I499+I526+I560</f>
        <v>0</v>
      </c>
      <c r="J566" s="189">
        <f t="shared" si="1007"/>
        <v>3298170.7855333337</v>
      </c>
      <c r="K566" s="189">
        <f t="shared" ref="K566:AB566" si="1154">K12+K106+K222+K327+K397+K499+K526+K560</f>
        <v>363200</v>
      </c>
      <c r="L566" s="189">
        <f t="shared" si="1154"/>
        <v>0</v>
      </c>
      <c r="M566" s="189">
        <f t="shared" si="1154"/>
        <v>113295</v>
      </c>
      <c r="N566" s="189">
        <f t="shared" si="1154"/>
        <v>711959.49</v>
      </c>
      <c r="O566" s="189">
        <f t="shared" si="1154"/>
        <v>40955</v>
      </c>
      <c r="P566" s="189">
        <f t="shared" ref="P566:Q566" si="1155">P12+P106+P222+P327+P397+P499+P526+P560</f>
        <v>0</v>
      </c>
      <c r="Q566" s="189">
        <f t="shared" si="1155"/>
        <v>0</v>
      </c>
      <c r="R566" s="189">
        <f t="shared" si="1154"/>
        <v>0</v>
      </c>
      <c r="S566" s="189">
        <f t="shared" si="1154"/>
        <v>0</v>
      </c>
      <c r="T566" s="189">
        <f t="shared" ref="T566" si="1156">T12+T106+T222+T327+T397+T499+T526+T560</f>
        <v>1273622.6250000002</v>
      </c>
      <c r="U566" s="189">
        <f t="shared" si="1154"/>
        <v>738800</v>
      </c>
      <c r="V566" s="189">
        <f t="shared" si="1154"/>
        <v>0</v>
      </c>
      <c r="W566" s="189">
        <f t="shared" ref="W566" si="1157">W12+W106+W222+W327+W397+W499+W526+W560</f>
        <v>0</v>
      </c>
      <c r="X566" s="189">
        <f t="shared" si="1154"/>
        <v>0</v>
      </c>
      <c r="Y566" s="189">
        <f t="shared" si="1154"/>
        <v>0</v>
      </c>
      <c r="Z566" s="189">
        <f t="shared" si="1154"/>
        <v>473000</v>
      </c>
      <c r="AA566" s="189">
        <f t="shared" si="1154"/>
        <v>196800</v>
      </c>
      <c r="AB566" s="189">
        <f t="shared" si="1154"/>
        <v>2245582.1150000002</v>
      </c>
      <c r="AC566" s="189">
        <f t="shared" si="1012"/>
        <v>2915382.1150000002</v>
      </c>
      <c r="AD566" s="189">
        <f t="shared" ref="AD566:AF566" si="1158">AD12+AD106+AD222+AD327+AD397+AD499+AD526+AD560</f>
        <v>178472.0012</v>
      </c>
      <c r="AE566" s="189">
        <f t="shared" si="1158"/>
        <v>0</v>
      </c>
      <c r="AF566" s="189">
        <f t="shared" si="1158"/>
        <v>4250</v>
      </c>
      <c r="AG566" s="189">
        <f t="shared" si="1013"/>
        <v>182722.0012</v>
      </c>
      <c r="AH566" s="189">
        <f t="shared" ref="AH566:AJ566" si="1159">AH12+AH106+AH222+AH327+AH397+AH499+AH526+AH560</f>
        <v>149950</v>
      </c>
      <c r="AI566" s="189">
        <f t="shared" si="1159"/>
        <v>0</v>
      </c>
      <c r="AJ566" s="189">
        <f t="shared" si="1159"/>
        <v>7466.6693333333333</v>
      </c>
      <c r="AK566" s="189">
        <f t="shared" si="1014"/>
        <v>157416.66933333332</v>
      </c>
      <c r="AL566" s="189">
        <f t="shared" ref="AL566:AN566" si="1160">AL12+AL106+AL222+AL327+AL397+AL499+AL526+AL560</f>
        <v>0</v>
      </c>
      <c r="AM566" s="189">
        <f t="shared" si="1160"/>
        <v>122250</v>
      </c>
      <c r="AN566" s="189">
        <f t="shared" si="1160"/>
        <v>22400</v>
      </c>
      <c r="AO566" s="189">
        <f t="shared" si="1015"/>
        <v>144650</v>
      </c>
      <c r="AP566" s="189">
        <f t="shared" si="1016"/>
        <v>3400170.7855333332</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106"/>
  <sheetViews>
    <sheetView showGridLines="0" topLeftCell="A32" zoomScale="66" zoomScaleNormal="66" workbookViewId="0">
      <selection activeCell="D52" sqref="D52"/>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26.5703125" style="87" bestFit="1" customWidth="1"/>
    <col min="6" max="7" width="13.85546875" style="87" customWidth="1"/>
    <col min="8" max="8" width="12.85546875" style="77" customWidth="1"/>
    <col min="9" max="9" width="23.2851562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260</v>
      </c>
      <c r="B1" s="193" t="s">
        <v>261</v>
      </c>
      <c r="C1" s="184" t="s">
        <v>262</v>
      </c>
      <c r="D1" s="184" t="s">
        <v>509</v>
      </c>
      <c r="E1" s="184" t="s">
        <v>511</v>
      </c>
      <c r="F1" s="184" t="s">
        <v>513</v>
      </c>
      <c r="G1" s="184" t="s">
        <v>515</v>
      </c>
      <c r="H1" s="184" t="s">
        <v>517</v>
      </c>
      <c r="I1" s="184" t="s">
        <v>519</v>
      </c>
      <c r="J1" s="184" t="s">
        <v>263</v>
      </c>
      <c r="K1" s="184" t="s">
        <v>522</v>
      </c>
      <c r="L1" s="184" t="s">
        <v>264</v>
      </c>
      <c r="M1" s="184" t="s">
        <v>524</v>
      </c>
      <c r="N1" s="184" t="s">
        <v>526</v>
      </c>
      <c r="O1" s="184" t="s">
        <v>528</v>
      </c>
      <c r="P1" s="184" t="s">
        <v>265</v>
      </c>
      <c r="Q1" s="184" t="s">
        <v>529</v>
      </c>
      <c r="R1" s="184" t="s">
        <v>532</v>
      </c>
      <c r="S1" s="184" t="s">
        <v>266</v>
      </c>
      <c r="T1" s="184" t="s">
        <v>534</v>
      </c>
      <c r="U1" s="184" t="s">
        <v>267</v>
      </c>
      <c r="V1" s="184" t="s">
        <v>535</v>
      </c>
      <c r="W1" s="184" t="s">
        <v>536</v>
      </c>
      <c r="X1" s="184" t="s">
        <v>540</v>
      </c>
      <c r="Y1" s="184" t="s">
        <v>283</v>
      </c>
      <c r="Z1" s="184" t="s">
        <v>541</v>
      </c>
      <c r="AA1" s="184" t="s">
        <v>543</v>
      </c>
      <c r="AB1" s="184" t="s">
        <v>545</v>
      </c>
      <c r="AC1" s="184" t="s">
        <v>284</v>
      </c>
      <c r="AD1" s="184" t="s">
        <v>547</v>
      </c>
      <c r="AE1" s="184" t="s">
        <v>549</v>
      </c>
      <c r="AF1" s="184" t="s">
        <v>551</v>
      </c>
      <c r="AG1" s="184" t="s">
        <v>553</v>
      </c>
      <c r="AH1" s="184" t="s">
        <v>259</v>
      </c>
      <c r="AI1" s="184" t="s">
        <v>555</v>
      </c>
      <c r="AJ1" s="193" t="s">
        <v>268</v>
      </c>
      <c r="AK1" s="184" t="s">
        <v>557</v>
      </c>
      <c r="AL1" s="184" t="s">
        <v>269</v>
      </c>
      <c r="AM1" s="184" t="s">
        <v>559</v>
      </c>
      <c r="AN1" s="184" t="s">
        <v>561</v>
      </c>
      <c r="AO1" s="184" t="s">
        <v>270</v>
      </c>
      <c r="AP1" s="184" t="s">
        <v>563</v>
      </c>
      <c r="AQ1" s="184" t="s">
        <v>565</v>
      </c>
      <c r="AR1" s="184" t="s">
        <v>271</v>
      </c>
      <c r="AS1" s="184" t="s">
        <v>566</v>
      </c>
      <c r="AT1" s="184" t="s">
        <v>568</v>
      </c>
      <c r="AU1" s="184" t="s">
        <v>569</v>
      </c>
      <c r="AV1" s="184" t="s">
        <v>570</v>
      </c>
      <c r="AW1" s="184" t="s">
        <v>572</v>
      </c>
      <c r="AX1" s="184" t="s">
        <v>574</v>
      </c>
      <c r="AY1" s="184" t="s">
        <v>575</v>
      </c>
      <c r="AZ1" s="184" t="s">
        <v>272</v>
      </c>
      <c r="BA1" s="184" t="s">
        <v>577</v>
      </c>
      <c r="BB1" s="184" t="s">
        <v>579</v>
      </c>
      <c r="BC1" s="184" t="s">
        <v>581</v>
      </c>
      <c r="BD1" s="184" t="s">
        <v>583</v>
      </c>
      <c r="BE1" s="184" t="s">
        <v>585</v>
      </c>
      <c r="BF1" s="184" t="s">
        <v>587</v>
      </c>
      <c r="BG1" s="184" t="s">
        <v>589</v>
      </c>
      <c r="BH1" s="184" t="s">
        <v>591</v>
      </c>
      <c r="BI1" s="184" t="s">
        <v>285</v>
      </c>
      <c r="BJ1" s="184" t="s">
        <v>593</v>
      </c>
      <c r="BK1" s="184" t="s">
        <v>595</v>
      </c>
      <c r="BL1" s="184" t="s">
        <v>597</v>
      </c>
      <c r="BM1" s="184" t="s">
        <v>599</v>
      </c>
      <c r="BN1" s="184" t="s">
        <v>601</v>
      </c>
      <c r="BO1" s="184" t="s">
        <v>603</v>
      </c>
      <c r="BP1" s="184" t="s">
        <v>605</v>
      </c>
      <c r="BQ1" s="184" t="s">
        <v>607</v>
      </c>
      <c r="BR1" s="184" t="s">
        <v>609</v>
      </c>
      <c r="BS1" s="184" t="s">
        <v>611</v>
      </c>
      <c r="BT1" s="193" t="s">
        <v>273</v>
      </c>
      <c r="BU1" s="184" t="s">
        <v>274</v>
      </c>
      <c r="BV1" s="184" t="s">
        <v>613</v>
      </c>
      <c r="BW1" s="184" t="s">
        <v>275</v>
      </c>
      <c r="BX1" s="184" t="s">
        <v>615</v>
      </c>
      <c r="BY1" s="184" t="s">
        <v>617</v>
      </c>
      <c r="BZ1" s="193" t="s">
        <v>276</v>
      </c>
      <c r="CA1" s="184" t="s">
        <v>277</v>
      </c>
      <c r="CB1" s="184" t="s">
        <v>619</v>
      </c>
      <c r="CC1" s="184" t="s">
        <v>278</v>
      </c>
      <c r="CD1" s="184" t="s">
        <v>621</v>
      </c>
      <c r="CE1" s="184" t="s">
        <v>623</v>
      </c>
      <c r="CF1" s="184" t="s">
        <v>625</v>
      </c>
      <c r="CG1" s="193" t="s">
        <v>279</v>
      </c>
      <c r="CH1" s="184" t="s">
        <v>631</v>
      </c>
      <c r="CI1" s="184" t="s">
        <v>633</v>
      </c>
      <c r="CJ1" s="184" t="s">
        <v>280</v>
      </c>
      <c r="CK1" s="184" t="s">
        <v>627</v>
      </c>
      <c r="CL1" s="184" t="s">
        <v>629</v>
      </c>
      <c r="CM1" s="184" t="s">
        <v>281</v>
      </c>
      <c r="CN1" s="184" t="s">
        <v>635</v>
      </c>
      <c r="CO1" s="184" t="s">
        <v>282</v>
      </c>
      <c r="CP1" s="184" t="s">
        <v>636</v>
      </c>
      <c r="CQ1" s="181" t="s">
        <v>286</v>
      </c>
      <c r="CR1" s="193" t="s">
        <v>287</v>
      </c>
      <c r="CS1" s="184" t="s">
        <v>637</v>
      </c>
      <c r="CT1" s="184" t="s">
        <v>638</v>
      </c>
      <c r="CU1" s="184" t="s">
        <v>640</v>
      </c>
      <c r="CV1" s="184" t="s">
        <v>288</v>
      </c>
      <c r="CW1" s="184" t="s">
        <v>642</v>
      </c>
      <c r="CX1" s="184" t="s">
        <v>644</v>
      </c>
      <c r="CY1" s="184" t="s">
        <v>646</v>
      </c>
      <c r="CZ1" s="184" t="s">
        <v>648</v>
      </c>
      <c r="DA1" s="184" t="s">
        <v>650</v>
      </c>
      <c r="DB1" s="184" t="s">
        <v>652</v>
      </c>
      <c r="DC1" s="193" t="s">
        <v>289</v>
      </c>
      <c r="DD1" s="184" t="s">
        <v>290</v>
      </c>
      <c r="DE1" s="184" t="s">
        <v>654</v>
      </c>
      <c r="DF1" s="184" t="s">
        <v>291</v>
      </c>
      <c r="DG1" s="184" t="s">
        <v>656</v>
      </c>
      <c r="DH1" s="184" t="s">
        <v>658</v>
      </c>
      <c r="DI1" s="184" t="s">
        <v>660</v>
      </c>
      <c r="DJ1" s="184" t="s">
        <v>662</v>
      </c>
      <c r="DK1" s="184" t="s">
        <v>664</v>
      </c>
      <c r="DL1" s="184" t="s">
        <v>666</v>
      </c>
      <c r="DM1" s="184" t="s">
        <v>668</v>
      </c>
      <c r="DN1" s="184" t="s">
        <v>292</v>
      </c>
      <c r="DO1" s="184" t="s">
        <v>670</v>
      </c>
      <c r="DP1" s="184" t="s">
        <v>672</v>
      </c>
      <c r="DQ1" s="184" t="s">
        <v>674</v>
      </c>
      <c r="DR1" s="193" t="s">
        <v>293</v>
      </c>
      <c r="DS1" s="184" t="s">
        <v>676</v>
      </c>
      <c r="DT1" s="184" t="s">
        <v>294</v>
      </c>
      <c r="DU1" s="184" t="s">
        <v>678</v>
      </c>
      <c r="DV1" s="184" t="s">
        <v>295</v>
      </c>
      <c r="DW1" s="184" t="s">
        <v>680</v>
      </c>
      <c r="DX1" s="184" t="s">
        <v>682</v>
      </c>
      <c r="DY1" s="184" t="s">
        <v>684</v>
      </c>
      <c r="DZ1" s="184" t="s">
        <v>686</v>
      </c>
      <c r="EA1" s="184" t="s">
        <v>688</v>
      </c>
      <c r="EB1" s="184" t="s">
        <v>690</v>
      </c>
      <c r="EC1" s="184" t="s">
        <v>692</v>
      </c>
      <c r="ED1" s="184" t="s">
        <v>694</v>
      </c>
      <c r="EE1" s="184" t="s">
        <v>696</v>
      </c>
      <c r="EF1" s="184" t="s">
        <v>698</v>
      </c>
      <c r="EG1" s="184" t="s">
        <v>700</v>
      </c>
      <c r="EH1" s="193" t="s">
        <v>296</v>
      </c>
      <c r="EI1" s="184" t="s">
        <v>702</v>
      </c>
      <c r="EJ1" s="184" t="s">
        <v>297</v>
      </c>
      <c r="EK1" s="184" t="s">
        <v>704</v>
      </c>
      <c r="EL1" s="184" t="s">
        <v>706</v>
      </c>
      <c r="EM1" s="184" t="s">
        <v>298</v>
      </c>
      <c r="EN1" s="184" t="s">
        <v>708</v>
      </c>
      <c r="EO1" s="184" t="s">
        <v>710</v>
      </c>
      <c r="EP1" s="184" t="s">
        <v>299</v>
      </c>
      <c r="EQ1" s="184" t="s">
        <v>712</v>
      </c>
      <c r="ER1" s="184" t="s">
        <v>714</v>
      </c>
      <c r="ES1" s="184" t="s">
        <v>716</v>
      </c>
      <c r="ET1" s="184" t="s">
        <v>300</v>
      </c>
      <c r="EU1" s="184" t="s">
        <v>718</v>
      </c>
      <c r="EV1" s="184" t="s">
        <v>720</v>
      </c>
      <c r="EW1" s="193" t="s">
        <v>301</v>
      </c>
      <c r="EX1" s="184" t="s">
        <v>302</v>
      </c>
      <c r="EY1" s="184" t="s">
        <v>722</v>
      </c>
      <c r="EZ1" s="184" t="s">
        <v>724</v>
      </c>
      <c r="FA1" s="184" t="s">
        <v>726</v>
      </c>
      <c r="FB1" s="184" t="s">
        <v>728</v>
      </c>
      <c r="FC1" s="184" t="s">
        <v>303</v>
      </c>
      <c r="FD1" s="184" t="s">
        <v>730</v>
      </c>
      <c r="FE1" s="184" t="s">
        <v>732</v>
      </c>
      <c r="FF1" s="184" t="s">
        <v>734</v>
      </c>
      <c r="FG1" s="184" t="s">
        <v>736</v>
      </c>
      <c r="FH1" s="184" t="s">
        <v>738</v>
      </c>
      <c r="FI1" s="184" t="s">
        <v>304</v>
      </c>
      <c r="FJ1" s="184" t="s">
        <v>741</v>
      </c>
      <c r="FK1" s="184" t="s">
        <v>305</v>
      </c>
      <c r="FL1" s="184" t="s">
        <v>744</v>
      </c>
      <c r="FM1" s="184" t="s">
        <v>745</v>
      </c>
      <c r="FN1" s="184" t="s">
        <v>747</v>
      </c>
      <c r="FO1" s="184" t="s">
        <v>306</v>
      </c>
      <c r="FP1" s="184" t="s">
        <v>750</v>
      </c>
      <c r="FQ1" s="184" t="s">
        <v>751</v>
      </c>
      <c r="FR1" s="184" t="s">
        <v>753</v>
      </c>
      <c r="FS1" s="184" t="s">
        <v>307</v>
      </c>
      <c r="FT1" s="184" t="s">
        <v>756</v>
      </c>
      <c r="FU1" s="184" t="s">
        <v>758</v>
      </c>
      <c r="FV1" s="184" t="s">
        <v>760</v>
      </c>
      <c r="FW1" s="193" t="s">
        <v>308</v>
      </c>
      <c r="FX1" s="193" t="s">
        <v>309</v>
      </c>
      <c r="FY1" s="184" t="s">
        <v>315</v>
      </c>
      <c r="FZ1" s="184" t="s">
        <v>762</v>
      </c>
      <c r="GA1" s="184" t="s">
        <v>764</v>
      </c>
      <c r="GB1" s="184" t="s">
        <v>766</v>
      </c>
      <c r="GC1" s="184" t="s">
        <v>768</v>
      </c>
      <c r="GD1" s="184" t="s">
        <v>770</v>
      </c>
      <c r="GE1" s="184" t="s">
        <v>772</v>
      </c>
      <c r="GF1" s="193" t="s">
        <v>310</v>
      </c>
      <c r="GG1" s="184" t="s">
        <v>316</v>
      </c>
      <c r="GH1" s="184" t="s">
        <v>774</v>
      </c>
      <c r="GI1" s="184" t="s">
        <v>776</v>
      </c>
      <c r="GJ1" s="184" t="s">
        <v>777</v>
      </c>
      <c r="GK1" s="184" t="s">
        <v>317</v>
      </c>
      <c r="GL1" s="184" t="s">
        <v>780</v>
      </c>
      <c r="GM1" s="184" t="s">
        <v>781</v>
      </c>
      <c r="GN1" s="193" t="s">
        <v>311</v>
      </c>
      <c r="GO1" s="184" t="s">
        <v>312</v>
      </c>
      <c r="GP1" s="184" t="s">
        <v>783</v>
      </c>
      <c r="GQ1" s="184" t="s">
        <v>785</v>
      </c>
      <c r="GR1" s="184" t="s">
        <v>787</v>
      </c>
      <c r="GS1" s="184" t="s">
        <v>789</v>
      </c>
      <c r="GT1" s="184" t="s">
        <v>791</v>
      </c>
      <c r="GU1" s="193" t="s">
        <v>313</v>
      </c>
      <c r="GV1" s="184" t="s">
        <v>314</v>
      </c>
      <c r="GW1" s="184" t="s">
        <v>793</v>
      </c>
      <c r="GX1" s="184" t="s">
        <v>795</v>
      </c>
      <c r="GY1" s="184" t="s">
        <v>797</v>
      </c>
      <c r="GZ1" s="184" t="s">
        <v>799</v>
      </c>
      <c r="HA1" s="184" t="s">
        <v>801</v>
      </c>
      <c r="HB1" s="184" t="s">
        <v>803</v>
      </c>
      <c r="HC1" s="181" t="s">
        <v>318</v>
      </c>
      <c r="HD1" s="193" t="s">
        <v>319</v>
      </c>
      <c r="HE1" s="184" t="s">
        <v>320</v>
      </c>
      <c r="HF1" s="184" t="s">
        <v>805</v>
      </c>
      <c r="HG1" s="184" t="s">
        <v>807</v>
      </c>
      <c r="HH1" s="184" t="s">
        <v>809</v>
      </c>
      <c r="HI1" s="184" t="s">
        <v>811</v>
      </c>
      <c r="HJ1" s="184" t="s">
        <v>321</v>
      </c>
      <c r="HK1" s="184" t="s">
        <v>814</v>
      </c>
      <c r="HL1" s="184" t="s">
        <v>338</v>
      </c>
      <c r="HM1" s="184" t="s">
        <v>852</v>
      </c>
      <c r="HN1" s="184" t="s">
        <v>854</v>
      </c>
      <c r="HO1" s="184" t="s">
        <v>856</v>
      </c>
      <c r="HP1" s="193" t="s">
        <v>322</v>
      </c>
      <c r="HQ1" s="184" t="s">
        <v>816</v>
      </c>
      <c r="HR1" s="184" t="s">
        <v>818</v>
      </c>
      <c r="HS1" s="184" t="s">
        <v>323</v>
      </c>
      <c r="HT1" s="184" t="s">
        <v>821</v>
      </c>
      <c r="HU1" s="184" t="s">
        <v>823</v>
      </c>
      <c r="HV1" s="184" t="s">
        <v>824</v>
      </c>
      <c r="HW1" s="184" t="s">
        <v>826</v>
      </c>
      <c r="HX1" s="193" t="s">
        <v>324</v>
      </c>
      <c r="HY1" s="184" t="s">
        <v>828</v>
      </c>
      <c r="HZ1" s="184" t="s">
        <v>830</v>
      </c>
      <c r="IA1" s="184" t="s">
        <v>832</v>
      </c>
      <c r="IB1" s="184" t="s">
        <v>325</v>
      </c>
      <c r="IC1" s="184" t="s">
        <v>834</v>
      </c>
      <c r="ID1" s="184" t="s">
        <v>836</v>
      </c>
      <c r="IE1" s="184" t="s">
        <v>326</v>
      </c>
      <c r="IF1" s="184" t="s">
        <v>838</v>
      </c>
      <c r="IG1" s="184" t="s">
        <v>840</v>
      </c>
      <c r="IH1" s="184" t="s">
        <v>327</v>
      </c>
      <c r="II1" s="184" t="s">
        <v>842</v>
      </c>
      <c r="IJ1" s="184" t="s">
        <v>844</v>
      </c>
      <c r="IK1" s="184" t="s">
        <v>846</v>
      </c>
      <c r="IL1" s="184" t="s">
        <v>848</v>
      </c>
      <c r="IM1" s="184" t="s">
        <v>328</v>
      </c>
      <c r="IN1" s="184" t="s">
        <v>850</v>
      </c>
      <c r="IO1" s="193" t="s">
        <v>329</v>
      </c>
      <c r="IP1" s="184" t="s">
        <v>858</v>
      </c>
      <c r="IQ1" s="184" t="s">
        <v>860</v>
      </c>
      <c r="IR1" s="184" t="s">
        <v>330</v>
      </c>
      <c r="IS1" s="184" t="s">
        <v>862</v>
      </c>
      <c r="IT1" s="184" t="s">
        <v>864</v>
      </c>
      <c r="IU1" s="184" t="s">
        <v>866</v>
      </c>
      <c r="IV1" s="193" t="s">
        <v>331</v>
      </c>
      <c r="IW1" s="184" t="s">
        <v>868</v>
      </c>
      <c r="IX1" s="184" t="s">
        <v>332</v>
      </c>
      <c r="IY1" s="184" t="s">
        <v>871</v>
      </c>
      <c r="IZ1" s="184" t="s">
        <v>873</v>
      </c>
      <c r="JA1" s="184" t="s">
        <v>875</v>
      </c>
      <c r="JB1" s="184" t="s">
        <v>877</v>
      </c>
      <c r="JC1" s="184" t="s">
        <v>879</v>
      </c>
      <c r="JD1" s="184" t="s">
        <v>881</v>
      </c>
      <c r="JE1" s="184" t="s">
        <v>333</v>
      </c>
      <c r="JF1" s="184" t="s">
        <v>884</v>
      </c>
      <c r="JG1" s="184" t="s">
        <v>886</v>
      </c>
      <c r="JH1" s="184" t="s">
        <v>888</v>
      </c>
      <c r="JI1" s="184" t="s">
        <v>890</v>
      </c>
      <c r="JJ1" s="184" t="s">
        <v>892</v>
      </c>
      <c r="JK1" s="184" t="s">
        <v>894</v>
      </c>
      <c r="JL1" s="184" t="s">
        <v>896</v>
      </c>
      <c r="JM1" s="184" t="s">
        <v>898</v>
      </c>
      <c r="JN1" s="184" t="s">
        <v>334</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335</v>
      </c>
      <c r="KP1" s="184" t="s">
        <v>952</v>
      </c>
      <c r="KQ1" s="184" t="s">
        <v>336</v>
      </c>
      <c r="KR1" s="184" t="s">
        <v>955</v>
      </c>
      <c r="KS1" s="184" t="s">
        <v>957</v>
      </c>
      <c r="KT1" s="184" t="s">
        <v>959</v>
      </c>
      <c r="KU1" s="184" t="s">
        <v>961</v>
      </c>
      <c r="KV1" s="184" t="s">
        <v>337</v>
      </c>
      <c r="KW1" s="184" t="s">
        <v>964</v>
      </c>
      <c r="KX1" s="184" t="s">
        <v>966</v>
      </c>
      <c r="KY1" s="184" t="s">
        <v>968</v>
      </c>
      <c r="KZ1" s="184" t="s">
        <v>970</v>
      </c>
      <c r="LA1" s="184" t="s">
        <v>972</v>
      </c>
      <c r="LB1" s="184" t="s">
        <v>974</v>
      </c>
      <c r="LC1" s="184" t="s">
        <v>976</v>
      </c>
      <c r="LD1" s="181" t="s">
        <v>339</v>
      </c>
      <c r="LE1" s="193" t="s">
        <v>340</v>
      </c>
      <c r="LF1" s="184" t="s">
        <v>341</v>
      </c>
      <c r="LG1" s="184" t="s">
        <v>355</v>
      </c>
      <c r="LH1" s="184" t="s">
        <v>978</v>
      </c>
      <c r="LI1" s="184" t="s">
        <v>980</v>
      </c>
      <c r="LJ1" s="184" t="s">
        <v>982</v>
      </c>
      <c r="LK1" s="184" t="s">
        <v>984</v>
      </c>
      <c r="LL1" s="184" t="s">
        <v>356</v>
      </c>
      <c r="LM1" s="184" t="s">
        <v>986</v>
      </c>
      <c r="LN1" s="184" t="s">
        <v>357</v>
      </c>
      <c r="LO1" s="184" t="s">
        <v>988</v>
      </c>
      <c r="LP1" s="184" t="s">
        <v>342</v>
      </c>
      <c r="LQ1" s="184" t="s">
        <v>990</v>
      </c>
      <c r="LR1" s="184" t="s">
        <v>358</v>
      </c>
      <c r="LS1" s="184" t="s">
        <v>992</v>
      </c>
      <c r="LT1" s="184" t="s">
        <v>994</v>
      </c>
      <c r="LU1" s="184" t="s">
        <v>359</v>
      </c>
      <c r="LV1" s="193" t="s">
        <v>343</v>
      </c>
      <c r="LW1" s="184" t="s">
        <v>344</v>
      </c>
      <c r="LX1" s="184" t="s">
        <v>996</v>
      </c>
      <c r="LY1" s="184" t="s">
        <v>998</v>
      </c>
      <c r="LZ1" s="184" t="s">
        <v>999</v>
      </c>
      <c r="MA1" s="184" t="s">
        <v>1001</v>
      </c>
      <c r="MB1" s="184" t="s">
        <v>1002</v>
      </c>
      <c r="MC1" s="184" t="s">
        <v>1004</v>
      </c>
      <c r="MD1" s="184" t="s">
        <v>1006</v>
      </c>
      <c r="ME1" s="184" t="s">
        <v>1008</v>
      </c>
      <c r="MF1" s="184" t="s">
        <v>1010</v>
      </c>
      <c r="MG1" s="184" t="s">
        <v>345</v>
      </c>
      <c r="MH1" s="184" t="s">
        <v>1013</v>
      </c>
      <c r="MI1" s="184" t="s">
        <v>1014</v>
      </c>
      <c r="MJ1" s="184" t="s">
        <v>1016</v>
      </c>
      <c r="MK1" s="184" t="s">
        <v>346</v>
      </c>
      <c r="ML1" s="184" t="s">
        <v>1019</v>
      </c>
      <c r="MM1" s="184" t="s">
        <v>1020</v>
      </c>
      <c r="MN1" s="184" t="s">
        <v>1022</v>
      </c>
      <c r="MO1" s="184" t="s">
        <v>1024</v>
      </c>
      <c r="MP1" s="184" t="s">
        <v>347</v>
      </c>
      <c r="MQ1" s="184" t="s">
        <v>1027</v>
      </c>
      <c r="MR1" s="184" t="s">
        <v>1029</v>
      </c>
      <c r="MS1" s="184" t="s">
        <v>1031</v>
      </c>
      <c r="MT1" s="184" t="s">
        <v>1033</v>
      </c>
      <c r="MU1" s="184" t="s">
        <v>348</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349</v>
      </c>
      <c r="NI1" s="184" t="s">
        <v>350</v>
      </c>
      <c r="NJ1" s="184" t="s">
        <v>1059</v>
      </c>
      <c r="NK1" s="184" t="s">
        <v>1061</v>
      </c>
      <c r="NL1" s="184" t="s">
        <v>1063</v>
      </c>
      <c r="NM1" s="184" t="s">
        <v>1065</v>
      </c>
      <c r="NN1" s="193" t="s">
        <v>351</v>
      </c>
      <c r="NO1" s="184" t="s">
        <v>352</v>
      </c>
      <c r="NP1" s="184" t="s">
        <v>1066</v>
      </c>
      <c r="NQ1" s="184" t="s">
        <v>353</v>
      </c>
      <c r="NR1" s="184" t="s">
        <v>1068</v>
      </c>
      <c r="NS1" s="184" t="s">
        <v>1070</v>
      </c>
      <c r="NT1" s="184" t="s">
        <v>354</v>
      </c>
      <c r="NU1" s="184" t="s">
        <v>1072</v>
      </c>
      <c r="NV1" s="181" t="s">
        <v>360</v>
      </c>
      <c r="NW1" s="193" t="s">
        <v>361</v>
      </c>
      <c r="NX1" s="184" t="s">
        <v>362</v>
      </c>
      <c r="NY1" s="184" t="s">
        <v>1075</v>
      </c>
      <c r="NZ1" s="184" t="s">
        <v>1077</v>
      </c>
      <c r="OA1" s="184" t="s">
        <v>363</v>
      </c>
      <c r="OB1" s="184" t="s">
        <v>373</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374</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364</v>
      </c>
      <c r="QA1" s="184" t="s">
        <v>1175</v>
      </c>
      <c r="QB1" s="184" t="s">
        <v>1177</v>
      </c>
      <c r="QC1" s="184" t="s">
        <v>1179</v>
      </c>
      <c r="QD1" s="184" t="s">
        <v>1181</v>
      </c>
      <c r="QE1" s="184" t="s">
        <v>1183</v>
      </c>
      <c r="QF1" s="193" t="s">
        <v>365</v>
      </c>
      <c r="QG1" s="184" t="s">
        <v>366</v>
      </c>
      <c r="QH1" s="184" t="s">
        <v>1185</v>
      </c>
      <c r="QI1" s="184" t="s">
        <v>1187</v>
      </c>
      <c r="QJ1" s="184" t="s">
        <v>1189</v>
      </c>
      <c r="QK1" s="184" t="s">
        <v>1191</v>
      </c>
      <c r="QL1" s="184" t="s">
        <v>1193</v>
      </c>
      <c r="QM1" s="184" t="s">
        <v>1195</v>
      </c>
      <c r="QN1" s="193" t="s">
        <v>367</v>
      </c>
      <c r="QO1" s="184" t="s">
        <v>1197</v>
      </c>
      <c r="QP1" s="184" t="s">
        <v>368</v>
      </c>
      <c r="QQ1" s="184" t="s">
        <v>375</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369</v>
      </c>
      <c r="RG1" s="184" t="s">
        <v>370</v>
      </c>
      <c r="RH1" s="184" t="s">
        <v>1227</v>
      </c>
      <c r="RI1" s="184" t="s">
        <v>1229</v>
      </c>
      <c r="RJ1" s="193" t="s">
        <v>371</v>
      </c>
      <c r="RK1" s="184" t="s">
        <v>372</v>
      </c>
      <c r="RL1" s="184" t="s">
        <v>1231</v>
      </c>
      <c r="RM1" s="184" t="s">
        <v>1232</v>
      </c>
      <c r="RN1" s="184" t="s">
        <v>1233</v>
      </c>
      <c r="RO1" s="184" t="s">
        <v>1234</v>
      </c>
      <c r="RP1" s="184" t="s">
        <v>1236</v>
      </c>
      <c r="RQ1" s="184" t="s">
        <v>1237</v>
      </c>
      <c r="RR1" s="184" t="s">
        <v>1239</v>
      </c>
      <c r="RS1" s="184" t="s">
        <v>1240</v>
      </c>
      <c r="RT1" s="181" t="s">
        <v>376</v>
      </c>
      <c r="RU1" s="193" t="s">
        <v>377</v>
      </c>
      <c r="RV1" s="184" t="s">
        <v>378</v>
      </c>
      <c r="RW1" s="184" t="s">
        <v>1242</v>
      </c>
      <c r="RX1" s="184" t="s">
        <v>1244</v>
      </c>
      <c r="RY1" s="184" t="s">
        <v>379</v>
      </c>
      <c r="RZ1" s="184" t="s">
        <v>1246</v>
      </c>
      <c r="SA1" s="184" t="s">
        <v>1248</v>
      </c>
      <c r="SB1" s="184" t="s">
        <v>1250</v>
      </c>
      <c r="SC1" s="184" t="s">
        <v>1252</v>
      </c>
      <c r="SD1" s="193" t="s">
        <v>380</v>
      </c>
      <c r="SE1" s="184" t="s">
        <v>381</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382</v>
      </c>
      <c r="SV1" s="193" t="s">
        <v>383</v>
      </c>
      <c r="SW1" s="184" t="s">
        <v>384</v>
      </c>
      <c r="SX1" s="184" t="s">
        <v>1284</v>
      </c>
      <c r="SY1" s="184" t="s">
        <v>1286</v>
      </c>
      <c r="SZ1" s="184" t="s">
        <v>1288</v>
      </c>
      <c r="TA1" s="184" t="s">
        <v>1290</v>
      </c>
      <c r="TB1" s="184" t="s">
        <v>1292</v>
      </c>
      <c r="TC1" s="184" t="s">
        <v>385</v>
      </c>
      <c r="TD1" s="184" t="s">
        <v>1294</v>
      </c>
      <c r="TE1" s="184" t="s">
        <v>1296</v>
      </c>
      <c r="TF1" s="184" t="s">
        <v>1298</v>
      </c>
      <c r="TG1" s="184" t="s">
        <v>1300</v>
      </c>
      <c r="TH1" s="184" t="s">
        <v>1302</v>
      </c>
      <c r="TI1" s="184" t="s">
        <v>1304</v>
      </c>
      <c r="TJ1" s="193" t="s">
        <v>386</v>
      </c>
      <c r="TK1" s="184" t="s">
        <v>387</v>
      </c>
      <c r="TL1" s="184" t="s">
        <v>388</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7" t="s">
        <v>1370</v>
      </c>
      <c r="B2" s="127" t="s">
        <v>1372</v>
      </c>
      <c r="C2" s="127" t="s">
        <v>483</v>
      </c>
      <c r="D2" s="127" t="s">
        <v>1371</v>
      </c>
      <c r="E2" s="127" t="s">
        <v>1373</v>
      </c>
      <c r="F2" s="127" t="s">
        <v>484</v>
      </c>
      <c r="G2" s="127" t="s">
        <v>1374</v>
      </c>
      <c r="H2" s="127" t="s">
        <v>1375</v>
      </c>
      <c r="I2" s="127" t="s">
        <v>1376</v>
      </c>
      <c r="J2" s="127" t="s">
        <v>1463</v>
      </c>
      <c r="K2" s="127" t="s">
        <v>1377</v>
      </c>
      <c r="L2" s="127" t="s">
        <v>1378</v>
      </c>
      <c r="M2" s="127" t="s">
        <v>1379</v>
      </c>
      <c r="N2" s="127" t="s">
        <v>1380</v>
      </c>
      <c r="O2" s="127" t="s">
        <v>1381</v>
      </c>
      <c r="S2" s="124" t="s">
        <v>137</v>
      </c>
      <c r="T2" s="124" t="s">
        <v>1451</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220" t="s">
        <v>432</v>
      </c>
      <c r="AI2" s="220" t="s">
        <v>433</v>
      </c>
      <c r="AJ2" s="220" t="s">
        <v>434</v>
      </c>
      <c r="AK2" s="220" t="s">
        <v>435</v>
      </c>
      <c r="AL2" s="220" t="s">
        <v>436</v>
      </c>
      <c r="AM2" s="220" t="s">
        <v>439</v>
      </c>
      <c r="AN2" s="220" t="s">
        <v>437</v>
      </c>
      <c r="AO2" s="220" t="s">
        <v>438</v>
      </c>
      <c r="AP2" s="220" t="s">
        <v>440</v>
      </c>
      <c r="AQ2" s="220" t="s">
        <v>441</v>
      </c>
      <c r="AR2" s="220" t="s">
        <v>442</v>
      </c>
      <c r="AS2" s="220" t="s">
        <v>443</v>
      </c>
      <c r="AT2" s="220" t="s">
        <v>444</v>
      </c>
      <c r="AU2" s="220" t="s">
        <v>445</v>
      </c>
      <c r="AV2" s="220" t="s">
        <v>446</v>
      </c>
      <c r="AW2" s="220" t="s">
        <v>447</v>
      </c>
      <c r="AX2" s="220" t="s">
        <v>448</v>
      </c>
      <c r="AY2" s="220" t="s">
        <v>449</v>
      </c>
      <c r="AZ2" s="220" t="s">
        <v>450</v>
      </c>
      <c r="BA2" s="220" t="s">
        <v>451</v>
      </c>
      <c r="BB2" s="220" t="s">
        <v>452</v>
      </c>
      <c r="BC2" s="220" t="s">
        <v>453</v>
      </c>
      <c r="BD2" s="220" t="s">
        <v>454</v>
      </c>
      <c r="BE2" s="220" t="s">
        <v>455</v>
      </c>
      <c r="BF2" s="220" t="s">
        <v>456</v>
      </c>
      <c r="BG2" s="220" t="s">
        <v>457</v>
      </c>
      <c r="BH2" s="220" t="s">
        <v>458</v>
      </c>
      <c r="BI2" s="220" t="s">
        <v>459</v>
      </c>
      <c r="BJ2" s="220" t="s">
        <v>460</v>
      </c>
      <c r="BK2" s="220" t="s">
        <v>461</v>
      </c>
      <c r="BL2" s="220" t="s">
        <v>462</v>
      </c>
      <c r="BM2" s="220" t="s">
        <v>463</v>
      </c>
      <c r="BN2" s="220" t="s">
        <v>464</v>
      </c>
      <c r="BO2" s="220" t="s">
        <v>465</v>
      </c>
      <c r="BP2" s="220" t="s">
        <v>466</v>
      </c>
      <c r="BQ2" s="220" t="s">
        <v>467</v>
      </c>
      <c r="BR2" s="220" t="s">
        <v>468</v>
      </c>
      <c r="BS2" s="220" t="s">
        <v>469</v>
      </c>
      <c r="BT2" s="220" t="s">
        <v>470</v>
      </c>
      <c r="BU2" s="220" t="s">
        <v>471</v>
      </c>
    </row>
    <row r="3" spans="1:555" s="124" customFormat="1" hidden="1" x14ac:dyDescent="0.25">
      <c r="A3" s="155"/>
      <c r="B3" s="155"/>
      <c r="C3" s="155"/>
      <c r="D3" s="155"/>
      <c r="E3" s="155"/>
      <c r="F3" s="155"/>
      <c r="G3" s="157"/>
      <c r="H3" s="157"/>
      <c r="I3" s="157"/>
      <c r="J3" s="157"/>
      <c r="K3" s="157"/>
      <c r="AH3" s="221">
        <v>2500</v>
      </c>
      <c r="AI3" s="221">
        <v>1900</v>
      </c>
      <c r="AJ3" s="221">
        <v>1650</v>
      </c>
      <c r="AK3" s="221">
        <v>1580</v>
      </c>
      <c r="AL3" s="221">
        <v>2250</v>
      </c>
      <c r="AM3" s="221">
        <v>1650</v>
      </c>
      <c r="AN3" s="221">
        <v>1400</v>
      </c>
      <c r="AO3" s="222">
        <v>1340</v>
      </c>
      <c r="AP3" s="222">
        <v>2000</v>
      </c>
      <c r="AQ3" s="222">
        <v>1400</v>
      </c>
      <c r="AR3" s="222">
        <v>1150</v>
      </c>
      <c r="AS3" s="222">
        <v>1100</v>
      </c>
      <c r="AT3" s="222">
        <v>1750</v>
      </c>
      <c r="AU3" s="222">
        <v>1150</v>
      </c>
      <c r="AV3" s="222">
        <v>900</v>
      </c>
      <c r="AW3" s="222">
        <v>860</v>
      </c>
      <c r="AX3" s="222">
        <v>1200</v>
      </c>
      <c r="AY3" s="124">
        <v>900</v>
      </c>
      <c r="AZ3" s="124">
        <v>650</v>
      </c>
      <c r="BA3" s="124">
        <v>620</v>
      </c>
      <c r="BB3" s="221">
        <v>5355</v>
      </c>
      <c r="BC3" s="221">
        <v>4935</v>
      </c>
      <c r="BD3" s="221">
        <v>6300</v>
      </c>
      <c r="BE3" s="221">
        <v>5880</v>
      </c>
      <c r="BF3" s="221">
        <v>4725</v>
      </c>
      <c r="BG3" s="221">
        <v>4305</v>
      </c>
      <c r="BH3" s="221">
        <v>5670</v>
      </c>
      <c r="BI3" s="222">
        <v>5250</v>
      </c>
      <c r="BJ3" s="222">
        <v>4095</v>
      </c>
      <c r="BK3" s="222">
        <v>3780</v>
      </c>
      <c r="BL3" s="222">
        <v>5040</v>
      </c>
      <c r="BM3" s="222">
        <v>4620</v>
      </c>
      <c r="BN3" s="222">
        <v>3465</v>
      </c>
      <c r="BO3" s="222">
        <v>3150</v>
      </c>
      <c r="BP3" s="222">
        <v>4410</v>
      </c>
      <c r="BQ3" s="222">
        <v>4095</v>
      </c>
      <c r="BR3" s="222">
        <v>3045</v>
      </c>
      <c r="BS3" s="124">
        <v>2835</v>
      </c>
      <c r="BT3" s="124">
        <v>3885</v>
      </c>
      <c r="BU3" s="124">
        <v>3570</v>
      </c>
    </row>
    <row r="5" spans="1:555" ht="60" customHeight="1" x14ac:dyDescent="0.25">
      <c r="C5" s="198" t="s">
        <v>258</v>
      </c>
      <c r="D5" s="171">
        <f>+D10+D29+D49+D68</f>
        <v>111588.67053333334</v>
      </c>
      <c r="E5" s="501">
        <f>+D10+D29+D49+D68</f>
        <v>111588.67053333334</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29" t="s">
        <v>43</v>
      </c>
      <c r="D10" s="30">
        <f>SUM(G17:G26)</f>
        <v>1250</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c r="D12" s="31"/>
      <c r="E12" s="95"/>
      <c r="F12" s="95"/>
      <c r="G12" s="95"/>
      <c r="H12" s="76"/>
      <c r="I12" s="560" t="s">
        <v>1494</v>
      </c>
      <c r="J12" s="560"/>
      <c r="K12" s="560"/>
      <c r="N12" s="155"/>
    </row>
    <row r="13" spans="1:555" ht="15.75" x14ac:dyDescent="0.25">
      <c r="B13" s="95"/>
      <c r="C13" s="207" t="s">
        <v>401</v>
      </c>
      <c r="D13" s="416" t="s">
        <v>1478</v>
      </c>
      <c r="E13" s="95"/>
      <c r="F13" s="95"/>
      <c r="G13" s="95"/>
      <c r="H13" s="76"/>
      <c r="I13" s="76"/>
      <c r="J13" s="76"/>
      <c r="K13" s="114"/>
      <c r="N13" s="155"/>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a.1.1 Realización de investigaciones de mercado que permitan evaluar la pertinencia de los planes de estudio.                                                                                                              </v>
      </c>
      <c r="D14" s="31"/>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55</v>
      </c>
      <c r="F16" s="130" t="s">
        <v>57</v>
      </c>
      <c r="G16" s="129" t="s">
        <v>27</v>
      </c>
      <c r="H16" s="135" t="s">
        <v>139</v>
      </c>
      <c r="I16" s="130" t="s">
        <v>46</v>
      </c>
      <c r="J16" s="130" t="s">
        <v>140</v>
      </c>
      <c r="K16" s="130" t="s">
        <v>420</v>
      </c>
      <c r="L16" s="130" t="s">
        <v>421</v>
      </c>
      <c r="N16" s="155"/>
    </row>
    <row r="17" spans="2:14" x14ac:dyDescent="0.25">
      <c r="B17" s="95"/>
      <c r="C17" s="348" t="s">
        <v>47</v>
      </c>
      <c r="D17" s="558">
        <v>10</v>
      </c>
      <c r="E17" s="349">
        <v>0</v>
      </c>
      <c r="F17" s="117">
        <v>0</v>
      </c>
      <c r="G17" s="350">
        <f t="shared" ref="G17:G25" si="0">E17*F17</f>
        <v>0</v>
      </c>
      <c r="H17" s="351" t="s">
        <v>137</v>
      </c>
      <c r="I17" s="118" t="s">
        <v>712</v>
      </c>
      <c r="J17" s="118" t="str">
        <f>VLOOKUP(I17,Presupuesto!$B$11:$C$566,2,0)</f>
        <v>SERVICIOS DE CAPACITACION.</v>
      </c>
      <c r="K17" s="352" t="s">
        <v>1463</v>
      </c>
      <c r="L17" s="118" t="s">
        <v>404</v>
      </c>
      <c r="N17" s="155"/>
    </row>
    <row r="18" spans="2:14" x14ac:dyDescent="0.25">
      <c r="B18" s="95"/>
      <c r="C18" s="101" t="s">
        <v>48</v>
      </c>
      <c r="D18" s="559"/>
      <c r="E18" s="203">
        <v>0</v>
      </c>
      <c r="F18" s="102">
        <v>50</v>
      </c>
      <c r="G18" s="99">
        <f t="shared" si="0"/>
        <v>0</v>
      </c>
      <c r="H18" s="163"/>
      <c r="I18" s="100" t="s">
        <v>730</v>
      </c>
      <c r="J18" s="100" t="str">
        <f>VLOOKUP(I18,Presupuesto!$B$11:$C$566,2,0)</f>
        <v>SERVICIOS DE IMPRENTA PUBLIC.Y REPRODUCCION</v>
      </c>
      <c r="K18" s="100" t="str">
        <f t="shared" ref="K18:K26" si="1">$K$17</f>
        <v>Posgrado</v>
      </c>
      <c r="L18" s="100" t="s">
        <v>422</v>
      </c>
      <c r="N18" s="155"/>
    </row>
    <row r="19" spans="2:14" x14ac:dyDescent="0.25">
      <c r="B19" s="95"/>
      <c r="C19" s="101" t="s">
        <v>49</v>
      </c>
      <c r="D19" s="559"/>
      <c r="E19" s="203">
        <v>10</v>
      </c>
      <c r="F19" s="102">
        <v>50</v>
      </c>
      <c r="G19" s="99">
        <f t="shared" si="0"/>
        <v>500</v>
      </c>
      <c r="H19" s="163" t="s">
        <v>137</v>
      </c>
      <c r="I19" s="100" t="s">
        <v>805</v>
      </c>
      <c r="J19" s="100" t="str">
        <f>VLOOKUP(I19,Presupuesto!$B$11:$C$566,2,0)</f>
        <v>ALIMENTOS B EBIDAS PARA PERSONAS</v>
      </c>
      <c r="K19" s="100" t="s">
        <v>1370</v>
      </c>
      <c r="L19" s="100" t="s">
        <v>422</v>
      </c>
      <c r="N19" s="155"/>
    </row>
    <row r="20" spans="2:14" x14ac:dyDescent="0.25">
      <c r="B20" s="95"/>
      <c r="C20" s="101" t="s">
        <v>50</v>
      </c>
      <c r="D20" s="559"/>
      <c r="E20" s="153">
        <v>0</v>
      </c>
      <c r="F20" s="120">
        <v>0</v>
      </c>
      <c r="G20" s="99">
        <f t="shared" si="0"/>
        <v>0</v>
      </c>
      <c r="H20" s="163"/>
      <c r="I20" s="341" t="s">
        <v>309</v>
      </c>
      <c r="J20" s="100" t="str">
        <f>VLOOKUP(I20,Presupuesto!$B$11:$C$566,2,0)</f>
        <v>PASAJES (26100-00)</v>
      </c>
      <c r="K20" s="100" t="str">
        <f t="shared" si="1"/>
        <v>Posgrado</v>
      </c>
      <c r="L20" s="100" t="s">
        <v>422</v>
      </c>
      <c r="N20" s="155"/>
    </row>
    <row r="21" spans="2:14" x14ac:dyDescent="0.25">
      <c r="B21" s="95"/>
      <c r="C21" s="101" t="s">
        <v>429</v>
      </c>
      <c r="D21" s="559"/>
      <c r="E21" s="153">
        <v>10</v>
      </c>
      <c r="F21" s="120">
        <v>75</v>
      </c>
      <c r="G21" s="99">
        <f t="shared" si="0"/>
        <v>750</v>
      </c>
      <c r="H21" s="163" t="s">
        <v>1451</v>
      </c>
      <c r="I21" s="100" t="s">
        <v>834</v>
      </c>
      <c r="J21" s="100" t="str">
        <f>VLOOKUP(I21,Presupuesto!$B$11:$C$566,2,0)</f>
        <v>PRODUCTOS PAPEL Y CARTON</v>
      </c>
      <c r="K21" s="100" t="s">
        <v>1370</v>
      </c>
      <c r="L21" s="100" t="s">
        <v>422</v>
      </c>
      <c r="N21" s="155"/>
    </row>
    <row r="22" spans="2:14" x14ac:dyDescent="0.25">
      <c r="B22" s="95"/>
      <c r="C22" s="101" t="s">
        <v>51</v>
      </c>
      <c r="D22" s="559"/>
      <c r="E22" s="203">
        <v>0</v>
      </c>
      <c r="F22" s="102">
        <v>85</v>
      </c>
      <c r="G22" s="99">
        <f t="shared" si="0"/>
        <v>0</v>
      </c>
      <c r="H22" s="163"/>
      <c r="I22" s="100" t="s">
        <v>834</v>
      </c>
      <c r="J22" s="100" t="str">
        <f>VLOOKUP(I22,Presupuesto!$B$11:$C$566,2,0)</f>
        <v>PRODUCTOS PAPEL Y CARTON</v>
      </c>
      <c r="K22" s="100" t="str">
        <f t="shared" si="1"/>
        <v>Posgrado</v>
      </c>
      <c r="L22" s="100" t="s">
        <v>422</v>
      </c>
      <c r="N22" s="155"/>
    </row>
    <row r="23" spans="2:14" x14ac:dyDescent="0.25">
      <c r="B23" s="95"/>
      <c r="C23" s="101" t="s">
        <v>131</v>
      </c>
      <c r="D23" s="559"/>
      <c r="E23" s="203">
        <v>0</v>
      </c>
      <c r="F23" s="102">
        <v>36</v>
      </c>
      <c r="G23" s="99">
        <f t="shared" si="0"/>
        <v>0</v>
      </c>
      <c r="H23" s="163"/>
      <c r="I23" s="100" t="s">
        <v>955</v>
      </c>
      <c r="J23" s="100" t="str">
        <f>VLOOKUP(I23,Presupuesto!$B$11:$C$566,2,0)</f>
        <v>UTILES DE ESCRITORIO, OFICINA Y ENSE¥ANZA</v>
      </c>
      <c r="K23" s="100" t="str">
        <f t="shared" si="1"/>
        <v>Posgrado</v>
      </c>
      <c r="L23" s="100" t="s">
        <v>422</v>
      </c>
      <c r="N23" s="155"/>
    </row>
    <row r="24" spans="2:14" x14ac:dyDescent="0.25">
      <c r="B24" s="95"/>
      <c r="C24" s="101" t="s">
        <v>34</v>
      </c>
      <c r="D24" s="559"/>
      <c r="E24" s="203">
        <v>0</v>
      </c>
      <c r="F24" s="102">
        <v>80</v>
      </c>
      <c r="G24" s="99">
        <f t="shared" si="0"/>
        <v>0</v>
      </c>
      <c r="H24" s="163"/>
      <c r="I24" s="100" t="s">
        <v>955</v>
      </c>
      <c r="J24" s="100" t="str">
        <f>VLOOKUP(I24,Presupuesto!$B$11:$C$566,2,0)</f>
        <v>UTILES DE ESCRITORIO, OFICINA Y ENSE¥ANZA</v>
      </c>
      <c r="K24" s="100" t="str">
        <f t="shared" si="1"/>
        <v>Posgrado</v>
      </c>
      <c r="L24" s="100" t="s">
        <v>422</v>
      </c>
      <c r="N24" s="155"/>
    </row>
    <row r="25" spans="2:14" x14ac:dyDescent="0.25">
      <c r="B25" s="95"/>
      <c r="C25" s="111" t="s">
        <v>52</v>
      </c>
      <c r="D25" s="559"/>
      <c r="E25" s="219">
        <v>0</v>
      </c>
      <c r="F25" s="121">
        <v>25</v>
      </c>
      <c r="G25" s="99">
        <f t="shared" si="0"/>
        <v>0</v>
      </c>
      <c r="H25" s="163"/>
      <c r="I25" s="100" t="s">
        <v>955</v>
      </c>
      <c r="J25" s="100" t="str">
        <f>VLOOKUP(I25,Presupuesto!$B$11:$C$566,2,0)</f>
        <v>UTILES DE ESCRITORIO, OFICINA Y ENSE¥ANZA</v>
      </c>
      <c r="K25" s="100" t="str">
        <f t="shared" si="1"/>
        <v>Posgrado</v>
      </c>
      <c r="L25" s="100" t="s">
        <v>422</v>
      </c>
      <c r="N25" s="155"/>
    </row>
    <row r="26" spans="2:14" ht="15.75" thickBot="1" x14ac:dyDescent="0.3">
      <c r="B26" s="95"/>
      <c r="C26" s="223" t="s">
        <v>442</v>
      </c>
      <c r="D26" s="224">
        <v>0</v>
      </c>
      <c r="E26" s="353">
        <v>0</v>
      </c>
      <c r="F26" s="106">
        <f>HLOOKUP(C26,$AH$2:$BU$3,2,0)</f>
        <v>1150</v>
      </c>
      <c r="G26" s="107">
        <f>D26*E26*F26</f>
        <v>0</v>
      </c>
      <c r="H26" s="354"/>
      <c r="I26" s="355" t="s">
        <v>310</v>
      </c>
      <c r="J26" s="108" t="str">
        <f>VLOOKUP(I26,Presupuesto!$B$11:$C$566,2,0)</f>
        <v>VIATICOS (26200-00)</v>
      </c>
      <c r="K26" s="356" t="str">
        <f t="shared" si="1"/>
        <v>Posgrado</v>
      </c>
      <c r="L26" s="356" t="s">
        <v>422</v>
      </c>
    </row>
    <row r="27" spans="2:14" x14ac:dyDescent="0.25">
      <c r="B27" s="95"/>
      <c r="C27" s="95"/>
      <c r="E27" s="114"/>
      <c r="F27" s="114"/>
      <c r="G27" s="114"/>
      <c r="H27" s="177"/>
      <c r="I27" s="114"/>
      <c r="J27" s="114"/>
      <c r="K27" s="114"/>
    </row>
    <row r="28" spans="2:14" ht="15.75" thickBot="1" x14ac:dyDescent="0.3"/>
    <row r="29" spans="2:14" ht="15.75" thickBot="1" x14ac:dyDescent="0.3">
      <c r="C29" s="29" t="s">
        <v>43</v>
      </c>
      <c r="D29" s="30">
        <f>SUM(G36:G46)</f>
        <v>92733.333333333343</v>
      </c>
      <c r="E29" s="95"/>
      <c r="F29" s="95"/>
      <c r="G29" s="95"/>
      <c r="H29" s="76"/>
      <c r="I29" s="76"/>
      <c r="J29" s="76"/>
      <c r="K29" s="114"/>
    </row>
    <row r="30" spans="2:14" x14ac:dyDescent="0.25">
      <c r="C30" s="70"/>
      <c r="D30" s="31"/>
      <c r="E30" s="95"/>
      <c r="F30" s="95"/>
      <c r="G30" s="95"/>
      <c r="H30" s="76"/>
      <c r="I30" s="76"/>
      <c r="J30" s="76"/>
      <c r="K30" s="114"/>
    </row>
    <row r="31" spans="2:14" x14ac:dyDescent="0.25">
      <c r="C31" s="70"/>
      <c r="D31" s="31"/>
      <c r="E31" s="95"/>
      <c r="F31" s="95"/>
      <c r="G31" s="95"/>
      <c r="H31" s="76"/>
      <c r="I31" s="561" t="s">
        <v>1495</v>
      </c>
      <c r="J31" s="561"/>
      <c r="K31" s="561"/>
      <c r="L31" s="561"/>
    </row>
    <row r="32" spans="2:14" ht="15.75" x14ac:dyDescent="0.25">
      <c r="C32" s="207" t="s">
        <v>401</v>
      </c>
      <c r="D32" s="416" t="s">
        <v>1487</v>
      </c>
      <c r="E32" s="95"/>
      <c r="F32" s="95"/>
      <c r="G32" s="95"/>
      <c r="H32" s="76"/>
      <c r="I32" s="76"/>
      <c r="J32" s="76"/>
      <c r="K32" s="114"/>
    </row>
    <row r="33" spans="3:12" ht="18.75" x14ac:dyDescent="0.25">
      <c r="C33" s="215"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1) Realizar talleres para examinar y ajustar la coherencia de los planes de Estudio tanto en Ciudad Universitaria como en los centros regionales                 2) Supervision de la gestion de los planes de estudio en CU y Centros regionales</v>
      </c>
      <c r="D33" s="31"/>
      <c r="E33" s="95"/>
      <c r="F33" s="95"/>
      <c r="G33" s="95"/>
      <c r="H33" s="76"/>
      <c r="I33" s="76"/>
      <c r="J33" s="76"/>
      <c r="K33" s="114"/>
    </row>
    <row r="34" spans="3:12" ht="15.75" thickBot="1" x14ac:dyDescent="0.3">
      <c r="C34" s="70"/>
      <c r="D34" s="31"/>
      <c r="E34" s="95"/>
      <c r="F34" s="95"/>
      <c r="G34" s="95"/>
      <c r="H34" s="76"/>
      <c r="I34" s="76"/>
      <c r="J34" s="76"/>
      <c r="K34" s="114"/>
    </row>
    <row r="35" spans="3:12" ht="30.75" thickBot="1" x14ac:dyDescent="0.3">
      <c r="C35" s="128" t="s">
        <v>44</v>
      </c>
      <c r="D35" s="131" t="s">
        <v>45</v>
      </c>
      <c r="E35" s="130" t="s">
        <v>55</v>
      </c>
      <c r="F35" s="130" t="s">
        <v>57</v>
      </c>
      <c r="G35" s="129" t="s">
        <v>27</v>
      </c>
      <c r="H35" s="135" t="s">
        <v>139</v>
      </c>
      <c r="I35" s="130" t="s">
        <v>46</v>
      </c>
      <c r="J35" s="130" t="s">
        <v>140</v>
      </c>
      <c r="K35" s="130" t="s">
        <v>420</v>
      </c>
      <c r="L35" s="130" t="s">
        <v>421</v>
      </c>
    </row>
    <row r="36" spans="3:12" x14ac:dyDescent="0.25">
      <c r="C36" s="348" t="s">
        <v>47</v>
      </c>
      <c r="D36" s="558">
        <v>50</v>
      </c>
      <c r="E36" s="349">
        <v>1</v>
      </c>
      <c r="F36" s="117">
        <v>30000</v>
      </c>
      <c r="G36" s="350">
        <f t="shared" ref="G36:G45" si="2">E36*F36</f>
        <v>30000</v>
      </c>
      <c r="H36" s="351" t="s">
        <v>1451</v>
      </c>
      <c r="I36" s="118" t="s">
        <v>712</v>
      </c>
      <c r="J36" s="118" t="str">
        <f>VLOOKUP(I36,Presupuesto!$B$11:$C$566,2,0)</f>
        <v>SERVICIOS DE CAPACITACION.</v>
      </c>
      <c r="K36" s="352" t="s">
        <v>1496</v>
      </c>
      <c r="L36" s="118" t="s">
        <v>404</v>
      </c>
    </row>
    <row r="37" spans="3:12" x14ac:dyDescent="0.25">
      <c r="C37" s="101" t="s">
        <v>48</v>
      </c>
      <c r="D37" s="559"/>
      <c r="E37" s="203">
        <v>50</v>
      </c>
      <c r="F37" s="102">
        <v>50</v>
      </c>
      <c r="G37" s="99">
        <f t="shared" si="2"/>
        <v>2500</v>
      </c>
      <c r="H37" s="163" t="s">
        <v>1451</v>
      </c>
      <c r="I37" s="100" t="s">
        <v>730</v>
      </c>
      <c r="J37" s="100" t="str">
        <f>VLOOKUP(I37,Presupuesto!$B$11:$C$566,2,0)</f>
        <v>SERVICIOS DE IMPRENTA PUBLIC.Y REPRODUCCION</v>
      </c>
      <c r="K37" s="100" t="s">
        <v>1496</v>
      </c>
      <c r="L37" s="100" t="s">
        <v>422</v>
      </c>
    </row>
    <row r="38" spans="3:12" x14ac:dyDescent="0.25">
      <c r="C38" s="101" t="s">
        <v>49</v>
      </c>
      <c r="D38" s="559"/>
      <c r="E38" s="203">
        <v>50</v>
      </c>
      <c r="F38" s="102">
        <v>150</v>
      </c>
      <c r="G38" s="99">
        <f t="shared" si="2"/>
        <v>7500</v>
      </c>
      <c r="H38" s="163" t="s">
        <v>1451</v>
      </c>
      <c r="I38" s="100" t="s">
        <v>805</v>
      </c>
      <c r="J38" s="100" t="str">
        <f>VLOOKUP(I38,Presupuesto!$B$11:$C$566,2,0)</f>
        <v>ALIMENTOS B EBIDAS PARA PERSONAS</v>
      </c>
      <c r="K38" s="100" t="s">
        <v>1496</v>
      </c>
      <c r="L38" s="100" t="s">
        <v>405</v>
      </c>
    </row>
    <row r="39" spans="3:12" x14ac:dyDescent="0.25">
      <c r="C39" s="101" t="s">
        <v>50</v>
      </c>
      <c r="D39" s="559"/>
      <c r="E39" s="203">
        <v>0</v>
      </c>
      <c r="F39" s="120">
        <v>10000</v>
      </c>
      <c r="G39" s="99">
        <f t="shared" si="2"/>
        <v>0</v>
      </c>
      <c r="H39" s="163"/>
      <c r="I39" s="341" t="s">
        <v>309</v>
      </c>
      <c r="J39" s="100" t="str">
        <f>VLOOKUP(I39,Presupuesto!$B$11:$C$566,2,0)</f>
        <v>PASAJES (26100-00)</v>
      </c>
      <c r="K39" s="100" t="s">
        <v>1496</v>
      </c>
      <c r="L39" s="100" t="s">
        <v>406</v>
      </c>
    </row>
    <row r="40" spans="3:12" x14ac:dyDescent="0.25">
      <c r="C40" s="101" t="s">
        <v>429</v>
      </c>
      <c r="D40" s="559"/>
      <c r="E40" s="203">
        <v>0</v>
      </c>
      <c r="F40" s="120">
        <v>250</v>
      </c>
      <c r="G40" s="99">
        <f t="shared" si="2"/>
        <v>0</v>
      </c>
      <c r="H40" s="163"/>
      <c r="I40" s="100" t="s">
        <v>834</v>
      </c>
      <c r="J40" s="100" t="str">
        <f>VLOOKUP(I40,Presupuesto!$B$11:$C$566,2,0)</f>
        <v>PRODUCTOS PAPEL Y CARTON</v>
      </c>
      <c r="K40" s="100" t="s">
        <v>1496</v>
      </c>
      <c r="L40" s="100" t="s">
        <v>407</v>
      </c>
    </row>
    <row r="41" spans="3:12" x14ac:dyDescent="0.25">
      <c r="C41" s="101" t="s">
        <v>51</v>
      </c>
      <c r="D41" s="559"/>
      <c r="E41" s="203">
        <v>50</v>
      </c>
      <c r="F41" s="102">
        <v>85</v>
      </c>
      <c r="G41" s="99">
        <f t="shared" si="2"/>
        <v>4250</v>
      </c>
      <c r="H41" s="163" t="s">
        <v>1451</v>
      </c>
      <c r="I41" s="100" t="s">
        <v>834</v>
      </c>
      <c r="J41" s="100" t="str">
        <f>VLOOKUP(I41,Presupuesto!$B$11:$C$566,2,0)</f>
        <v>PRODUCTOS PAPEL Y CARTON</v>
      </c>
      <c r="K41" s="100" t="s">
        <v>1496</v>
      </c>
      <c r="L41" s="100" t="s">
        <v>408</v>
      </c>
    </row>
    <row r="42" spans="3:12" x14ac:dyDescent="0.25">
      <c r="C42" s="101" t="s">
        <v>131</v>
      </c>
      <c r="D42" s="559"/>
      <c r="E42" s="203">
        <v>4.166666666666667</v>
      </c>
      <c r="F42" s="102">
        <v>36</v>
      </c>
      <c r="G42" s="99">
        <v>150</v>
      </c>
      <c r="H42" s="163" t="s">
        <v>1451</v>
      </c>
      <c r="I42" s="100" t="s">
        <v>955</v>
      </c>
      <c r="J42" s="100" t="str">
        <f>VLOOKUP(I42,Presupuesto!$B$11:$C$565,2,0)</f>
        <v>UTILES DE ESCRITORIO, OFICINA Y ENSE¥ANZA</v>
      </c>
      <c r="K42" s="100" t="s">
        <v>1496</v>
      </c>
      <c r="L42" s="100" t="s">
        <v>409</v>
      </c>
    </row>
    <row r="43" spans="3:12" x14ac:dyDescent="0.25">
      <c r="C43" s="101"/>
      <c r="D43" s="559"/>
      <c r="E43" s="203"/>
      <c r="F43" s="102"/>
      <c r="G43" s="99">
        <f t="shared" si="2"/>
        <v>0</v>
      </c>
      <c r="H43" s="163"/>
      <c r="I43" s="100" t="s">
        <v>955</v>
      </c>
      <c r="J43" s="100" t="str">
        <f>VLOOKUP(I43,Presupuesto!$B$11:$C$565,2,0)</f>
        <v>UTILES DE ESCRITORIO, OFICINA Y ENSE¥ANZA</v>
      </c>
      <c r="K43" s="100" t="s">
        <v>1496</v>
      </c>
      <c r="L43" s="100" t="s">
        <v>410</v>
      </c>
    </row>
    <row r="44" spans="3:12" x14ac:dyDescent="0.25">
      <c r="C44" s="101" t="s">
        <v>34</v>
      </c>
      <c r="D44" s="559"/>
      <c r="E44" s="203">
        <v>4.166666666666667</v>
      </c>
      <c r="F44" s="102">
        <v>80</v>
      </c>
      <c r="G44" s="99">
        <f t="shared" si="2"/>
        <v>333.33333333333337</v>
      </c>
      <c r="H44" s="163" t="s">
        <v>1451</v>
      </c>
      <c r="I44" s="100" t="s">
        <v>955</v>
      </c>
      <c r="J44" s="100" t="str">
        <f>VLOOKUP(I44,Presupuesto!$B$11:$C$565,2,0)</f>
        <v>UTILES DE ESCRITORIO, OFICINA Y ENSE¥ANZA</v>
      </c>
      <c r="K44" s="100" t="s">
        <v>1496</v>
      </c>
      <c r="L44" s="100" t="s">
        <v>411</v>
      </c>
    </row>
    <row r="45" spans="3:12" x14ac:dyDescent="0.25">
      <c r="C45" s="111" t="s">
        <v>52</v>
      </c>
      <c r="D45" s="559"/>
      <c r="E45" s="219">
        <v>0</v>
      </c>
      <c r="F45" s="121">
        <v>25</v>
      </c>
      <c r="G45" s="99">
        <f t="shared" si="2"/>
        <v>0</v>
      </c>
      <c r="H45" s="163"/>
      <c r="I45" s="100" t="s">
        <v>310</v>
      </c>
      <c r="J45" s="100" t="str">
        <f>VLOOKUP(I45,Presupuesto!$B$11:$C$566,2,0)</f>
        <v>VIATICOS (26200-00)</v>
      </c>
      <c r="K45" s="100" t="s">
        <v>1496</v>
      </c>
      <c r="L45" s="100" t="s">
        <v>412</v>
      </c>
    </row>
    <row r="46" spans="3:12" ht="15.75" thickBot="1" x14ac:dyDescent="0.3">
      <c r="C46" s="223" t="s">
        <v>440</v>
      </c>
      <c r="D46" s="224">
        <v>4</v>
      </c>
      <c r="E46" s="353">
        <v>6</v>
      </c>
      <c r="F46" s="106">
        <v>2000</v>
      </c>
      <c r="G46" s="107">
        <f>D46*E46*F46</f>
        <v>48000</v>
      </c>
      <c r="H46" s="354" t="s">
        <v>1451</v>
      </c>
      <c r="I46" s="355" t="s">
        <v>774</v>
      </c>
      <c r="J46" s="100" t="str">
        <f>VLOOKUP(I46,Presupuesto!$B$11:$C$565,2,0)</f>
        <v>VIATICOS NACIONALES</v>
      </c>
      <c r="K46" s="356" t="s">
        <v>1496</v>
      </c>
      <c r="L46" s="356" t="s">
        <v>413</v>
      </c>
    </row>
    <row r="48" spans="3:12" ht="15.75" thickBot="1" x14ac:dyDescent="0.3"/>
    <row r="49" spans="3:12" ht="15.75" thickBot="1" x14ac:dyDescent="0.3">
      <c r="C49" s="29" t="s">
        <v>43</v>
      </c>
      <c r="D49" s="30">
        <f>SUM(G56:G65)</f>
        <v>2778.3371999999999</v>
      </c>
      <c r="E49" s="95"/>
      <c r="F49" s="95"/>
      <c r="G49" s="95"/>
      <c r="H49" s="76"/>
      <c r="I49" s="76"/>
      <c r="J49" s="76"/>
      <c r="K49" s="114"/>
    </row>
    <row r="50" spans="3:12" x14ac:dyDescent="0.25">
      <c r="C50" s="70"/>
      <c r="D50" s="31"/>
      <c r="E50" s="95"/>
      <c r="F50" s="95"/>
      <c r="G50" s="95"/>
      <c r="H50" s="76"/>
      <c r="I50" s="76"/>
      <c r="J50" s="76"/>
      <c r="K50" s="114"/>
    </row>
    <row r="51" spans="3:12" x14ac:dyDescent="0.25">
      <c r="C51" s="70"/>
      <c r="D51" s="31"/>
      <c r="E51" s="95"/>
      <c r="F51" s="95"/>
      <c r="G51" s="95"/>
      <c r="H51" s="76"/>
      <c r="I51" s="562"/>
      <c r="J51" s="562"/>
      <c r="K51" s="562"/>
      <c r="L51" s="562"/>
    </row>
    <row r="52" spans="3:12" ht="15.75" x14ac:dyDescent="0.25">
      <c r="C52" s="207" t="s">
        <v>401</v>
      </c>
      <c r="D52" s="416" t="s">
        <v>1555</v>
      </c>
      <c r="E52" s="95"/>
      <c r="F52" s="95"/>
      <c r="G52" s="95"/>
      <c r="H52" s="76"/>
      <c r="I52" s="76"/>
      <c r="J52" s="76"/>
      <c r="K52" s="114"/>
    </row>
    <row r="53" spans="3:12" ht="18.75" x14ac:dyDescent="0.25">
      <c r="C53" s="215" t="str">
        <f>IFERROR(VLOOKUP(D52,'Desarrollo e Innov. Curricular'!$E:$F,2,FALSE),IFERROR(VLOOKUP(D52,'Investigación Científica'!$E:$F,2,FALSE),IFERROR(VLOOKUP(D52,'Vinculación Univ. Sociedad'!$E:$F,2,FALSE),IFERROR(VLOOKUP(D52,'Docencia y Profesorado Universi'!$E:$F,2,FALSE),IFERROR(VLOOKUP(D52,'Estudiantes y Graduados'!$E:$F,2,FALSE),IFERROR(VLOOKUP(D52,'Gestion Administrativa'!$E:$F,2,FALSE),IFERROR(VLOOKUP(D52,'Gestión Académica'!$E:$F,2,FALSE),IFERROR(VLOOKUP(D52,'Aseguramiento de la Calidad y M'!$E:$F,2,FALSE),IFERROR(VLOOKUP(D52,'Gestión del Conocimiento'!$E:$F,2,FALSE),IFERROR(VLOOKUP(D52,'Gobernabilidad y Procesos...'!$E:$F,2,FALSE),IFERROR(VLOOKUP(D52,'Gestión del Talento Humano'!$E:$F,2,FALSE),IFERROR(VLOOKUP(D52,'Internacionalización de la E.S.'!$E:$F,2,FALSE),IFERROR(VLOOKUP(D52,Posgrado!$E:$F,2,FALSE),IFERROR(VLOOKUP(D52,'Cultura de Innovación Insti...'!$E:$F,2,FALSE),VLOOKUP(D52,'Lo Esencial de la Reforma Univ.'!$E:$F,2,0)))))))))))))))</f>
        <v>Socializacion del modelo educativo de la UNAH a los docentes nuevos</v>
      </c>
      <c r="D53" s="31"/>
      <c r="E53" s="95"/>
      <c r="F53" s="95"/>
      <c r="G53" s="95"/>
      <c r="H53" s="76"/>
      <c r="I53" s="76"/>
      <c r="J53" s="76"/>
      <c r="K53" s="114"/>
    </row>
    <row r="54" spans="3:12" ht="15.75" thickBot="1" x14ac:dyDescent="0.3">
      <c r="C54" s="70"/>
      <c r="D54" s="31"/>
      <c r="E54" s="95"/>
      <c r="F54" s="95"/>
      <c r="G54" s="95"/>
      <c r="H54" s="76"/>
      <c r="I54" s="76"/>
      <c r="J54" s="76"/>
      <c r="K54" s="114"/>
    </row>
    <row r="55" spans="3:12" ht="30.75" thickBot="1" x14ac:dyDescent="0.3">
      <c r="C55" s="128" t="s">
        <v>44</v>
      </c>
      <c r="D55" s="131" t="s">
        <v>45</v>
      </c>
      <c r="E55" s="130" t="s">
        <v>55</v>
      </c>
      <c r="F55" s="130" t="s">
        <v>57</v>
      </c>
      <c r="G55" s="129" t="s">
        <v>27</v>
      </c>
      <c r="H55" s="135" t="s">
        <v>139</v>
      </c>
      <c r="I55" s="130" t="s">
        <v>46</v>
      </c>
      <c r="J55" s="130" t="s">
        <v>140</v>
      </c>
      <c r="K55" s="130" t="s">
        <v>420</v>
      </c>
      <c r="L55" s="130" t="s">
        <v>421</v>
      </c>
    </row>
    <row r="56" spans="3:12" ht="15.75" thickBot="1" x14ac:dyDescent="0.3">
      <c r="C56" s="348" t="s">
        <v>47</v>
      </c>
      <c r="D56" s="558">
        <v>25</v>
      </c>
      <c r="E56" s="349"/>
      <c r="F56" s="117">
        <v>30000</v>
      </c>
      <c r="G56" s="350">
        <f t="shared" ref="G56:G64" si="3">E56*F56</f>
        <v>0</v>
      </c>
      <c r="H56" s="351" t="s">
        <v>1451</v>
      </c>
      <c r="I56" s="118" t="s">
        <v>712</v>
      </c>
      <c r="J56" s="118" t="str">
        <f>VLOOKUP(I56,Presupuesto!$B$11:$C$566,2,0)</f>
        <v>SERVICIOS DE CAPACITACION.</v>
      </c>
      <c r="K56" s="352" t="s">
        <v>1496</v>
      </c>
      <c r="L56" s="118" t="s">
        <v>404</v>
      </c>
    </row>
    <row r="57" spans="3:12" ht="15.75" thickBot="1" x14ac:dyDescent="0.3">
      <c r="C57" s="101" t="s">
        <v>48</v>
      </c>
      <c r="D57" s="559"/>
      <c r="E57" s="349">
        <v>0</v>
      </c>
      <c r="F57" s="102">
        <v>50</v>
      </c>
      <c r="G57" s="99">
        <f t="shared" si="3"/>
        <v>0</v>
      </c>
      <c r="H57" s="163" t="s">
        <v>1451</v>
      </c>
      <c r="I57" s="100" t="s">
        <v>730</v>
      </c>
      <c r="J57" s="100" t="str">
        <f>VLOOKUP(I57,Presupuesto!$B$11:$C$566,2,0)</f>
        <v>SERVICIOS DE IMPRENTA PUBLIC.Y REPRODUCCION</v>
      </c>
      <c r="K57" s="100" t="s">
        <v>1496</v>
      </c>
      <c r="L57" s="100" t="s">
        <v>422</v>
      </c>
    </row>
    <row r="58" spans="3:12" ht="15.75" thickBot="1" x14ac:dyDescent="0.3">
      <c r="C58" s="101" t="s">
        <v>49</v>
      </c>
      <c r="D58" s="559"/>
      <c r="E58" s="349">
        <v>25</v>
      </c>
      <c r="F58" s="102">
        <v>100</v>
      </c>
      <c r="G58" s="99">
        <f t="shared" si="3"/>
        <v>2500</v>
      </c>
      <c r="H58" s="163" t="s">
        <v>1451</v>
      </c>
      <c r="I58" s="100" t="s">
        <v>805</v>
      </c>
      <c r="J58" s="100" t="str">
        <f>VLOOKUP(I58,Presupuesto!$B$11:$C$566,2,0)</f>
        <v>ALIMENTOS B EBIDAS PARA PERSONAS</v>
      </c>
      <c r="K58" s="100" t="s">
        <v>1496</v>
      </c>
      <c r="L58" s="100" t="s">
        <v>406</v>
      </c>
    </row>
    <row r="59" spans="3:12" ht="15.75" thickBot="1" x14ac:dyDescent="0.3">
      <c r="C59" s="101" t="s">
        <v>50</v>
      </c>
      <c r="D59" s="559"/>
      <c r="E59" s="349">
        <v>0</v>
      </c>
      <c r="F59" s="120">
        <v>10000</v>
      </c>
      <c r="G59" s="99">
        <f t="shared" si="3"/>
        <v>0</v>
      </c>
      <c r="H59" s="163"/>
      <c r="I59" s="341" t="s">
        <v>309</v>
      </c>
      <c r="J59" s="100" t="str">
        <f>VLOOKUP(I59,Presupuesto!$B$11:$C$566,2,0)</f>
        <v>PASAJES (26100-00)</v>
      </c>
      <c r="K59" s="100" t="s">
        <v>1496</v>
      </c>
      <c r="L59" s="100" t="s">
        <v>406</v>
      </c>
    </row>
    <row r="60" spans="3:12" ht="15.75" thickBot="1" x14ac:dyDescent="0.3">
      <c r="C60" s="101" t="s">
        <v>429</v>
      </c>
      <c r="D60" s="559"/>
      <c r="E60" s="349">
        <v>0</v>
      </c>
      <c r="F60" s="120">
        <v>250</v>
      </c>
      <c r="G60" s="99">
        <f t="shared" si="3"/>
        <v>0</v>
      </c>
      <c r="H60" s="163"/>
      <c r="I60" s="100" t="s">
        <v>834</v>
      </c>
      <c r="J60" s="100" t="str">
        <f>VLOOKUP(I60,Presupuesto!$B$11:$C$566,2,0)</f>
        <v>PRODUCTOS PAPEL Y CARTON</v>
      </c>
      <c r="K60" s="100" t="s">
        <v>1496</v>
      </c>
      <c r="L60" s="100" t="s">
        <v>406</v>
      </c>
    </row>
    <row r="61" spans="3:12" ht="15.75" thickBot="1" x14ac:dyDescent="0.3">
      <c r="C61" s="101" t="s">
        <v>51</v>
      </c>
      <c r="D61" s="559"/>
      <c r="E61" s="349">
        <v>1</v>
      </c>
      <c r="F61" s="120">
        <v>85</v>
      </c>
      <c r="G61" s="99">
        <f t="shared" si="3"/>
        <v>85</v>
      </c>
      <c r="H61" s="163" t="s">
        <v>1451</v>
      </c>
      <c r="I61" s="100" t="s">
        <v>834</v>
      </c>
      <c r="J61" s="100" t="str">
        <f>VLOOKUP(I61,Presupuesto!$B$11:$C$566,2,0)</f>
        <v>PRODUCTOS PAPEL Y CARTON</v>
      </c>
      <c r="K61" s="100" t="s">
        <v>1496</v>
      </c>
      <c r="L61" s="100" t="s">
        <v>406</v>
      </c>
    </row>
    <row r="62" spans="3:12" ht="15.75" thickBot="1" x14ac:dyDescent="0.3">
      <c r="C62" s="101" t="s">
        <v>131</v>
      </c>
      <c r="D62" s="559"/>
      <c r="E62" s="349">
        <v>1.6667000000000001</v>
      </c>
      <c r="F62" s="102">
        <v>36</v>
      </c>
      <c r="G62" s="99">
        <f t="shared" si="3"/>
        <v>60.001200000000004</v>
      </c>
      <c r="H62" s="163" t="s">
        <v>1451</v>
      </c>
      <c r="I62" s="100" t="s">
        <v>955</v>
      </c>
      <c r="J62" s="100" t="str">
        <f>VLOOKUP(I62,Presupuesto!$B$11:$C$566,2,0)</f>
        <v>UTILES DE ESCRITORIO, OFICINA Y ENSE¥ANZA</v>
      </c>
      <c r="K62" s="100" t="s">
        <v>1496</v>
      </c>
      <c r="L62" s="100" t="s">
        <v>406</v>
      </c>
    </row>
    <row r="63" spans="3:12" x14ac:dyDescent="0.25">
      <c r="C63" s="101" t="s">
        <v>34</v>
      </c>
      <c r="D63" s="559"/>
      <c r="E63" s="349">
        <v>1.6667000000000001</v>
      </c>
      <c r="F63" s="102">
        <v>80</v>
      </c>
      <c r="G63" s="99">
        <f t="shared" si="3"/>
        <v>133.33600000000001</v>
      </c>
      <c r="H63" s="163" t="s">
        <v>1451</v>
      </c>
      <c r="I63" s="100" t="s">
        <v>955</v>
      </c>
      <c r="J63" s="100" t="str">
        <f>VLOOKUP(I63,Presupuesto!$B$11:$C$566,2,0)</f>
        <v>UTILES DE ESCRITORIO, OFICINA Y ENSE¥ANZA</v>
      </c>
      <c r="K63" s="100" t="s">
        <v>1496</v>
      </c>
      <c r="L63" s="100" t="s">
        <v>411</v>
      </c>
    </row>
    <row r="64" spans="3:12" x14ac:dyDescent="0.25">
      <c r="C64" s="111" t="s">
        <v>52</v>
      </c>
      <c r="D64" s="559"/>
      <c r="E64" s="219">
        <v>0</v>
      </c>
      <c r="F64" s="121">
        <v>25</v>
      </c>
      <c r="G64" s="99">
        <f t="shared" si="3"/>
        <v>0</v>
      </c>
      <c r="H64" s="163"/>
      <c r="I64" s="100" t="s">
        <v>310</v>
      </c>
      <c r="J64" s="100" t="str">
        <f>VLOOKUP(I64,Presupuesto!$B$11:$C$566,2,0)</f>
        <v>VIATICOS (26200-00)</v>
      </c>
      <c r="K64" s="100" t="s">
        <v>1496</v>
      </c>
      <c r="L64" s="100" t="s">
        <v>412</v>
      </c>
    </row>
    <row r="65" spans="3:12" ht="18" customHeight="1" thickBot="1" x14ac:dyDescent="0.3">
      <c r="C65" s="223" t="s">
        <v>440</v>
      </c>
      <c r="D65" s="224">
        <v>0</v>
      </c>
      <c r="E65" s="353">
        <v>0</v>
      </c>
      <c r="F65" s="106">
        <v>2000</v>
      </c>
      <c r="G65" s="107">
        <f>D65*E65*F65</f>
        <v>0</v>
      </c>
      <c r="H65" s="354" t="s">
        <v>1451</v>
      </c>
      <c r="I65" s="355" t="s">
        <v>774</v>
      </c>
      <c r="J65" s="108" t="str">
        <f>VLOOKUP(I65,Presupuesto!$B$11:$C$566,2,0)</f>
        <v>VIATICOS NACIONALES</v>
      </c>
      <c r="K65" s="356" t="s">
        <v>1496</v>
      </c>
      <c r="L65" s="356" t="s">
        <v>413</v>
      </c>
    </row>
    <row r="66" spans="3:12" ht="18" customHeight="1" x14ac:dyDescent="0.25">
      <c r="C66" s="498"/>
      <c r="D66" s="499"/>
      <c r="E66" s="500"/>
      <c r="F66" s="495"/>
      <c r="G66" s="495"/>
      <c r="H66" s="496"/>
      <c r="I66" s="497"/>
      <c r="J66" s="497"/>
      <c r="K66" s="497"/>
      <c r="L66" s="497"/>
    </row>
    <row r="67" spans="3:12" ht="15.75" thickBot="1" x14ac:dyDescent="0.3">
      <c r="C67" s="498"/>
      <c r="D67" s="499"/>
      <c r="E67" s="500"/>
      <c r="F67" s="495"/>
      <c r="G67" s="495"/>
      <c r="H67" s="496"/>
      <c r="I67" s="497"/>
      <c r="J67" s="497"/>
      <c r="K67" s="497"/>
      <c r="L67" s="497"/>
    </row>
    <row r="68" spans="3:12" ht="15.75" thickBot="1" x14ac:dyDescent="0.3">
      <c r="C68" s="29" t="s">
        <v>43</v>
      </c>
      <c r="D68" s="30">
        <f>SUM(G75:G84)</f>
        <v>14827</v>
      </c>
      <c r="E68" s="95"/>
      <c r="F68" s="95"/>
      <c r="G68" s="95"/>
      <c r="H68" s="76"/>
      <c r="I68" s="76"/>
      <c r="J68" s="76"/>
      <c r="K68" s="114"/>
    </row>
    <row r="69" spans="3:12" x14ac:dyDescent="0.25">
      <c r="C69" s="70"/>
      <c r="D69" s="31"/>
      <c r="E69" s="95"/>
      <c r="F69" s="95"/>
      <c r="G69" s="95"/>
      <c r="H69" s="76"/>
      <c r="I69" s="76"/>
      <c r="J69" s="76"/>
      <c r="K69" s="114"/>
    </row>
    <row r="70" spans="3:12" x14ac:dyDescent="0.25">
      <c r="C70" s="70"/>
      <c r="D70" s="31"/>
      <c r="E70" s="95"/>
      <c r="F70" s="95"/>
      <c r="G70" s="95"/>
      <c r="H70" s="76"/>
      <c r="I70" s="562"/>
      <c r="J70" s="562"/>
      <c r="K70" s="562"/>
      <c r="L70" s="562"/>
    </row>
    <row r="71" spans="3:12" ht="15.75" x14ac:dyDescent="0.25">
      <c r="C71" s="207" t="s">
        <v>401</v>
      </c>
      <c r="D71" s="494" t="s">
        <v>1811</v>
      </c>
      <c r="E71" s="95"/>
      <c r="F71" s="95"/>
      <c r="G71" s="95"/>
      <c r="H71" s="76"/>
      <c r="I71" s="76"/>
      <c r="J71" s="76"/>
      <c r="K71" s="114"/>
    </row>
    <row r="72" spans="3:12" ht="18.75" x14ac:dyDescent="0.25">
      <c r="C72" s="215" t="str">
        <f>IFERROR(VLOOKUP(D71,'Desarrollo e Innov. Curricular'!$E:$F,2,FALSE),IFERROR(VLOOKUP(D71,'Investigación Científica'!$E:$F,2,FALSE),IFERROR(VLOOKUP(D71,'Vinculación Univ. Sociedad'!$E:$F,2,FALSE),IFERROR(VLOOKUP(D71,'Docencia y Profesorado Universi'!$E:$F,2,FALSE),IFERROR(VLOOKUP(D71,'Estudiantes y Graduados'!$E:$F,2,FALSE),IFERROR(VLOOKUP(D71,'Gestion Administrativa'!$E:$F,2,FALSE),IFERROR(VLOOKUP(D71,'Gestión Académica'!$E:$F,2,FALSE),IFERROR(VLOOKUP(D71,'Aseguramiento de la Calidad y M'!$E:$F,2,FALSE),IFERROR(VLOOKUP(D71,'Gestión del Conocimiento'!$E:$F,2,FALSE),IFERROR(VLOOKUP(D71,'Gobernabilidad y Procesos...'!$E:$F,2,FALSE),IFERROR(VLOOKUP(D71,'Gestión del Talento Humano'!$E:$F,2,FALSE),IFERROR(VLOOKUP(D71,'Internacionalización de la E.S.'!$E:$F,2,FALSE),IFERROR(VLOOKUP(D71,Posgrado!$E:$F,2,FALSE),IFERROR(VLOOKUP(D71,'Cultura de Innovación Insti...'!$E:$F,2,FALSE),VLOOKUP(D71,'Lo Esencial de la Reforma Univ.'!$E:$F,2,0)))))))))))))))</f>
        <v xml:space="preserve">Desarrollo de capacitaciones al estudiantiado de la carrera de Mercadotecnia en áreas a fin. </v>
      </c>
      <c r="D72" s="31"/>
      <c r="E72" s="95"/>
      <c r="F72" s="95"/>
      <c r="G72" s="95"/>
      <c r="H72" s="76"/>
      <c r="I72" s="76"/>
      <c r="J72" s="76"/>
      <c r="K72" s="114"/>
    </row>
    <row r="73" spans="3:12" ht="15.75" thickBot="1" x14ac:dyDescent="0.3">
      <c r="C73" s="70"/>
      <c r="D73" s="31"/>
      <c r="E73" s="95"/>
      <c r="F73" s="95"/>
      <c r="G73" s="95"/>
      <c r="H73" s="76"/>
      <c r="I73" s="76"/>
      <c r="J73" s="76"/>
      <c r="K73" s="114"/>
    </row>
    <row r="74" spans="3:12" ht="30.75" thickBot="1" x14ac:dyDescent="0.3">
      <c r="C74" s="128" t="s">
        <v>44</v>
      </c>
      <c r="D74" s="131" t="s">
        <v>45</v>
      </c>
      <c r="E74" s="130"/>
      <c r="F74" s="130" t="s">
        <v>57</v>
      </c>
      <c r="G74" s="129" t="s">
        <v>27</v>
      </c>
      <c r="H74" s="135" t="s">
        <v>139</v>
      </c>
      <c r="I74" s="130" t="s">
        <v>46</v>
      </c>
      <c r="J74" s="130" t="s">
        <v>140</v>
      </c>
      <c r="K74" s="130" t="s">
        <v>420</v>
      </c>
      <c r="L74" s="130" t="s">
        <v>421</v>
      </c>
    </row>
    <row r="75" spans="3:12" x14ac:dyDescent="0.25">
      <c r="C75" s="348" t="s">
        <v>47</v>
      </c>
      <c r="D75" s="558">
        <v>500</v>
      </c>
      <c r="E75" s="160">
        <v>1</v>
      </c>
      <c r="F75" s="117">
        <v>1000</v>
      </c>
      <c r="G75" s="350">
        <f t="shared" ref="G75:G78" si="4">E75*F75</f>
        <v>1000</v>
      </c>
      <c r="H75" s="351" t="s">
        <v>1451</v>
      </c>
      <c r="I75" s="118" t="s">
        <v>712</v>
      </c>
      <c r="J75" s="118" t="str">
        <f>VLOOKUP(I75,Presupuesto!$B$11:$C$566,2,0)</f>
        <v>SERVICIOS DE CAPACITACION.</v>
      </c>
      <c r="K75" s="352" t="s">
        <v>1496</v>
      </c>
      <c r="L75" s="118" t="s">
        <v>404</v>
      </c>
    </row>
    <row r="76" spans="3:12" x14ac:dyDescent="0.25">
      <c r="C76" s="101" t="s">
        <v>48</v>
      </c>
      <c r="D76" s="559"/>
      <c r="E76" s="203">
        <v>0</v>
      </c>
      <c r="F76" s="102">
        <v>12</v>
      </c>
      <c r="G76" s="99">
        <f t="shared" si="4"/>
        <v>0</v>
      </c>
      <c r="H76" s="163" t="s">
        <v>1451</v>
      </c>
      <c r="I76" s="100" t="s">
        <v>730</v>
      </c>
      <c r="J76" s="100" t="str">
        <f>VLOOKUP(I76,Presupuesto!$B$11:$C$566,2,0)</f>
        <v>SERVICIOS DE IMPRENTA PUBLIC.Y REPRODUCCION</v>
      </c>
      <c r="K76" s="100" t="s">
        <v>1496</v>
      </c>
      <c r="L76" s="100" t="s">
        <v>422</v>
      </c>
    </row>
    <row r="77" spans="3:12" x14ac:dyDescent="0.25">
      <c r="C77" s="101" t="s">
        <v>49</v>
      </c>
      <c r="D77" s="559"/>
      <c r="E77" s="203">
        <v>500</v>
      </c>
      <c r="F77" s="102">
        <v>25</v>
      </c>
      <c r="G77" s="99">
        <f t="shared" si="4"/>
        <v>12500</v>
      </c>
      <c r="H77" s="163" t="s">
        <v>1451</v>
      </c>
      <c r="I77" s="100" t="s">
        <v>805</v>
      </c>
      <c r="J77" s="100" t="str">
        <f>VLOOKUP(I77,Presupuesto!$B$11:$C$566,2,0)</f>
        <v>ALIMENTOS B EBIDAS PARA PERSONAS</v>
      </c>
      <c r="K77" s="100" t="s">
        <v>1496</v>
      </c>
      <c r="L77" s="100" t="s">
        <v>406</v>
      </c>
    </row>
    <row r="78" spans="3:12" x14ac:dyDescent="0.25">
      <c r="C78" s="101" t="s">
        <v>50</v>
      </c>
      <c r="D78" s="559"/>
      <c r="E78" s="153">
        <v>0</v>
      </c>
      <c r="F78" s="120">
        <v>10000</v>
      </c>
      <c r="G78" s="99">
        <f t="shared" si="4"/>
        <v>0</v>
      </c>
      <c r="H78" s="163"/>
      <c r="I78" s="341" t="s">
        <v>309</v>
      </c>
      <c r="J78" s="100" t="str">
        <f>VLOOKUP(I78,Presupuesto!$B$11:$C$566,2,0)</f>
        <v>PASAJES (26100-00)</v>
      </c>
      <c r="K78" s="100" t="s">
        <v>1496</v>
      </c>
      <c r="L78" s="100" t="s">
        <v>406</v>
      </c>
    </row>
    <row r="79" spans="3:12" x14ac:dyDescent="0.25">
      <c r="C79" s="101" t="s">
        <v>429</v>
      </c>
      <c r="D79" s="559"/>
      <c r="E79" s="153">
        <v>0</v>
      </c>
      <c r="F79" s="120">
        <v>250</v>
      </c>
      <c r="G79" s="99">
        <f t="shared" ref="G79:G81" si="5">E79*F79</f>
        <v>0</v>
      </c>
      <c r="H79" s="163"/>
      <c r="I79" s="100" t="s">
        <v>834</v>
      </c>
      <c r="J79" s="100" t="str">
        <f>VLOOKUP(I79,Presupuesto!$B$11:$C$566,2,0)</f>
        <v>PRODUCTOS PAPEL Y CARTON</v>
      </c>
      <c r="K79" s="100" t="s">
        <v>1496</v>
      </c>
      <c r="L79" s="100" t="s">
        <v>406</v>
      </c>
    </row>
    <row r="80" spans="3:12" x14ac:dyDescent="0.25">
      <c r="C80" s="101" t="s">
        <v>51</v>
      </c>
      <c r="D80" s="559"/>
      <c r="E80" s="203">
        <v>5</v>
      </c>
      <c r="F80" s="102">
        <v>85</v>
      </c>
      <c r="G80" s="99">
        <f t="shared" si="5"/>
        <v>425</v>
      </c>
      <c r="H80" s="163" t="s">
        <v>1451</v>
      </c>
      <c r="I80" s="100" t="s">
        <v>834</v>
      </c>
      <c r="J80" s="100" t="str">
        <f>VLOOKUP(I80,Presupuesto!$B$11:$C$566,2,0)</f>
        <v>PRODUCTOS PAPEL Y CARTON</v>
      </c>
      <c r="K80" s="100" t="s">
        <v>1496</v>
      </c>
      <c r="L80" s="100" t="s">
        <v>406</v>
      </c>
    </row>
    <row r="81" spans="3:12" x14ac:dyDescent="0.25">
      <c r="C81" s="101" t="s">
        <v>131</v>
      </c>
      <c r="D81" s="559"/>
      <c r="E81" s="203">
        <v>41</v>
      </c>
      <c r="F81" s="102">
        <v>22</v>
      </c>
      <c r="G81" s="99">
        <f t="shared" si="5"/>
        <v>902</v>
      </c>
      <c r="H81" s="163" t="s">
        <v>1451</v>
      </c>
      <c r="I81" s="100" t="s">
        <v>955</v>
      </c>
      <c r="J81" s="100" t="str">
        <f>VLOOKUP(I81,Presupuesto!$B$11:$C$566,2,0)</f>
        <v>UTILES DE ESCRITORIO, OFICINA Y ENSE¥ANZA</v>
      </c>
      <c r="K81" s="100" t="s">
        <v>1496</v>
      </c>
      <c r="L81" s="100" t="s">
        <v>406</v>
      </c>
    </row>
    <row r="82" spans="3:12" x14ac:dyDescent="0.25">
      <c r="C82" s="101" t="s">
        <v>34</v>
      </c>
      <c r="D82" s="559"/>
      <c r="E82" s="203"/>
      <c r="F82" s="102">
        <v>80</v>
      </c>
      <c r="G82" s="99">
        <f t="shared" ref="G82:G83" si="6">E82*F82</f>
        <v>0</v>
      </c>
      <c r="H82" s="163" t="s">
        <v>1451</v>
      </c>
      <c r="I82" s="100" t="s">
        <v>955</v>
      </c>
      <c r="J82" s="100" t="str">
        <f>VLOOKUP(I82,Presupuesto!$B$11:$C$566,2,0)</f>
        <v>UTILES DE ESCRITORIO, OFICINA Y ENSE¥ANZA</v>
      </c>
      <c r="K82" s="100" t="s">
        <v>1496</v>
      </c>
      <c r="L82" s="100" t="s">
        <v>411</v>
      </c>
    </row>
    <row r="83" spans="3:12" x14ac:dyDescent="0.25">
      <c r="C83" s="111" t="s">
        <v>52</v>
      </c>
      <c r="D83" s="559"/>
      <c r="E83" s="219">
        <v>0</v>
      </c>
      <c r="F83" s="121">
        <v>25</v>
      </c>
      <c r="G83" s="99">
        <f t="shared" si="6"/>
        <v>0</v>
      </c>
      <c r="H83" s="163"/>
      <c r="I83" s="100" t="s">
        <v>310</v>
      </c>
      <c r="J83" s="100" t="str">
        <f>VLOOKUP(I83,Presupuesto!$B$11:$C$566,2,0)</f>
        <v>VIATICOS (26200-00)</v>
      </c>
      <c r="K83" s="100" t="s">
        <v>1496</v>
      </c>
      <c r="L83" s="100" t="s">
        <v>412</v>
      </c>
    </row>
    <row r="84" spans="3:12" ht="15.75" thickBot="1" x14ac:dyDescent="0.3">
      <c r="C84" s="223" t="s">
        <v>440</v>
      </c>
      <c r="D84" s="224">
        <v>0</v>
      </c>
      <c r="E84" s="353">
        <v>0</v>
      </c>
      <c r="F84" s="106">
        <v>2000</v>
      </c>
      <c r="G84" s="107">
        <f>D84*E84*F84</f>
        <v>0</v>
      </c>
      <c r="H84" s="354" t="s">
        <v>1451</v>
      </c>
      <c r="I84" s="355" t="s">
        <v>774</v>
      </c>
      <c r="J84" s="108" t="str">
        <f>VLOOKUP(I84,Presupuesto!$B$11:$C$566,2,0)</f>
        <v>VIATICOS NACIONALES</v>
      </c>
      <c r="K84" s="356" t="s">
        <v>1496</v>
      </c>
      <c r="L84" s="356" t="s">
        <v>413</v>
      </c>
    </row>
    <row r="87" spans="3:12" ht="15.75" thickBot="1" x14ac:dyDescent="0.3"/>
    <row r="88" spans="3:12" ht="15.75" thickBot="1" x14ac:dyDescent="0.3">
      <c r="C88" s="29" t="s">
        <v>43</v>
      </c>
      <c r="D88" s="30">
        <f>SUM(G95:G104)</f>
        <v>0</v>
      </c>
      <c r="E88" s="95"/>
      <c r="F88" s="95"/>
      <c r="G88" s="95"/>
      <c r="H88" s="76"/>
      <c r="I88" s="76"/>
      <c r="J88" s="76"/>
      <c r="K88" s="114"/>
    </row>
    <row r="89" spans="3:12" x14ac:dyDescent="0.25">
      <c r="C89" s="70"/>
      <c r="D89" s="31"/>
      <c r="E89" s="95"/>
      <c r="F89" s="95"/>
      <c r="G89" s="95"/>
      <c r="H89" s="76"/>
      <c r="I89" s="76"/>
      <c r="J89" s="76"/>
      <c r="K89" s="114"/>
    </row>
    <row r="90" spans="3:12" x14ac:dyDescent="0.25">
      <c r="C90" s="70"/>
      <c r="D90" s="31"/>
      <c r="E90" s="95"/>
      <c r="F90" s="95"/>
      <c r="G90" s="95"/>
      <c r="H90" s="76"/>
      <c r="I90" s="562"/>
      <c r="J90" s="562"/>
      <c r="K90" s="562"/>
      <c r="L90" s="562"/>
    </row>
    <row r="91" spans="3:12" ht="15.75" x14ac:dyDescent="0.25">
      <c r="C91" s="207" t="s">
        <v>401</v>
      </c>
      <c r="D91" s="494"/>
      <c r="E91" s="95"/>
      <c r="F91" s="95"/>
      <c r="G91" s="95"/>
      <c r="H91" s="76"/>
      <c r="I91" s="76"/>
      <c r="J91" s="76"/>
      <c r="K91" s="114"/>
    </row>
    <row r="92" spans="3:12" ht="18.75" x14ac:dyDescent="0.25">
      <c r="C92" s="215" t="e">
        <f>IFERROR(VLOOKUP(D91,'Desarrollo e Innov. Curricular'!$E:$F,2,FALSE),IFERROR(VLOOKUP(D91,'Investigación Científica'!$E:$F,2,FALSE),IFERROR(VLOOKUP(D91,'Vinculación Univ. Sociedad'!$E:$F,2,FALSE),IFERROR(VLOOKUP(D91,'Docencia y Profesorado Universi'!$E:$F,2,FALSE),IFERROR(VLOOKUP(D91,'Estudiantes y Graduados'!$E:$F,2,FALSE),IFERROR(VLOOKUP(D91,'Gestion Administrativa'!$E:$F,2,FALSE),IFERROR(VLOOKUP(D91,'Gestión Académica'!$E:$F,2,FALSE),IFERROR(VLOOKUP(D91,'Aseguramiento de la Calidad y M'!$E:$F,2,FALSE),IFERROR(VLOOKUP(D91,'Gestión del Conocimiento'!$E:$F,2,FALSE),IFERROR(VLOOKUP(D91,'Gobernabilidad y Procesos...'!$E:$F,2,FALSE),IFERROR(VLOOKUP(D91,'Gestión del Talento Humano'!$E:$F,2,FALSE),IFERROR(VLOOKUP(D91,'Internacionalización de la E.S.'!$E:$F,2,FALSE),IFERROR(VLOOKUP(D91,Posgrado!$E:$F,2,FALSE),IFERROR(VLOOKUP(D91,'Cultura de Innovación Insti...'!$E:$F,2,FALSE),VLOOKUP(D91,'Lo Esencial de la Reforma Univ.'!$E:$F,2,0)))))))))))))))</f>
        <v>#N/A</v>
      </c>
      <c r="D92" s="31"/>
      <c r="E92" s="95"/>
      <c r="F92" s="95"/>
      <c r="G92" s="95"/>
      <c r="H92" s="76"/>
      <c r="I92" s="76"/>
      <c r="J92" s="76"/>
      <c r="K92" s="114"/>
    </row>
    <row r="93" spans="3:12" ht="15.75" thickBot="1" x14ac:dyDescent="0.3">
      <c r="C93" s="70"/>
      <c r="D93" s="31"/>
      <c r="E93" s="95"/>
      <c r="F93" s="95"/>
      <c r="G93" s="95"/>
      <c r="H93" s="76"/>
      <c r="I93" s="76"/>
      <c r="J93" s="76"/>
      <c r="K93" s="114"/>
    </row>
    <row r="94" spans="3:12" ht="30.75" thickBot="1" x14ac:dyDescent="0.3">
      <c r="C94" s="128" t="s">
        <v>44</v>
      </c>
      <c r="D94" s="131" t="s">
        <v>45</v>
      </c>
      <c r="E94" s="130"/>
      <c r="F94" s="130" t="s">
        <v>57</v>
      </c>
      <c r="G94" s="129" t="s">
        <v>27</v>
      </c>
      <c r="H94" s="135" t="s">
        <v>139</v>
      </c>
      <c r="I94" s="130" t="s">
        <v>46</v>
      </c>
      <c r="J94" s="130" t="s">
        <v>140</v>
      </c>
      <c r="K94" s="130" t="s">
        <v>420</v>
      </c>
      <c r="L94" s="130" t="s">
        <v>421</v>
      </c>
    </row>
    <row r="95" spans="3:12" x14ac:dyDescent="0.25">
      <c r="C95" s="348" t="s">
        <v>47</v>
      </c>
      <c r="D95" s="558">
        <v>0</v>
      </c>
      <c r="E95" s="160">
        <v>0</v>
      </c>
      <c r="F95" s="117">
        <v>1000</v>
      </c>
      <c r="G95" s="350">
        <f t="shared" ref="G95:G103" si="7">E95*F95</f>
        <v>0</v>
      </c>
      <c r="H95" s="351" t="s">
        <v>1451</v>
      </c>
      <c r="I95" s="118" t="s">
        <v>712</v>
      </c>
      <c r="J95" s="118" t="str">
        <f>VLOOKUP(I95,Presupuesto!$B$11:$C$566,2,0)</f>
        <v>SERVICIOS DE CAPACITACION.</v>
      </c>
      <c r="K95" s="352" t="s">
        <v>1496</v>
      </c>
      <c r="L95" s="118" t="s">
        <v>404</v>
      </c>
    </row>
    <row r="96" spans="3:12" x14ac:dyDescent="0.25">
      <c r="C96" s="101" t="s">
        <v>48</v>
      </c>
      <c r="D96" s="559"/>
      <c r="E96" s="203">
        <v>0</v>
      </c>
      <c r="F96" s="102">
        <v>12</v>
      </c>
      <c r="G96" s="99">
        <f t="shared" si="7"/>
        <v>0</v>
      </c>
      <c r="H96" s="163" t="s">
        <v>1451</v>
      </c>
      <c r="I96" s="100" t="s">
        <v>730</v>
      </c>
      <c r="J96" s="100" t="str">
        <f>VLOOKUP(I96,Presupuesto!$B$11:$C$566,2,0)</f>
        <v>SERVICIOS DE IMPRENTA PUBLIC.Y REPRODUCCION</v>
      </c>
      <c r="K96" s="100" t="s">
        <v>1496</v>
      </c>
      <c r="L96" s="100" t="s">
        <v>422</v>
      </c>
    </row>
    <row r="97" spans="3:12" x14ac:dyDescent="0.25">
      <c r="C97" s="101" t="s">
        <v>49</v>
      </c>
      <c r="D97" s="559"/>
      <c r="E97" s="203">
        <v>0</v>
      </c>
      <c r="F97" s="102">
        <v>25</v>
      </c>
      <c r="G97" s="99">
        <f t="shared" si="7"/>
        <v>0</v>
      </c>
      <c r="H97" s="163" t="s">
        <v>1451</v>
      </c>
      <c r="I97" s="100" t="s">
        <v>805</v>
      </c>
      <c r="J97" s="100" t="str">
        <f>VLOOKUP(I97,Presupuesto!$B$11:$C$566,2,0)</f>
        <v>ALIMENTOS B EBIDAS PARA PERSONAS</v>
      </c>
      <c r="K97" s="100" t="s">
        <v>1496</v>
      </c>
      <c r="L97" s="100" t="s">
        <v>406</v>
      </c>
    </row>
    <row r="98" spans="3:12" x14ac:dyDescent="0.25">
      <c r="C98" s="101" t="s">
        <v>50</v>
      </c>
      <c r="D98" s="559"/>
      <c r="E98" s="153">
        <v>0</v>
      </c>
      <c r="F98" s="120">
        <v>10000</v>
      </c>
      <c r="G98" s="99">
        <f t="shared" si="7"/>
        <v>0</v>
      </c>
      <c r="H98" s="163"/>
      <c r="I98" s="341" t="s">
        <v>309</v>
      </c>
      <c r="J98" s="100" t="str">
        <f>VLOOKUP(I98,Presupuesto!$B$11:$C$566,2,0)</f>
        <v>PASAJES (26100-00)</v>
      </c>
      <c r="K98" s="100" t="s">
        <v>1496</v>
      </c>
      <c r="L98" s="100" t="s">
        <v>406</v>
      </c>
    </row>
    <row r="99" spans="3:12" x14ac:dyDescent="0.25">
      <c r="C99" s="101" t="s">
        <v>429</v>
      </c>
      <c r="D99" s="559"/>
      <c r="E99" s="153">
        <v>0</v>
      </c>
      <c r="F99" s="120">
        <v>250</v>
      </c>
      <c r="G99" s="99">
        <f t="shared" si="7"/>
        <v>0</v>
      </c>
      <c r="H99" s="163"/>
      <c r="I99" s="100" t="s">
        <v>834</v>
      </c>
      <c r="J99" s="100" t="str">
        <f>VLOOKUP(I99,Presupuesto!$B$11:$C$566,2,0)</f>
        <v>PRODUCTOS PAPEL Y CARTON</v>
      </c>
      <c r="K99" s="100" t="s">
        <v>1496</v>
      </c>
      <c r="L99" s="100" t="s">
        <v>406</v>
      </c>
    </row>
    <row r="100" spans="3:12" x14ac:dyDescent="0.25">
      <c r="C100" s="101" t="s">
        <v>51</v>
      </c>
      <c r="D100" s="559"/>
      <c r="E100" s="203">
        <v>0</v>
      </c>
      <c r="F100" s="102">
        <v>85</v>
      </c>
      <c r="G100" s="99">
        <f t="shared" si="7"/>
        <v>0</v>
      </c>
      <c r="H100" s="163" t="s">
        <v>1451</v>
      </c>
      <c r="I100" s="100" t="s">
        <v>834</v>
      </c>
      <c r="J100" s="100" t="str">
        <f>VLOOKUP(I100,Presupuesto!$B$11:$C$566,2,0)</f>
        <v>PRODUCTOS PAPEL Y CARTON</v>
      </c>
      <c r="K100" s="100" t="s">
        <v>1496</v>
      </c>
      <c r="L100" s="100" t="s">
        <v>406</v>
      </c>
    </row>
    <row r="101" spans="3:12" x14ac:dyDescent="0.25">
      <c r="C101" s="101" t="s">
        <v>131</v>
      </c>
      <c r="D101" s="559"/>
      <c r="E101" s="203">
        <v>0</v>
      </c>
      <c r="F101" s="102">
        <v>22</v>
      </c>
      <c r="G101" s="99">
        <f t="shared" si="7"/>
        <v>0</v>
      </c>
      <c r="H101" s="163" t="s">
        <v>1451</v>
      </c>
      <c r="I101" s="100" t="s">
        <v>955</v>
      </c>
      <c r="J101" s="100" t="str">
        <f>VLOOKUP(I101,Presupuesto!$B$11:$C$566,2,0)</f>
        <v>UTILES DE ESCRITORIO, OFICINA Y ENSE¥ANZA</v>
      </c>
      <c r="K101" s="100" t="s">
        <v>1496</v>
      </c>
      <c r="L101" s="100" t="s">
        <v>406</v>
      </c>
    </row>
    <row r="102" spans="3:12" x14ac:dyDescent="0.25">
      <c r="C102" s="101" t="s">
        <v>34</v>
      </c>
      <c r="D102" s="559"/>
      <c r="E102" s="203"/>
      <c r="F102" s="102">
        <v>80</v>
      </c>
      <c r="G102" s="99">
        <f t="shared" si="7"/>
        <v>0</v>
      </c>
      <c r="H102" s="163" t="s">
        <v>1451</v>
      </c>
      <c r="I102" s="100" t="s">
        <v>955</v>
      </c>
      <c r="J102" s="100" t="str">
        <f>VLOOKUP(I102,Presupuesto!$B$11:$C$566,2,0)</f>
        <v>UTILES DE ESCRITORIO, OFICINA Y ENSE¥ANZA</v>
      </c>
      <c r="K102" s="100" t="s">
        <v>1496</v>
      </c>
      <c r="L102" s="100" t="s">
        <v>411</v>
      </c>
    </row>
    <row r="103" spans="3:12" x14ac:dyDescent="0.25">
      <c r="C103" s="111" t="s">
        <v>52</v>
      </c>
      <c r="D103" s="559"/>
      <c r="E103" s="219">
        <v>0</v>
      </c>
      <c r="F103" s="121">
        <v>25</v>
      </c>
      <c r="G103" s="99">
        <f t="shared" si="7"/>
        <v>0</v>
      </c>
      <c r="H103" s="163"/>
      <c r="I103" s="100" t="s">
        <v>310</v>
      </c>
      <c r="J103" s="100" t="str">
        <f>VLOOKUP(I103,Presupuesto!$B$11:$C$566,2,0)</f>
        <v>VIATICOS (26200-00)</v>
      </c>
      <c r="K103" s="100" t="s">
        <v>1496</v>
      </c>
      <c r="L103" s="100" t="s">
        <v>412</v>
      </c>
    </row>
    <row r="104" spans="3:12" ht="15.75" thickBot="1" x14ac:dyDescent="0.3">
      <c r="C104" s="223" t="s">
        <v>440</v>
      </c>
      <c r="D104" s="224">
        <v>0</v>
      </c>
      <c r="E104" s="353">
        <v>0</v>
      </c>
      <c r="F104" s="106">
        <v>2000</v>
      </c>
      <c r="G104" s="107">
        <f>D104*E104*F104</f>
        <v>0</v>
      </c>
      <c r="H104" s="354" t="s">
        <v>1451</v>
      </c>
      <c r="I104" s="355" t="s">
        <v>774</v>
      </c>
      <c r="J104" s="108" t="str">
        <f>VLOOKUP(I104,Presupuesto!$B$11:$C$566,2,0)</f>
        <v>VIATICOS NACIONALES</v>
      </c>
      <c r="K104" s="356" t="s">
        <v>1496</v>
      </c>
      <c r="L104" s="356" t="s">
        <v>413</v>
      </c>
    </row>
    <row r="106" spans="3:12" x14ac:dyDescent="0.25">
      <c r="H106" s="87"/>
    </row>
  </sheetData>
  <mergeCells count="10">
    <mergeCell ref="I90:L90"/>
    <mergeCell ref="D95:D103"/>
    <mergeCell ref="D56:D64"/>
    <mergeCell ref="I70:L70"/>
    <mergeCell ref="D75:D83"/>
    <mergeCell ref="D17:D25"/>
    <mergeCell ref="I12:K12"/>
    <mergeCell ref="D36:D45"/>
    <mergeCell ref="I31:L31"/>
    <mergeCell ref="I51:L51"/>
  </mergeCells>
  <dataValidations count="5">
    <dataValidation type="list" allowBlank="1" showInputMessage="1" showErrorMessage="1" sqref="C26 C46 C84 C65:C67 C104">
      <formula1>$AH$2:$BU$2</formula1>
    </dataValidation>
    <dataValidation type="list" allowBlank="1" showInputMessage="1" showErrorMessage="1" errorTitle="¡Ingreso Inválido!" error="Seleccione una opción de la lista" promptTitle="Mes Requerido" prompt="Seleccione el mes en el que requiere el recurso." sqref="L17:L26 L36:L46 L75:L84 L56:L67 L95:L104">
      <formula1>$U$2:$AF$2</formula1>
    </dataValidation>
    <dataValidation type="list" allowBlank="1" showInputMessage="1" showErrorMessage="1" errorTitle="¡Ingreso Inválido!" error="Seleccione una opción de la lista." promptTitle="Dimensión Estratégica" prompt="Seleccione una opción de la lista." sqref="K17:K26 K36:K46 K75:K84 K56:K67 K95:K104">
      <formula1>$A$2:$O$2</formula1>
    </dataValidation>
    <dataValidation type="list" allowBlank="1" showInputMessage="1" showErrorMessage="1" errorTitle="¡Ingreso no valido!" error="Favor ingrese un elemento de la lista." promptTitle="Tipo de Presupuesto" prompt="Seleccione una opción de la lista." sqref="H17:H26 H36:H46 H75:H84 H56:H67 H95:H104">
      <formula1>$S$2:$T$2</formula1>
    </dataValidation>
    <dataValidation type="list" allowBlank="1" showInputMessage="1" showErrorMessage="1" errorTitle="¡Ingreso Inválido!" error="Verifique el valor ingresado._x000a_" sqref="I17:I26 I75:I84 I56:I67 I36:I46 I95:I104">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56"/>
  <sheetViews>
    <sheetView showGridLines="0" topLeftCell="A81" zoomScale="84" zoomScaleNormal="84" workbookViewId="0">
      <selection activeCell="F161" sqref="F161"/>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260</v>
      </c>
      <c r="B1" s="193" t="s">
        <v>261</v>
      </c>
      <c r="C1" s="184" t="s">
        <v>262</v>
      </c>
      <c r="D1" s="184" t="s">
        <v>509</v>
      </c>
      <c r="E1" s="184" t="s">
        <v>511</v>
      </c>
      <c r="F1" s="184" t="s">
        <v>513</v>
      </c>
      <c r="G1" s="184" t="s">
        <v>515</v>
      </c>
      <c r="H1" s="184" t="s">
        <v>517</v>
      </c>
      <c r="I1" s="184" t="s">
        <v>519</v>
      </c>
      <c r="J1" s="184" t="s">
        <v>263</v>
      </c>
      <c r="K1" s="184" t="s">
        <v>522</v>
      </c>
      <c r="L1" s="184" t="s">
        <v>264</v>
      </c>
      <c r="M1" s="184" t="s">
        <v>524</v>
      </c>
      <c r="N1" s="184" t="s">
        <v>526</v>
      </c>
      <c r="O1" s="184" t="s">
        <v>528</v>
      </c>
      <c r="P1" s="184" t="s">
        <v>265</v>
      </c>
      <c r="Q1" s="184" t="s">
        <v>529</v>
      </c>
      <c r="R1" s="184" t="s">
        <v>532</v>
      </c>
      <c r="S1" s="184" t="s">
        <v>266</v>
      </c>
      <c r="T1" s="184" t="s">
        <v>534</v>
      </c>
      <c r="U1" s="184" t="s">
        <v>267</v>
      </c>
      <c r="V1" s="184" t="s">
        <v>535</v>
      </c>
      <c r="W1" s="184" t="s">
        <v>536</v>
      </c>
      <c r="X1" s="184" t="s">
        <v>540</v>
      </c>
      <c r="Y1" s="184" t="s">
        <v>283</v>
      </c>
      <c r="Z1" s="184" t="s">
        <v>541</v>
      </c>
      <c r="AA1" s="184" t="s">
        <v>543</v>
      </c>
      <c r="AB1" s="184" t="s">
        <v>545</v>
      </c>
      <c r="AC1" s="184" t="s">
        <v>284</v>
      </c>
      <c r="AD1" s="184" t="s">
        <v>547</v>
      </c>
      <c r="AE1" s="184" t="s">
        <v>549</v>
      </c>
      <c r="AF1" s="184" t="s">
        <v>551</v>
      </c>
      <c r="AG1" s="184" t="s">
        <v>553</v>
      </c>
      <c r="AH1" s="184" t="s">
        <v>259</v>
      </c>
      <c r="AI1" s="184" t="s">
        <v>555</v>
      </c>
      <c r="AJ1" s="193" t="s">
        <v>268</v>
      </c>
      <c r="AK1" s="184" t="s">
        <v>557</v>
      </c>
      <c r="AL1" s="184" t="s">
        <v>269</v>
      </c>
      <c r="AM1" s="184" t="s">
        <v>559</v>
      </c>
      <c r="AN1" s="184" t="s">
        <v>561</v>
      </c>
      <c r="AO1" s="184" t="s">
        <v>270</v>
      </c>
      <c r="AP1" s="184" t="s">
        <v>563</v>
      </c>
      <c r="AQ1" s="184" t="s">
        <v>565</v>
      </c>
      <c r="AR1" s="184" t="s">
        <v>271</v>
      </c>
      <c r="AS1" s="184" t="s">
        <v>566</v>
      </c>
      <c r="AT1" s="184" t="s">
        <v>568</v>
      </c>
      <c r="AU1" s="184" t="s">
        <v>569</v>
      </c>
      <c r="AV1" s="184" t="s">
        <v>570</v>
      </c>
      <c r="AW1" s="184" t="s">
        <v>572</v>
      </c>
      <c r="AX1" s="184" t="s">
        <v>574</v>
      </c>
      <c r="AY1" s="184" t="s">
        <v>575</v>
      </c>
      <c r="AZ1" s="184" t="s">
        <v>272</v>
      </c>
      <c r="BA1" s="184" t="s">
        <v>577</v>
      </c>
      <c r="BB1" s="184" t="s">
        <v>579</v>
      </c>
      <c r="BC1" s="184" t="s">
        <v>581</v>
      </c>
      <c r="BD1" s="184" t="s">
        <v>583</v>
      </c>
      <c r="BE1" s="184" t="s">
        <v>585</v>
      </c>
      <c r="BF1" s="184" t="s">
        <v>587</v>
      </c>
      <c r="BG1" s="184" t="s">
        <v>589</v>
      </c>
      <c r="BH1" s="184" t="s">
        <v>591</v>
      </c>
      <c r="BI1" s="184" t="s">
        <v>285</v>
      </c>
      <c r="BJ1" s="184" t="s">
        <v>593</v>
      </c>
      <c r="BK1" s="184" t="s">
        <v>595</v>
      </c>
      <c r="BL1" s="184" t="s">
        <v>597</v>
      </c>
      <c r="BM1" s="184" t="s">
        <v>599</v>
      </c>
      <c r="BN1" s="184" t="s">
        <v>601</v>
      </c>
      <c r="BO1" s="184" t="s">
        <v>603</v>
      </c>
      <c r="BP1" s="184" t="s">
        <v>605</v>
      </c>
      <c r="BQ1" s="184" t="s">
        <v>607</v>
      </c>
      <c r="BR1" s="184" t="s">
        <v>609</v>
      </c>
      <c r="BS1" s="184" t="s">
        <v>611</v>
      </c>
      <c r="BT1" s="193" t="s">
        <v>273</v>
      </c>
      <c r="BU1" s="184" t="s">
        <v>274</v>
      </c>
      <c r="BV1" s="184" t="s">
        <v>613</v>
      </c>
      <c r="BW1" s="184" t="s">
        <v>275</v>
      </c>
      <c r="BX1" s="184" t="s">
        <v>615</v>
      </c>
      <c r="BY1" s="184" t="s">
        <v>617</v>
      </c>
      <c r="BZ1" s="193" t="s">
        <v>276</v>
      </c>
      <c r="CA1" s="184" t="s">
        <v>277</v>
      </c>
      <c r="CB1" s="184" t="s">
        <v>619</v>
      </c>
      <c r="CC1" s="184" t="s">
        <v>278</v>
      </c>
      <c r="CD1" s="184" t="s">
        <v>621</v>
      </c>
      <c r="CE1" s="184" t="s">
        <v>623</v>
      </c>
      <c r="CF1" s="184" t="s">
        <v>625</v>
      </c>
      <c r="CG1" s="193" t="s">
        <v>279</v>
      </c>
      <c r="CH1" s="184" t="s">
        <v>631</v>
      </c>
      <c r="CI1" s="184" t="s">
        <v>633</v>
      </c>
      <c r="CJ1" s="184" t="s">
        <v>280</v>
      </c>
      <c r="CK1" s="184" t="s">
        <v>627</v>
      </c>
      <c r="CL1" s="184" t="s">
        <v>629</v>
      </c>
      <c r="CM1" s="184" t="s">
        <v>281</v>
      </c>
      <c r="CN1" s="184" t="s">
        <v>635</v>
      </c>
      <c r="CO1" s="184" t="s">
        <v>282</v>
      </c>
      <c r="CP1" s="184" t="s">
        <v>636</v>
      </c>
      <c r="CQ1" s="181" t="s">
        <v>286</v>
      </c>
      <c r="CR1" s="193" t="s">
        <v>287</v>
      </c>
      <c r="CS1" s="184" t="s">
        <v>637</v>
      </c>
      <c r="CT1" s="184" t="s">
        <v>638</v>
      </c>
      <c r="CU1" s="184" t="s">
        <v>640</v>
      </c>
      <c r="CV1" s="184" t="s">
        <v>288</v>
      </c>
      <c r="CW1" s="184" t="s">
        <v>642</v>
      </c>
      <c r="CX1" s="184" t="s">
        <v>644</v>
      </c>
      <c r="CY1" s="184" t="s">
        <v>646</v>
      </c>
      <c r="CZ1" s="184" t="s">
        <v>648</v>
      </c>
      <c r="DA1" s="184" t="s">
        <v>650</v>
      </c>
      <c r="DB1" s="184" t="s">
        <v>652</v>
      </c>
      <c r="DC1" s="193" t="s">
        <v>289</v>
      </c>
      <c r="DD1" s="184" t="s">
        <v>290</v>
      </c>
      <c r="DE1" s="184" t="s">
        <v>654</v>
      </c>
      <c r="DF1" s="184" t="s">
        <v>291</v>
      </c>
      <c r="DG1" s="184" t="s">
        <v>656</v>
      </c>
      <c r="DH1" s="184" t="s">
        <v>658</v>
      </c>
      <c r="DI1" s="184" t="s">
        <v>660</v>
      </c>
      <c r="DJ1" s="184" t="s">
        <v>662</v>
      </c>
      <c r="DK1" s="184" t="s">
        <v>664</v>
      </c>
      <c r="DL1" s="184" t="s">
        <v>666</v>
      </c>
      <c r="DM1" s="184" t="s">
        <v>668</v>
      </c>
      <c r="DN1" s="184" t="s">
        <v>292</v>
      </c>
      <c r="DO1" s="184" t="s">
        <v>670</v>
      </c>
      <c r="DP1" s="184" t="s">
        <v>672</v>
      </c>
      <c r="DQ1" s="184" t="s">
        <v>674</v>
      </c>
      <c r="DR1" s="193" t="s">
        <v>293</v>
      </c>
      <c r="DS1" s="184" t="s">
        <v>676</v>
      </c>
      <c r="DT1" s="184" t="s">
        <v>294</v>
      </c>
      <c r="DU1" s="184" t="s">
        <v>678</v>
      </c>
      <c r="DV1" s="184" t="s">
        <v>295</v>
      </c>
      <c r="DW1" s="184" t="s">
        <v>680</v>
      </c>
      <c r="DX1" s="184" t="s">
        <v>682</v>
      </c>
      <c r="DY1" s="184" t="s">
        <v>684</v>
      </c>
      <c r="DZ1" s="184" t="s">
        <v>686</v>
      </c>
      <c r="EA1" s="184" t="s">
        <v>688</v>
      </c>
      <c r="EB1" s="184" t="s">
        <v>690</v>
      </c>
      <c r="EC1" s="184" t="s">
        <v>692</v>
      </c>
      <c r="ED1" s="184" t="s">
        <v>694</v>
      </c>
      <c r="EE1" s="184" t="s">
        <v>696</v>
      </c>
      <c r="EF1" s="184" t="s">
        <v>698</v>
      </c>
      <c r="EG1" s="184" t="s">
        <v>700</v>
      </c>
      <c r="EH1" s="193" t="s">
        <v>296</v>
      </c>
      <c r="EI1" s="184" t="s">
        <v>702</v>
      </c>
      <c r="EJ1" s="184" t="s">
        <v>297</v>
      </c>
      <c r="EK1" s="184" t="s">
        <v>704</v>
      </c>
      <c r="EL1" s="184" t="s">
        <v>706</v>
      </c>
      <c r="EM1" s="184" t="s">
        <v>298</v>
      </c>
      <c r="EN1" s="184" t="s">
        <v>708</v>
      </c>
      <c r="EO1" s="184" t="s">
        <v>710</v>
      </c>
      <c r="EP1" s="184" t="s">
        <v>299</v>
      </c>
      <c r="EQ1" s="184" t="s">
        <v>712</v>
      </c>
      <c r="ER1" s="184" t="s">
        <v>714</v>
      </c>
      <c r="ES1" s="184" t="s">
        <v>716</v>
      </c>
      <c r="ET1" s="184" t="s">
        <v>300</v>
      </c>
      <c r="EU1" s="184" t="s">
        <v>718</v>
      </c>
      <c r="EV1" s="184" t="s">
        <v>720</v>
      </c>
      <c r="EW1" s="193" t="s">
        <v>301</v>
      </c>
      <c r="EX1" s="184" t="s">
        <v>302</v>
      </c>
      <c r="EY1" s="184" t="s">
        <v>722</v>
      </c>
      <c r="EZ1" s="184" t="s">
        <v>724</v>
      </c>
      <c r="FA1" s="184" t="s">
        <v>726</v>
      </c>
      <c r="FB1" s="184" t="s">
        <v>728</v>
      </c>
      <c r="FC1" s="184" t="s">
        <v>303</v>
      </c>
      <c r="FD1" s="184" t="s">
        <v>730</v>
      </c>
      <c r="FE1" s="184" t="s">
        <v>732</v>
      </c>
      <c r="FF1" s="184" t="s">
        <v>734</v>
      </c>
      <c r="FG1" s="184" t="s">
        <v>736</v>
      </c>
      <c r="FH1" s="184" t="s">
        <v>738</v>
      </c>
      <c r="FI1" s="184" t="s">
        <v>304</v>
      </c>
      <c r="FJ1" s="184" t="s">
        <v>741</v>
      </c>
      <c r="FK1" s="184" t="s">
        <v>305</v>
      </c>
      <c r="FL1" s="184" t="s">
        <v>744</v>
      </c>
      <c r="FM1" s="184" t="s">
        <v>745</v>
      </c>
      <c r="FN1" s="184" t="s">
        <v>747</v>
      </c>
      <c r="FO1" s="184" t="s">
        <v>306</v>
      </c>
      <c r="FP1" s="184" t="s">
        <v>750</v>
      </c>
      <c r="FQ1" s="184" t="s">
        <v>751</v>
      </c>
      <c r="FR1" s="184" t="s">
        <v>753</v>
      </c>
      <c r="FS1" s="184" t="s">
        <v>307</v>
      </c>
      <c r="FT1" s="184" t="s">
        <v>756</v>
      </c>
      <c r="FU1" s="184" t="s">
        <v>758</v>
      </c>
      <c r="FV1" s="184" t="s">
        <v>760</v>
      </c>
      <c r="FW1" s="193" t="s">
        <v>308</v>
      </c>
      <c r="FX1" s="193" t="s">
        <v>309</v>
      </c>
      <c r="FY1" s="184" t="s">
        <v>315</v>
      </c>
      <c r="FZ1" s="184" t="s">
        <v>762</v>
      </c>
      <c r="GA1" s="184" t="s">
        <v>764</v>
      </c>
      <c r="GB1" s="184" t="s">
        <v>766</v>
      </c>
      <c r="GC1" s="184" t="s">
        <v>768</v>
      </c>
      <c r="GD1" s="184" t="s">
        <v>770</v>
      </c>
      <c r="GE1" s="184" t="s">
        <v>772</v>
      </c>
      <c r="GF1" s="193" t="s">
        <v>310</v>
      </c>
      <c r="GG1" s="184" t="s">
        <v>316</v>
      </c>
      <c r="GH1" s="184" t="s">
        <v>774</v>
      </c>
      <c r="GI1" s="184" t="s">
        <v>776</v>
      </c>
      <c r="GJ1" s="184" t="s">
        <v>777</v>
      </c>
      <c r="GK1" s="184" t="s">
        <v>317</v>
      </c>
      <c r="GL1" s="184" t="s">
        <v>780</v>
      </c>
      <c r="GM1" s="184" t="s">
        <v>781</v>
      </c>
      <c r="GN1" s="193" t="s">
        <v>311</v>
      </c>
      <c r="GO1" s="184" t="s">
        <v>312</v>
      </c>
      <c r="GP1" s="184" t="s">
        <v>783</v>
      </c>
      <c r="GQ1" s="184" t="s">
        <v>785</v>
      </c>
      <c r="GR1" s="184" t="s">
        <v>787</v>
      </c>
      <c r="GS1" s="184" t="s">
        <v>789</v>
      </c>
      <c r="GT1" s="184" t="s">
        <v>791</v>
      </c>
      <c r="GU1" s="193" t="s">
        <v>313</v>
      </c>
      <c r="GV1" s="184" t="s">
        <v>314</v>
      </c>
      <c r="GW1" s="184" t="s">
        <v>793</v>
      </c>
      <c r="GX1" s="184" t="s">
        <v>795</v>
      </c>
      <c r="GY1" s="184" t="s">
        <v>797</v>
      </c>
      <c r="GZ1" s="184" t="s">
        <v>799</v>
      </c>
      <c r="HA1" s="184" t="s">
        <v>801</v>
      </c>
      <c r="HB1" s="184" t="s">
        <v>803</v>
      </c>
      <c r="HC1" s="181" t="s">
        <v>318</v>
      </c>
      <c r="HD1" s="193" t="s">
        <v>319</v>
      </c>
      <c r="HE1" s="184" t="s">
        <v>320</v>
      </c>
      <c r="HF1" s="184" t="s">
        <v>805</v>
      </c>
      <c r="HG1" s="184" t="s">
        <v>807</v>
      </c>
      <c r="HH1" s="184" t="s">
        <v>809</v>
      </c>
      <c r="HI1" s="184" t="s">
        <v>811</v>
      </c>
      <c r="HJ1" s="184" t="s">
        <v>321</v>
      </c>
      <c r="HK1" s="184" t="s">
        <v>814</v>
      </c>
      <c r="HL1" s="184" t="s">
        <v>338</v>
      </c>
      <c r="HM1" s="184" t="s">
        <v>852</v>
      </c>
      <c r="HN1" s="184" t="s">
        <v>854</v>
      </c>
      <c r="HO1" s="184" t="s">
        <v>856</v>
      </c>
      <c r="HP1" s="193" t="s">
        <v>322</v>
      </c>
      <c r="HQ1" s="184" t="s">
        <v>816</v>
      </c>
      <c r="HR1" s="184" t="s">
        <v>818</v>
      </c>
      <c r="HS1" s="184" t="s">
        <v>323</v>
      </c>
      <c r="HT1" s="184" t="s">
        <v>821</v>
      </c>
      <c r="HU1" s="184" t="s">
        <v>823</v>
      </c>
      <c r="HV1" s="184" t="s">
        <v>824</v>
      </c>
      <c r="HW1" s="184" t="s">
        <v>826</v>
      </c>
      <c r="HX1" s="193" t="s">
        <v>324</v>
      </c>
      <c r="HY1" s="184" t="s">
        <v>828</v>
      </c>
      <c r="HZ1" s="184" t="s">
        <v>830</v>
      </c>
      <c r="IA1" s="184" t="s">
        <v>832</v>
      </c>
      <c r="IB1" s="184" t="s">
        <v>325</v>
      </c>
      <c r="IC1" s="184" t="s">
        <v>834</v>
      </c>
      <c r="ID1" s="184" t="s">
        <v>836</v>
      </c>
      <c r="IE1" s="184" t="s">
        <v>326</v>
      </c>
      <c r="IF1" s="184" t="s">
        <v>838</v>
      </c>
      <c r="IG1" s="184" t="s">
        <v>840</v>
      </c>
      <c r="IH1" s="184" t="s">
        <v>327</v>
      </c>
      <c r="II1" s="184" t="s">
        <v>842</v>
      </c>
      <c r="IJ1" s="184" t="s">
        <v>844</v>
      </c>
      <c r="IK1" s="184" t="s">
        <v>846</v>
      </c>
      <c r="IL1" s="184" t="s">
        <v>848</v>
      </c>
      <c r="IM1" s="184" t="s">
        <v>328</v>
      </c>
      <c r="IN1" s="184" t="s">
        <v>850</v>
      </c>
      <c r="IO1" s="193" t="s">
        <v>329</v>
      </c>
      <c r="IP1" s="184" t="s">
        <v>858</v>
      </c>
      <c r="IQ1" s="184" t="s">
        <v>860</v>
      </c>
      <c r="IR1" s="184" t="s">
        <v>330</v>
      </c>
      <c r="IS1" s="184" t="s">
        <v>862</v>
      </c>
      <c r="IT1" s="184" t="s">
        <v>864</v>
      </c>
      <c r="IU1" s="184" t="s">
        <v>866</v>
      </c>
      <c r="IV1" s="193" t="s">
        <v>331</v>
      </c>
      <c r="IW1" s="184" t="s">
        <v>868</v>
      </c>
      <c r="IX1" s="184" t="s">
        <v>332</v>
      </c>
      <c r="IY1" s="184" t="s">
        <v>871</v>
      </c>
      <c r="IZ1" s="184" t="s">
        <v>873</v>
      </c>
      <c r="JA1" s="184" t="s">
        <v>875</v>
      </c>
      <c r="JB1" s="184" t="s">
        <v>877</v>
      </c>
      <c r="JC1" s="184" t="s">
        <v>879</v>
      </c>
      <c r="JD1" s="184" t="s">
        <v>881</v>
      </c>
      <c r="JE1" s="184" t="s">
        <v>333</v>
      </c>
      <c r="JF1" s="184" t="s">
        <v>884</v>
      </c>
      <c r="JG1" s="184" t="s">
        <v>886</v>
      </c>
      <c r="JH1" s="184" t="s">
        <v>888</v>
      </c>
      <c r="JI1" s="184" t="s">
        <v>890</v>
      </c>
      <c r="JJ1" s="184" t="s">
        <v>892</v>
      </c>
      <c r="JK1" s="184" t="s">
        <v>894</v>
      </c>
      <c r="JL1" s="184" t="s">
        <v>896</v>
      </c>
      <c r="JM1" s="184" t="s">
        <v>898</v>
      </c>
      <c r="JN1" s="184" t="s">
        <v>334</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335</v>
      </c>
      <c r="KP1" s="184" t="s">
        <v>952</v>
      </c>
      <c r="KQ1" s="184" t="s">
        <v>336</v>
      </c>
      <c r="KR1" s="184" t="s">
        <v>955</v>
      </c>
      <c r="KS1" s="184" t="s">
        <v>957</v>
      </c>
      <c r="KT1" s="184" t="s">
        <v>959</v>
      </c>
      <c r="KU1" s="184" t="s">
        <v>961</v>
      </c>
      <c r="KV1" s="184" t="s">
        <v>337</v>
      </c>
      <c r="KW1" s="184" t="s">
        <v>964</v>
      </c>
      <c r="KX1" s="184" t="s">
        <v>966</v>
      </c>
      <c r="KY1" s="184" t="s">
        <v>968</v>
      </c>
      <c r="KZ1" s="184" t="s">
        <v>970</v>
      </c>
      <c r="LA1" s="184" t="s">
        <v>972</v>
      </c>
      <c r="LB1" s="184" t="s">
        <v>974</v>
      </c>
      <c r="LC1" s="184" t="s">
        <v>976</v>
      </c>
      <c r="LD1" s="181" t="s">
        <v>339</v>
      </c>
      <c r="LE1" s="193" t="s">
        <v>340</v>
      </c>
      <c r="LF1" s="184" t="s">
        <v>341</v>
      </c>
      <c r="LG1" s="184" t="s">
        <v>355</v>
      </c>
      <c r="LH1" s="184" t="s">
        <v>978</v>
      </c>
      <c r="LI1" s="184" t="s">
        <v>980</v>
      </c>
      <c r="LJ1" s="184" t="s">
        <v>982</v>
      </c>
      <c r="LK1" s="184" t="s">
        <v>984</v>
      </c>
      <c r="LL1" s="184" t="s">
        <v>356</v>
      </c>
      <c r="LM1" s="184" t="s">
        <v>986</v>
      </c>
      <c r="LN1" s="184" t="s">
        <v>357</v>
      </c>
      <c r="LO1" s="184" t="s">
        <v>988</v>
      </c>
      <c r="LP1" s="184" t="s">
        <v>342</v>
      </c>
      <c r="LQ1" s="184" t="s">
        <v>990</v>
      </c>
      <c r="LR1" s="184" t="s">
        <v>358</v>
      </c>
      <c r="LS1" s="184" t="s">
        <v>992</v>
      </c>
      <c r="LT1" s="184" t="s">
        <v>994</v>
      </c>
      <c r="LU1" s="184" t="s">
        <v>359</v>
      </c>
      <c r="LV1" s="193" t="s">
        <v>343</v>
      </c>
      <c r="LW1" s="184" t="s">
        <v>344</v>
      </c>
      <c r="LX1" s="184" t="s">
        <v>996</v>
      </c>
      <c r="LY1" s="184" t="s">
        <v>998</v>
      </c>
      <c r="LZ1" s="184" t="s">
        <v>999</v>
      </c>
      <c r="MA1" s="184" t="s">
        <v>1001</v>
      </c>
      <c r="MB1" s="184" t="s">
        <v>1002</v>
      </c>
      <c r="MC1" s="184" t="s">
        <v>1004</v>
      </c>
      <c r="MD1" s="184" t="s">
        <v>1006</v>
      </c>
      <c r="ME1" s="184" t="s">
        <v>1008</v>
      </c>
      <c r="MF1" s="184" t="s">
        <v>1010</v>
      </c>
      <c r="MG1" s="184" t="s">
        <v>345</v>
      </c>
      <c r="MH1" s="184" t="s">
        <v>1013</v>
      </c>
      <c r="MI1" s="184" t="s">
        <v>1014</v>
      </c>
      <c r="MJ1" s="184" t="s">
        <v>1016</v>
      </c>
      <c r="MK1" s="184" t="s">
        <v>346</v>
      </c>
      <c r="ML1" s="184" t="s">
        <v>1019</v>
      </c>
      <c r="MM1" s="184" t="s">
        <v>1020</v>
      </c>
      <c r="MN1" s="184" t="s">
        <v>1022</v>
      </c>
      <c r="MO1" s="184" t="s">
        <v>1024</v>
      </c>
      <c r="MP1" s="184" t="s">
        <v>347</v>
      </c>
      <c r="MQ1" s="184" t="s">
        <v>1027</v>
      </c>
      <c r="MR1" s="184" t="s">
        <v>1029</v>
      </c>
      <c r="MS1" s="184" t="s">
        <v>1031</v>
      </c>
      <c r="MT1" s="184" t="s">
        <v>1033</v>
      </c>
      <c r="MU1" s="184" t="s">
        <v>348</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349</v>
      </c>
      <c r="NI1" s="184" t="s">
        <v>350</v>
      </c>
      <c r="NJ1" s="184" t="s">
        <v>1059</v>
      </c>
      <c r="NK1" s="184" t="s">
        <v>1061</v>
      </c>
      <c r="NL1" s="184" t="s">
        <v>1063</v>
      </c>
      <c r="NM1" s="184" t="s">
        <v>1065</v>
      </c>
      <c r="NN1" s="193" t="s">
        <v>351</v>
      </c>
      <c r="NO1" s="184" t="s">
        <v>352</v>
      </c>
      <c r="NP1" s="184" t="s">
        <v>1066</v>
      </c>
      <c r="NQ1" s="184" t="s">
        <v>353</v>
      </c>
      <c r="NR1" s="184" t="s">
        <v>1068</v>
      </c>
      <c r="NS1" s="184" t="s">
        <v>1070</v>
      </c>
      <c r="NT1" s="184" t="s">
        <v>354</v>
      </c>
      <c r="NU1" s="184" t="s">
        <v>1072</v>
      </c>
      <c r="NV1" s="181" t="s">
        <v>360</v>
      </c>
      <c r="NW1" s="193" t="s">
        <v>361</v>
      </c>
      <c r="NX1" s="184" t="s">
        <v>362</v>
      </c>
      <c r="NY1" s="184" t="s">
        <v>1075</v>
      </c>
      <c r="NZ1" s="184" t="s">
        <v>1077</v>
      </c>
      <c r="OA1" s="184" t="s">
        <v>363</v>
      </c>
      <c r="OB1" s="184" t="s">
        <v>373</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374</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364</v>
      </c>
      <c r="QA1" s="184" t="s">
        <v>1175</v>
      </c>
      <c r="QB1" s="184" t="s">
        <v>1177</v>
      </c>
      <c r="QC1" s="184" t="s">
        <v>1179</v>
      </c>
      <c r="QD1" s="184" t="s">
        <v>1181</v>
      </c>
      <c r="QE1" s="184" t="s">
        <v>1183</v>
      </c>
      <c r="QF1" s="193" t="s">
        <v>365</v>
      </c>
      <c r="QG1" s="184" t="s">
        <v>366</v>
      </c>
      <c r="QH1" s="184" t="s">
        <v>1185</v>
      </c>
      <c r="QI1" s="184" t="s">
        <v>1187</v>
      </c>
      <c r="QJ1" s="184" t="s">
        <v>1189</v>
      </c>
      <c r="QK1" s="184" t="s">
        <v>1191</v>
      </c>
      <c r="QL1" s="184" t="s">
        <v>1193</v>
      </c>
      <c r="QM1" s="184" t="s">
        <v>1195</v>
      </c>
      <c r="QN1" s="193" t="s">
        <v>367</v>
      </c>
      <c r="QO1" s="184" t="s">
        <v>1197</v>
      </c>
      <c r="QP1" s="184" t="s">
        <v>368</v>
      </c>
      <c r="QQ1" s="184" t="s">
        <v>375</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369</v>
      </c>
      <c r="RG1" s="184" t="s">
        <v>370</v>
      </c>
      <c r="RH1" s="184" t="s">
        <v>1227</v>
      </c>
      <c r="RI1" s="184" t="s">
        <v>1229</v>
      </c>
      <c r="RJ1" s="193" t="s">
        <v>371</v>
      </c>
      <c r="RK1" s="184" t="s">
        <v>372</v>
      </c>
      <c r="RL1" s="184" t="s">
        <v>1231</v>
      </c>
      <c r="RM1" s="184" t="s">
        <v>1232</v>
      </c>
      <c r="RN1" s="184" t="s">
        <v>1233</v>
      </c>
      <c r="RO1" s="184" t="s">
        <v>1234</v>
      </c>
      <c r="RP1" s="184" t="s">
        <v>1236</v>
      </c>
      <c r="RQ1" s="184" t="s">
        <v>1237</v>
      </c>
      <c r="RR1" s="184" t="s">
        <v>1239</v>
      </c>
      <c r="RS1" s="184" t="s">
        <v>1240</v>
      </c>
      <c r="RT1" s="181" t="s">
        <v>376</v>
      </c>
      <c r="RU1" s="193" t="s">
        <v>377</v>
      </c>
      <c r="RV1" s="184" t="s">
        <v>378</v>
      </c>
      <c r="RW1" s="184" t="s">
        <v>1242</v>
      </c>
      <c r="RX1" s="184" t="s">
        <v>1244</v>
      </c>
      <c r="RY1" s="184" t="s">
        <v>379</v>
      </c>
      <c r="RZ1" s="184" t="s">
        <v>1246</v>
      </c>
      <c r="SA1" s="184" t="s">
        <v>1248</v>
      </c>
      <c r="SB1" s="184" t="s">
        <v>1250</v>
      </c>
      <c r="SC1" s="184" t="s">
        <v>1252</v>
      </c>
      <c r="SD1" s="193" t="s">
        <v>380</v>
      </c>
      <c r="SE1" s="184" t="s">
        <v>381</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382</v>
      </c>
      <c r="SV1" s="193" t="s">
        <v>383</v>
      </c>
      <c r="SW1" s="184" t="s">
        <v>384</v>
      </c>
      <c r="SX1" s="184" t="s">
        <v>1284</v>
      </c>
      <c r="SY1" s="184" t="s">
        <v>1286</v>
      </c>
      <c r="SZ1" s="184" t="s">
        <v>1288</v>
      </c>
      <c r="TA1" s="184" t="s">
        <v>1290</v>
      </c>
      <c r="TB1" s="184" t="s">
        <v>1292</v>
      </c>
      <c r="TC1" s="184" t="s">
        <v>385</v>
      </c>
      <c r="TD1" s="184" t="s">
        <v>1294</v>
      </c>
      <c r="TE1" s="184" t="s">
        <v>1296</v>
      </c>
      <c r="TF1" s="184" t="s">
        <v>1298</v>
      </c>
      <c r="TG1" s="184" t="s">
        <v>1300</v>
      </c>
      <c r="TH1" s="184" t="s">
        <v>1302</v>
      </c>
      <c r="TI1" s="184" t="s">
        <v>1304</v>
      </c>
      <c r="TJ1" s="193" t="s">
        <v>386</v>
      </c>
      <c r="TK1" s="184" t="s">
        <v>387</v>
      </c>
      <c r="TL1" s="184" t="s">
        <v>388</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62" t="s">
        <v>1371</v>
      </c>
      <c r="E2" s="124" t="s">
        <v>1373</v>
      </c>
      <c r="F2" s="124" t="s">
        <v>484</v>
      </c>
      <c r="G2" s="124" t="s">
        <v>1374</v>
      </c>
      <c r="H2" s="162" t="s">
        <v>1375</v>
      </c>
      <c r="I2" s="124" t="s">
        <v>1376</v>
      </c>
      <c r="J2" s="124" t="s">
        <v>1463</v>
      </c>
      <c r="K2" s="124" t="s">
        <v>1377</v>
      </c>
      <c r="L2" s="124" t="s">
        <v>1378</v>
      </c>
      <c r="M2" s="124" t="s">
        <v>1379</v>
      </c>
      <c r="N2" s="124" t="s">
        <v>1380</v>
      </c>
      <c r="O2" s="124" t="s">
        <v>1381</v>
      </c>
      <c r="R2" s="124" t="s">
        <v>137</v>
      </c>
      <c r="S2" s="124" t="s">
        <v>1451</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BZ2" s="87" t="s">
        <v>495</v>
      </c>
      <c r="CA2" s="87" t="s">
        <v>496</v>
      </c>
      <c r="CB2" s="87" t="s">
        <v>497</v>
      </c>
      <c r="CC2" s="87" t="s">
        <v>498</v>
      </c>
      <c r="CD2" s="87" t="s">
        <v>499</v>
      </c>
      <c r="CE2" s="87" t="s">
        <v>500</v>
      </c>
      <c r="CF2" s="87" t="s">
        <v>501</v>
      </c>
      <c r="CG2" s="87" t="s">
        <v>502</v>
      </c>
      <c r="CH2" s="87" t="s">
        <v>503</v>
      </c>
      <c r="CI2" s="87" t="s">
        <v>504</v>
      </c>
      <c r="CJ2" s="87" t="s">
        <v>505</v>
      </c>
      <c r="CK2" s="87" t="s">
        <v>506</v>
      </c>
      <c r="CL2" s="87" t="s">
        <v>507</v>
      </c>
      <c r="CM2" s="87" t="s">
        <v>508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1">
        <v>41436.800000000003</v>
      </c>
      <c r="CA3" s="321">
        <v>37669.82</v>
      </c>
      <c r="CB3" s="321">
        <v>33902.839999999997</v>
      </c>
      <c r="CC3" s="321">
        <v>30135.85</v>
      </c>
      <c r="CD3" s="321">
        <v>28252.36</v>
      </c>
      <c r="CE3" s="321">
        <v>26368.87</v>
      </c>
      <c r="CF3" s="321">
        <v>17893.16</v>
      </c>
      <c r="CG3" s="321">
        <v>16951.419999999998</v>
      </c>
      <c r="CH3" s="321">
        <v>13184.44</v>
      </c>
      <c r="CI3" s="321">
        <v>15032.56</v>
      </c>
      <c r="CJ3" s="321">
        <v>13264.02</v>
      </c>
      <c r="CK3" s="321">
        <v>12379.75</v>
      </c>
      <c r="CL3" s="321">
        <v>439.49</v>
      </c>
      <c r="CM3" s="321">
        <v>1904.46</v>
      </c>
    </row>
    <row r="5" spans="1:555" ht="52.5" x14ac:dyDescent="0.25">
      <c r="C5" s="198" t="s">
        <v>136</v>
      </c>
      <c r="D5" s="171">
        <f>SUMIF(C:C,$C$10,D:D)</f>
        <v>1985582.115</v>
      </c>
      <c r="CA5" s="321"/>
    </row>
    <row r="6" spans="1:555" x14ac:dyDescent="0.25">
      <c r="CA6" s="321"/>
    </row>
    <row r="7" spans="1:555" x14ac:dyDescent="0.25">
      <c r="CA7" s="321"/>
    </row>
    <row r="8" spans="1:555" x14ac:dyDescent="0.25">
      <c r="C8" s="70" t="s">
        <v>54</v>
      </c>
      <c r="D8" s="79"/>
      <c r="E8" s="70"/>
      <c r="F8" s="70"/>
      <c r="G8" s="70"/>
      <c r="H8" s="79"/>
      <c r="I8" s="70"/>
      <c r="J8" s="70"/>
      <c r="CA8" s="321"/>
    </row>
    <row r="9" spans="1:555" ht="15.75" thickBot="1" x14ac:dyDescent="0.3">
      <c r="C9" s="96"/>
      <c r="D9" s="79"/>
      <c r="E9" s="96"/>
      <c r="F9" s="96"/>
      <c r="G9" s="96"/>
      <c r="H9" s="79"/>
      <c r="I9" s="96"/>
      <c r="J9" s="123"/>
      <c r="CA9" s="321"/>
    </row>
    <row r="10" spans="1:555" ht="15" customHeight="1" thickBot="1" x14ac:dyDescent="0.3">
      <c r="C10" s="69" t="s">
        <v>43</v>
      </c>
      <c r="D10" s="30">
        <f>SUM(G17:G34)</f>
        <v>355979.745</v>
      </c>
      <c r="E10" s="95"/>
      <c r="F10" s="95"/>
      <c r="G10" s="95"/>
      <c r="H10" s="76"/>
      <c r="I10" s="76"/>
      <c r="J10" s="76"/>
      <c r="CA10" s="321"/>
    </row>
    <row r="11" spans="1:555" x14ac:dyDescent="0.25">
      <c r="B11" s="180"/>
      <c r="D11" s="31"/>
      <c r="E11" s="95"/>
      <c r="F11" s="95"/>
      <c r="G11" s="95"/>
      <c r="H11" s="76"/>
      <c r="I11" s="76"/>
      <c r="J11" s="76"/>
      <c r="CA11" s="321"/>
    </row>
    <row r="12" spans="1:555" x14ac:dyDescent="0.25">
      <c r="B12" s="180"/>
      <c r="D12" s="31"/>
      <c r="E12" s="95"/>
      <c r="F12" s="95"/>
      <c r="G12" s="95"/>
      <c r="H12" s="76"/>
      <c r="I12" s="76"/>
      <c r="J12" s="76"/>
      <c r="CA12" s="321"/>
    </row>
    <row r="13" spans="1:555" ht="15.75" x14ac:dyDescent="0.25">
      <c r="C13" s="207" t="s">
        <v>401</v>
      </c>
      <c r="D13" s="208" t="s">
        <v>1753</v>
      </c>
      <c r="E13" s="95"/>
      <c r="F13" s="95"/>
      <c r="G13" s="95"/>
      <c r="H13" s="76"/>
      <c r="I13" s="76"/>
      <c r="J13" s="76"/>
      <c r="CA13" s="321"/>
    </row>
    <row r="14" spans="1:555" ht="18.75" x14ac:dyDescent="0.2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Identificación y apoyo a microempresarios exportadores o con fin de exportación en el mediano plazo (Ref. 3.4.1.1.)</v>
      </c>
      <c r="D14" s="31"/>
      <c r="E14" s="95"/>
      <c r="F14" s="95"/>
      <c r="G14" s="95"/>
      <c r="H14" s="76"/>
      <c r="I14" s="76"/>
      <c r="J14" s="76"/>
      <c r="CA14" s="321"/>
    </row>
    <row r="15" spans="1:555" ht="15.75" thickBot="1" x14ac:dyDescent="0.3">
      <c r="C15" s="96"/>
      <c r="D15" s="31"/>
      <c r="E15" s="95"/>
      <c r="F15" s="95"/>
      <c r="G15" s="95"/>
      <c r="H15" s="76"/>
      <c r="I15" s="76"/>
      <c r="J15" s="76"/>
      <c r="CA15" s="321"/>
    </row>
    <row r="16" spans="1:555" ht="30.75" thickBot="1" x14ac:dyDescent="0.3">
      <c r="C16" s="136" t="s">
        <v>44</v>
      </c>
      <c r="D16" s="140" t="s">
        <v>55</v>
      </c>
      <c r="E16" s="173" t="s">
        <v>56</v>
      </c>
      <c r="F16" s="140" t="s">
        <v>57</v>
      </c>
      <c r="G16" s="137" t="s">
        <v>27</v>
      </c>
      <c r="H16" s="135" t="s">
        <v>139</v>
      </c>
      <c r="I16" s="138" t="s">
        <v>46</v>
      </c>
      <c r="J16" s="138" t="s">
        <v>140</v>
      </c>
      <c r="K16" s="138" t="s">
        <v>420</v>
      </c>
      <c r="L16" s="138" t="s">
        <v>421</v>
      </c>
      <c r="CA16" s="321"/>
    </row>
    <row r="17" spans="3:79" ht="15.75" hidden="1" thickBot="1" x14ac:dyDescent="0.3">
      <c r="C17" s="139" t="s">
        <v>495</v>
      </c>
      <c r="D17" s="202"/>
      <c r="E17" s="154">
        <v>12</v>
      </c>
      <c r="F17" s="322">
        <f>HLOOKUP($C17,$BZ$2:$CM$3,2,0)</f>
        <v>41436.800000000003</v>
      </c>
      <c r="G17" s="115">
        <f>D17*E17*F17</f>
        <v>0</v>
      </c>
      <c r="H17" s="168"/>
      <c r="I17" s="116" t="s">
        <v>509</v>
      </c>
      <c r="J17" s="116" t="str">
        <f>VLOOKUP(I17,Presupuesto!$B$11:$C$565,2,0)</f>
        <v>SUELDOS Y SALARIOS PERMANENTES</v>
      </c>
      <c r="K17" s="225" t="s">
        <v>1463</v>
      </c>
      <c r="L17" s="100" t="s">
        <v>404</v>
      </c>
      <c r="CA17" s="321"/>
    </row>
    <row r="18" spans="3:79" hidden="1" x14ac:dyDescent="0.25">
      <c r="C18" s="174" t="s">
        <v>58</v>
      </c>
      <c r="D18" s="165"/>
      <c r="E18" s="156">
        <v>0</v>
      </c>
      <c r="F18" s="102">
        <f>IF(E17=0,"",(G17/E17)/12*E17)</f>
        <v>0</v>
      </c>
      <c r="G18" s="99">
        <f>F18</f>
        <v>0</v>
      </c>
      <c r="H18" s="166" t="s">
        <v>1451</v>
      </c>
      <c r="I18" s="118" t="s">
        <v>263</v>
      </c>
      <c r="J18" s="118" t="str">
        <f>VLOOKUP(I18,Presupuesto!$B$11:$C$565,2,0)</f>
        <v>RESTRIBUCIONES A PERSONAL DIRECTIVO Y DE CONTROL (11300-00)</v>
      </c>
      <c r="K18" s="100" t="s">
        <v>1379</v>
      </c>
      <c r="L18" s="100" t="s">
        <v>422</v>
      </c>
      <c r="CA18" s="321"/>
    </row>
    <row r="19" spans="3:79" ht="15.75" hidden="1" thickBot="1" x14ac:dyDescent="0.3">
      <c r="C19" s="175" t="s">
        <v>59</v>
      </c>
      <c r="D19" s="165"/>
      <c r="E19" s="156">
        <v>0</v>
      </c>
      <c r="F19" s="119">
        <f>IF(E17&lt;6,"",((E17-6)/12)*(G17/E17))</f>
        <v>0</v>
      </c>
      <c r="G19" s="99">
        <f>F19</f>
        <v>0</v>
      </c>
      <c r="H19" s="166"/>
      <c r="I19" s="103" t="s">
        <v>532</v>
      </c>
      <c r="J19" s="103" t="str">
        <f>VLOOKUP(I19,Presupuesto!$B$11:$C$565,2,0)</f>
        <v>DECIMOCUARTO MES</v>
      </c>
      <c r="K19" s="100" t="str">
        <f t="shared" ref="K19:K34" si="0">$K$17</f>
        <v>Posgrado</v>
      </c>
      <c r="L19" s="100" t="s">
        <v>405</v>
      </c>
      <c r="CA19" s="321"/>
    </row>
    <row r="20" spans="3:79" ht="15.75" hidden="1" thickBot="1" x14ac:dyDescent="0.3">
      <c r="C20" s="139" t="s">
        <v>496</v>
      </c>
      <c r="D20" s="202"/>
      <c r="E20" s="154">
        <v>12</v>
      </c>
      <c r="F20" s="322">
        <f>HLOOKUP($C20,$BZ$2:$CM$3,2,0)</f>
        <v>37669.82</v>
      </c>
      <c r="G20" s="115">
        <f>D20*E20*F20</f>
        <v>0</v>
      </c>
      <c r="H20" s="168"/>
      <c r="I20" s="116" t="s">
        <v>509</v>
      </c>
      <c r="J20" s="116" t="str">
        <f>VLOOKUP(I20,Presupuesto!$B$11:$C$565,2,0)</f>
        <v>SUELDOS Y SALARIOS PERMANENTES</v>
      </c>
      <c r="K20" s="100" t="str">
        <f t="shared" si="0"/>
        <v>Posgrado</v>
      </c>
      <c r="L20" s="100" t="s">
        <v>405</v>
      </c>
    </row>
    <row r="21" spans="3:79" hidden="1" x14ac:dyDescent="0.25">
      <c r="C21" s="174" t="s">
        <v>58</v>
      </c>
      <c r="D21" s="165"/>
      <c r="E21" s="156">
        <v>0</v>
      </c>
      <c r="F21" s="102">
        <f>IF(E20=0,"",(G20/E20)/12*E20)</f>
        <v>0</v>
      </c>
      <c r="G21" s="99">
        <f>F21</f>
        <v>0</v>
      </c>
      <c r="H21" s="166"/>
      <c r="I21" s="118" t="s">
        <v>529</v>
      </c>
      <c r="J21" s="118" t="str">
        <f>VLOOKUP(I21,Presupuesto!$B$11:$C$565,2,0)</f>
        <v>AGUINALDO Y DECIMO CUARTO MES</v>
      </c>
      <c r="K21" s="100" t="str">
        <f t="shared" si="0"/>
        <v>Posgrado</v>
      </c>
      <c r="L21" s="100" t="s">
        <v>405</v>
      </c>
    </row>
    <row r="22" spans="3:79" ht="15.75" hidden="1" thickBot="1" x14ac:dyDescent="0.3">
      <c r="C22" s="175" t="s">
        <v>59</v>
      </c>
      <c r="D22" s="165"/>
      <c r="E22" s="156">
        <v>0</v>
      </c>
      <c r="F22" s="119">
        <f>IF(E20&lt;6,"",((E20-6)/12)*(G20/E20))</f>
        <v>0</v>
      </c>
      <c r="G22" s="99">
        <f>F22</f>
        <v>0</v>
      </c>
      <c r="H22" s="166"/>
      <c r="I22" s="103" t="s">
        <v>532</v>
      </c>
      <c r="J22" s="103" t="str">
        <f>VLOOKUP(I22,Presupuesto!$B$11:$C$565,2,0)</f>
        <v>DECIMOCUARTO MES</v>
      </c>
      <c r="K22" s="100" t="str">
        <f t="shared" si="0"/>
        <v>Posgrado</v>
      </c>
      <c r="L22" s="100" t="s">
        <v>405</v>
      </c>
    </row>
    <row r="23" spans="3:79" ht="15.75" hidden="1" thickBot="1" x14ac:dyDescent="0.3">
      <c r="C23" s="139" t="s">
        <v>497</v>
      </c>
      <c r="D23" s="202"/>
      <c r="E23" s="154">
        <v>12</v>
      </c>
      <c r="F23" s="322">
        <f>HLOOKUP($C23,$BZ$2:$CM$3,2,0)</f>
        <v>33902.839999999997</v>
      </c>
      <c r="G23" s="115">
        <f>D23*E23*F23</f>
        <v>0</v>
      </c>
      <c r="H23" s="168"/>
      <c r="I23" s="116" t="s">
        <v>509</v>
      </c>
      <c r="J23" s="116" t="str">
        <f>VLOOKUP(I23,Presupuesto!$B$11:$C$565,2,0)</f>
        <v>SUELDOS Y SALARIOS PERMANENTES</v>
      </c>
      <c r="K23" s="100" t="str">
        <f t="shared" si="0"/>
        <v>Posgrado</v>
      </c>
      <c r="L23" s="100" t="s">
        <v>405</v>
      </c>
    </row>
    <row r="24" spans="3:79" hidden="1" x14ac:dyDescent="0.25">
      <c r="C24" s="174" t="s">
        <v>58</v>
      </c>
      <c r="D24" s="165"/>
      <c r="E24" s="156">
        <v>0</v>
      </c>
      <c r="F24" s="102">
        <f>IF(E23=0,"",(G23/E23)/12*E23)</f>
        <v>0</v>
      </c>
      <c r="G24" s="99">
        <f>F24</f>
        <v>0</v>
      </c>
      <c r="H24" s="166"/>
      <c r="I24" s="118" t="s">
        <v>529</v>
      </c>
      <c r="J24" s="118" t="str">
        <f>VLOOKUP(I24,Presupuesto!$B$11:$C$565,2,0)</f>
        <v>AGUINALDO Y DECIMO CUARTO MES</v>
      </c>
      <c r="K24" s="100" t="str">
        <f t="shared" si="0"/>
        <v>Posgrado</v>
      </c>
      <c r="L24" s="100" t="s">
        <v>405</v>
      </c>
    </row>
    <row r="25" spans="3:79" ht="15.75" hidden="1" thickBot="1" x14ac:dyDescent="0.3">
      <c r="C25" s="175" t="s">
        <v>59</v>
      </c>
      <c r="D25" s="165"/>
      <c r="E25" s="156">
        <v>0</v>
      </c>
      <c r="F25" s="119">
        <f>IF(E23&lt;6,"",((E23-6)/12)*(G23/E23))</f>
        <v>0</v>
      </c>
      <c r="G25" s="99">
        <f>F25</f>
        <v>0</v>
      </c>
      <c r="H25" s="166"/>
      <c r="I25" s="103" t="s">
        <v>532</v>
      </c>
      <c r="J25" s="103" t="str">
        <f>VLOOKUP(I25,Presupuesto!$B$11:$C$565,2,0)</f>
        <v>DECIMOCUARTO MES</v>
      </c>
      <c r="K25" s="100" t="str">
        <f t="shared" si="0"/>
        <v>Posgrado</v>
      </c>
      <c r="L25" s="100" t="s">
        <v>405</v>
      </c>
    </row>
    <row r="26" spans="3:79" ht="15.75" hidden="1" thickBot="1" x14ac:dyDescent="0.3">
      <c r="C26" s="139" t="s">
        <v>498</v>
      </c>
      <c r="D26" s="202"/>
      <c r="E26" s="154">
        <v>12</v>
      </c>
      <c r="F26" s="322">
        <f>HLOOKUP($C26,$BZ$2:$CM$3,2,0)</f>
        <v>30135.85</v>
      </c>
      <c r="G26" s="115">
        <f>D26*E26*F26</f>
        <v>0</v>
      </c>
      <c r="H26" s="168"/>
      <c r="I26" s="116" t="s">
        <v>509</v>
      </c>
      <c r="J26" s="116" t="str">
        <f>VLOOKUP(I26,Presupuesto!$B$11:$C$565,2,0)</f>
        <v>SUELDOS Y SALARIOS PERMANENTES</v>
      </c>
      <c r="K26" s="100" t="str">
        <f t="shared" si="0"/>
        <v>Posgrado</v>
      </c>
      <c r="L26" s="100" t="s">
        <v>405</v>
      </c>
    </row>
    <row r="27" spans="3:79" hidden="1" x14ac:dyDescent="0.25">
      <c r="C27" s="174" t="s">
        <v>58</v>
      </c>
      <c r="D27" s="165"/>
      <c r="E27" s="156">
        <v>0</v>
      </c>
      <c r="F27" s="102">
        <f>IF(E26=0,"",(G26/E26)/12*E26)</f>
        <v>0</v>
      </c>
      <c r="G27" s="99">
        <f>F27</f>
        <v>0</v>
      </c>
      <c r="H27" s="166"/>
      <c r="I27" s="118" t="s">
        <v>529</v>
      </c>
      <c r="J27" s="118" t="str">
        <f>VLOOKUP(I27,Presupuesto!$B$11:$C$565,2,0)</f>
        <v>AGUINALDO Y DECIMO CUARTO MES</v>
      </c>
      <c r="K27" s="100" t="str">
        <f t="shared" si="0"/>
        <v>Posgrado</v>
      </c>
      <c r="L27" s="100" t="s">
        <v>405</v>
      </c>
    </row>
    <row r="28" spans="3:79" ht="15.75" hidden="1" thickBot="1" x14ac:dyDescent="0.3">
      <c r="C28" s="175" t="s">
        <v>59</v>
      </c>
      <c r="D28" s="165"/>
      <c r="E28" s="156">
        <v>0</v>
      </c>
      <c r="F28" s="119">
        <f>IF(E26&lt;6,"",((E26-6)/12)*(G26/E26))</f>
        <v>0</v>
      </c>
      <c r="G28" s="99">
        <f>F28</f>
        <v>0</v>
      </c>
      <c r="H28" s="166"/>
      <c r="I28" s="103" t="s">
        <v>532</v>
      </c>
      <c r="J28" s="103" t="str">
        <f>VLOOKUP(I28,Presupuesto!$B$11:$C$565,2,0)</f>
        <v>DECIMOCUARTO MES</v>
      </c>
      <c r="K28" s="100" t="str">
        <f t="shared" si="0"/>
        <v>Posgrado</v>
      </c>
      <c r="L28" s="100" t="s">
        <v>405</v>
      </c>
    </row>
    <row r="29" spans="3:79" ht="15.75" hidden="1" thickBot="1" x14ac:dyDescent="0.3">
      <c r="C29" s="139" t="s">
        <v>499</v>
      </c>
      <c r="D29" s="202"/>
      <c r="E29" s="154">
        <v>12</v>
      </c>
      <c r="F29" s="322">
        <f>HLOOKUP($C29,$BZ$2:$CM$3,2,0)</f>
        <v>28252.36</v>
      </c>
      <c r="G29" s="115">
        <f>D29*E29*F29</f>
        <v>0</v>
      </c>
      <c r="H29" s="168"/>
      <c r="I29" s="116" t="s">
        <v>509</v>
      </c>
      <c r="J29" s="116" t="str">
        <f>VLOOKUP(I29,Presupuesto!$B$11:$C$565,2,0)</f>
        <v>SUELDOS Y SALARIOS PERMANENTES</v>
      </c>
      <c r="K29" s="100" t="str">
        <f t="shared" si="0"/>
        <v>Posgrado</v>
      </c>
      <c r="L29" s="100" t="s">
        <v>405</v>
      </c>
    </row>
    <row r="30" spans="3:79" hidden="1" x14ac:dyDescent="0.25">
      <c r="C30" s="174" t="s">
        <v>58</v>
      </c>
      <c r="D30" s="165"/>
      <c r="E30" s="156">
        <v>0</v>
      </c>
      <c r="F30" s="102">
        <f>IF(E29=0,"",(G29/E29)/12*E29)</f>
        <v>0</v>
      </c>
      <c r="G30" s="99">
        <f>F30</f>
        <v>0</v>
      </c>
      <c r="H30" s="166"/>
      <c r="I30" s="118" t="s">
        <v>529</v>
      </c>
      <c r="J30" s="118" t="str">
        <f>VLOOKUP(I30,Presupuesto!$B$11:$C$565,2,0)</f>
        <v>AGUINALDO Y DECIMO CUARTO MES</v>
      </c>
      <c r="K30" s="100" t="str">
        <f t="shared" si="0"/>
        <v>Posgrado</v>
      </c>
      <c r="L30" s="100" t="s">
        <v>405</v>
      </c>
    </row>
    <row r="31" spans="3:79" ht="15.75" hidden="1" thickBot="1" x14ac:dyDescent="0.3">
      <c r="C31" s="175" t="s">
        <v>59</v>
      </c>
      <c r="D31" s="165"/>
      <c r="E31" s="156">
        <v>0</v>
      </c>
      <c r="F31" s="119">
        <f>IF(E29&lt;6,"",((E29-6)/12)*(G29/E29))</f>
        <v>0</v>
      </c>
      <c r="G31" s="99">
        <f>F31</f>
        <v>0</v>
      </c>
      <c r="H31" s="166"/>
      <c r="I31" s="103" t="s">
        <v>532</v>
      </c>
      <c r="J31" s="103" t="str">
        <f>VLOOKUP(I31,Presupuesto!$B$11:$C$565,2,0)</f>
        <v>DECIMOCUARTO MES</v>
      </c>
      <c r="K31" s="100" t="str">
        <f t="shared" si="0"/>
        <v>Posgrado</v>
      </c>
      <c r="L31" s="100" t="s">
        <v>405</v>
      </c>
    </row>
    <row r="32" spans="3:79" ht="15.75" thickBot="1" x14ac:dyDescent="0.3">
      <c r="C32" s="139" t="s">
        <v>500</v>
      </c>
      <c r="D32" s="202">
        <v>1</v>
      </c>
      <c r="E32" s="154">
        <v>12</v>
      </c>
      <c r="F32" s="322">
        <f>HLOOKUP($C32,$BZ$2:$CM$3,2,0)</f>
        <v>26368.87</v>
      </c>
      <c r="G32" s="115">
        <f>D32*E32*F32</f>
        <v>316426.44</v>
      </c>
      <c r="H32" s="168" t="s">
        <v>1451</v>
      </c>
      <c r="I32" s="116" t="s">
        <v>509</v>
      </c>
      <c r="J32" s="116" t="str">
        <f>VLOOKUP(I32,Presupuesto!$B$11:$C$565,2,0)</f>
        <v>SUELDOS Y SALARIOS PERMANENTES</v>
      </c>
      <c r="K32" s="100" t="str">
        <f t="shared" si="0"/>
        <v>Posgrado</v>
      </c>
      <c r="L32" s="100" t="s">
        <v>405</v>
      </c>
    </row>
    <row r="33" spans="3:12" x14ac:dyDescent="0.25">
      <c r="C33" s="174" t="s">
        <v>58</v>
      </c>
      <c r="D33" s="165"/>
      <c r="E33" s="156">
        <v>0</v>
      </c>
      <c r="F33" s="102">
        <f>IF(E32=0,"",(G32/E32)/12*E32)</f>
        <v>26368.87</v>
      </c>
      <c r="G33" s="99">
        <f>F33</f>
        <v>26368.87</v>
      </c>
      <c r="H33" s="166" t="s">
        <v>1451</v>
      </c>
      <c r="I33" s="118" t="s">
        <v>529</v>
      </c>
      <c r="J33" s="118" t="str">
        <f>VLOOKUP(I33,Presupuesto!$B$11:$C$565,2,0)</f>
        <v>AGUINALDO Y DECIMO CUARTO MES</v>
      </c>
      <c r="K33" s="100" t="str">
        <f t="shared" si="0"/>
        <v>Posgrado</v>
      </c>
      <c r="L33" s="100" t="s">
        <v>405</v>
      </c>
    </row>
    <row r="34" spans="3:12" x14ac:dyDescent="0.25">
      <c r="C34" s="503" t="s">
        <v>59</v>
      </c>
      <c r="D34" s="502"/>
      <c r="E34" s="156">
        <v>0</v>
      </c>
      <c r="F34" s="119">
        <f>IF(E32&lt;6,"",((E32-6)/12)*(G32/E32))</f>
        <v>13184.434999999999</v>
      </c>
      <c r="G34" s="99">
        <f>F34</f>
        <v>13184.434999999999</v>
      </c>
      <c r="H34" s="166" t="s">
        <v>1451</v>
      </c>
      <c r="I34" s="103" t="s">
        <v>532</v>
      </c>
      <c r="J34" s="103" t="str">
        <f>VLOOKUP(I34,Presupuesto!$B$11:$C$565,2,0)</f>
        <v>DECIMOCUARTO MES</v>
      </c>
      <c r="K34" s="100" t="str">
        <f t="shared" si="0"/>
        <v>Posgrado</v>
      </c>
      <c r="L34" s="100" t="s">
        <v>405</v>
      </c>
    </row>
    <row r="37" spans="3:12" ht="15.75" thickBot="1" x14ac:dyDescent="0.3"/>
    <row r="38" spans="3:12" ht="15.75" thickBot="1" x14ac:dyDescent="0.3">
      <c r="C38" s="69" t="s">
        <v>43</v>
      </c>
      <c r="D38" s="30">
        <f>SUM(G45:G95)</f>
        <v>917642.88</v>
      </c>
      <c r="E38" s="95"/>
      <c r="F38" s="95"/>
      <c r="G38" s="95"/>
      <c r="H38" s="76"/>
      <c r="I38" s="76"/>
      <c r="J38" s="76"/>
    </row>
    <row r="39" spans="3:12" x14ac:dyDescent="0.25">
      <c r="D39" s="31"/>
      <c r="E39" s="95"/>
      <c r="F39" s="95"/>
      <c r="G39" s="95"/>
      <c r="H39" s="76"/>
      <c r="I39" s="76"/>
      <c r="J39" s="76"/>
    </row>
    <row r="40" spans="3:12" x14ac:dyDescent="0.25">
      <c r="D40" s="31"/>
      <c r="E40" s="95"/>
      <c r="F40" s="95"/>
      <c r="G40" s="95"/>
      <c r="H40" s="76"/>
      <c r="I40" s="76"/>
      <c r="J40" s="76"/>
    </row>
    <row r="41" spans="3:12" ht="15.75" x14ac:dyDescent="0.25">
      <c r="C41" s="207" t="s">
        <v>401</v>
      </c>
      <c r="D41" s="208" t="s">
        <v>1812</v>
      </c>
      <c r="E41" s="95"/>
      <c r="F41" s="95"/>
      <c r="G41" s="95"/>
      <c r="H41" s="76"/>
      <c r="I41" s="76"/>
      <c r="J41" s="76"/>
    </row>
    <row r="42" spans="3:12" ht="18.75" x14ac:dyDescent="0.25">
      <c r="C42" s="215" t="str">
        <f>IFERROR(VLOOKUP(D41,'Desarrollo e Innov. Curricular'!$E:$F,2,FALSE),IFERROR(VLOOKUP(D41,'Investigación Científica'!$E:$F,2,FALSE),IFERROR(VLOOKUP(D41,'Vinculación Univ. Sociedad'!$E:$F,2,FALSE),IFERROR(VLOOKUP(D41,'Docencia y Profesorado Universi'!$E:$F,2,FALSE),IFERROR(VLOOKUP(D41,'Estudiantes y Graduados'!$E:$F,2,FALSE),IFERROR(VLOOKUP(D41,'Gestion Administrativa'!$E:$F,2,FALSE),IFERROR(VLOOKUP(D41,'Gestión Académica'!$E:$F,2,FALSE),IFERROR(VLOOKUP(D41,'Aseguramiento de la Calidad y M'!$E:$F,2,FALSE),IFERROR(VLOOKUP(D41,'Gestión del Conocimiento'!$E:$F,2,FALSE),IFERROR(VLOOKUP(D41,'Gobernabilidad y Procesos...'!$E:$F,2,FALSE),IFERROR(VLOOKUP(D41,'Gestión del Talento Humano'!$E:$F,2,FALSE),IFERROR(VLOOKUP(D41,'Internacionalización de la E.S.'!$E:$F,2,FALSE),IFERROR(VLOOKUP(D41,Posgrado!$E:$F,2,FALSE),IFERROR(VLOOKUP(D41,'Cultura de Innovación Insti...'!$E:$F,2,FALSE),VLOOKUP(D41,'Lo Esencial de la Reforma Univ.'!$E:$F,2,0)))))))))))))))</f>
        <v>Contratación de 2 Profesores Auxiliares y 2 profesores por hora.</v>
      </c>
      <c r="D42" s="31"/>
      <c r="E42" s="95"/>
      <c r="F42" s="95"/>
      <c r="G42" s="95"/>
      <c r="H42" s="76"/>
      <c r="I42" s="76"/>
      <c r="J42" s="76"/>
    </row>
    <row r="43" spans="3:12" ht="15.75" thickBot="1" x14ac:dyDescent="0.3">
      <c r="C43" s="180"/>
      <c r="D43" s="31"/>
      <c r="E43" s="95"/>
      <c r="F43" s="95"/>
      <c r="G43" s="95"/>
      <c r="H43" s="76"/>
      <c r="I43" s="76"/>
      <c r="J43" s="76"/>
    </row>
    <row r="44" spans="3:12" ht="30.75" thickBot="1" x14ac:dyDescent="0.3">
      <c r="C44" s="136" t="s">
        <v>44</v>
      </c>
      <c r="D44" s="140" t="s">
        <v>55</v>
      </c>
      <c r="E44" s="173" t="s">
        <v>56</v>
      </c>
      <c r="F44" s="140" t="s">
        <v>57</v>
      </c>
      <c r="G44" s="137" t="s">
        <v>27</v>
      </c>
      <c r="H44" s="135" t="s">
        <v>139</v>
      </c>
      <c r="I44" s="138" t="s">
        <v>46</v>
      </c>
      <c r="J44" s="138" t="s">
        <v>140</v>
      </c>
      <c r="K44" s="138" t="s">
        <v>420</v>
      </c>
      <c r="L44" s="138" t="s">
        <v>421</v>
      </c>
    </row>
    <row r="45" spans="3:12" ht="15.75" hidden="1" thickBot="1" x14ac:dyDescent="0.3">
      <c r="C45" s="139" t="s">
        <v>495</v>
      </c>
      <c r="D45" s="202">
        <v>0</v>
      </c>
      <c r="E45" s="154">
        <v>12</v>
      </c>
      <c r="F45" s="322">
        <v>41437</v>
      </c>
      <c r="G45" s="115">
        <f>D45*E45*F45</f>
        <v>0</v>
      </c>
      <c r="H45" s="166" t="s">
        <v>1451</v>
      </c>
      <c r="I45" s="116" t="s">
        <v>509</v>
      </c>
      <c r="J45" s="116" t="str">
        <f>VLOOKUP(I45,Presupuesto!$B$11:$C$565,2,0)</f>
        <v>SUELDOS Y SALARIOS PERMANENTES</v>
      </c>
      <c r="K45" s="225" t="s">
        <v>1463</v>
      </c>
      <c r="L45" s="100" t="s">
        <v>404</v>
      </c>
    </row>
    <row r="46" spans="3:12" hidden="1" x14ac:dyDescent="0.25">
      <c r="C46" s="174" t="s">
        <v>58</v>
      </c>
      <c r="D46" s="165">
        <v>0</v>
      </c>
      <c r="E46" s="156">
        <v>0</v>
      </c>
      <c r="F46" s="102">
        <f>IF(E45=0,"",(G45/E45)/12*E45)</f>
        <v>0</v>
      </c>
      <c r="G46" s="99">
        <f>F46</f>
        <v>0</v>
      </c>
      <c r="H46" s="166" t="s">
        <v>1451</v>
      </c>
      <c r="I46" s="118" t="s">
        <v>263</v>
      </c>
      <c r="J46" s="118" t="str">
        <f>VLOOKUP(I46,Presupuesto!$B$11:$C$565,2,0)</f>
        <v>RESTRIBUCIONES A PERSONAL DIRECTIVO Y DE CONTROL (11300-00)</v>
      </c>
      <c r="K46" s="100" t="s">
        <v>1379</v>
      </c>
      <c r="L46" s="100" t="s">
        <v>422</v>
      </c>
    </row>
    <row r="47" spans="3:12" ht="15.75" hidden="1" thickBot="1" x14ac:dyDescent="0.3">
      <c r="C47" s="175" t="s">
        <v>59</v>
      </c>
      <c r="D47" s="165">
        <v>0</v>
      </c>
      <c r="E47" s="156">
        <v>0</v>
      </c>
      <c r="F47" s="119">
        <f>IF(E45&lt;6,"",((E45-6)/12)*(G45/E45))</f>
        <v>0</v>
      </c>
      <c r="G47" s="99">
        <f>F47</f>
        <v>0</v>
      </c>
      <c r="H47" s="166" t="s">
        <v>1451</v>
      </c>
      <c r="I47" s="103" t="s">
        <v>532</v>
      </c>
      <c r="J47" s="103" t="str">
        <f>VLOOKUP(I47,Presupuesto!$B$11:$C$565,2,0)</f>
        <v>DECIMOCUARTO MES</v>
      </c>
      <c r="K47" s="100" t="str">
        <f t="shared" ref="K47:K95" si="1">$K$17</f>
        <v>Posgrado</v>
      </c>
      <c r="L47" s="100" t="s">
        <v>405</v>
      </c>
    </row>
    <row r="48" spans="3:12" ht="15.75" hidden="1" thickBot="1" x14ac:dyDescent="0.3">
      <c r="C48" s="139" t="s">
        <v>496</v>
      </c>
      <c r="D48" s="202">
        <v>0</v>
      </c>
      <c r="E48" s="154">
        <v>12</v>
      </c>
      <c r="F48" s="322">
        <v>37670</v>
      </c>
      <c r="G48" s="115">
        <f>D48*E48*F48</f>
        <v>0</v>
      </c>
      <c r="H48" s="166" t="s">
        <v>1451</v>
      </c>
      <c r="I48" s="116" t="s">
        <v>509</v>
      </c>
      <c r="J48" s="116" t="str">
        <f>VLOOKUP(I48,Presupuesto!$B$11:$C$565,2,0)</f>
        <v>SUELDOS Y SALARIOS PERMANENTES</v>
      </c>
      <c r="K48" s="100" t="str">
        <f t="shared" si="1"/>
        <v>Posgrado</v>
      </c>
      <c r="L48" s="100" t="s">
        <v>405</v>
      </c>
    </row>
    <row r="49" spans="3:12" hidden="1" x14ac:dyDescent="0.25">
      <c r="C49" s="174" t="s">
        <v>58</v>
      </c>
      <c r="D49" s="165">
        <v>0</v>
      </c>
      <c r="E49" s="156">
        <v>0</v>
      </c>
      <c r="F49" s="102">
        <f>IF(E48=0,"",(G48/E48)/12*E48)</f>
        <v>0</v>
      </c>
      <c r="G49" s="99">
        <f>F49</f>
        <v>0</v>
      </c>
      <c r="H49" s="166" t="s">
        <v>1451</v>
      </c>
      <c r="I49" s="118" t="s">
        <v>529</v>
      </c>
      <c r="J49" s="118" t="str">
        <f>VLOOKUP(I49,Presupuesto!$B$11:$C$565,2,0)</f>
        <v>AGUINALDO Y DECIMO CUARTO MES</v>
      </c>
      <c r="K49" s="100" t="str">
        <f t="shared" si="1"/>
        <v>Posgrado</v>
      </c>
      <c r="L49" s="100" t="s">
        <v>405</v>
      </c>
    </row>
    <row r="50" spans="3:12" ht="15.75" hidden="1" thickBot="1" x14ac:dyDescent="0.3">
      <c r="C50" s="175" t="s">
        <v>59</v>
      </c>
      <c r="D50" s="165">
        <v>0</v>
      </c>
      <c r="E50" s="156">
        <v>0</v>
      </c>
      <c r="F50" s="119">
        <f>IF(E48&lt;6,"",((E48-6)/12)*(G48/E48))</f>
        <v>0</v>
      </c>
      <c r="G50" s="99">
        <f>F50</f>
        <v>0</v>
      </c>
      <c r="H50" s="166" t="s">
        <v>1451</v>
      </c>
      <c r="I50" s="103" t="s">
        <v>532</v>
      </c>
      <c r="J50" s="103" t="str">
        <f>VLOOKUP(I50,Presupuesto!$B$11:$C$565,2,0)</f>
        <v>DECIMOCUARTO MES</v>
      </c>
      <c r="K50" s="100" t="str">
        <f t="shared" si="1"/>
        <v>Posgrado</v>
      </c>
      <c r="L50" s="100" t="s">
        <v>405</v>
      </c>
    </row>
    <row r="51" spans="3:12" ht="15.75" hidden="1" thickBot="1" x14ac:dyDescent="0.3">
      <c r="C51" s="139" t="s">
        <v>497</v>
      </c>
      <c r="D51" s="202">
        <v>0</v>
      </c>
      <c r="E51" s="154">
        <v>12</v>
      </c>
      <c r="F51" s="322">
        <f>HLOOKUP($C51,$BZ$2:$CM$3,2,0)</f>
        <v>33902.839999999997</v>
      </c>
      <c r="G51" s="115">
        <f>D51*E51*F51</f>
        <v>0</v>
      </c>
      <c r="H51" s="166" t="s">
        <v>1451</v>
      </c>
      <c r="I51" s="116" t="s">
        <v>509</v>
      </c>
      <c r="J51" s="116" t="str">
        <f>VLOOKUP(I51,Presupuesto!$B$11:$C$565,2,0)</f>
        <v>SUELDOS Y SALARIOS PERMANENTES</v>
      </c>
      <c r="K51" s="100" t="str">
        <f t="shared" si="1"/>
        <v>Posgrado</v>
      </c>
      <c r="L51" s="100" t="s">
        <v>405</v>
      </c>
    </row>
    <row r="52" spans="3:12" hidden="1" x14ac:dyDescent="0.25">
      <c r="C52" s="174" t="s">
        <v>58</v>
      </c>
      <c r="D52" s="165">
        <v>0</v>
      </c>
      <c r="E52" s="156">
        <v>0</v>
      </c>
      <c r="F52" s="102">
        <f>IF(E51=0,"",(G51/E51)/12*E51)</f>
        <v>0</v>
      </c>
      <c r="G52" s="99">
        <f>F52</f>
        <v>0</v>
      </c>
      <c r="H52" s="166" t="s">
        <v>1451</v>
      </c>
      <c r="I52" s="118" t="s">
        <v>529</v>
      </c>
      <c r="J52" s="118" t="str">
        <f>VLOOKUP(I52,Presupuesto!$B$11:$C$565,2,0)</f>
        <v>AGUINALDO Y DECIMO CUARTO MES</v>
      </c>
      <c r="K52" s="100" t="str">
        <f t="shared" si="1"/>
        <v>Posgrado</v>
      </c>
      <c r="L52" s="100" t="s">
        <v>405</v>
      </c>
    </row>
    <row r="53" spans="3:12" ht="15.75" hidden="1" thickBot="1" x14ac:dyDescent="0.3">
      <c r="C53" s="175" t="s">
        <v>59</v>
      </c>
      <c r="D53" s="165">
        <v>0</v>
      </c>
      <c r="E53" s="156">
        <v>0</v>
      </c>
      <c r="F53" s="119">
        <f>IF(E51&lt;6,"",((E51-6)/12)*(G51/E51))</f>
        <v>0</v>
      </c>
      <c r="G53" s="99">
        <f>F53</f>
        <v>0</v>
      </c>
      <c r="H53" s="166" t="s">
        <v>1451</v>
      </c>
      <c r="I53" s="103" t="s">
        <v>532</v>
      </c>
      <c r="J53" s="103" t="str">
        <f>VLOOKUP(I53,Presupuesto!$B$11:$C$565,2,0)</f>
        <v>DECIMOCUARTO MES</v>
      </c>
      <c r="K53" s="100" t="str">
        <f t="shared" si="1"/>
        <v>Posgrado</v>
      </c>
      <c r="L53" s="100" t="s">
        <v>405</v>
      </c>
    </row>
    <row r="54" spans="3:12" ht="15.75" hidden="1" thickBot="1" x14ac:dyDescent="0.3">
      <c r="C54" s="139" t="s">
        <v>498</v>
      </c>
      <c r="D54" s="202">
        <v>0</v>
      </c>
      <c r="E54" s="154">
        <v>12</v>
      </c>
      <c r="F54" s="322">
        <f>HLOOKUP($C54,$BZ$2:$CM$3,2,0)</f>
        <v>30135.85</v>
      </c>
      <c r="G54" s="115">
        <f>D54*E54*F54</f>
        <v>0</v>
      </c>
      <c r="H54" s="166" t="s">
        <v>1451</v>
      </c>
      <c r="I54" s="116" t="s">
        <v>509</v>
      </c>
      <c r="J54" s="116" t="str">
        <f>VLOOKUP(I54,Presupuesto!$B$11:$C$565,2,0)</f>
        <v>SUELDOS Y SALARIOS PERMANENTES</v>
      </c>
      <c r="K54" s="100" t="str">
        <f t="shared" si="1"/>
        <v>Posgrado</v>
      </c>
      <c r="L54" s="100" t="s">
        <v>405</v>
      </c>
    </row>
    <row r="55" spans="3:12" hidden="1" x14ac:dyDescent="0.25">
      <c r="C55" s="174" t="s">
        <v>58</v>
      </c>
      <c r="D55" s="165">
        <v>0</v>
      </c>
      <c r="E55" s="156">
        <v>0</v>
      </c>
      <c r="F55" s="102">
        <f>IF(E54=0,"",(G54/E54)/12*E54)</f>
        <v>0</v>
      </c>
      <c r="G55" s="99">
        <f>F55</f>
        <v>0</v>
      </c>
      <c r="H55" s="166" t="s">
        <v>1451</v>
      </c>
      <c r="I55" s="118" t="s">
        <v>529</v>
      </c>
      <c r="J55" s="118" t="str">
        <f>VLOOKUP(I55,Presupuesto!$B$11:$C$565,2,0)</f>
        <v>AGUINALDO Y DECIMO CUARTO MES</v>
      </c>
      <c r="K55" s="100" t="str">
        <f t="shared" si="1"/>
        <v>Posgrado</v>
      </c>
      <c r="L55" s="100" t="s">
        <v>405</v>
      </c>
    </row>
    <row r="56" spans="3:12" ht="15.75" hidden="1" thickBot="1" x14ac:dyDescent="0.3">
      <c r="C56" s="175" t="s">
        <v>59</v>
      </c>
      <c r="D56" s="165">
        <v>0</v>
      </c>
      <c r="E56" s="156">
        <v>0</v>
      </c>
      <c r="F56" s="119">
        <f>IF(E54&lt;6,"",((E54-6)/12)*(G54/E54))</f>
        <v>0</v>
      </c>
      <c r="G56" s="99">
        <f>F56</f>
        <v>0</v>
      </c>
      <c r="H56" s="166" t="s">
        <v>1451</v>
      </c>
      <c r="I56" s="103" t="s">
        <v>532</v>
      </c>
      <c r="J56" s="103" t="str">
        <f>VLOOKUP(I56,Presupuesto!$B$11:$C$565,2,0)</f>
        <v>DECIMOCUARTO MES</v>
      </c>
      <c r="K56" s="100" t="str">
        <f t="shared" si="1"/>
        <v>Posgrado</v>
      </c>
      <c r="L56" s="100" t="s">
        <v>405</v>
      </c>
    </row>
    <row r="57" spans="3:12" ht="15.75" hidden="1" thickBot="1" x14ac:dyDescent="0.3">
      <c r="C57" s="139" t="s">
        <v>499</v>
      </c>
      <c r="D57" s="202">
        <v>0</v>
      </c>
      <c r="E57" s="154">
        <v>12</v>
      </c>
      <c r="F57" s="322">
        <f>HLOOKUP($C57,$BZ$2:$CM$3,2,0)</f>
        <v>28252.36</v>
      </c>
      <c r="G57" s="115">
        <f>D57*E57*F57</f>
        <v>0</v>
      </c>
      <c r="H57" s="166" t="s">
        <v>1451</v>
      </c>
      <c r="I57" s="116" t="s">
        <v>509</v>
      </c>
      <c r="J57" s="116" t="str">
        <f>VLOOKUP(I57,Presupuesto!$B$11:$C$565,2,0)</f>
        <v>SUELDOS Y SALARIOS PERMANENTES</v>
      </c>
      <c r="K57" s="100" t="str">
        <f t="shared" si="1"/>
        <v>Posgrado</v>
      </c>
      <c r="L57" s="100" t="s">
        <v>405</v>
      </c>
    </row>
    <row r="58" spans="3:12" hidden="1" x14ac:dyDescent="0.25">
      <c r="C58" s="174" t="s">
        <v>58</v>
      </c>
      <c r="D58" s="165">
        <v>0</v>
      </c>
      <c r="E58" s="156">
        <v>0</v>
      </c>
      <c r="F58" s="102">
        <f>IF(E57=0,"",(G57/E57)/12*E57)</f>
        <v>0</v>
      </c>
      <c r="G58" s="99">
        <f>F58</f>
        <v>0</v>
      </c>
      <c r="H58" s="166" t="s">
        <v>1451</v>
      </c>
      <c r="I58" s="118" t="s">
        <v>529</v>
      </c>
      <c r="J58" s="118" t="str">
        <f>VLOOKUP(I58,Presupuesto!$B$11:$C$565,2,0)</f>
        <v>AGUINALDO Y DECIMO CUARTO MES</v>
      </c>
      <c r="K58" s="100" t="str">
        <f t="shared" si="1"/>
        <v>Posgrado</v>
      </c>
      <c r="L58" s="100" t="s">
        <v>405</v>
      </c>
    </row>
    <row r="59" spans="3:12" ht="15.75" hidden="1" thickBot="1" x14ac:dyDescent="0.3">
      <c r="C59" s="175" t="s">
        <v>59</v>
      </c>
      <c r="D59" s="165">
        <v>0</v>
      </c>
      <c r="E59" s="156">
        <v>0</v>
      </c>
      <c r="F59" s="119">
        <f>IF(E57&lt;6,"",((E57-6)/12)*(G57/E57))</f>
        <v>0</v>
      </c>
      <c r="G59" s="99">
        <f>F59</f>
        <v>0</v>
      </c>
      <c r="H59" s="166" t="s">
        <v>1451</v>
      </c>
      <c r="I59" s="103" t="s">
        <v>532</v>
      </c>
      <c r="J59" s="103" t="str">
        <f>VLOOKUP(I59,Presupuesto!$B$11:$C$565,2,0)</f>
        <v>DECIMOCUARTO MES</v>
      </c>
      <c r="K59" s="100" t="str">
        <f t="shared" si="1"/>
        <v>Posgrado</v>
      </c>
      <c r="L59" s="100" t="s">
        <v>405</v>
      </c>
    </row>
    <row r="60" spans="3:12" ht="15.75" hidden="1" thickBot="1" x14ac:dyDescent="0.3">
      <c r="C60" s="139" t="s">
        <v>500</v>
      </c>
      <c r="D60" s="202">
        <v>2</v>
      </c>
      <c r="E60" s="154">
        <v>12</v>
      </c>
      <c r="F60" s="322">
        <f>HLOOKUP($C60,$BZ$2:$CM$3,2,0)</f>
        <v>26368.87</v>
      </c>
      <c r="G60" s="115">
        <f>D60*E60*F60</f>
        <v>632852.88</v>
      </c>
      <c r="H60" s="166" t="s">
        <v>1451</v>
      </c>
      <c r="I60" s="116" t="s">
        <v>509</v>
      </c>
      <c r="J60" s="116" t="str">
        <f>VLOOKUP(I60,Presupuesto!$B$11:$C$565,2,0)</f>
        <v>SUELDOS Y SALARIOS PERMANENTES</v>
      </c>
      <c r="K60" s="100" t="str">
        <f t="shared" si="1"/>
        <v>Posgrado</v>
      </c>
      <c r="L60" s="100" t="s">
        <v>405</v>
      </c>
    </row>
    <row r="61" spans="3:12" hidden="1" x14ac:dyDescent="0.25">
      <c r="C61" s="174" t="s">
        <v>58</v>
      </c>
      <c r="D61" s="165">
        <v>0</v>
      </c>
      <c r="E61" s="156">
        <v>0</v>
      </c>
      <c r="F61" s="102">
        <f>IF(E60=0,"",(G60/E60)/12*E60)</f>
        <v>52737.74</v>
      </c>
      <c r="G61" s="99"/>
      <c r="H61" s="166" t="s">
        <v>1451</v>
      </c>
      <c r="I61" s="118" t="s">
        <v>529</v>
      </c>
      <c r="J61" s="118" t="str">
        <f>VLOOKUP(I61,Presupuesto!$B$11:$C$565,2,0)</f>
        <v>AGUINALDO Y DECIMO CUARTO MES</v>
      </c>
      <c r="K61" s="100" t="str">
        <f t="shared" si="1"/>
        <v>Posgrado</v>
      </c>
      <c r="L61" s="100" t="s">
        <v>405</v>
      </c>
    </row>
    <row r="62" spans="3:12" ht="15.75" hidden="1" thickBot="1" x14ac:dyDescent="0.3">
      <c r="C62" s="175" t="s">
        <v>59</v>
      </c>
      <c r="D62" s="165">
        <v>0</v>
      </c>
      <c r="E62" s="156">
        <v>0</v>
      </c>
      <c r="F62" s="119">
        <f>IF(E60&lt;6,"",((E60-6)/12)*(G60/E60))</f>
        <v>26368.87</v>
      </c>
      <c r="G62" s="99"/>
      <c r="H62" s="166" t="s">
        <v>1451</v>
      </c>
      <c r="I62" s="103" t="s">
        <v>532</v>
      </c>
      <c r="J62" s="103" t="str">
        <f>VLOOKUP(I62,Presupuesto!$B$11:$C$565,2,0)</f>
        <v>DECIMOCUARTO MES</v>
      </c>
      <c r="K62" s="100" t="str">
        <f t="shared" si="1"/>
        <v>Posgrado</v>
      </c>
      <c r="L62" s="100" t="s">
        <v>405</v>
      </c>
    </row>
    <row r="63" spans="3:12" ht="15.75" hidden="1" thickBot="1" x14ac:dyDescent="0.3">
      <c r="C63" s="139" t="s">
        <v>501</v>
      </c>
      <c r="D63" s="202">
        <v>0</v>
      </c>
      <c r="E63" s="154">
        <v>12</v>
      </c>
      <c r="F63" s="322">
        <f>HLOOKUP($C63,$BZ$2:$CM$3,2,0)</f>
        <v>17893.16</v>
      </c>
      <c r="G63" s="115">
        <f>D63*E63*F63</f>
        <v>0</v>
      </c>
      <c r="H63" s="166" t="s">
        <v>1451</v>
      </c>
      <c r="I63" s="116" t="s">
        <v>509</v>
      </c>
      <c r="J63" s="116" t="str">
        <f>VLOOKUP(I63,Presupuesto!$B$11:$C$565,2,0)</f>
        <v>SUELDOS Y SALARIOS PERMANENTES</v>
      </c>
      <c r="K63" s="100" t="str">
        <f t="shared" si="1"/>
        <v>Posgrado</v>
      </c>
      <c r="L63" s="100" t="s">
        <v>405</v>
      </c>
    </row>
    <row r="64" spans="3:12" hidden="1" x14ac:dyDescent="0.25">
      <c r="C64" s="174" t="s">
        <v>58</v>
      </c>
      <c r="D64" s="165">
        <v>0</v>
      </c>
      <c r="E64" s="156">
        <v>0</v>
      </c>
      <c r="F64" s="102">
        <f>IF(E63=0,"",(G63/E63)/12*E63)</f>
        <v>0</v>
      </c>
      <c r="G64" s="99">
        <f>F64</f>
        <v>0</v>
      </c>
      <c r="H64" s="166" t="s">
        <v>1451</v>
      </c>
      <c r="I64" s="118" t="s">
        <v>529</v>
      </c>
      <c r="J64" s="118" t="str">
        <f>VLOOKUP(I64,Presupuesto!$B$11:$C$565,2,0)</f>
        <v>AGUINALDO Y DECIMO CUARTO MES</v>
      </c>
      <c r="K64" s="100" t="str">
        <f t="shared" si="1"/>
        <v>Posgrado</v>
      </c>
      <c r="L64" s="100" t="s">
        <v>405</v>
      </c>
    </row>
    <row r="65" spans="3:12" ht="15.75" hidden="1" thickBot="1" x14ac:dyDescent="0.3">
      <c r="C65" s="175" t="s">
        <v>59</v>
      </c>
      <c r="D65" s="165">
        <v>0</v>
      </c>
      <c r="E65" s="156">
        <v>0</v>
      </c>
      <c r="F65" s="119">
        <f>IF(E63&lt;6,"",((E63-6)/12)*(G63/E63))</f>
        <v>0</v>
      </c>
      <c r="G65" s="99">
        <f>F65</f>
        <v>0</v>
      </c>
      <c r="H65" s="166" t="s">
        <v>1451</v>
      </c>
      <c r="I65" s="103" t="s">
        <v>532</v>
      </c>
      <c r="J65" s="103" t="str">
        <f>VLOOKUP(I65,Presupuesto!$B$11:$C$565,2,0)</f>
        <v>DECIMOCUARTO MES</v>
      </c>
      <c r="K65" s="100" t="str">
        <f t="shared" si="1"/>
        <v>Posgrado</v>
      </c>
      <c r="L65" s="100" t="s">
        <v>405</v>
      </c>
    </row>
    <row r="66" spans="3:12" ht="15.75" hidden="1" thickBot="1" x14ac:dyDescent="0.3">
      <c r="C66" s="139" t="s">
        <v>502</v>
      </c>
      <c r="D66" s="202">
        <v>0</v>
      </c>
      <c r="E66" s="154">
        <v>12</v>
      </c>
      <c r="F66" s="322">
        <f>HLOOKUP($C66,$BZ$2:$CM$3,2,0)</f>
        <v>16951.419999999998</v>
      </c>
      <c r="G66" s="115">
        <f>D66*E66*F66</f>
        <v>0</v>
      </c>
      <c r="H66" s="166" t="s">
        <v>1451</v>
      </c>
      <c r="I66" s="116" t="s">
        <v>509</v>
      </c>
      <c r="J66" s="116" t="str">
        <f>VLOOKUP(I66,Presupuesto!$B$11:$C$565,2,0)</f>
        <v>SUELDOS Y SALARIOS PERMANENTES</v>
      </c>
      <c r="K66" s="100" t="str">
        <f t="shared" si="1"/>
        <v>Posgrado</v>
      </c>
      <c r="L66" s="100" t="s">
        <v>405</v>
      </c>
    </row>
    <row r="67" spans="3:12" hidden="1" x14ac:dyDescent="0.25">
      <c r="C67" s="174" t="s">
        <v>58</v>
      </c>
      <c r="D67" s="165">
        <v>0</v>
      </c>
      <c r="E67" s="156">
        <v>0</v>
      </c>
      <c r="F67" s="102">
        <f>IF(E66=0,"",(G66/E66)/12*E66)</f>
        <v>0</v>
      </c>
      <c r="G67" s="99">
        <f>F67</f>
        <v>0</v>
      </c>
      <c r="H67" s="166" t="s">
        <v>1451</v>
      </c>
      <c r="I67" s="118" t="s">
        <v>529</v>
      </c>
      <c r="J67" s="118" t="str">
        <f>VLOOKUP(I67,Presupuesto!$B$11:$C$565,2,0)</f>
        <v>AGUINALDO Y DECIMO CUARTO MES</v>
      </c>
      <c r="K67" s="100" t="str">
        <f t="shared" si="1"/>
        <v>Posgrado</v>
      </c>
      <c r="L67" s="100" t="s">
        <v>405</v>
      </c>
    </row>
    <row r="68" spans="3:12" ht="15.75" hidden="1" thickBot="1" x14ac:dyDescent="0.3">
      <c r="C68" s="175" t="s">
        <v>59</v>
      </c>
      <c r="D68" s="165">
        <v>0</v>
      </c>
      <c r="E68" s="156">
        <v>0</v>
      </c>
      <c r="F68" s="119">
        <f>IF(E66&lt;6,"",((E66-6)/12)*(G66/E66))</f>
        <v>0</v>
      </c>
      <c r="G68" s="99">
        <f>F68</f>
        <v>0</v>
      </c>
      <c r="H68" s="166" t="s">
        <v>1451</v>
      </c>
      <c r="I68" s="103" t="s">
        <v>532</v>
      </c>
      <c r="J68" s="103" t="str">
        <f>VLOOKUP(I68,Presupuesto!$B$11:$C$565,2,0)</f>
        <v>DECIMOCUARTO MES</v>
      </c>
      <c r="K68" s="100" t="str">
        <f t="shared" si="1"/>
        <v>Posgrado</v>
      </c>
      <c r="L68" s="100" t="s">
        <v>405</v>
      </c>
    </row>
    <row r="69" spans="3:12" ht="15.75" hidden="1" thickBot="1" x14ac:dyDescent="0.3">
      <c r="C69" s="139" t="s">
        <v>503</v>
      </c>
      <c r="D69" s="202">
        <v>0</v>
      </c>
      <c r="E69" s="154">
        <v>12</v>
      </c>
      <c r="F69" s="322">
        <f>HLOOKUP($C69,$BZ$2:$CM$3,2,0)</f>
        <v>13184.44</v>
      </c>
      <c r="G69" s="115">
        <f>D69*E69*F69</f>
        <v>0</v>
      </c>
      <c r="H69" s="166" t="s">
        <v>1451</v>
      </c>
      <c r="I69" s="116" t="s">
        <v>509</v>
      </c>
      <c r="J69" s="116" t="str">
        <f>VLOOKUP(I69,Presupuesto!$B$11:$C$565,2,0)</f>
        <v>SUELDOS Y SALARIOS PERMANENTES</v>
      </c>
      <c r="K69" s="100" t="str">
        <f t="shared" si="1"/>
        <v>Posgrado</v>
      </c>
      <c r="L69" s="100" t="s">
        <v>405</v>
      </c>
    </row>
    <row r="70" spans="3:12" hidden="1" x14ac:dyDescent="0.25">
      <c r="C70" s="174" t="s">
        <v>58</v>
      </c>
      <c r="D70" s="165">
        <v>0</v>
      </c>
      <c r="E70" s="156">
        <v>0</v>
      </c>
      <c r="F70" s="102">
        <f>IF(E69=0,"",(G69/E69)/12*E69)</f>
        <v>0</v>
      </c>
      <c r="G70" s="99">
        <f>F70</f>
        <v>0</v>
      </c>
      <c r="H70" s="166" t="s">
        <v>1451</v>
      </c>
      <c r="I70" s="118" t="s">
        <v>529</v>
      </c>
      <c r="J70" s="118" t="str">
        <f>VLOOKUP(I70,Presupuesto!$B$11:$C$565,2,0)</f>
        <v>AGUINALDO Y DECIMO CUARTO MES</v>
      </c>
      <c r="K70" s="100" t="str">
        <f t="shared" si="1"/>
        <v>Posgrado</v>
      </c>
      <c r="L70" s="100" t="s">
        <v>405</v>
      </c>
    </row>
    <row r="71" spans="3:12" ht="15.75" hidden="1" thickBot="1" x14ac:dyDescent="0.3">
      <c r="C71" s="175" t="s">
        <v>59</v>
      </c>
      <c r="D71" s="165">
        <v>0</v>
      </c>
      <c r="E71" s="156">
        <v>0</v>
      </c>
      <c r="F71" s="119">
        <f>IF(E69&lt;6,"",((E69-6)/12)*(G69/E69))</f>
        <v>0</v>
      </c>
      <c r="G71" s="99">
        <f>F71</f>
        <v>0</v>
      </c>
      <c r="H71" s="166" t="s">
        <v>1451</v>
      </c>
      <c r="I71" s="103" t="s">
        <v>532</v>
      </c>
      <c r="J71" s="103" t="str">
        <f>VLOOKUP(I71,Presupuesto!$B$11:$C$565,2,0)</f>
        <v>DECIMOCUARTO MES</v>
      </c>
      <c r="K71" s="100" t="str">
        <f t="shared" si="1"/>
        <v>Posgrado</v>
      </c>
      <c r="L71" s="100" t="s">
        <v>405</v>
      </c>
    </row>
    <row r="72" spans="3:12" ht="15.75" hidden="1" thickBot="1" x14ac:dyDescent="0.3">
      <c r="C72" s="139" t="s">
        <v>504</v>
      </c>
      <c r="D72" s="202">
        <v>0</v>
      </c>
      <c r="E72" s="154">
        <v>12</v>
      </c>
      <c r="F72" s="322">
        <f>HLOOKUP($C72,$BZ$2:$CM$3,2,0)</f>
        <v>15032.56</v>
      </c>
      <c r="G72" s="115">
        <f>D72*E72*F72</f>
        <v>0</v>
      </c>
      <c r="H72" s="166" t="s">
        <v>1451</v>
      </c>
      <c r="I72" s="116" t="s">
        <v>509</v>
      </c>
      <c r="J72" s="116" t="str">
        <f>VLOOKUP(I72,Presupuesto!$B$11:$C$565,2,0)</f>
        <v>SUELDOS Y SALARIOS PERMANENTES</v>
      </c>
      <c r="K72" s="100" t="str">
        <f t="shared" si="1"/>
        <v>Posgrado</v>
      </c>
      <c r="L72" s="100" t="s">
        <v>405</v>
      </c>
    </row>
    <row r="73" spans="3:12" hidden="1" x14ac:dyDescent="0.25">
      <c r="C73" s="174" t="s">
        <v>58</v>
      </c>
      <c r="D73" s="165">
        <v>0</v>
      </c>
      <c r="E73" s="156">
        <v>0</v>
      </c>
      <c r="F73" s="102">
        <f>IF(E72=0,"",(G72/E72)/12*E72)</f>
        <v>0</v>
      </c>
      <c r="G73" s="99">
        <f>F73</f>
        <v>0</v>
      </c>
      <c r="H73" s="166" t="s">
        <v>1451</v>
      </c>
      <c r="I73" s="118" t="s">
        <v>529</v>
      </c>
      <c r="J73" s="118" t="str">
        <f>VLOOKUP(I73,Presupuesto!$B$11:$C$565,2,0)</f>
        <v>AGUINALDO Y DECIMO CUARTO MES</v>
      </c>
      <c r="K73" s="100" t="str">
        <f t="shared" si="1"/>
        <v>Posgrado</v>
      </c>
      <c r="L73" s="100" t="s">
        <v>405</v>
      </c>
    </row>
    <row r="74" spans="3:12" ht="15.75" hidden="1" thickBot="1" x14ac:dyDescent="0.3">
      <c r="C74" s="175" t="s">
        <v>59</v>
      </c>
      <c r="D74" s="165">
        <v>0</v>
      </c>
      <c r="E74" s="156">
        <v>0</v>
      </c>
      <c r="F74" s="119">
        <f>IF(E72&lt;6,"",((E72-6)/12)*(G72/E72))</f>
        <v>0</v>
      </c>
      <c r="G74" s="99">
        <f>F74</f>
        <v>0</v>
      </c>
      <c r="H74" s="166" t="s">
        <v>1451</v>
      </c>
      <c r="I74" s="103" t="s">
        <v>532</v>
      </c>
      <c r="J74" s="103" t="str">
        <f>VLOOKUP(I74,Presupuesto!$B$11:$C$565,2,0)</f>
        <v>DECIMOCUARTO MES</v>
      </c>
      <c r="K74" s="100" t="str">
        <f t="shared" si="1"/>
        <v>Posgrado</v>
      </c>
      <c r="L74" s="100" t="s">
        <v>405</v>
      </c>
    </row>
    <row r="75" spans="3:12" ht="15.75" hidden="1" thickBot="1" x14ac:dyDescent="0.3">
      <c r="C75" s="139" t="s">
        <v>505</v>
      </c>
      <c r="D75" s="202">
        <v>0</v>
      </c>
      <c r="E75" s="154">
        <v>12</v>
      </c>
      <c r="F75" s="322">
        <f>HLOOKUP($C75,$BZ$2:$CM$3,2,0)</f>
        <v>13264.02</v>
      </c>
      <c r="G75" s="115">
        <f>D75*E75*F75</f>
        <v>0</v>
      </c>
      <c r="H75" s="166" t="s">
        <v>1451</v>
      </c>
      <c r="I75" s="116" t="s">
        <v>509</v>
      </c>
      <c r="J75" s="116" t="str">
        <f>VLOOKUP(I75,Presupuesto!$B$11:$C$565,2,0)</f>
        <v>SUELDOS Y SALARIOS PERMANENTES</v>
      </c>
      <c r="K75" s="100" t="str">
        <f t="shared" si="1"/>
        <v>Posgrado</v>
      </c>
      <c r="L75" s="100" t="s">
        <v>405</v>
      </c>
    </row>
    <row r="76" spans="3:12" hidden="1" x14ac:dyDescent="0.25">
      <c r="C76" s="174" t="s">
        <v>58</v>
      </c>
      <c r="D76" s="165">
        <v>0</v>
      </c>
      <c r="E76" s="156">
        <v>0</v>
      </c>
      <c r="F76" s="102">
        <f>IF(E75=0,"",(G75/E75)/12*E75)</f>
        <v>0</v>
      </c>
      <c r="G76" s="99">
        <f>F76</f>
        <v>0</v>
      </c>
      <c r="H76" s="166" t="s">
        <v>1451</v>
      </c>
      <c r="I76" s="118" t="s">
        <v>529</v>
      </c>
      <c r="J76" s="118" t="str">
        <f>VLOOKUP(I76,Presupuesto!$B$11:$C$565,2,0)</f>
        <v>AGUINALDO Y DECIMO CUARTO MES</v>
      </c>
      <c r="K76" s="100" t="str">
        <f t="shared" si="1"/>
        <v>Posgrado</v>
      </c>
      <c r="L76" s="100" t="s">
        <v>405</v>
      </c>
    </row>
    <row r="77" spans="3:12" ht="15.75" hidden="1" thickBot="1" x14ac:dyDescent="0.3">
      <c r="C77" s="175" t="s">
        <v>59</v>
      </c>
      <c r="D77" s="165">
        <v>0</v>
      </c>
      <c r="E77" s="156">
        <v>0</v>
      </c>
      <c r="F77" s="119">
        <f>IF(E75&lt;6,"",((E75-6)/12)*(G75/E75))</f>
        <v>0</v>
      </c>
      <c r="G77" s="99">
        <f>F77</f>
        <v>0</v>
      </c>
      <c r="H77" s="166" t="s">
        <v>1451</v>
      </c>
      <c r="I77" s="103" t="s">
        <v>532</v>
      </c>
      <c r="J77" s="103" t="str">
        <f>VLOOKUP(I77,Presupuesto!$B$11:$C$565,2,0)</f>
        <v>DECIMOCUARTO MES</v>
      </c>
      <c r="K77" s="100" t="str">
        <f t="shared" si="1"/>
        <v>Posgrado</v>
      </c>
      <c r="L77" s="100" t="s">
        <v>405</v>
      </c>
    </row>
    <row r="78" spans="3:12" ht="15.75" hidden="1" thickBot="1" x14ac:dyDescent="0.3">
      <c r="C78" s="139" t="s">
        <v>506</v>
      </c>
      <c r="D78" s="202">
        <v>0</v>
      </c>
      <c r="E78" s="154">
        <v>12</v>
      </c>
      <c r="F78" s="322">
        <f>HLOOKUP($C78,$BZ$2:$CM$3,2,0)</f>
        <v>12379.75</v>
      </c>
      <c r="G78" s="115">
        <f>D78*E78*F78</f>
        <v>0</v>
      </c>
      <c r="H78" s="166" t="s">
        <v>1451</v>
      </c>
      <c r="I78" s="116" t="s">
        <v>509</v>
      </c>
      <c r="J78" s="116" t="str">
        <f>VLOOKUP(I78,Presupuesto!$B$11:$C$565,2,0)</f>
        <v>SUELDOS Y SALARIOS PERMANENTES</v>
      </c>
      <c r="K78" s="100" t="str">
        <f t="shared" si="1"/>
        <v>Posgrado</v>
      </c>
      <c r="L78" s="100" t="s">
        <v>405</v>
      </c>
    </row>
    <row r="79" spans="3:12" hidden="1" x14ac:dyDescent="0.25">
      <c r="C79" s="174" t="s">
        <v>58</v>
      </c>
      <c r="D79" s="165">
        <v>0</v>
      </c>
      <c r="E79" s="156">
        <v>0</v>
      </c>
      <c r="F79" s="102">
        <f>IF(E78=0,"",(G78/E78)/12*E78)</f>
        <v>0</v>
      </c>
      <c r="G79" s="99">
        <f>F79</f>
        <v>0</v>
      </c>
      <c r="H79" s="166" t="s">
        <v>1451</v>
      </c>
      <c r="I79" s="118" t="s">
        <v>529</v>
      </c>
      <c r="J79" s="118" t="str">
        <f>VLOOKUP(I79,Presupuesto!$B$11:$C$565,2,0)</f>
        <v>AGUINALDO Y DECIMO CUARTO MES</v>
      </c>
      <c r="K79" s="100" t="str">
        <f t="shared" si="1"/>
        <v>Posgrado</v>
      </c>
      <c r="L79" s="100" t="s">
        <v>405</v>
      </c>
    </row>
    <row r="80" spans="3:12" ht="15.75" hidden="1" thickBot="1" x14ac:dyDescent="0.3">
      <c r="C80" s="175" t="s">
        <v>59</v>
      </c>
      <c r="D80" s="165">
        <v>0</v>
      </c>
      <c r="E80" s="156">
        <v>0</v>
      </c>
      <c r="F80" s="119">
        <f>IF(E78&lt;6,"",((E78-6)/12)*(G78/E78))</f>
        <v>0</v>
      </c>
      <c r="G80" s="99">
        <f>F80</f>
        <v>0</v>
      </c>
      <c r="H80" s="166" t="s">
        <v>1451</v>
      </c>
      <c r="I80" s="103" t="s">
        <v>532</v>
      </c>
      <c r="J80" s="103" t="str">
        <f>VLOOKUP(I80,Presupuesto!$B$11:$C$565,2,0)</f>
        <v>DECIMOCUARTO MES</v>
      </c>
      <c r="K80" s="100" t="str">
        <f t="shared" si="1"/>
        <v>Posgrado</v>
      </c>
      <c r="L80" s="100" t="s">
        <v>405</v>
      </c>
    </row>
    <row r="81" spans="3:12" ht="15.75" thickBot="1" x14ac:dyDescent="0.3">
      <c r="C81" s="139" t="s">
        <v>507</v>
      </c>
      <c r="D81" s="202">
        <v>2</v>
      </c>
      <c r="E81" s="154">
        <v>12</v>
      </c>
      <c r="F81" s="322">
        <f>HLOOKUP($C81,$BZ$2:$CM$3,2,0)</f>
        <v>439.49</v>
      </c>
      <c r="G81" s="115">
        <f>D81*E81*F81</f>
        <v>10547.76</v>
      </c>
      <c r="H81" s="166" t="s">
        <v>1451</v>
      </c>
      <c r="I81" s="116" t="s">
        <v>509</v>
      </c>
      <c r="J81" s="116" t="str">
        <f>VLOOKUP(I81,Presupuesto!$B$11:$C$565,2,0)</f>
        <v>SUELDOS Y SALARIOS PERMANENTES</v>
      </c>
      <c r="K81" s="100" t="str">
        <f t="shared" si="1"/>
        <v>Posgrado</v>
      </c>
      <c r="L81" s="100" t="s">
        <v>405</v>
      </c>
    </row>
    <row r="82" spans="3:12" x14ac:dyDescent="0.25">
      <c r="C82" s="174" t="s">
        <v>58</v>
      </c>
      <c r="D82" s="165">
        <v>0</v>
      </c>
      <c r="E82" s="156">
        <v>0</v>
      </c>
      <c r="F82" s="102">
        <f>IF(E81=0,"",(G81/E81)/12*E81)</f>
        <v>878.98</v>
      </c>
      <c r="G82" s="99"/>
      <c r="H82" s="166" t="s">
        <v>1451</v>
      </c>
      <c r="I82" s="118" t="s">
        <v>529</v>
      </c>
      <c r="J82" s="118" t="str">
        <f>VLOOKUP(I82,Presupuesto!$B$11:$C$565,2,0)</f>
        <v>AGUINALDO Y DECIMO CUARTO MES</v>
      </c>
      <c r="K82" s="100" t="str">
        <f t="shared" si="1"/>
        <v>Posgrado</v>
      </c>
      <c r="L82" s="100" t="s">
        <v>405</v>
      </c>
    </row>
    <row r="83" spans="3:12" ht="15.75" thickBot="1" x14ac:dyDescent="0.3">
      <c r="C83" s="175" t="s">
        <v>59</v>
      </c>
      <c r="D83" s="165">
        <v>0</v>
      </c>
      <c r="E83" s="156">
        <v>0</v>
      </c>
      <c r="F83" s="119">
        <f>IF(E81&lt;6,"",((E81-6)/12)*(G81/E81))</f>
        <v>439.49</v>
      </c>
      <c r="G83" s="99"/>
      <c r="H83" s="166" t="s">
        <v>1451</v>
      </c>
      <c r="I83" s="103" t="s">
        <v>532</v>
      </c>
      <c r="J83" s="103" t="str">
        <f>VLOOKUP(I83,Presupuesto!$B$11:$C$565,2,0)</f>
        <v>DECIMOCUARTO MES</v>
      </c>
      <c r="K83" s="100" t="str">
        <f t="shared" si="1"/>
        <v>Posgrado</v>
      </c>
      <c r="L83" s="100" t="s">
        <v>405</v>
      </c>
    </row>
    <row r="84" spans="3:12" ht="15.75" thickBot="1" x14ac:dyDescent="0.3">
      <c r="C84" s="139" t="s">
        <v>508</v>
      </c>
      <c r="D84" s="202">
        <v>12</v>
      </c>
      <c r="E84" s="154">
        <v>12</v>
      </c>
      <c r="F84" s="322">
        <f>HLOOKUP($C84,$BZ$2:$CM$3,2,0)</f>
        <v>1904.46</v>
      </c>
      <c r="G84" s="504">
        <f>D84*E84*F84</f>
        <v>274242.24</v>
      </c>
      <c r="H84" s="166" t="s">
        <v>1451</v>
      </c>
      <c r="I84" s="116" t="s">
        <v>509</v>
      </c>
      <c r="J84" s="116" t="str">
        <f>VLOOKUP(I84,Presupuesto!$B$11:$C$565,2,0)</f>
        <v>SUELDOS Y SALARIOS PERMANENTES</v>
      </c>
      <c r="K84" s="100" t="str">
        <f t="shared" si="1"/>
        <v>Posgrado</v>
      </c>
      <c r="L84" s="100" t="s">
        <v>405</v>
      </c>
    </row>
    <row r="85" spans="3:12" x14ac:dyDescent="0.25">
      <c r="C85" s="174" t="s">
        <v>58</v>
      </c>
      <c r="D85" s="165">
        <v>0</v>
      </c>
      <c r="E85" s="156">
        <v>0</v>
      </c>
      <c r="F85" s="102">
        <f>IF(E84=0,"",(G84/E84)/12*E84)</f>
        <v>22853.52</v>
      </c>
      <c r="G85" s="99"/>
      <c r="H85" s="166" t="s">
        <v>1451</v>
      </c>
      <c r="I85" s="118" t="s">
        <v>529</v>
      </c>
      <c r="J85" s="118" t="str">
        <f>VLOOKUP(I85,Presupuesto!$B$11:$C$565,2,0)</f>
        <v>AGUINALDO Y DECIMO CUARTO MES</v>
      </c>
      <c r="K85" s="100" t="str">
        <f t="shared" si="1"/>
        <v>Posgrado</v>
      </c>
      <c r="L85" s="100" t="s">
        <v>405</v>
      </c>
    </row>
    <row r="86" spans="3:12" x14ac:dyDescent="0.25">
      <c r="C86" s="175" t="s">
        <v>59</v>
      </c>
      <c r="D86" s="165">
        <v>0</v>
      </c>
      <c r="E86" s="156">
        <v>0</v>
      </c>
      <c r="F86" s="119">
        <f>IF(E84&lt;6,"",((E84-6)/12)*(G84/E84))</f>
        <v>11426.76</v>
      </c>
      <c r="G86" s="99"/>
      <c r="H86" s="166" t="s">
        <v>1451</v>
      </c>
      <c r="I86" s="103" t="s">
        <v>532</v>
      </c>
      <c r="J86" s="103" t="str">
        <f>VLOOKUP(I86,Presupuesto!$B$11:$C$565,2,0)</f>
        <v>DECIMOCUARTO MES</v>
      </c>
      <c r="K86" s="100" t="str">
        <f t="shared" si="1"/>
        <v>Posgrado</v>
      </c>
      <c r="L86" s="100" t="s">
        <v>405</v>
      </c>
    </row>
    <row r="87" spans="3:12" ht="15.75" hidden="1" thickBot="1" x14ac:dyDescent="0.3">
      <c r="C87" s="142" t="s">
        <v>84</v>
      </c>
      <c r="D87" s="202">
        <v>0</v>
      </c>
      <c r="E87" s="154">
        <v>12</v>
      </c>
      <c r="F87" s="141">
        <v>30000</v>
      </c>
      <c r="G87" s="115">
        <f>D87*E87*F87</f>
        <v>0</v>
      </c>
      <c r="H87" s="166" t="s">
        <v>1451</v>
      </c>
      <c r="I87" s="116" t="s">
        <v>509</v>
      </c>
      <c r="J87" s="116" t="str">
        <f>VLOOKUP(I87,Presupuesto!$B$11:$C$565,2,0)</f>
        <v>SUELDOS Y SALARIOS PERMANENTES</v>
      </c>
      <c r="K87" s="100" t="str">
        <f t="shared" si="1"/>
        <v>Posgrado</v>
      </c>
      <c r="L87" s="100" t="s">
        <v>405</v>
      </c>
    </row>
    <row r="88" spans="3:12" hidden="1" x14ac:dyDescent="0.25">
      <c r="C88" s="174" t="s">
        <v>58</v>
      </c>
      <c r="D88" s="165">
        <v>0</v>
      </c>
      <c r="E88" s="156">
        <v>0</v>
      </c>
      <c r="F88" s="119">
        <f>IF(E87=0,"",(G87/E87)/12*E87)</f>
        <v>0</v>
      </c>
      <c r="G88" s="99">
        <f>F88</f>
        <v>0</v>
      </c>
      <c r="H88" s="166" t="s">
        <v>1451</v>
      </c>
      <c r="I88" s="118" t="s">
        <v>529</v>
      </c>
      <c r="J88" s="118" t="str">
        <f>VLOOKUP(I88,Presupuesto!$B$11:$C$565,2,0)</f>
        <v>AGUINALDO Y DECIMO CUARTO MES</v>
      </c>
      <c r="K88" s="100" t="str">
        <f t="shared" si="1"/>
        <v>Posgrado</v>
      </c>
      <c r="L88" s="100" t="s">
        <v>405</v>
      </c>
    </row>
    <row r="89" spans="3:12" ht="15.75" hidden="1" thickBot="1" x14ac:dyDescent="0.3">
      <c r="C89" s="175" t="s">
        <v>59</v>
      </c>
      <c r="D89" s="165">
        <v>0</v>
      </c>
      <c r="E89" s="156">
        <v>0</v>
      </c>
      <c r="F89" s="102">
        <f>IF(E87&lt;6,"",((E87-6)/12)*(G87/E87))</f>
        <v>0</v>
      </c>
      <c r="G89" s="99">
        <f>F89</f>
        <v>0</v>
      </c>
      <c r="H89" s="166" t="s">
        <v>1451</v>
      </c>
      <c r="I89" s="103" t="s">
        <v>532</v>
      </c>
      <c r="J89" s="103" t="str">
        <f>VLOOKUP(I89,Presupuesto!$B$11:$C$565,2,0)</f>
        <v>DECIMOCUARTO MES</v>
      </c>
      <c r="K89" s="100" t="str">
        <f t="shared" si="1"/>
        <v>Posgrado</v>
      </c>
      <c r="L89" s="100" t="s">
        <v>405</v>
      </c>
    </row>
    <row r="90" spans="3:12" ht="15.75" hidden="1" thickBot="1" x14ac:dyDescent="0.3">
      <c r="C90" s="142" t="s">
        <v>60</v>
      </c>
      <c r="D90" s="202">
        <v>0</v>
      </c>
      <c r="E90" s="154">
        <v>12</v>
      </c>
      <c r="F90" s="120">
        <v>30000</v>
      </c>
      <c r="G90" s="115">
        <f>D90*E90*F90</f>
        <v>0</v>
      </c>
      <c r="H90" s="166" t="s">
        <v>1451</v>
      </c>
      <c r="I90" s="116" t="s">
        <v>509</v>
      </c>
      <c r="J90" s="116" t="str">
        <f>VLOOKUP(I90,Presupuesto!$B$11:$C$565,2,0)</f>
        <v>SUELDOS Y SALARIOS PERMANENTES</v>
      </c>
      <c r="K90" s="100" t="str">
        <f t="shared" si="1"/>
        <v>Posgrado</v>
      </c>
      <c r="L90" s="100" t="s">
        <v>405</v>
      </c>
    </row>
    <row r="91" spans="3:12" hidden="1" x14ac:dyDescent="0.25">
      <c r="C91" s="174" t="s">
        <v>58</v>
      </c>
      <c r="D91" s="165">
        <v>0</v>
      </c>
      <c r="E91" s="156">
        <v>0</v>
      </c>
      <c r="F91" s="102">
        <v>0</v>
      </c>
      <c r="G91" s="99">
        <f>F91</f>
        <v>0</v>
      </c>
      <c r="H91" s="166" t="s">
        <v>1451</v>
      </c>
      <c r="I91" s="118" t="s">
        <v>529</v>
      </c>
      <c r="J91" s="118" t="str">
        <f>VLOOKUP(I91,Presupuesto!$B$11:$C$565,2,0)</f>
        <v>AGUINALDO Y DECIMO CUARTO MES</v>
      </c>
      <c r="K91" s="100" t="str">
        <f t="shared" si="1"/>
        <v>Posgrado</v>
      </c>
      <c r="L91" s="100" t="s">
        <v>405</v>
      </c>
    </row>
    <row r="92" spans="3:12" ht="15.75" hidden="1" thickBot="1" x14ac:dyDescent="0.3">
      <c r="C92" s="175" t="s">
        <v>59</v>
      </c>
      <c r="D92" s="165">
        <v>0</v>
      </c>
      <c r="E92" s="156">
        <v>0</v>
      </c>
      <c r="F92" s="102">
        <v>0</v>
      </c>
      <c r="G92" s="99">
        <f>F92</f>
        <v>0</v>
      </c>
      <c r="H92" s="166" t="s">
        <v>1451</v>
      </c>
      <c r="I92" s="103" t="s">
        <v>532</v>
      </c>
      <c r="J92" s="103" t="str">
        <f>VLOOKUP(I92,Presupuesto!$B$11:$C$565,2,0)</f>
        <v>DECIMOCUARTO MES</v>
      </c>
      <c r="K92" s="100" t="str">
        <f t="shared" si="1"/>
        <v>Posgrado</v>
      </c>
      <c r="L92" s="100" t="s">
        <v>405</v>
      </c>
    </row>
    <row r="93" spans="3:12" ht="15.75" hidden="1" thickBot="1" x14ac:dyDescent="0.3">
      <c r="C93" s="142" t="s">
        <v>61</v>
      </c>
      <c r="D93" s="202">
        <v>0</v>
      </c>
      <c r="E93" s="154">
        <v>12</v>
      </c>
      <c r="F93" s="120">
        <v>30000</v>
      </c>
      <c r="G93" s="115">
        <f>D93*E93*F93</f>
        <v>0</v>
      </c>
      <c r="H93" s="166" t="s">
        <v>1451</v>
      </c>
      <c r="I93" s="116" t="s">
        <v>509</v>
      </c>
      <c r="J93" s="116" t="str">
        <f>VLOOKUP(I93,Presupuesto!$B$11:$C$565,2,0)</f>
        <v>SUELDOS Y SALARIOS PERMANENTES</v>
      </c>
      <c r="K93" s="100" t="str">
        <f t="shared" si="1"/>
        <v>Posgrado</v>
      </c>
      <c r="L93" s="100" t="s">
        <v>405</v>
      </c>
    </row>
    <row r="94" spans="3:12" hidden="1" x14ac:dyDescent="0.25">
      <c r="C94" s="174" t="s">
        <v>58</v>
      </c>
      <c r="D94" s="172">
        <v>0</v>
      </c>
      <c r="E94" s="133">
        <v>0</v>
      </c>
      <c r="F94" s="121">
        <f>IF(E93=0,"",(G93/E93)/12*E93)</f>
        <v>0</v>
      </c>
      <c r="G94" s="122">
        <f>F94</f>
        <v>0</v>
      </c>
      <c r="H94" s="166" t="s">
        <v>1451</v>
      </c>
      <c r="I94" s="118" t="s">
        <v>529</v>
      </c>
      <c r="J94" s="118" t="str">
        <f>VLOOKUP(I94,Presupuesto!$B$11:$C$565,2,0)</f>
        <v>AGUINALDO Y DECIMO CUARTO MES</v>
      </c>
      <c r="K94" s="100" t="str">
        <f t="shared" si="1"/>
        <v>Posgrado</v>
      </c>
      <c r="L94" s="100" t="s">
        <v>405</v>
      </c>
    </row>
    <row r="95" spans="3:12" ht="15.75" hidden="1" thickBot="1" x14ac:dyDescent="0.3">
      <c r="C95" s="176" t="s">
        <v>59</v>
      </c>
      <c r="D95" s="164">
        <v>0</v>
      </c>
      <c r="E95" s="134">
        <v>0</v>
      </c>
      <c r="F95" s="107">
        <f>IF(E93&lt;6,"",((E93-6)/12)*(G93/E93))</f>
        <v>0</v>
      </c>
      <c r="G95" s="107">
        <f>F95</f>
        <v>0</v>
      </c>
      <c r="H95" s="166" t="s">
        <v>1451</v>
      </c>
      <c r="I95" s="103" t="s">
        <v>532</v>
      </c>
      <c r="J95" s="103" t="str">
        <f>VLOOKUP(I95,Presupuesto!$B$11:$C$565,2,0)</f>
        <v>DECIMOCUARTO MES</v>
      </c>
      <c r="K95" s="100" t="str">
        <f t="shared" si="1"/>
        <v>Posgrado</v>
      </c>
      <c r="L95" s="100" t="s">
        <v>405</v>
      </c>
    </row>
    <row r="98" spans="3:12" ht="15.75" thickBot="1" x14ac:dyDescent="0.3"/>
    <row r="99" spans="3:12" ht="15.75" thickBot="1" x14ac:dyDescent="0.3">
      <c r="C99" s="69" t="s">
        <v>43</v>
      </c>
      <c r="D99" s="30">
        <f>SUM(G106:G156)</f>
        <v>711959.49</v>
      </c>
      <c r="E99" s="95"/>
      <c r="F99" s="95"/>
      <c r="G99" s="95"/>
      <c r="H99" s="76"/>
      <c r="I99" s="76"/>
      <c r="J99" s="76"/>
    </row>
    <row r="100" spans="3:12" x14ac:dyDescent="0.25">
      <c r="D100" s="31"/>
      <c r="E100" s="95"/>
      <c r="F100" s="95"/>
      <c r="G100" s="95"/>
      <c r="H100" s="76"/>
      <c r="I100" s="76"/>
      <c r="J100" s="76"/>
    </row>
    <row r="101" spans="3:12" x14ac:dyDescent="0.25">
      <c r="D101" s="31"/>
      <c r="E101" s="95"/>
      <c r="F101" s="95"/>
      <c r="G101" s="95"/>
      <c r="H101" s="76"/>
      <c r="I101" s="76"/>
      <c r="J101" s="76"/>
    </row>
    <row r="102" spans="3:12" ht="15.75" x14ac:dyDescent="0.25">
      <c r="C102" s="207" t="s">
        <v>401</v>
      </c>
      <c r="D102" s="208" t="s">
        <v>1956</v>
      </c>
      <c r="E102" s="95"/>
      <c r="F102" s="95"/>
      <c r="G102" s="95"/>
      <c r="H102" s="76"/>
      <c r="I102" s="76"/>
      <c r="J102" s="76"/>
    </row>
    <row r="103" spans="3:12" ht="18.75" x14ac:dyDescent="0.25">
      <c r="C103" s="215" t="str">
        <f>IFERROR(VLOOKUP(D102,'Desarrollo e Innov. Curricular'!$E:$F,2,FALSE),IFERROR(VLOOKUP(D102,'Investigación Científica'!$E:$F,2,FALSE),IFERROR(VLOOKUP(D102,'Vinculación Univ. Sociedad'!$E:$F,2,FALSE),IFERROR(VLOOKUP(D102,'Docencia y Profesorado Universi'!$E:$F,2,FALSE),IFERROR(VLOOKUP(D102,'Estudiantes y Graduados'!$E:$F,2,FALSE),IFERROR(VLOOKUP(D102,'Gestion Administrativa'!$E:$F,2,FALSE),IFERROR(VLOOKUP(D102,'Gestión Académica'!$E:$F,2,FALSE),IFERROR(VLOOKUP(D102,'Aseguramiento de la Calidad y M'!$E:$F,2,FALSE),IFERROR(VLOOKUP(D102,'Gestión del Conocimiento'!$E:$F,2,FALSE),IFERROR(VLOOKUP(D102,'Gobernabilidad y Procesos...'!$E:$F,2,FALSE),IFERROR(VLOOKUP(D102,'Gestión del Talento Humano'!$E:$F,2,FALSE),IFERROR(VLOOKUP(D102,'Internacionalización de la E.S.'!$E:$F,2,FALSE),IFERROR(VLOOKUP(D102,Posgrado!$E:$F,2,FALSE),IFERROR(VLOOKUP(D102,'Cultura de Innovación Insti...'!$E:$F,2,FALSE),VLOOKUP(D102,'Lo Esencial de la Reforma Univ.'!$E:$F,2,0)))))))))))))))</f>
        <v xml:space="preserve">b.1) Contratar 2 docentes para la carrera de mercadotecnia </v>
      </c>
      <c r="D103" s="31"/>
      <c r="E103" s="95"/>
      <c r="F103" s="95"/>
      <c r="G103" s="95"/>
      <c r="H103" s="76"/>
      <c r="I103" s="76"/>
      <c r="J103" s="76"/>
    </row>
    <row r="104" spans="3:12" ht="15.75" thickBot="1" x14ac:dyDescent="0.3">
      <c r="C104" s="180"/>
      <c r="D104" s="31"/>
      <c r="E104" s="95"/>
      <c r="F104" s="95"/>
      <c r="G104" s="95"/>
      <c r="H104" s="76"/>
      <c r="I104" s="76"/>
      <c r="J104" s="76"/>
    </row>
    <row r="105" spans="3:12" ht="30.75" thickBot="1" x14ac:dyDescent="0.3">
      <c r="C105" s="136" t="s">
        <v>44</v>
      </c>
      <c r="D105" s="140" t="s">
        <v>55</v>
      </c>
      <c r="E105" s="173" t="s">
        <v>56</v>
      </c>
      <c r="F105" s="140" t="s">
        <v>57</v>
      </c>
      <c r="G105" s="137" t="s">
        <v>27</v>
      </c>
      <c r="H105" s="135" t="s">
        <v>139</v>
      </c>
      <c r="I105" s="138" t="s">
        <v>46</v>
      </c>
      <c r="J105" s="138" t="s">
        <v>140</v>
      </c>
      <c r="K105" s="138" t="s">
        <v>420</v>
      </c>
      <c r="L105" s="138" t="s">
        <v>421</v>
      </c>
    </row>
    <row r="106" spans="3:12" ht="15.75" hidden="1" thickBot="1" x14ac:dyDescent="0.3">
      <c r="C106" s="139" t="s">
        <v>495</v>
      </c>
      <c r="D106" s="202"/>
      <c r="E106" s="154">
        <v>12</v>
      </c>
      <c r="F106" s="322">
        <f>HLOOKUP($C106,$BZ$2:$CM$3,2,0)</f>
        <v>41436.800000000003</v>
      </c>
      <c r="G106" s="115">
        <f>D106*E106*F106</f>
        <v>0</v>
      </c>
      <c r="H106" s="166" t="s">
        <v>1451</v>
      </c>
      <c r="I106" s="116" t="s">
        <v>509</v>
      </c>
      <c r="J106" s="116" t="str">
        <f>VLOOKUP(I106,Presupuesto!$B$11:$C$565,2,0)</f>
        <v>SUELDOS Y SALARIOS PERMANENTES</v>
      </c>
      <c r="K106" s="225" t="s">
        <v>1463</v>
      </c>
      <c r="L106" s="100" t="s">
        <v>404</v>
      </c>
    </row>
    <row r="107" spans="3:12" hidden="1" x14ac:dyDescent="0.25">
      <c r="C107" s="174" t="s">
        <v>58</v>
      </c>
      <c r="D107" s="165"/>
      <c r="E107" s="156">
        <v>0</v>
      </c>
      <c r="F107" s="102">
        <f>IF(E106=0,"",(G106/E106)/12*E106)</f>
        <v>0</v>
      </c>
      <c r="G107" s="99">
        <f>F107</f>
        <v>0</v>
      </c>
      <c r="H107" s="166" t="s">
        <v>1451</v>
      </c>
      <c r="I107" s="118" t="s">
        <v>263</v>
      </c>
      <c r="J107" s="118" t="str">
        <f>VLOOKUP(I107,Presupuesto!$B$11:$C$565,2,0)</f>
        <v>RESTRIBUCIONES A PERSONAL DIRECTIVO Y DE CONTROL (11300-00)</v>
      </c>
      <c r="K107" s="100" t="s">
        <v>1379</v>
      </c>
      <c r="L107" s="100" t="s">
        <v>422</v>
      </c>
    </row>
    <row r="108" spans="3:12" ht="15.75" hidden="1" thickBot="1" x14ac:dyDescent="0.3">
      <c r="C108" s="175" t="s">
        <v>59</v>
      </c>
      <c r="D108" s="165"/>
      <c r="E108" s="156">
        <v>0</v>
      </c>
      <c r="F108" s="119">
        <f>IF(E106&lt;6,"",((E106-6)/12)*(G106/E106))</f>
        <v>0</v>
      </c>
      <c r="G108" s="99">
        <f>F108</f>
        <v>0</v>
      </c>
      <c r="H108" s="166" t="s">
        <v>1451</v>
      </c>
      <c r="I108" s="103">
        <v>11500.02</v>
      </c>
      <c r="J108" s="103" t="e">
        <f>VLOOKUP(I108,Presupuesto!$B$11:$C$565,2,0)</f>
        <v>#N/A</v>
      </c>
      <c r="K108" s="100" t="str">
        <f t="shared" ref="K108:K156" si="2">$K$17</f>
        <v>Posgrado</v>
      </c>
      <c r="L108" s="100" t="s">
        <v>405</v>
      </c>
    </row>
    <row r="109" spans="3:12" ht="15.75" hidden="1" thickBot="1" x14ac:dyDescent="0.3">
      <c r="C109" s="139" t="s">
        <v>496</v>
      </c>
      <c r="D109" s="202"/>
      <c r="E109" s="154">
        <v>12</v>
      </c>
      <c r="F109" s="322">
        <f>HLOOKUP($C109,$BZ$2:$CM$3,2,0)</f>
        <v>37669.82</v>
      </c>
      <c r="G109" s="115">
        <f>D109*E109*F109</f>
        <v>0</v>
      </c>
      <c r="H109" s="166" t="s">
        <v>1451</v>
      </c>
      <c r="I109" s="116">
        <v>11100.01</v>
      </c>
      <c r="J109" s="116" t="e">
        <f>VLOOKUP(I109,Presupuesto!$B$11:$C$565,2,0)</f>
        <v>#N/A</v>
      </c>
      <c r="K109" s="100" t="str">
        <f t="shared" si="2"/>
        <v>Posgrado</v>
      </c>
      <c r="L109" s="100" t="s">
        <v>405</v>
      </c>
    </row>
    <row r="110" spans="3:12" hidden="1" x14ac:dyDescent="0.25">
      <c r="C110" s="174" t="s">
        <v>58</v>
      </c>
      <c r="D110" s="165"/>
      <c r="E110" s="156">
        <v>0</v>
      </c>
      <c r="F110" s="102">
        <f>IF(E109=0,"",(G109/E109)/12*E109)</f>
        <v>0</v>
      </c>
      <c r="G110" s="99">
        <f>F110</f>
        <v>0</v>
      </c>
      <c r="H110" s="166" t="s">
        <v>1451</v>
      </c>
      <c r="I110" s="118">
        <v>11500</v>
      </c>
      <c r="J110" s="118" t="e">
        <f>VLOOKUP(I110,Presupuesto!$B$11:$C$565,2,0)</f>
        <v>#N/A</v>
      </c>
      <c r="K110" s="100" t="str">
        <f t="shared" si="2"/>
        <v>Posgrado</v>
      </c>
      <c r="L110" s="100" t="s">
        <v>405</v>
      </c>
    </row>
    <row r="111" spans="3:12" ht="15.75" hidden="1" thickBot="1" x14ac:dyDescent="0.3">
      <c r="C111" s="175" t="s">
        <v>59</v>
      </c>
      <c r="D111" s="165"/>
      <c r="E111" s="156">
        <v>0</v>
      </c>
      <c r="F111" s="119">
        <f>IF(E109&lt;6,"",((E109-6)/12)*(G109/E109))</f>
        <v>0</v>
      </c>
      <c r="G111" s="99">
        <f>F111</f>
        <v>0</v>
      </c>
      <c r="H111" s="166" t="s">
        <v>1451</v>
      </c>
      <c r="I111" s="103">
        <v>11500.02</v>
      </c>
      <c r="J111" s="103" t="e">
        <f>VLOOKUP(I111,Presupuesto!$B$11:$C$565,2,0)</f>
        <v>#N/A</v>
      </c>
      <c r="K111" s="100" t="str">
        <f t="shared" si="2"/>
        <v>Posgrado</v>
      </c>
      <c r="L111" s="100" t="s">
        <v>405</v>
      </c>
    </row>
    <row r="112" spans="3:12" ht="15.75" hidden="1" thickBot="1" x14ac:dyDescent="0.3">
      <c r="C112" s="139" t="s">
        <v>497</v>
      </c>
      <c r="D112" s="202"/>
      <c r="E112" s="154">
        <v>12</v>
      </c>
      <c r="F112" s="322">
        <f>HLOOKUP($C112,$BZ$2:$CM$3,2,0)</f>
        <v>33902.839999999997</v>
      </c>
      <c r="G112" s="115">
        <f>D112*E112*F112</f>
        <v>0</v>
      </c>
      <c r="H112" s="166" t="s">
        <v>1451</v>
      </c>
      <c r="I112" s="116">
        <v>11100.01</v>
      </c>
      <c r="J112" s="116" t="e">
        <f>VLOOKUP(I112,Presupuesto!$B$11:$C$565,2,0)</f>
        <v>#N/A</v>
      </c>
      <c r="K112" s="100" t="str">
        <f t="shared" si="2"/>
        <v>Posgrado</v>
      </c>
      <c r="L112" s="100" t="s">
        <v>405</v>
      </c>
    </row>
    <row r="113" spans="3:12" hidden="1" x14ac:dyDescent="0.25">
      <c r="C113" s="174" t="s">
        <v>58</v>
      </c>
      <c r="D113" s="165"/>
      <c r="E113" s="156">
        <v>0</v>
      </c>
      <c r="F113" s="102">
        <f>IF(E112=0,"",(G112/E112)/12*E112)</f>
        <v>0</v>
      </c>
      <c r="G113" s="99">
        <f>F113</f>
        <v>0</v>
      </c>
      <c r="H113" s="166" t="s">
        <v>1451</v>
      </c>
      <c r="I113" s="118">
        <v>11500</v>
      </c>
      <c r="J113" s="118" t="e">
        <f>VLOOKUP(I113,Presupuesto!$B$11:$C$565,2,0)</f>
        <v>#N/A</v>
      </c>
      <c r="K113" s="100" t="str">
        <f t="shared" si="2"/>
        <v>Posgrado</v>
      </c>
      <c r="L113" s="100" t="s">
        <v>405</v>
      </c>
    </row>
    <row r="114" spans="3:12" ht="15.75" hidden="1" thickBot="1" x14ac:dyDescent="0.3">
      <c r="C114" s="175" t="s">
        <v>59</v>
      </c>
      <c r="D114" s="165"/>
      <c r="E114" s="156">
        <v>0</v>
      </c>
      <c r="F114" s="119">
        <f>IF(E112&lt;6,"",((E112-6)/12)*(G112/E112))</f>
        <v>0</v>
      </c>
      <c r="G114" s="99">
        <f>F114</f>
        <v>0</v>
      </c>
      <c r="H114" s="166" t="s">
        <v>1451</v>
      </c>
      <c r="I114" s="103">
        <v>11500.02</v>
      </c>
      <c r="J114" s="103" t="e">
        <f>VLOOKUP(I114,Presupuesto!$B$11:$C$565,2,0)</f>
        <v>#N/A</v>
      </c>
      <c r="K114" s="100" t="str">
        <f t="shared" si="2"/>
        <v>Posgrado</v>
      </c>
      <c r="L114" s="100" t="s">
        <v>405</v>
      </c>
    </row>
    <row r="115" spans="3:12" ht="15.75" hidden="1" thickBot="1" x14ac:dyDescent="0.3">
      <c r="C115" s="139" t="s">
        <v>498</v>
      </c>
      <c r="D115" s="202"/>
      <c r="E115" s="154">
        <v>12</v>
      </c>
      <c r="F115" s="322">
        <f>HLOOKUP($C115,$BZ$2:$CM$3,2,0)</f>
        <v>30135.85</v>
      </c>
      <c r="G115" s="115">
        <f>D115*E115*F115</f>
        <v>0</v>
      </c>
      <c r="H115" s="166" t="s">
        <v>1451</v>
      </c>
      <c r="I115" s="116">
        <v>11100.01</v>
      </c>
      <c r="J115" s="116" t="e">
        <f>VLOOKUP(I115,Presupuesto!$B$11:$C$565,2,0)</f>
        <v>#N/A</v>
      </c>
      <c r="K115" s="100" t="str">
        <f t="shared" si="2"/>
        <v>Posgrado</v>
      </c>
      <c r="L115" s="100" t="s">
        <v>405</v>
      </c>
    </row>
    <row r="116" spans="3:12" hidden="1" x14ac:dyDescent="0.25">
      <c r="C116" s="174" t="s">
        <v>58</v>
      </c>
      <c r="D116" s="165"/>
      <c r="E116" s="156">
        <v>0</v>
      </c>
      <c r="F116" s="102">
        <f>IF(E115=0,"",(G115/E115)/12*E115)</f>
        <v>0</v>
      </c>
      <c r="G116" s="99">
        <f>F116</f>
        <v>0</v>
      </c>
      <c r="H116" s="166" t="s">
        <v>1451</v>
      </c>
      <c r="I116" s="118">
        <v>11500</v>
      </c>
      <c r="J116" s="118" t="e">
        <f>VLOOKUP(I116,Presupuesto!$B$11:$C$565,2,0)</f>
        <v>#N/A</v>
      </c>
      <c r="K116" s="100" t="str">
        <f t="shared" si="2"/>
        <v>Posgrado</v>
      </c>
      <c r="L116" s="100" t="s">
        <v>405</v>
      </c>
    </row>
    <row r="117" spans="3:12" ht="15.75" hidden="1" thickBot="1" x14ac:dyDescent="0.3">
      <c r="C117" s="175" t="s">
        <v>59</v>
      </c>
      <c r="D117" s="165"/>
      <c r="E117" s="156">
        <v>0</v>
      </c>
      <c r="F117" s="119">
        <f>IF(E115&lt;6,"",((E115-6)/12)*(G115/E115))</f>
        <v>0</v>
      </c>
      <c r="G117" s="99">
        <f>F117</f>
        <v>0</v>
      </c>
      <c r="H117" s="166" t="s">
        <v>1451</v>
      </c>
      <c r="I117" s="103">
        <v>11500.02</v>
      </c>
      <c r="J117" s="103" t="e">
        <f>VLOOKUP(I117,Presupuesto!$B$11:$C$565,2,0)</f>
        <v>#N/A</v>
      </c>
      <c r="K117" s="100" t="str">
        <f t="shared" si="2"/>
        <v>Posgrado</v>
      </c>
      <c r="L117" s="100" t="s">
        <v>405</v>
      </c>
    </row>
    <row r="118" spans="3:12" ht="15.75" hidden="1" thickBot="1" x14ac:dyDescent="0.3">
      <c r="C118" s="139" t="s">
        <v>499</v>
      </c>
      <c r="D118" s="202"/>
      <c r="E118" s="154">
        <v>12</v>
      </c>
      <c r="F118" s="322">
        <f>HLOOKUP($C118,$BZ$2:$CM$3,2,0)</f>
        <v>28252.36</v>
      </c>
      <c r="G118" s="115">
        <f>D118*E118*F118</f>
        <v>0</v>
      </c>
      <c r="H118" s="166" t="s">
        <v>1451</v>
      </c>
      <c r="I118" s="116">
        <v>11100.01</v>
      </c>
      <c r="J118" s="116" t="e">
        <f>VLOOKUP(I118,Presupuesto!$B$11:$C$565,2,0)</f>
        <v>#N/A</v>
      </c>
      <c r="K118" s="100" t="str">
        <f t="shared" si="2"/>
        <v>Posgrado</v>
      </c>
      <c r="L118" s="100" t="s">
        <v>405</v>
      </c>
    </row>
    <row r="119" spans="3:12" hidden="1" x14ac:dyDescent="0.25">
      <c r="C119" s="174" t="s">
        <v>58</v>
      </c>
      <c r="D119" s="165"/>
      <c r="E119" s="156">
        <v>0</v>
      </c>
      <c r="F119" s="102">
        <f>IF(E118=0,"",(G118/E118)/12*E118)</f>
        <v>0</v>
      </c>
      <c r="G119" s="99">
        <f>F119</f>
        <v>0</v>
      </c>
      <c r="H119" s="166" t="s">
        <v>1451</v>
      </c>
      <c r="I119" s="118">
        <v>11500</v>
      </c>
      <c r="J119" s="118" t="e">
        <f>VLOOKUP(I119,Presupuesto!$B$11:$C$565,2,0)</f>
        <v>#N/A</v>
      </c>
      <c r="K119" s="100" t="str">
        <f t="shared" si="2"/>
        <v>Posgrado</v>
      </c>
      <c r="L119" s="100" t="s">
        <v>405</v>
      </c>
    </row>
    <row r="120" spans="3:12" ht="15.75" hidden="1" thickBot="1" x14ac:dyDescent="0.3">
      <c r="C120" s="175" t="s">
        <v>59</v>
      </c>
      <c r="D120" s="165"/>
      <c r="E120" s="156">
        <v>0</v>
      </c>
      <c r="F120" s="119">
        <f>IF(E118&lt;6,"",((E118-6)/12)*(G118/E118))</f>
        <v>0</v>
      </c>
      <c r="G120" s="99">
        <f>F120</f>
        <v>0</v>
      </c>
      <c r="H120" s="166" t="s">
        <v>1451</v>
      </c>
      <c r="I120" s="103">
        <v>11500.02</v>
      </c>
      <c r="J120" s="103" t="e">
        <f>VLOOKUP(I120,Presupuesto!$B$11:$C$565,2,0)</f>
        <v>#N/A</v>
      </c>
      <c r="K120" s="100" t="str">
        <f t="shared" si="2"/>
        <v>Posgrado</v>
      </c>
      <c r="L120" s="100" t="s">
        <v>405</v>
      </c>
    </row>
    <row r="121" spans="3:12" ht="15.75" thickBot="1" x14ac:dyDescent="0.3">
      <c r="C121" s="139" t="s">
        <v>500</v>
      </c>
      <c r="D121" s="202">
        <v>2</v>
      </c>
      <c r="E121" s="154">
        <v>12</v>
      </c>
      <c r="F121" s="322">
        <f>HLOOKUP($C121,$BZ$2:$CM$3,2,0)</f>
        <v>26368.87</v>
      </c>
      <c r="G121" s="115">
        <f>D121*E121*F121</f>
        <v>632852.88</v>
      </c>
      <c r="H121" s="166" t="s">
        <v>1451</v>
      </c>
      <c r="I121" s="116" t="s">
        <v>509</v>
      </c>
      <c r="J121" s="116" t="str">
        <f>VLOOKUP(I121,Presupuesto!$B$11:$C$565,2,0)</f>
        <v>SUELDOS Y SALARIOS PERMANENTES</v>
      </c>
      <c r="K121" s="100" t="s">
        <v>1371</v>
      </c>
      <c r="L121" s="100" t="s">
        <v>405</v>
      </c>
    </row>
    <row r="122" spans="3:12" x14ac:dyDescent="0.25">
      <c r="C122" s="174" t="s">
        <v>58</v>
      </c>
      <c r="D122" s="165"/>
      <c r="E122" s="156">
        <v>0</v>
      </c>
      <c r="F122" s="102">
        <f>IF(E121=0,"",(G121/E121)/12*E121)</f>
        <v>52737.74</v>
      </c>
      <c r="G122" s="99">
        <f>F122</f>
        <v>52737.74</v>
      </c>
      <c r="H122" s="166" t="s">
        <v>1451</v>
      </c>
      <c r="I122" s="118" t="s">
        <v>529</v>
      </c>
      <c r="J122" s="118" t="str">
        <f>VLOOKUP(I122,Presupuesto!$B$11:$C$565,2,0)</f>
        <v>AGUINALDO Y DECIMO CUARTO MES</v>
      </c>
      <c r="K122" s="100" t="s">
        <v>1371</v>
      </c>
      <c r="L122" s="100" t="s">
        <v>405</v>
      </c>
    </row>
    <row r="123" spans="3:12" x14ac:dyDescent="0.25">
      <c r="C123" s="101" t="s">
        <v>59</v>
      </c>
      <c r="D123" s="165"/>
      <c r="E123" s="156">
        <v>0</v>
      </c>
      <c r="F123" s="119">
        <f>IF(E121&lt;6,"",((E121-6)/12)*(G121/E121))</f>
        <v>26368.87</v>
      </c>
      <c r="G123" s="99">
        <f>F123</f>
        <v>26368.87</v>
      </c>
      <c r="H123" s="166" t="s">
        <v>1451</v>
      </c>
      <c r="I123" s="103" t="s">
        <v>532</v>
      </c>
      <c r="J123" s="103" t="str">
        <f>VLOOKUP(I123,Presupuesto!$B$11:$C$565,2,0)</f>
        <v>DECIMOCUARTO MES</v>
      </c>
      <c r="K123" s="100" t="s">
        <v>1371</v>
      </c>
      <c r="L123" s="100" t="s">
        <v>405</v>
      </c>
    </row>
    <row r="124" spans="3:12" ht="15.75" hidden="1" thickBot="1" x14ac:dyDescent="0.3">
      <c r="C124" s="139" t="s">
        <v>501</v>
      </c>
      <c r="D124" s="202"/>
      <c r="E124" s="154">
        <v>12</v>
      </c>
      <c r="F124" s="322">
        <f>HLOOKUP($C124,$BZ$2:$CM$3,2,0)</f>
        <v>17893.16</v>
      </c>
      <c r="G124" s="115">
        <f>D124*E124*F124</f>
        <v>0</v>
      </c>
      <c r="H124" s="166" t="s">
        <v>1451</v>
      </c>
      <c r="I124" s="116">
        <v>11100.01</v>
      </c>
      <c r="J124" s="116" t="e">
        <f>VLOOKUP(I124,Presupuesto!$B$11:$C$565,2,0)</f>
        <v>#N/A</v>
      </c>
      <c r="K124" s="100" t="str">
        <f t="shared" si="2"/>
        <v>Posgrado</v>
      </c>
      <c r="L124" s="100" t="s">
        <v>405</v>
      </c>
    </row>
    <row r="125" spans="3:12" hidden="1" x14ac:dyDescent="0.25">
      <c r="C125" s="174" t="s">
        <v>58</v>
      </c>
      <c r="D125" s="165"/>
      <c r="E125" s="156">
        <v>0</v>
      </c>
      <c r="F125" s="102">
        <f>IF(E124=0,"",(G124/E124)/12*E124)</f>
        <v>0</v>
      </c>
      <c r="G125" s="99">
        <f>F125</f>
        <v>0</v>
      </c>
      <c r="H125" s="166" t="s">
        <v>1451</v>
      </c>
      <c r="I125" s="118">
        <v>11500</v>
      </c>
      <c r="J125" s="118" t="e">
        <f>VLOOKUP(I125,Presupuesto!$B$11:$C$565,2,0)</f>
        <v>#N/A</v>
      </c>
      <c r="K125" s="100" t="str">
        <f t="shared" si="2"/>
        <v>Posgrado</v>
      </c>
      <c r="L125" s="100" t="s">
        <v>405</v>
      </c>
    </row>
    <row r="126" spans="3:12" ht="15.75" hidden="1" thickBot="1" x14ac:dyDescent="0.3">
      <c r="C126" s="175" t="s">
        <v>59</v>
      </c>
      <c r="D126" s="165"/>
      <c r="E126" s="156">
        <v>0</v>
      </c>
      <c r="F126" s="119">
        <f>IF(E124&lt;6,"",((E124-6)/12)*(G124/E124))</f>
        <v>0</v>
      </c>
      <c r="G126" s="99">
        <f>F126</f>
        <v>0</v>
      </c>
      <c r="H126" s="166" t="s">
        <v>1451</v>
      </c>
      <c r="I126" s="103">
        <v>11500.02</v>
      </c>
      <c r="J126" s="103" t="e">
        <f>VLOOKUP(I126,Presupuesto!$B$11:$C$565,2,0)</f>
        <v>#N/A</v>
      </c>
      <c r="K126" s="100" t="str">
        <f t="shared" si="2"/>
        <v>Posgrado</v>
      </c>
      <c r="L126" s="100" t="s">
        <v>405</v>
      </c>
    </row>
    <row r="127" spans="3:12" ht="15.75" hidden="1" thickBot="1" x14ac:dyDescent="0.3">
      <c r="C127" s="139" t="s">
        <v>502</v>
      </c>
      <c r="D127" s="202"/>
      <c r="E127" s="154">
        <v>12</v>
      </c>
      <c r="F127" s="322">
        <f>HLOOKUP($C127,$BZ$2:$CM$3,2,0)</f>
        <v>16951.419999999998</v>
      </c>
      <c r="G127" s="115">
        <f>D127*E127*F127</f>
        <v>0</v>
      </c>
      <c r="H127" s="166" t="s">
        <v>1451</v>
      </c>
      <c r="I127" s="116">
        <v>11100.01</v>
      </c>
      <c r="J127" s="116" t="e">
        <f>VLOOKUP(I127,Presupuesto!$B$11:$C$565,2,0)</f>
        <v>#N/A</v>
      </c>
      <c r="K127" s="100" t="str">
        <f t="shared" si="2"/>
        <v>Posgrado</v>
      </c>
      <c r="L127" s="100" t="s">
        <v>405</v>
      </c>
    </row>
    <row r="128" spans="3:12" hidden="1" x14ac:dyDescent="0.25">
      <c r="C128" s="174" t="s">
        <v>58</v>
      </c>
      <c r="D128" s="165"/>
      <c r="E128" s="156">
        <v>0</v>
      </c>
      <c r="F128" s="102">
        <f>IF(E127=0,"",(G127/E127)/12*E127)</f>
        <v>0</v>
      </c>
      <c r="G128" s="99">
        <f>F128</f>
        <v>0</v>
      </c>
      <c r="H128" s="166" t="s">
        <v>1451</v>
      </c>
      <c r="I128" s="118">
        <v>11500</v>
      </c>
      <c r="J128" s="118" t="e">
        <f>VLOOKUP(I128,Presupuesto!$B$11:$C$565,2,0)</f>
        <v>#N/A</v>
      </c>
      <c r="K128" s="100" t="str">
        <f t="shared" si="2"/>
        <v>Posgrado</v>
      </c>
      <c r="L128" s="100" t="s">
        <v>405</v>
      </c>
    </row>
    <row r="129" spans="3:12" ht="15.75" hidden="1" thickBot="1" x14ac:dyDescent="0.3">
      <c r="C129" s="175" t="s">
        <v>59</v>
      </c>
      <c r="D129" s="165"/>
      <c r="E129" s="156">
        <v>0</v>
      </c>
      <c r="F129" s="119">
        <f>IF(E127&lt;6,"",((E127-6)/12)*(G127/E127))</f>
        <v>0</v>
      </c>
      <c r="G129" s="99">
        <f>F129</f>
        <v>0</v>
      </c>
      <c r="H129" s="166" t="s">
        <v>1451</v>
      </c>
      <c r="I129" s="103">
        <v>11500.02</v>
      </c>
      <c r="J129" s="103" t="e">
        <f>VLOOKUP(I129,Presupuesto!$B$11:$C$565,2,0)</f>
        <v>#N/A</v>
      </c>
      <c r="K129" s="100" t="str">
        <f t="shared" si="2"/>
        <v>Posgrado</v>
      </c>
      <c r="L129" s="100" t="s">
        <v>405</v>
      </c>
    </row>
    <row r="130" spans="3:12" ht="15.75" hidden="1" thickBot="1" x14ac:dyDescent="0.3">
      <c r="C130" s="139" t="s">
        <v>503</v>
      </c>
      <c r="D130" s="202"/>
      <c r="E130" s="154">
        <v>12</v>
      </c>
      <c r="F130" s="322">
        <f>HLOOKUP($C130,$BZ$2:$CM$3,2,0)</f>
        <v>13184.44</v>
      </c>
      <c r="G130" s="115">
        <f>D130*E130*F130</f>
        <v>0</v>
      </c>
      <c r="H130" s="166" t="s">
        <v>1451</v>
      </c>
      <c r="I130" s="116">
        <v>11100.01</v>
      </c>
      <c r="J130" s="116" t="e">
        <f>VLOOKUP(I130,Presupuesto!$B$11:$C$565,2,0)</f>
        <v>#N/A</v>
      </c>
      <c r="K130" s="100" t="str">
        <f t="shared" si="2"/>
        <v>Posgrado</v>
      </c>
      <c r="L130" s="100" t="s">
        <v>405</v>
      </c>
    </row>
    <row r="131" spans="3:12" hidden="1" x14ac:dyDescent="0.25">
      <c r="C131" s="174" t="s">
        <v>58</v>
      </c>
      <c r="D131" s="165"/>
      <c r="E131" s="156">
        <v>0</v>
      </c>
      <c r="F131" s="102">
        <f>IF(E130=0,"",(G130/E130)/12*E130)</f>
        <v>0</v>
      </c>
      <c r="G131" s="99">
        <f>F131</f>
        <v>0</v>
      </c>
      <c r="H131" s="166" t="s">
        <v>1451</v>
      </c>
      <c r="I131" s="118">
        <v>11500</v>
      </c>
      <c r="J131" s="118" t="e">
        <f>VLOOKUP(I131,Presupuesto!$B$11:$C$565,2,0)</f>
        <v>#N/A</v>
      </c>
      <c r="K131" s="100" t="str">
        <f t="shared" si="2"/>
        <v>Posgrado</v>
      </c>
      <c r="L131" s="100" t="s">
        <v>405</v>
      </c>
    </row>
    <row r="132" spans="3:12" ht="15.75" hidden="1" thickBot="1" x14ac:dyDescent="0.3">
      <c r="C132" s="175" t="s">
        <v>59</v>
      </c>
      <c r="D132" s="165"/>
      <c r="E132" s="156">
        <v>0</v>
      </c>
      <c r="F132" s="119">
        <f>IF(E130&lt;6,"",((E130-6)/12)*(G130/E130))</f>
        <v>0</v>
      </c>
      <c r="G132" s="99">
        <f>F132</f>
        <v>0</v>
      </c>
      <c r="H132" s="166" t="s">
        <v>1451</v>
      </c>
      <c r="I132" s="103">
        <v>11500.02</v>
      </c>
      <c r="J132" s="103" t="e">
        <f>VLOOKUP(I132,Presupuesto!$B$11:$C$565,2,0)</f>
        <v>#N/A</v>
      </c>
      <c r="K132" s="100" t="str">
        <f t="shared" si="2"/>
        <v>Posgrado</v>
      </c>
      <c r="L132" s="100" t="s">
        <v>405</v>
      </c>
    </row>
    <row r="133" spans="3:12" ht="15.75" hidden="1" thickBot="1" x14ac:dyDescent="0.3">
      <c r="C133" s="139" t="s">
        <v>504</v>
      </c>
      <c r="D133" s="202"/>
      <c r="E133" s="154">
        <v>12</v>
      </c>
      <c r="F133" s="322">
        <f>HLOOKUP($C133,$BZ$2:$CM$3,2,0)</f>
        <v>15032.56</v>
      </c>
      <c r="G133" s="115">
        <f>D133*E133*F133</f>
        <v>0</v>
      </c>
      <c r="H133" s="166" t="s">
        <v>1451</v>
      </c>
      <c r="I133" s="116">
        <v>11100.01</v>
      </c>
      <c r="J133" s="116" t="e">
        <f>VLOOKUP(I133,Presupuesto!$B$11:$C$565,2,0)</f>
        <v>#N/A</v>
      </c>
      <c r="K133" s="100" t="str">
        <f t="shared" si="2"/>
        <v>Posgrado</v>
      </c>
      <c r="L133" s="100" t="s">
        <v>405</v>
      </c>
    </row>
    <row r="134" spans="3:12" hidden="1" x14ac:dyDescent="0.25">
      <c r="C134" s="174" t="s">
        <v>58</v>
      </c>
      <c r="D134" s="165"/>
      <c r="E134" s="156">
        <v>0</v>
      </c>
      <c r="F134" s="102">
        <f>IF(E133=0,"",(G133/E133)/12*E133)</f>
        <v>0</v>
      </c>
      <c r="G134" s="99">
        <f>F134</f>
        <v>0</v>
      </c>
      <c r="H134" s="166" t="s">
        <v>1451</v>
      </c>
      <c r="I134" s="118">
        <v>11500</v>
      </c>
      <c r="J134" s="118" t="e">
        <f>VLOOKUP(I134,Presupuesto!$B$11:$C$565,2,0)</f>
        <v>#N/A</v>
      </c>
      <c r="K134" s="100" t="str">
        <f t="shared" si="2"/>
        <v>Posgrado</v>
      </c>
      <c r="L134" s="100" t="s">
        <v>405</v>
      </c>
    </row>
    <row r="135" spans="3:12" ht="15.75" hidden="1" thickBot="1" x14ac:dyDescent="0.3">
      <c r="C135" s="175" t="s">
        <v>59</v>
      </c>
      <c r="D135" s="165"/>
      <c r="E135" s="156">
        <v>0</v>
      </c>
      <c r="F135" s="119">
        <f>IF(E133&lt;6,"",((E133-6)/12)*(G133/E133))</f>
        <v>0</v>
      </c>
      <c r="G135" s="99">
        <f>F135</f>
        <v>0</v>
      </c>
      <c r="H135" s="166" t="s">
        <v>1451</v>
      </c>
      <c r="I135" s="103">
        <v>11500.02</v>
      </c>
      <c r="J135" s="103" t="e">
        <f>VLOOKUP(I135,Presupuesto!$B$11:$C$565,2,0)</f>
        <v>#N/A</v>
      </c>
      <c r="K135" s="100" t="str">
        <f t="shared" si="2"/>
        <v>Posgrado</v>
      </c>
      <c r="L135" s="100" t="s">
        <v>405</v>
      </c>
    </row>
    <row r="136" spans="3:12" ht="15.75" hidden="1" thickBot="1" x14ac:dyDescent="0.3">
      <c r="C136" s="139" t="s">
        <v>505</v>
      </c>
      <c r="D136" s="202"/>
      <c r="E136" s="154">
        <v>12</v>
      </c>
      <c r="F136" s="322">
        <f>HLOOKUP($C136,$BZ$2:$CM$3,2,0)</f>
        <v>13264.02</v>
      </c>
      <c r="G136" s="115">
        <f>D136*E136*F136</f>
        <v>0</v>
      </c>
      <c r="H136" s="166" t="s">
        <v>1451</v>
      </c>
      <c r="I136" s="116">
        <v>11100.01</v>
      </c>
      <c r="J136" s="116" t="e">
        <f>VLOOKUP(I136,Presupuesto!$B$11:$C$565,2,0)</f>
        <v>#N/A</v>
      </c>
      <c r="K136" s="100" t="str">
        <f t="shared" si="2"/>
        <v>Posgrado</v>
      </c>
      <c r="L136" s="100" t="s">
        <v>405</v>
      </c>
    </row>
    <row r="137" spans="3:12" hidden="1" x14ac:dyDescent="0.25">
      <c r="C137" s="174" t="s">
        <v>58</v>
      </c>
      <c r="D137" s="165"/>
      <c r="E137" s="156">
        <v>0</v>
      </c>
      <c r="F137" s="102">
        <f>IF(E136=0,"",(G136/E136)/12*E136)</f>
        <v>0</v>
      </c>
      <c r="G137" s="99">
        <f>F137</f>
        <v>0</v>
      </c>
      <c r="H137" s="166" t="s">
        <v>1451</v>
      </c>
      <c r="I137" s="118">
        <v>11500</v>
      </c>
      <c r="J137" s="118" t="e">
        <f>VLOOKUP(I137,Presupuesto!$B$11:$C$565,2,0)</f>
        <v>#N/A</v>
      </c>
      <c r="K137" s="100" t="str">
        <f t="shared" si="2"/>
        <v>Posgrado</v>
      </c>
      <c r="L137" s="100" t="s">
        <v>405</v>
      </c>
    </row>
    <row r="138" spans="3:12" ht="15.75" hidden="1" thickBot="1" x14ac:dyDescent="0.3">
      <c r="C138" s="175" t="s">
        <v>59</v>
      </c>
      <c r="D138" s="165"/>
      <c r="E138" s="156">
        <v>0</v>
      </c>
      <c r="F138" s="119">
        <f>IF(E136&lt;6,"",((E136-6)/12)*(G136/E136))</f>
        <v>0</v>
      </c>
      <c r="G138" s="99">
        <f>F138</f>
        <v>0</v>
      </c>
      <c r="H138" s="166" t="s">
        <v>1451</v>
      </c>
      <c r="I138" s="103">
        <v>11500.02</v>
      </c>
      <c r="J138" s="103" t="e">
        <f>VLOOKUP(I138,Presupuesto!$B$11:$C$565,2,0)</f>
        <v>#N/A</v>
      </c>
      <c r="K138" s="100" t="str">
        <f t="shared" si="2"/>
        <v>Posgrado</v>
      </c>
      <c r="L138" s="100" t="s">
        <v>405</v>
      </c>
    </row>
    <row r="139" spans="3:12" ht="15.75" hidden="1" thickBot="1" x14ac:dyDescent="0.3">
      <c r="C139" s="139" t="s">
        <v>506</v>
      </c>
      <c r="D139" s="202"/>
      <c r="E139" s="154">
        <v>12</v>
      </c>
      <c r="F139" s="322">
        <f>HLOOKUP($C139,$BZ$2:$CM$3,2,0)</f>
        <v>12379.75</v>
      </c>
      <c r="G139" s="115">
        <f>D139*E139*F139</f>
        <v>0</v>
      </c>
      <c r="H139" s="166" t="s">
        <v>1451</v>
      </c>
      <c r="I139" s="116">
        <v>11100.01</v>
      </c>
      <c r="J139" s="116" t="e">
        <f>VLOOKUP(I139,Presupuesto!$B$11:$C$565,2,0)</f>
        <v>#N/A</v>
      </c>
      <c r="K139" s="100" t="str">
        <f t="shared" si="2"/>
        <v>Posgrado</v>
      </c>
      <c r="L139" s="100" t="s">
        <v>405</v>
      </c>
    </row>
    <row r="140" spans="3:12" hidden="1" x14ac:dyDescent="0.25">
      <c r="C140" s="174" t="s">
        <v>58</v>
      </c>
      <c r="D140" s="165"/>
      <c r="E140" s="156">
        <v>0</v>
      </c>
      <c r="F140" s="102">
        <f>IF(E139=0,"",(G139/E139)/12*E139)</f>
        <v>0</v>
      </c>
      <c r="G140" s="99">
        <f>F140</f>
        <v>0</v>
      </c>
      <c r="H140" s="166" t="s">
        <v>1451</v>
      </c>
      <c r="I140" s="118">
        <v>11500</v>
      </c>
      <c r="J140" s="118" t="e">
        <f>VLOOKUP(I140,Presupuesto!$B$11:$C$565,2,0)</f>
        <v>#N/A</v>
      </c>
      <c r="K140" s="100" t="str">
        <f t="shared" si="2"/>
        <v>Posgrado</v>
      </c>
      <c r="L140" s="100" t="s">
        <v>405</v>
      </c>
    </row>
    <row r="141" spans="3:12" ht="15.75" hidden="1" thickBot="1" x14ac:dyDescent="0.3">
      <c r="C141" s="175" t="s">
        <v>59</v>
      </c>
      <c r="D141" s="165"/>
      <c r="E141" s="156">
        <v>0</v>
      </c>
      <c r="F141" s="119">
        <f>IF(E139&lt;6,"",((E139-6)/12)*(G139/E139))</f>
        <v>0</v>
      </c>
      <c r="G141" s="99">
        <f>F141</f>
        <v>0</v>
      </c>
      <c r="H141" s="166" t="s">
        <v>1451</v>
      </c>
      <c r="I141" s="103">
        <v>11500.02</v>
      </c>
      <c r="J141" s="103" t="e">
        <f>VLOOKUP(I141,Presupuesto!$B$11:$C$565,2,0)</f>
        <v>#N/A</v>
      </c>
      <c r="K141" s="100" t="str">
        <f t="shared" si="2"/>
        <v>Posgrado</v>
      </c>
      <c r="L141" s="100" t="s">
        <v>405</v>
      </c>
    </row>
    <row r="142" spans="3:12" ht="15.75" hidden="1" thickBot="1" x14ac:dyDescent="0.3">
      <c r="C142" s="139" t="s">
        <v>507</v>
      </c>
      <c r="D142" s="202"/>
      <c r="E142" s="154">
        <v>12</v>
      </c>
      <c r="F142" s="322">
        <f>HLOOKUP($C142,$BZ$2:$CM$3,2,0)</f>
        <v>439.49</v>
      </c>
      <c r="G142" s="115">
        <f>D142*E142*F142</f>
        <v>0</v>
      </c>
      <c r="H142" s="166" t="s">
        <v>1451</v>
      </c>
      <c r="I142" s="116" t="s">
        <v>509</v>
      </c>
      <c r="J142" s="116" t="str">
        <f>VLOOKUP(I142,Presupuesto!$B$11:$C$565,2,0)</f>
        <v>SUELDOS Y SALARIOS PERMANENTES</v>
      </c>
      <c r="K142" s="100" t="str">
        <f t="shared" si="2"/>
        <v>Posgrado</v>
      </c>
      <c r="L142" s="100" t="s">
        <v>405</v>
      </c>
    </row>
    <row r="143" spans="3:12" hidden="1" x14ac:dyDescent="0.25">
      <c r="C143" s="174" t="s">
        <v>58</v>
      </c>
      <c r="D143" s="165"/>
      <c r="E143" s="156">
        <v>0</v>
      </c>
      <c r="F143" s="102">
        <f>IF(E142=0,"",(G142/E142)/12*E142)</f>
        <v>0</v>
      </c>
      <c r="G143" s="99">
        <f>F143</f>
        <v>0</v>
      </c>
      <c r="H143" s="166" t="s">
        <v>1451</v>
      </c>
      <c r="I143" s="118">
        <v>11500</v>
      </c>
      <c r="J143" s="118" t="e">
        <f>VLOOKUP(I143,Presupuesto!$B$11:$C$565,2,0)</f>
        <v>#N/A</v>
      </c>
      <c r="K143" s="100" t="str">
        <f t="shared" si="2"/>
        <v>Posgrado</v>
      </c>
      <c r="L143" s="100" t="s">
        <v>405</v>
      </c>
    </row>
    <row r="144" spans="3:12" ht="15.75" hidden="1" thickBot="1" x14ac:dyDescent="0.3">
      <c r="C144" s="175" t="s">
        <v>59</v>
      </c>
      <c r="D144" s="165"/>
      <c r="E144" s="156">
        <v>0</v>
      </c>
      <c r="F144" s="119">
        <f>IF(E142&lt;6,"",((E142-6)/12)*(G142/E142))</f>
        <v>0</v>
      </c>
      <c r="G144" s="99">
        <f>F144</f>
        <v>0</v>
      </c>
      <c r="H144" s="166" t="s">
        <v>1451</v>
      </c>
      <c r="I144" s="103">
        <v>11500.02</v>
      </c>
      <c r="J144" s="103" t="e">
        <f>VLOOKUP(I144,Presupuesto!$B$11:$C$565,2,0)</f>
        <v>#N/A</v>
      </c>
      <c r="K144" s="100" t="str">
        <f t="shared" si="2"/>
        <v>Posgrado</v>
      </c>
      <c r="L144" s="100" t="s">
        <v>405</v>
      </c>
    </row>
    <row r="145" spans="3:12" ht="15.75" hidden="1" thickBot="1" x14ac:dyDescent="0.3">
      <c r="C145" s="139" t="s">
        <v>508</v>
      </c>
      <c r="D145" s="202"/>
      <c r="E145" s="154">
        <v>12</v>
      </c>
      <c r="F145" s="322">
        <f>HLOOKUP($C145,$BZ$2:$CM$3,2,0)</f>
        <v>1904.46</v>
      </c>
      <c r="G145" s="115">
        <f>D145*E145*F145</f>
        <v>0</v>
      </c>
      <c r="H145" s="166" t="s">
        <v>1451</v>
      </c>
      <c r="I145" s="116" t="s">
        <v>509</v>
      </c>
      <c r="J145" s="116" t="str">
        <f>VLOOKUP(I145,Presupuesto!$B$11:$C$565,2,0)</f>
        <v>SUELDOS Y SALARIOS PERMANENTES</v>
      </c>
      <c r="K145" s="100" t="str">
        <f t="shared" si="2"/>
        <v>Posgrado</v>
      </c>
      <c r="L145" s="100" t="s">
        <v>405</v>
      </c>
    </row>
    <row r="146" spans="3:12" hidden="1" x14ac:dyDescent="0.25">
      <c r="C146" s="174" t="s">
        <v>58</v>
      </c>
      <c r="D146" s="165"/>
      <c r="E146" s="156">
        <v>0</v>
      </c>
      <c r="F146" s="102">
        <f>IF(E145=0,"",(G145/E145)/12*E145)</f>
        <v>0</v>
      </c>
      <c r="G146" s="99">
        <f>F146</f>
        <v>0</v>
      </c>
      <c r="H146" s="166" t="s">
        <v>1451</v>
      </c>
      <c r="I146" s="118">
        <v>11500</v>
      </c>
      <c r="J146" s="118" t="e">
        <f>VLOOKUP(I146,Presupuesto!$B$11:$C$565,2,0)</f>
        <v>#N/A</v>
      </c>
      <c r="K146" s="100" t="str">
        <f t="shared" si="2"/>
        <v>Posgrado</v>
      </c>
      <c r="L146" s="100" t="s">
        <v>405</v>
      </c>
    </row>
    <row r="147" spans="3:12" ht="15.75" hidden="1" thickBot="1" x14ac:dyDescent="0.3">
      <c r="C147" s="175" t="s">
        <v>59</v>
      </c>
      <c r="D147" s="165"/>
      <c r="E147" s="156">
        <v>0</v>
      </c>
      <c r="F147" s="119">
        <f>IF(E145&lt;6,"",((E145-6)/12)*(G145/E145))</f>
        <v>0</v>
      </c>
      <c r="G147" s="99">
        <f>F147</f>
        <v>0</v>
      </c>
      <c r="H147" s="166" t="s">
        <v>1451</v>
      </c>
      <c r="I147" s="103">
        <v>11500.02</v>
      </c>
      <c r="J147" s="103" t="e">
        <f>VLOOKUP(I147,Presupuesto!$B$11:$C$565,2,0)</f>
        <v>#N/A</v>
      </c>
      <c r="K147" s="100" t="str">
        <f t="shared" si="2"/>
        <v>Posgrado</v>
      </c>
      <c r="L147" s="100" t="s">
        <v>405</v>
      </c>
    </row>
    <row r="148" spans="3:12" ht="15.75" hidden="1" thickBot="1" x14ac:dyDescent="0.3">
      <c r="C148" s="142" t="s">
        <v>84</v>
      </c>
      <c r="D148" s="202"/>
      <c r="E148" s="154">
        <v>12</v>
      </c>
      <c r="F148" s="141">
        <v>30000</v>
      </c>
      <c r="G148" s="115">
        <f>D148*E148*F148</f>
        <v>0</v>
      </c>
      <c r="H148" s="166" t="s">
        <v>1451</v>
      </c>
      <c r="I148" s="116">
        <v>12910.14</v>
      </c>
      <c r="J148" s="116" t="e">
        <f>VLOOKUP(I148,Presupuesto!$B$11:$C$565,2,0)</f>
        <v>#N/A</v>
      </c>
      <c r="K148" s="100" t="str">
        <f t="shared" si="2"/>
        <v>Posgrado</v>
      </c>
      <c r="L148" s="100" t="s">
        <v>405</v>
      </c>
    </row>
    <row r="149" spans="3:12" hidden="1" x14ac:dyDescent="0.25">
      <c r="C149" s="174" t="s">
        <v>58</v>
      </c>
      <c r="D149" s="165"/>
      <c r="E149" s="156">
        <v>0</v>
      </c>
      <c r="F149" s="119">
        <f>IF(E148=0,"",(G148/E148)/12*E148)</f>
        <v>0</v>
      </c>
      <c r="G149" s="99">
        <f>F149</f>
        <v>0</v>
      </c>
      <c r="H149" s="166" t="s">
        <v>1451</v>
      </c>
      <c r="I149" s="103">
        <v>12910.14</v>
      </c>
      <c r="J149" s="118" t="e">
        <f>VLOOKUP(I149,Presupuesto!$B$11:$C$565,2,0)</f>
        <v>#N/A</v>
      </c>
      <c r="K149" s="100" t="str">
        <f t="shared" si="2"/>
        <v>Posgrado</v>
      </c>
      <c r="L149" s="100" t="s">
        <v>405</v>
      </c>
    </row>
    <row r="150" spans="3:12" ht="15.75" hidden="1" thickBot="1" x14ac:dyDescent="0.3">
      <c r="C150" s="175" t="s">
        <v>59</v>
      </c>
      <c r="D150" s="165"/>
      <c r="E150" s="156">
        <v>0</v>
      </c>
      <c r="F150" s="102">
        <f>IF(E148&lt;6,"",((E148-6)/12)*(G148/E148))</f>
        <v>0</v>
      </c>
      <c r="G150" s="99">
        <f>F150</f>
        <v>0</v>
      </c>
      <c r="H150" s="166" t="s">
        <v>1451</v>
      </c>
      <c r="I150" s="103">
        <v>12910.14</v>
      </c>
      <c r="J150" s="103" t="e">
        <f>VLOOKUP(I150,Presupuesto!$B$11:$C$565,2,0)</f>
        <v>#N/A</v>
      </c>
      <c r="K150" s="100" t="str">
        <f t="shared" si="2"/>
        <v>Posgrado</v>
      </c>
      <c r="L150" s="100" t="s">
        <v>405</v>
      </c>
    </row>
    <row r="151" spans="3:12" ht="15.75" hidden="1" thickBot="1" x14ac:dyDescent="0.3">
      <c r="C151" s="142" t="s">
        <v>60</v>
      </c>
      <c r="D151" s="202"/>
      <c r="E151" s="154">
        <v>12</v>
      </c>
      <c r="F151" s="120">
        <v>30000</v>
      </c>
      <c r="G151" s="115">
        <f>D151*E151*F151</f>
        <v>0</v>
      </c>
      <c r="H151" s="166" t="s">
        <v>1451</v>
      </c>
      <c r="I151" s="116">
        <v>24900</v>
      </c>
      <c r="J151" s="116" t="e">
        <f>VLOOKUP(I151,Presupuesto!$B$11:$C$565,2,0)</f>
        <v>#N/A</v>
      </c>
      <c r="K151" s="100" t="str">
        <f t="shared" si="2"/>
        <v>Posgrado</v>
      </c>
      <c r="L151" s="100" t="s">
        <v>405</v>
      </c>
    </row>
    <row r="152" spans="3:12" hidden="1" x14ac:dyDescent="0.25">
      <c r="C152" s="174" t="s">
        <v>58</v>
      </c>
      <c r="D152" s="165"/>
      <c r="E152" s="156">
        <v>0</v>
      </c>
      <c r="F152" s="102">
        <v>0</v>
      </c>
      <c r="G152" s="99">
        <f>F152</f>
        <v>0</v>
      </c>
      <c r="H152" s="166" t="s">
        <v>1451</v>
      </c>
      <c r="I152" s="103">
        <v>24900</v>
      </c>
      <c r="J152" s="118" t="e">
        <f>VLOOKUP(I152,Presupuesto!$B$11:$C$565,2,0)</f>
        <v>#N/A</v>
      </c>
      <c r="K152" s="100" t="str">
        <f t="shared" si="2"/>
        <v>Posgrado</v>
      </c>
      <c r="L152" s="100" t="s">
        <v>405</v>
      </c>
    </row>
    <row r="153" spans="3:12" ht="15.75" hidden="1" thickBot="1" x14ac:dyDescent="0.3">
      <c r="C153" s="175" t="s">
        <v>59</v>
      </c>
      <c r="D153" s="165"/>
      <c r="E153" s="156">
        <v>0</v>
      </c>
      <c r="F153" s="102">
        <v>0</v>
      </c>
      <c r="G153" s="99">
        <f>F153</f>
        <v>0</v>
      </c>
      <c r="H153" s="166" t="s">
        <v>1451</v>
      </c>
      <c r="I153" s="103"/>
      <c r="J153" s="103" t="e">
        <f>VLOOKUP(I153,Presupuesto!$B$11:$C$565,2,0)</f>
        <v>#N/A</v>
      </c>
      <c r="K153" s="100" t="str">
        <f t="shared" si="2"/>
        <v>Posgrado</v>
      </c>
      <c r="L153" s="100" t="s">
        <v>405</v>
      </c>
    </row>
    <row r="154" spans="3:12" ht="15.75" hidden="1" thickBot="1" x14ac:dyDescent="0.3">
      <c r="C154" s="142" t="s">
        <v>61</v>
      </c>
      <c r="D154" s="202"/>
      <c r="E154" s="154">
        <v>12</v>
      </c>
      <c r="F154" s="120">
        <v>30000</v>
      </c>
      <c r="G154" s="115">
        <f>D154*E154*F154</f>
        <v>0</v>
      </c>
      <c r="H154" s="166" t="s">
        <v>1451</v>
      </c>
      <c r="I154" s="116" t="s">
        <v>509</v>
      </c>
      <c r="J154" s="116" t="str">
        <f>VLOOKUP(I154,Presupuesto!$B$11:$C$565,2,0)</f>
        <v>SUELDOS Y SALARIOS PERMANENTES</v>
      </c>
      <c r="K154" s="100" t="str">
        <f t="shared" si="2"/>
        <v>Posgrado</v>
      </c>
      <c r="L154" s="100" t="s">
        <v>405</v>
      </c>
    </row>
    <row r="155" spans="3:12" hidden="1" x14ac:dyDescent="0.25">
      <c r="C155" s="174" t="s">
        <v>58</v>
      </c>
      <c r="D155" s="172"/>
      <c r="E155" s="133">
        <v>0</v>
      </c>
      <c r="F155" s="121">
        <f>IF(E154=0,"",(G154/E154)/12*E154)</f>
        <v>0</v>
      </c>
      <c r="G155" s="122">
        <f>F155</f>
        <v>0</v>
      </c>
      <c r="H155" s="166" t="s">
        <v>1451</v>
      </c>
      <c r="I155" s="103">
        <v>11500</v>
      </c>
      <c r="J155" s="118" t="e">
        <f>VLOOKUP(I155,Presupuesto!$B$11:$C$565,2,0)</f>
        <v>#N/A</v>
      </c>
      <c r="K155" s="100" t="str">
        <f t="shared" si="2"/>
        <v>Posgrado</v>
      </c>
      <c r="L155" s="100" t="s">
        <v>405</v>
      </c>
    </row>
    <row r="156" spans="3:12" ht="15.75" hidden="1" thickBot="1" x14ac:dyDescent="0.3">
      <c r="C156" s="176" t="s">
        <v>59</v>
      </c>
      <c r="D156" s="164"/>
      <c r="E156" s="134">
        <v>0</v>
      </c>
      <c r="F156" s="107">
        <f>IF(E154&lt;6,"",((E154-6)/12)*(G154/E154))</f>
        <v>0</v>
      </c>
      <c r="G156" s="107">
        <f>F156</f>
        <v>0</v>
      </c>
      <c r="H156" s="164"/>
      <c r="I156" s="108">
        <v>11500.02</v>
      </c>
      <c r="J156" s="103" t="e">
        <f>VLOOKUP(I156,Presupuesto!$B$11:$C$565,2,0)</f>
        <v>#N/A</v>
      </c>
      <c r="K156" s="100" t="str">
        <f t="shared" si="2"/>
        <v>Posgrado</v>
      </c>
      <c r="L156" s="100" t="s">
        <v>405</v>
      </c>
    </row>
  </sheetData>
  <conditionalFormatting sqref="E84">
    <cfRule type="cellIs" dxfId="2" priority="3" operator="greaterThan">
      <formula>12</formula>
    </cfRule>
  </conditionalFormatting>
  <conditionalFormatting sqref="E145">
    <cfRule type="cellIs" dxfId="1" priority="1" operator="greaterThan">
      <formula>12</formula>
    </cfRule>
  </conditionalFormatting>
  <dataValidations xWindow="467" yWindow="519" count="6">
    <dataValidation type="list" allowBlank="1" showInputMessage="1" showErrorMessage="1" errorTitle="¡Ingreso no Válido!" error="Por favor seleccione una opción de la lista" promptTitle="Tipo de Presupuesto" prompt="Seleccione una opción de la lista." sqref="H17:H34 H45:H95 H106:H156">
      <formula1>$R$2:$S$2</formula1>
    </dataValidation>
    <dataValidation type="list" allowBlank="1" showInputMessage="1" showErrorMessage="1" errorTitle="¡Ingreso Inválido!" error="Seleccione una opción de la lista" promptTitle="Mes Requerido" prompt="Seleccione el mes en el que requiere el recurso." sqref="L17:L34 L45:L95 L106:L156">
      <formula1>$U$2:$AF$2</formula1>
    </dataValidation>
    <dataValidation type="list" allowBlank="1" showInputMessage="1" showErrorMessage="1" sqref="C17 C20 C23 C26 C29 C32 C45 C48 C51 C54 C57 C60 C63 C66 C69 C72 C75 C78 C81 C84 C106 C109 C112 C115 C118 C121 C124 C127 C130 C133 C136 C139 C142 C145">
      <formula1>$BZ$2:$CM$2</formula1>
    </dataValidation>
    <dataValidation type="list" allowBlank="1" showInputMessage="1" showErrorMessage="1" errorTitle="¡Ingreso Inválido!" error="Verifique el valor ingresado." sqref="I17:I34 I45:I95">
      <formula1>$A$1:$UI$1</formula1>
    </dataValidation>
    <dataValidation type="list" allowBlank="1" showInputMessage="1" showErrorMessage="1" errorTitle="¡Ingreso Inválido!" error="Seleccione una opción de la lista." promptTitle="Dimensión Estratégica" prompt="Seleccione una opción de la lista." sqref="K17:K34 K45:K95 K106:K156">
      <formula1>$A$2:$O$2</formula1>
    </dataValidation>
    <dataValidation type="list" allowBlank="1" showInputMessage="1" showErrorMessage="1" errorTitle="¡Ingreso Inválido!" error="Verifique el valor ingresado." sqref="I106:I156">
      <formula1>$A$1:$VD$1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2"/>
  <sheetViews>
    <sheetView showGridLines="0" topLeftCell="A76" zoomScale="84" zoomScaleNormal="84" workbookViewId="0">
      <selection activeCell="I77" sqref="I77"/>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42.28515625" style="87" customWidth="1"/>
    <col min="10" max="10" width="44.7109375" style="87" customWidth="1"/>
    <col min="11" max="11" width="13.42578125" style="87" bestFit="1" customWidth="1"/>
    <col min="12" max="16384" width="11.5703125" style="87"/>
  </cols>
  <sheetData>
    <row r="1" spans="1:555" ht="26.25" hidden="1" x14ac:dyDescent="0.25">
      <c r="A1" s="190" t="s">
        <v>260</v>
      </c>
      <c r="B1" s="193" t="s">
        <v>261</v>
      </c>
      <c r="C1" s="184" t="s">
        <v>262</v>
      </c>
      <c r="D1" s="184" t="s">
        <v>509</v>
      </c>
      <c r="E1" s="184" t="s">
        <v>511</v>
      </c>
      <c r="F1" s="184" t="s">
        <v>513</v>
      </c>
      <c r="G1" s="184" t="s">
        <v>515</v>
      </c>
      <c r="H1" s="184" t="s">
        <v>517</v>
      </c>
      <c r="I1" s="184" t="s">
        <v>519</v>
      </c>
      <c r="J1" s="184" t="s">
        <v>263</v>
      </c>
      <c r="K1" s="184" t="s">
        <v>522</v>
      </c>
      <c r="L1" s="184" t="s">
        <v>264</v>
      </c>
      <c r="M1" s="184" t="s">
        <v>524</v>
      </c>
      <c r="N1" s="184" t="s">
        <v>526</v>
      </c>
      <c r="O1" s="184" t="s">
        <v>528</v>
      </c>
      <c r="P1" s="184" t="s">
        <v>265</v>
      </c>
      <c r="Q1" s="184" t="s">
        <v>529</v>
      </c>
      <c r="R1" s="184" t="s">
        <v>532</v>
      </c>
      <c r="S1" s="184" t="s">
        <v>266</v>
      </c>
      <c r="T1" s="184" t="s">
        <v>534</v>
      </c>
      <c r="U1" s="184" t="s">
        <v>267</v>
      </c>
      <c r="V1" s="184" t="s">
        <v>535</v>
      </c>
      <c r="W1" s="184" t="s">
        <v>536</v>
      </c>
      <c r="X1" s="184" t="s">
        <v>540</v>
      </c>
      <c r="Y1" s="184" t="s">
        <v>283</v>
      </c>
      <c r="Z1" s="184" t="s">
        <v>541</v>
      </c>
      <c r="AA1" s="184" t="s">
        <v>543</v>
      </c>
      <c r="AB1" s="184" t="s">
        <v>545</v>
      </c>
      <c r="AC1" s="184" t="s">
        <v>284</v>
      </c>
      <c r="AD1" s="184" t="s">
        <v>547</v>
      </c>
      <c r="AE1" s="184" t="s">
        <v>549</v>
      </c>
      <c r="AF1" s="184" t="s">
        <v>551</v>
      </c>
      <c r="AG1" s="184" t="s">
        <v>553</v>
      </c>
      <c r="AH1" s="184" t="s">
        <v>259</v>
      </c>
      <c r="AI1" s="184" t="s">
        <v>555</v>
      </c>
      <c r="AJ1" s="193" t="s">
        <v>268</v>
      </c>
      <c r="AK1" s="184" t="s">
        <v>557</v>
      </c>
      <c r="AL1" s="184" t="s">
        <v>269</v>
      </c>
      <c r="AM1" s="184" t="s">
        <v>559</v>
      </c>
      <c r="AN1" s="184" t="s">
        <v>561</v>
      </c>
      <c r="AO1" s="184" t="s">
        <v>270</v>
      </c>
      <c r="AP1" s="184" t="s">
        <v>563</v>
      </c>
      <c r="AQ1" s="184" t="s">
        <v>565</v>
      </c>
      <c r="AR1" s="184" t="s">
        <v>271</v>
      </c>
      <c r="AS1" s="184" t="s">
        <v>566</v>
      </c>
      <c r="AT1" s="184" t="s">
        <v>568</v>
      </c>
      <c r="AU1" s="184" t="s">
        <v>569</v>
      </c>
      <c r="AV1" s="184" t="s">
        <v>570</v>
      </c>
      <c r="AW1" s="184" t="s">
        <v>572</v>
      </c>
      <c r="AX1" s="184" t="s">
        <v>574</v>
      </c>
      <c r="AY1" s="184" t="s">
        <v>575</v>
      </c>
      <c r="AZ1" s="184" t="s">
        <v>272</v>
      </c>
      <c r="BA1" s="184" t="s">
        <v>577</v>
      </c>
      <c r="BB1" s="184" t="s">
        <v>579</v>
      </c>
      <c r="BC1" s="184" t="s">
        <v>581</v>
      </c>
      <c r="BD1" s="184" t="s">
        <v>583</v>
      </c>
      <c r="BE1" s="184" t="s">
        <v>585</v>
      </c>
      <c r="BF1" s="184" t="s">
        <v>587</v>
      </c>
      <c r="BG1" s="184" t="s">
        <v>589</v>
      </c>
      <c r="BH1" s="184" t="s">
        <v>591</v>
      </c>
      <c r="BI1" s="184" t="s">
        <v>285</v>
      </c>
      <c r="BJ1" s="184" t="s">
        <v>593</v>
      </c>
      <c r="BK1" s="184" t="s">
        <v>595</v>
      </c>
      <c r="BL1" s="184" t="s">
        <v>597</v>
      </c>
      <c r="BM1" s="184" t="s">
        <v>599</v>
      </c>
      <c r="BN1" s="184" t="s">
        <v>601</v>
      </c>
      <c r="BO1" s="184" t="s">
        <v>603</v>
      </c>
      <c r="BP1" s="184" t="s">
        <v>605</v>
      </c>
      <c r="BQ1" s="184" t="s">
        <v>607</v>
      </c>
      <c r="BR1" s="184" t="s">
        <v>609</v>
      </c>
      <c r="BS1" s="184" t="s">
        <v>611</v>
      </c>
      <c r="BT1" s="193" t="s">
        <v>273</v>
      </c>
      <c r="BU1" s="184" t="s">
        <v>274</v>
      </c>
      <c r="BV1" s="184" t="s">
        <v>613</v>
      </c>
      <c r="BW1" s="184" t="s">
        <v>275</v>
      </c>
      <c r="BX1" s="184" t="s">
        <v>615</v>
      </c>
      <c r="BY1" s="184" t="s">
        <v>617</v>
      </c>
      <c r="BZ1" s="193" t="s">
        <v>276</v>
      </c>
      <c r="CA1" s="184" t="s">
        <v>277</v>
      </c>
      <c r="CB1" s="184" t="s">
        <v>619</v>
      </c>
      <c r="CC1" s="184" t="s">
        <v>278</v>
      </c>
      <c r="CD1" s="184" t="s">
        <v>621</v>
      </c>
      <c r="CE1" s="184" t="s">
        <v>623</v>
      </c>
      <c r="CF1" s="184" t="s">
        <v>625</v>
      </c>
      <c r="CG1" s="193" t="s">
        <v>279</v>
      </c>
      <c r="CH1" s="184" t="s">
        <v>631</v>
      </c>
      <c r="CI1" s="184" t="s">
        <v>633</v>
      </c>
      <c r="CJ1" s="184" t="s">
        <v>280</v>
      </c>
      <c r="CK1" s="184" t="s">
        <v>627</v>
      </c>
      <c r="CL1" s="184" t="s">
        <v>629</v>
      </c>
      <c r="CM1" s="184" t="s">
        <v>281</v>
      </c>
      <c r="CN1" s="184" t="s">
        <v>635</v>
      </c>
      <c r="CO1" s="184" t="s">
        <v>282</v>
      </c>
      <c r="CP1" s="184" t="s">
        <v>636</v>
      </c>
      <c r="CQ1" s="181" t="s">
        <v>286</v>
      </c>
      <c r="CR1" s="193" t="s">
        <v>287</v>
      </c>
      <c r="CS1" s="184" t="s">
        <v>637</v>
      </c>
      <c r="CT1" s="184" t="s">
        <v>638</v>
      </c>
      <c r="CU1" s="184" t="s">
        <v>640</v>
      </c>
      <c r="CV1" s="184" t="s">
        <v>288</v>
      </c>
      <c r="CW1" s="184" t="s">
        <v>642</v>
      </c>
      <c r="CX1" s="184" t="s">
        <v>644</v>
      </c>
      <c r="CY1" s="184" t="s">
        <v>646</v>
      </c>
      <c r="CZ1" s="184" t="s">
        <v>648</v>
      </c>
      <c r="DA1" s="184" t="s">
        <v>650</v>
      </c>
      <c r="DB1" s="184" t="s">
        <v>652</v>
      </c>
      <c r="DC1" s="193" t="s">
        <v>289</v>
      </c>
      <c r="DD1" s="184" t="s">
        <v>290</v>
      </c>
      <c r="DE1" s="184" t="s">
        <v>654</v>
      </c>
      <c r="DF1" s="184" t="s">
        <v>291</v>
      </c>
      <c r="DG1" s="184" t="s">
        <v>656</v>
      </c>
      <c r="DH1" s="184" t="s">
        <v>658</v>
      </c>
      <c r="DI1" s="184" t="s">
        <v>660</v>
      </c>
      <c r="DJ1" s="184" t="s">
        <v>662</v>
      </c>
      <c r="DK1" s="184" t="s">
        <v>664</v>
      </c>
      <c r="DL1" s="184" t="s">
        <v>666</v>
      </c>
      <c r="DM1" s="184" t="s">
        <v>668</v>
      </c>
      <c r="DN1" s="184" t="s">
        <v>292</v>
      </c>
      <c r="DO1" s="184" t="s">
        <v>670</v>
      </c>
      <c r="DP1" s="184" t="s">
        <v>672</v>
      </c>
      <c r="DQ1" s="184" t="s">
        <v>674</v>
      </c>
      <c r="DR1" s="193" t="s">
        <v>293</v>
      </c>
      <c r="DS1" s="184" t="s">
        <v>676</v>
      </c>
      <c r="DT1" s="184" t="s">
        <v>294</v>
      </c>
      <c r="DU1" s="184" t="s">
        <v>678</v>
      </c>
      <c r="DV1" s="184" t="s">
        <v>295</v>
      </c>
      <c r="DW1" s="184" t="s">
        <v>680</v>
      </c>
      <c r="DX1" s="184" t="s">
        <v>682</v>
      </c>
      <c r="DY1" s="184" t="s">
        <v>684</v>
      </c>
      <c r="DZ1" s="184" t="s">
        <v>686</v>
      </c>
      <c r="EA1" s="184" t="s">
        <v>688</v>
      </c>
      <c r="EB1" s="184" t="s">
        <v>690</v>
      </c>
      <c r="EC1" s="184" t="s">
        <v>692</v>
      </c>
      <c r="ED1" s="184" t="s">
        <v>694</v>
      </c>
      <c r="EE1" s="184" t="s">
        <v>696</v>
      </c>
      <c r="EF1" s="184" t="s">
        <v>698</v>
      </c>
      <c r="EG1" s="184" t="s">
        <v>700</v>
      </c>
      <c r="EH1" s="193" t="s">
        <v>296</v>
      </c>
      <c r="EI1" s="184" t="s">
        <v>702</v>
      </c>
      <c r="EJ1" s="184" t="s">
        <v>297</v>
      </c>
      <c r="EK1" s="184" t="s">
        <v>704</v>
      </c>
      <c r="EL1" s="184" t="s">
        <v>706</v>
      </c>
      <c r="EM1" s="184" t="s">
        <v>298</v>
      </c>
      <c r="EN1" s="184" t="s">
        <v>708</v>
      </c>
      <c r="EO1" s="184" t="s">
        <v>710</v>
      </c>
      <c r="EP1" s="184" t="s">
        <v>299</v>
      </c>
      <c r="EQ1" s="184" t="s">
        <v>712</v>
      </c>
      <c r="ER1" s="184" t="s">
        <v>714</v>
      </c>
      <c r="ES1" s="184" t="s">
        <v>716</v>
      </c>
      <c r="ET1" s="184" t="s">
        <v>300</v>
      </c>
      <c r="EU1" s="184" t="s">
        <v>718</v>
      </c>
      <c r="EV1" s="184" t="s">
        <v>720</v>
      </c>
      <c r="EW1" s="193" t="s">
        <v>301</v>
      </c>
      <c r="EX1" s="184" t="s">
        <v>302</v>
      </c>
      <c r="EY1" s="184" t="s">
        <v>722</v>
      </c>
      <c r="EZ1" s="184" t="s">
        <v>724</v>
      </c>
      <c r="FA1" s="184" t="s">
        <v>726</v>
      </c>
      <c r="FB1" s="184" t="s">
        <v>728</v>
      </c>
      <c r="FC1" s="184" t="s">
        <v>303</v>
      </c>
      <c r="FD1" s="184" t="s">
        <v>730</v>
      </c>
      <c r="FE1" s="184" t="s">
        <v>732</v>
      </c>
      <c r="FF1" s="184" t="s">
        <v>734</v>
      </c>
      <c r="FG1" s="184" t="s">
        <v>736</v>
      </c>
      <c r="FH1" s="184" t="s">
        <v>738</v>
      </c>
      <c r="FI1" s="184" t="s">
        <v>304</v>
      </c>
      <c r="FJ1" s="184" t="s">
        <v>741</v>
      </c>
      <c r="FK1" s="184" t="s">
        <v>305</v>
      </c>
      <c r="FL1" s="184" t="s">
        <v>744</v>
      </c>
      <c r="FM1" s="184" t="s">
        <v>745</v>
      </c>
      <c r="FN1" s="184" t="s">
        <v>747</v>
      </c>
      <c r="FO1" s="184" t="s">
        <v>306</v>
      </c>
      <c r="FP1" s="184" t="s">
        <v>750</v>
      </c>
      <c r="FQ1" s="184" t="s">
        <v>751</v>
      </c>
      <c r="FR1" s="184" t="s">
        <v>753</v>
      </c>
      <c r="FS1" s="184" t="s">
        <v>307</v>
      </c>
      <c r="FT1" s="184" t="s">
        <v>756</v>
      </c>
      <c r="FU1" s="184" t="s">
        <v>758</v>
      </c>
      <c r="FV1" s="184" t="s">
        <v>760</v>
      </c>
      <c r="FW1" s="193" t="s">
        <v>308</v>
      </c>
      <c r="FX1" s="193" t="s">
        <v>309</v>
      </c>
      <c r="FY1" s="184" t="s">
        <v>315</v>
      </c>
      <c r="FZ1" s="184" t="s">
        <v>762</v>
      </c>
      <c r="GA1" s="184" t="s">
        <v>764</v>
      </c>
      <c r="GB1" s="184" t="s">
        <v>766</v>
      </c>
      <c r="GC1" s="184" t="s">
        <v>768</v>
      </c>
      <c r="GD1" s="184" t="s">
        <v>770</v>
      </c>
      <c r="GE1" s="184" t="s">
        <v>772</v>
      </c>
      <c r="GF1" s="193" t="s">
        <v>310</v>
      </c>
      <c r="GG1" s="184" t="s">
        <v>316</v>
      </c>
      <c r="GH1" s="184" t="s">
        <v>774</v>
      </c>
      <c r="GI1" s="184" t="s">
        <v>776</v>
      </c>
      <c r="GJ1" s="184" t="s">
        <v>777</v>
      </c>
      <c r="GK1" s="184" t="s">
        <v>317</v>
      </c>
      <c r="GL1" s="184" t="s">
        <v>780</v>
      </c>
      <c r="GM1" s="184" t="s">
        <v>781</v>
      </c>
      <c r="GN1" s="193" t="s">
        <v>311</v>
      </c>
      <c r="GO1" s="184" t="s">
        <v>312</v>
      </c>
      <c r="GP1" s="184" t="s">
        <v>783</v>
      </c>
      <c r="GQ1" s="184" t="s">
        <v>785</v>
      </c>
      <c r="GR1" s="184" t="s">
        <v>787</v>
      </c>
      <c r="GS1" s="184" t="s">
        <v>789</v>
      </c>
      <c r="GT1" s="184" t="s">
        <v>791</v>
      </c>
      <c r="GU1" s="193" t="s">
        <v>313</v>
      </c>
      <c r="GV1" s="184" t="s">
        <v>314</v>
      </c>
      <c r="GW1" s="184" t="s">
        <v>793</v>
      </c>
      <c r="GX1" s="184" t="s">
        <v>795</v>
      </c>
      <c r="GY1" s="184" t="s">
        <v>797</v>
      </c>
      <c r="GZ1" s="184" t="s">
        <v>799</v>
      </c>
      <c r="HA1" s="184" t="s">
        <v>801</v>
      </c>
      <c r="HB1" s="184" t="s">
        <v>803</v>
      </c>
      <c r="HC1" s="181" t="s">
        <v>318</v>
      </c>
      <c r="HD1" s="193" t="s">
        <v>319</v>
      </c>
      <c r="HE1" s="184" t="s">
        <v>320</v>
      </c>
      <c r="HF1" s="184" t="s">
        <v>805</v>
      </c>
      <c r="HG1" s="184" t="s">
        <v>807</v>
      </c>
      <c r="HH1" s="184" t="s">
        <v>809</v>
      </c>
      <c r="HI1" s="184" t="s">
        <v>811</v>
      </c>
      <c r="HJ1" s="184" t="s">
        <v>321</v>
      </c>
      <c r="HK1" s="184" t="s">
        <v>814</v>
      </c>
      <c r="HL1" s="184" t="s">
        <v>338</v>
      </c>
      <c r="HM1" s="184" t="s">
        <v>852</v>
      </c>
      <c r="HN1" s="184" t="s">
        <v>854</v>
      </c>
      <c r="HO1" s="184" t="s">
        <v>856</v>
      </c>
      <c r="HP1" s="193" t="s">
        <v>322</v>
      </c>
      <c r="HQ1" s="184" t="s">
        <v>816</v>
      </c>
      <c r="HR1" s="184" t="s">
        <v>818</v>
      </c>
      <c r="HS1" s="184" t="s">
        <v>323</v>
      </c>
      <c r="HT1" s="184" t="s">
        <v>821</v>
      </c>
      <c r="HU1" s="184" t="s">
        <v>823</v>
      </c>
      <c r="HV1" s="184" t="s">
        <v>824</v>
      </c>
      <c r="HW1" s="184" t="s">
        <v>826</v>
      </c>
      <c r="HX1" s="193" t="s">
        <v>324</v>
      </c>
      <c r="HY1" s="184" t="s">
        <v>828</v>
      </c>
      <c r="HZ1" s="184" t="s">
        <v>830</v>
      </c>
      <c r="IA1" s="184" t="s">
        <v>832</v>
      </c>
      <c r="IB1" s="184" t="s">
        <v>325</v>
      </c>
      <c r="IC1" s="184" t="s">
        <v>834</v>
      </c>
      <c r="ID1" s="184" t="s">
        <v>836</v>
      </c>
      <c r="IE1" s="184" t="s">
        <v>326</v>
      </c>
      <c r="IF1" s="184" t="s">
        <v>838</v>
      </c>
      <c r="IG1" s="184" t="s">
        <v>840</v>
      </c>
      <c r="IH1" s="184" t="s">
        <v>327</v>
      </c>
      <c r="II1" s="184" t="s">
        <v>842</v>
      </c>
      <c r="IJ1" s="184" t="s">
        <v>844</v>
      </c>
      <c r="IK1" s="184" t="s">
        <v>846</v>
      </c>
      <c r="IL1" s="184" t="s">
        <v>848</v>
      </c>
      <c r="IM1" s="184" t="s">
        <v>328</v>
      </c>
      <c r="IN1" s="184" t="s">
        <v>850</v>
      </c>
      <c r="IO1" s="193" t="s">
        <v>329</v>
      </c>
      <c r="IP1" s="184" t="s">
        <v>858</v>
      </c>
      <c r="IQ1" s="184" t="s">
        <v>860</v>
      </c>
      <c r="IR1" s="184" t="s">
        <v>330</v>
      </c>
      <c r="IS1" s="184" t="s">
        <v>862</v>
      </c>
      <c r="IT1" s="184" t="s">
        <v>864</v>
      </c>
      <c r="IU1" s="184" t="s">
        <v>866</v>
      </c>
      <c r="IV1" s="193" t="s">
        <v>331</v>
      </c>
      <c r="IW1" s="184" t="s">
        <v>868</v>
      </c>
      <c r="IX1" s="184" t="s">
        <v>332</v>
      </c>
      <c r="IY1" s="184" t="s">
        <v>871</v>
      </c>
      <c r="IZ1" s="184" t="s">
        <v>873</v>
      </c>
      <c r="JA1" s="184" t="s">
        <v>875</v>
      </c>
      <c r="JB1" s="184" t="s">
        <v>877</v>
      </c>
      <c r="JC1" s="184" t="s">
        <v>879</v>
      </c>
      <c r="JD1" s="184" t="s">
        <v>881</v>
      </c>
      <c r="JE1" s="184" t="s">
        <v>333</v>
      </c>
      <c r="JF1" s="184" t="s">
        <v>884</v>
      </c>
      <c r="JG1" s="184" t="s">
        <v>886</v>
      </c>
      <c r="JH1" s="184" t="s">
        <v>888</v>
      </c>
      <c r="JI1" s="184" t="s">
        <v>890</v>
      </c>
      <c r="JJ1" s="184" t="s">
        <v>892</v>
      </c>
      <c r="JK1" s="184" t="s">
        <v>894</v>
      </c>
      <c r="JL1" s="184" t="s">
        <v>896</v>
      </c>
      <c r="JM1" s="184" t="s">
        <v>898</v>
      </c>
      <c r="JN1" s="184" t="s">
        <v>334</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335</v>
      </c>
      <c r="KP1" s="184" t="s">
        <v>952</v>
      </c>
      <c r="KQ1" s="184" t="s">
        <v>336</v>
      </c>
      <c r="KR1" s="184" t="s">
        <v>955</v>
      </c>
      <c r="KS1" s="184" t="s">
        <v>957</v>
      </c>
      <c r="KT1" s="184" t="s">
        <v>959</v>
      </c>
      <c r="KU1" s="184" t="s">
        <v>961</v>
      </c>
      <c r="KV1" s="184" t="s">
        <v>337</v>
      </c>
      <c r="KW1" s="184" t="s">
        <v>964</v>
      </c>
      <c r="KX1" s="184" t="s">
        <v>966</v>
      </c>
      <c r="KY1" s="184" t="s">
        <v>968</v>
      </c>
      <c r="KZ1" s="184" t="s">
        <v>970</v>
      </c>
      <c r="LA1" s="184" t="s">
        <v>972</v>
      </c>
      <c r="LB1" s="184" t="s">
        <v>974</v>
      </c>
      <c r="LC1" s="184" t="s">
        <v>976</v>
      </c>
      <c r="LD1" s="181" t="s">
        <v>339</v>
      </c>
      <c r="LE1" s="193" t="s">
        <v>340</v>
      </c>
      <c r="LF1" s="184" t="s">
        <v>341</v>
      </c>
      <c r="LG1" s="184" t="s">
        <v>355</v>
      </c>
      <c r="LH1" s="184" t="s">
        <v>978</v>
      </c>
      <c r="LI1" s="184" t="s">
        <v>980</v>
      </c>
      <c r="LJ1" s="184" t="s">
        <v>982</v>
      </c>
      <c r="LK1" s="184" t="s">
        <v>984</v>
      </c>
      <c r="LL1" s="184" t="s">
        <v>356</v>
      </c>
      <c r="LM1" s="184" t="s">
        <v>986</v>
      </c>
      <c r="LN1" s="184" t="s">
        <v>357</v>
      </c>
      <c r="LO1" s="184" t="s">
        <v>988</v>
      </c>
      <c r="LP1" s="184" t="s">
        <v>342</v>
      </c>
      <c r="LQ1" s="184" t="s">
        <v>990</v>
      </c>
      <c r="LR1" s="184" t="s">
        <v>358</v>
      </c>
      <c r="LS1" s="184" t="s">
        <v>992</v>
      </c>
      <c r="LT1" s="184" t="s">
        <v>994</v>
      </c>
      <c r="LU1" s="184" t="s">
        <v>359</v>
      </c>
      <c r="LV1" s="193" t="s">
        <v>343</v>
      </c>
      <c r="LW1" s="184" t="s">
        <v>344</v>
      </c>
      <c r="LX1" s="184" t="s">
        <v>996</v>
      </c>
      <c r="LY1" s="184" t="s">
        <v>998</v>
      </c>
      <c r="LZ1" s="184" t="s">
        <v>999</v>
      </c>
      <c r="MA1" s="184" t="s">
        <v>1001</v>
      </c>
      <c r="MB1" s="184" t="s">
        <v>1002</v>
      </c>
      <c r="MC1" s="184" t="s">
        <v>1004</v>
      </c>
      <c r="MD1" s="184" t="s">
        <v>1006</v>
      </c>
      <c r="ME1" s="184" t="s">
        <v>1008</v>
      </c>
      <c r="MF1" s="184" t="s">
        <v>1010</v>
      </c>
      <c r="MG1" s="184" t="s">
        <v>345</v>
      </c>
      <c r="MH1" s="184" t="s">
        <v>1013</v>
      </c>
      <c r="MI1" s="184" t="s">
        <v>1014</v>
      </c>
      <c r="MJ1" s="184" t="s">
        <v>1016</v>
      </c>
      <c r="MK1" s="184" t="s">
        <v>346</v>
      </c>
      <c r="ML1" s="184" t="s">
        <v>1019</v>
      </c>
      <c r="MM1" s="184" t="s">
        <v>1020</v>
      </c>
      <c r="MN1" s="184" t="s">
        <v>1022</v>
      </c>
      <c r="MO1" s="184" t="s">
        <v>1024</v>
      </c>
      <c r="MP1" s="184" t="s">
        <v>347</v>
      </c>
      <c r="MQ1" s="184" t="s">
        <v>1027</v>
      </c>
      <c r="MR1" s="184" t="s">
        <v>1029</v>
      </c>
      <c r="MS1" s="184" t="s">
        <v>1031</v>
      </c>
      <c r="MT1" s="184" t="s">
        <v>1033</v>
      </c>
      <c r="MU1" s="184" t="s">
        <v>348</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349</v>
      </c>
      <c r="NI1" s="184" t="s">
        <v>350</v>
      </c>
      <c r="NJ1" s="184" t="s">
        <v>1059</v>
      </c>
      <c r="NK1" s="184" t="s">
        <v>1061</v>
      </c>
      <c r="NL1" s="184" t="s">
        <v>1063</v>
      </c>
      <c r="NM1" s="184" t="s">
        <v>1065</v>
      </c>
      <c r="NN1" s="193" t="s">
        <v>351</v>
      </c>
      <c r="NO1" s="184" t="s">
        <v>352</v>
      </c>
      <c r="NP1" s="184" t="s">
        <v>1066</v>
      </c>
      <c r="NQ1" s="184" t="s">
        <v>353</v>
      </c>
      <c r="NR1" s="184" t="s">
        <v>1068</v>
      </c>
      <c r="NS1" s="184" t="s">
        <v>1070</v>
      </c>
      <c r="NT1" s="184" t="s">
        <v>354</v>
      </c>
      <c r="NU1" s="184" t="s">
        <v>1072</v>
      </c>
      <c r="NV1" s="181" t="s">
        <v>360</v>
      </c>
      <c r="NW1" s="193" t="s">
        <v>361</v>
      </c>
      <c r="NX1" s="184" t="s">
        <v>362</v>
      </c>
      <c r="NY1" s="184" t="s">
        <v>1075</v>
      </c>
      <c r="NZ1" s="184" t="s">
        <v>1077</v>
      </c>
      <c r="OA1" s="184" t="s">
        <v>363</v>
      </c>
      <c r="OB1" s="184" t="s">
        <v>373</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374</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364</v>
      </c>
      <c r="QA1" s="184" t="s">
        <v>1175</v>
      </c>
      <c r="QB1" s="184" t="s">
        <v>1177</v>
      </c>
      <c r="QC1" s="184" t="s">
        <v>1179</v>
      </c>
      <c r="QD1" s="184" t="s">
        <v>1181</v>
      </c>
      <c r="QE1" s="184" t="s">
        <v>1183</v>
      </c>
      <c r="QF1" s="193" t="s">
        <v>365</v>
      </c>
      <c r="QG1" s="184" t="s">
        <v>366</v>
      </c>
      <c r="QH1" s="184" t="s">
        <v>1185</v>
      </c>
      <c r="QI1" s="184" t="s">
        <v>1187</v>
      </c>
      <c r="QJ1" s="184" t="s">
        <v>1189</v>
      </c>
      <c r="QK1" s="184" t="s">
        <v>1191</v>
      </c>
      <c r="QL1" s="184" t="s">
        <v>1193</v>
      </c>
      <c r="QM1" s="184" t="s">
        <v>1195</v>
      </c>
      <c r="QN1" s="193" t="s">
        <v>367</v>
      </c>
      <c r="QO1" s="184" t="s">
        <v>1197</v>
      </c>
      <c r="QP1" s="184" t="s">
        <v>368</v>
      </c>
      <c r="QQ1" s="184" t="s">
        <v>375</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369</v>
      </c>
      <c r="RG1" s="184" t="s">
        <v>370</v>
      </c>
      <c r="RH1" s="184" t="s">
        <v>1227</v>
      </c>
      <c r="RI1" s="184" t="s">
        <v>1229</v>
      </c>
      <c r="RJ1" s="193" t="s">
        <v>371</v>
      </c>
      <c r="RK1" s="184" t="s">
        <v>372</v>
      </c>
      <c r="RL1" s="184" t="s">
        <v>1231</v>
      </c>
      <c r="RM1" s="184" t="s">
        <v>1232</v>
      </c>
      <c r="RN1" s="184" t="s">
        <v>1233</v>
      </c>
      <c r="RO1" s="184" t="s">
        <v>1234</v>
      </c>
      <c r="RP1" s="184" t="s">
        <v>1236</v>
      </c>
      <c r="RQ1" s="184" t="s">
        <v>1237</v>
      </c>
      <c r="RR1" s="184" t="s">
        <v>1239</v>
      </c>
      <c r="RS1" s="184" t="s">
        <v>1240</v>
      </c>
      <c r="RT1" s="181" t="s">
        <v>376</v>
      </c>
      <c r="RU1" s="193" t="s">
        <v>377</v>
      </c>
      <c r="RV1" s="184" t="s">
        <v>378</v>
      </c>
      <c r="RW1" s="184" t="s">
        <v>1242</v>
      </c>
      <c r="RX1" s="184" t="s">
        <v>1244</v>
      </c>
      <c r="RY1" s="184" t="s">
        <v>379</v>
      </c>
      <c r="RZ1" s="184" t="s">
        <v>1246</v>
      </c>
      <c r="SA1" s="184" t="s">
        <v>1248</v>
      </c>
      <c r="SB1" s="184" t="s">
        <v>1250</v>
      </c>
      <c r="SC1" s="184" t="s">
        <v>1252</v>
      </c>
      <c r="SD1" s="193" t="s">
        <v>380</v>
      </c>
      <c r="SE1" s="184" t="s">
        <v>381</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382</v>
      </c>
      <c r="SV1" s="193" t="s">
        <v>383</v>
      </c>
      <c r="SW1" s="184" t="s">
        <v>384</v>
      </c>
      <c r="SX1" s="184" t="s">
        <v>1284</v>
      </c>
      <c r="SY1" s="184" t="s">
        <v>1286</v>
      </c>
      <c r="SZ1" s="184" t="s">
        <v>1288</v>
      </c>
      <c r="TA1" s="184" t="s">
        <v>1290</v>
      </c>
      <c r="TB1" s="184" t="s">
        <v>1292</v>
      </c>
      <c r="TC1" s="184" t="s">
        <v>385</v>
      </c>
      <c r="TD1" s="184" t="s">
        <v>1294</v>
      </c>
      <c r="TE1" s="184" t="s">
        <v>1296</v>
      </c>
      <c r="TF1" s="184" t="s">
        <v>1298</v>
      </c>
      <c r="TG1" s="184" t="s">
        <v>1300</v>
      </c>
      <c r="TH1" s="184" t="s">
        <v>1302</v>
      </c>
      <c r="TI1" s="184" t="s">
        <v>1304</v>
      </c>
      <c r="TJ1" s="193" t="s">
        <v>386</v>
      </c>
      <c r="TK1" s="184" t="s">
        <v>387</v>
      </c>
      <c r="TL1" s="184" t="s">
        <v>388</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1463</v>
      </c>
      <c r="K2" s="124" t="s">
        <v>1377</v>
      </c>
      <c r="L2" s="124" t="s">
        <v>1378</v>
      </c>
      <c r="M2" s="124" t="s">
        <v>1379</v>
      </c>
      <c r="N2" s="124" t="s">
        <v>1380</v>
      </c>
      <c r="R2" s="124" t="s">
        <v>137</v>
      </c>
      <c r="S2" s="124" t="s">
        <v>1451</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393</v>
      </c>
      <c r="D5" s="89">
        <f>SUMIF($C:$C,$C$10,D:D)</f>
        <v>299400</v>
      </c>
    </row>
    <row r="8" spans="1:555" x14ac:dyDescent="0.25">
      <c r="C8" s="70" t="s">
        <v>62</v>
      </c>
      <c r="D8" s="70"/>
      <c r="E8" s="70"/>
      <c r="F8" s="563" t="s">
        <v>1495</v>
      </c>
      <c r="G8" s="563"/>
      <c r="H8" s="563"/>
      <c r="I8" s="563"/>
    </row>
    <row r="9" spans="1:555" ht="15.75" thickBot="1" x14ac:dyDescent="0.3">
      <c r="C9" s="70"/>
      <c r="D9" s="70"/>
      <c r="E9" s="70"/>
      <c r="F9" s="70"/>
      <c r="G9" s="79"/>
      <c r="H9" s="70"/>
      <c r="I9" s="70"/>
    </row>
    <row r="10" spans="1:555" ht="15.75" thickBot="1" x14ac:dyDescent="0.3">
      <c r="C10" s="29" t="s">
        <v>43</v>
      </c>
      <c r="D10" s="30">
        <f>SUM(F17:F26)</f>
        <v>162000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t="s">
        <v>1623</v>
      </c>
      <c r="E13" s="95"/>
      <c r="F13" s="95"/>
      <c r="G13" s="95"/>
      <c r="H13" s="76"/>
      <c r="I13" s="76"/>
      <c r="J13" s="76"/>
      <c r="K13" s="114"/>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Equipar con la tecnologia y software apropiada para implementar las clases Virtuales en la carrera.         2) Realizar talleres para asesorar a los estudiantes en las clases virtuales.</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44</v>
      </c>
      <c r="D16" s="130" t="s">
        <v>55</v>
      </c>
      <c r="E16" s="130" t="s">
        <v>57</v>
      </c>
      <c r="F16" s="129" t="s">
        <v>27</v>
      </c>
      <c r="G16" s="135" t="s">
        <v>139</v>
      </c>
      <c r="H16" s="130" t="s">
        <v>46</v>
      </c>
      <c r="I16" s="130" t="s">
        <v>140</v>
      </c>
      <c r="J16" s="130" t="s">
        <v>420</v>
      </c>
      <c r="K16" s="130" t="s">
        <v>421</v>
      </c>
    </row>
    <row r="17" spans="2:11" x14ac:dyDescent="0.25">
      <c r="B17" s="95"/>
      <c r="C17" s="97" t="s">
        <v>63</v>
      </c>
      <c r="D17" s="160"/>
      <c r="E17" s="98">
        <v>2800</v>
      </c>
      <c r="F17" s="99">
        <f>D17*E17</f>
        <v>0</v>
      </c>
      <c r="G17" s="163" t="s">
        <v>1451</v>
      </c>
      <c r="H17" s="100" t="s">
        <v>998</v>
      </c>
      <c r="I17" s="100" t="str">
        <f>VLOOKUP(H17,Presupuesto!$B$11:$C$565,2,0)</f>
        <v>MUEBLES VARIOS DE OFICINA</v>
      </c>
      <c r="J17" s="225" t="s">
        <v>1463</v>
      </c>
      <c r="K17" s="100" t="s">
        <v>414</v>
      </c>
    </row>
    <row r="18" spans="2:11" ht="32.25" customHeight="1" x14ac:dyDescent="0.25">
      <c r="B18" s="95"/>
      <c r="C18" s="101" t="s">
        <v>64</v>
      </c>
      <c r="D18" s="153">
        <v>30</v>
      </c>
      <c r="E18" s="102">
        <v>2400</v>
      </c>
      <c r="F18" s="99">
        <f>D18*E18</f>
        <v>72000</v>
      </c>
      <c r="G18" s="163" t="s">
        <v>1451</v>
      </c>
      <c r="H18" s="103" t="s">
        <v>998</v>
      </c>
      <c r="I18" s="100" t="str">
        <f>VLOOKUP(H18,Presupuesto!$B$11:$C$565,2,0)</f>
        <v>MUEBLES VARIOS DE OFICINA</v>
      </c>
      <c r="J18" s="100" t="s">
        <v>1370</v>
      </c>
      <c r="K18" s="100" t="s">
        <v>406</v>
      </c>
    </row>
    <row r="19" spans="2:11" x14ac:dyDescent="0.25">
      <c r="B19" s="95"/>
      <c r="C19" s="101" t="s">
        <v>65</v>
      </c>
      <c r="D19" s="153"/>
      <c r="E19" s="102">
        <v>1000</v>
      </c>
      <c r="F19" s="99">
        <f t="shared" ref="F19:F26" si="0">D19*E19</f>
        <v>0</v>
      </c>
      <c r="G19" s="163"/>
      <c r="H19" s="103" t="s">
        <v>998</v>
      </c>
      <c r="I19" s="100" t="str">
        <f>VLOOKUP(H19,Presupuesto!$B$11:$C$565,2,0)</f>
        <v>MUEBLES VARIOS DE OFICINA</v>
      </c>
      <c r="J19" s="100" t="str">
        <f t="shared" ref="J19:J26" si="1">$J$17</f>
        <v>Posgrado</v>
      </c>
      <c r="K19" s="100" t="s">
        <v>405</v>
      </c>
    </row>
    <row r="20" spans="2:11" x14ac:dyDescent="0.25">
      <c r="B20" s="95"/>
      <c r="C20" s="101" t="s">
        <v>66</v>
      </c>
      <c r="D20" s="153"/>
      <c r="E20" s="102">
        <v>6000</v>
      </c>
      <c r="F20" s="99">
        <f t="shared" si="0"/>
        <v>0</v>
      </c>
      <c r="G20" s="163"/>
      <c r="H20" s="103" t="s">
        <v>998</v>
      </c>
      <c r="I20" s="100" t="str">
        <f>VLOOKUP(H20,Presupuesto!$B$11:$C$565,2,0)</f>
        <v>MUEBLES VARIOS DE OFICINA</v>
      </c>
      <c r="J20" s="100" t="str">
        <f t="shared" si="1"/>
        <v>Posgrado</v>
      </c>
      <c r="K20" s="100" t="s">
        <v>405</v>
      </c>
    </row>
    <row r="21" spans="2:11" x14ac:dyDescent="0.25">
      <c r="B21" s="95"/>
      <c r="C21" s="101" t="s">
        <v>1624</v>
      </c>
      <c r="D21" s="153">
        <v>30</v>
      </c>
      <c r="E21" s="102">
        <v>3000</v>
      </c>
      <c r="F21" s="99">
        <f t="shared" si="0"/>
        <v>90000</v>
      </c>
      <c r="G21" s="163" t="s">
        <v>1451</v>
      </c>
      <c r="H21" s="103" t="s">
        <v>998</v>
      </c>
      <c r="I21" s="100" t="str">
        <f>VLOOKUP(H21,Presupuesto!$B$11:$C$565,2,0)</f>
        <v>MUEBLES VARIOS DE OFICINA</v>
      </c>
      <c r="J21" s="100" t="s">
        <v>1370</v>
      </c>
      <c r="K21" s="100" t="s">
        <v>406</v>
      </c>
    </row>
    <row r="22" spans="2:11" x14ac:dyDescent="0.25">
      <c r="B22" s="95"/>
      <c r="C22" s="101" t="s">
        <v>68</v>
      </c>
      <c r="D22" s="153"/>
      <c r="E22" s="102">
        <v>10000</v>
      </c>
      <c r="F22" s="99">
        <f t="shared" si="0"/>
        <v>0</v>
      </c>
      <c r="G22" s="163"/>
      <c r="H22" s="103" t="s">
        <v>998</v>
      </c>
      <c r="I22" s="100" t="str">
        <f>VLOOKUP(H22,Presupuesto!$B$11:$C$565,2,0)</f>
        <v>MUEBLES VARIOS DE OFICINA</v>
      </c>
      <c r="J22" s="100" t="str">
        <f t="shared" si="1"/>
        <v>Posgrado</v>
      </c>
      <c r="K22" s="100" t="s">
        <v>405</v>
      </c>
    </row>
    <row r="23" spans="2:11" x14ac:dyDescent="0.25">
      <c r="B23" s="95"/>
      <c r="C23" s="101" t="s">
        <v>69</v>
      </c>
      <c r="D23" s="153"/>
      <c r="E23" s="102">
        <v>8000</v>
      </c>
      <c r="F23" s="99">
        <f t="shared" si="0"/>
        <v>0</v>
      </c>
      <c r="G23" s="163"/>
      <c r="H23" s="103" t="s">
        <v>1001</v>
      </c>
      <c r="I23" s="100" t="str">
        <f>VLOOKUP(H23,Presupuesto!$B$11:$C$565,2,0)</f>
        <v>EQUIPOS VARIOS DE OFICINA</v>
      </c>
      <c r="J23" s="100" t="str">
        <f t="shared" si="1"/>
        <v>Posgrado</v>
      </c>
      <c r="K23" s="100" t="s">
        <v>405</v>
      </c>
    </row>
    <row r="24" spans="2:11" x14ac:dyDescent="0.25">
      <c r="B24" s="95"/>
      <c r="C24" s="101" t="s">
        <v>70</v>
      </c>
      <c r="D24" s="153"/>
      <c r="E24" s="102">
        <v>2000</v>
      </c>
      <c r="F24" s="99">
        <f t="shared" si="0"/>
        <v>0</v>
      </c>
      <c r="G24" s="163"/>
      <c r="H24" s="103" t="s">
        <v>1001</v>
      </c>
      <c r="I24" s="100" t="str">
        <f>VLOOKUP(H24,Presupuesto!$B$11:$C$565,2,0)</f>
        <v>EQUIPOS VARIOS DE OFICINA</v>
      </c>
      <c r="J24" s="100" t="str">
        <f t="shared" si="1"/>
        <v>Posgrado</v>
      </c>
      <c r="K24" s="100" t="s">
        <v>413</v>
      </c>
    </row>
    <row r="25" spans="2:11" x14ac:dyDescent="0.25">
      <c r="B25" s="95"/>
      <c r="C25" s="101" t="s">
        <v>71</v>
      </c>
      <c r="D25" s="153"/>
      <c r="E25" s="102">
        <v>5000</v>
      </c>
      <c r="F25" s="99">
        <f t="shared" si="0"/>
        <v>0</v>
      </c>
      <c r="G25" s="163"/>
      <c r="H25" s="103" t="s">
        <v>1001</v>
      </c>
      <c r="I25" s="100" t="str">
        <f>VLOOKUP(H25,Presupuesto!$B$11:$C$565,2,0)</f>
        <v>EQUIPOS VARIOS DE OFICINA</v>
      </c>
      <c r="J25" s="100" t="str">
        <f t="shared" si="1"/>
        <v>Posgrado</v>
      </c>
      <c r="K25" s="100" t="s">
        <v>409</v>
      </c>
    </row>
    <row r="26" spans="2:11" ht="15.75" thickBot="1" x14ac:dyDescent="0.3">
      <c r="B26" s="95"/>
      <c r="C26" s="104" t="s">
        <v>72</v>
      </c>
      <c r="D26" s="161"/>
      <c r="E26" s="106">
        <v>100000</v>
      </c>
      <c r="F26" s="107">
        <f t="shared" si="0"/>
        <v>0</v>
      </c>
      <c r="G26" s="164"/>
      <c r="H26" s="108" t="s">
        <v>1001</v>
      </c>
      <c r="I26" s="108" t="str">
        <f>VLOOKUP(H26,Presupuesto!$B$11:$C$565,2,0)</f>
        <v>EQUIPOS VARIOS DE OFICINA</v>
      </c>
      <c r="J26" s="108" t="str">
        <f t="shared" si="1"/>
        <v>Posgrado</v>
      </c>
      <c r="K26" s="126" t="s">
        <v>404</v>
      </c>
    </row>
    <row r="27" spans="2:11" x14ac:dyDescent="0.25">
      <c r="B27" s="95"/>
    </row>
    <row r="28" spans="2:11" ht="15.75" thickBot="1" x14ac:dyDescent="0.3">
      <c r="B28" s="95"/>
      <c r="C28" s="374"/>
      <c r="D28" s="375"/>
      <c r="E28" s="376"/>
      <c r="F28" s="376"/>
      <c r="G28" s="377"/>
      <c r="H28" s="376"/>
      <c r="I28" s="376"/>
      <c r="J28" s="157"/>
      <c r="K28" s="157"/>
    </row>
    <row r="29" spans="2:11" ht="15.75" thickBot="1" x14ac:dyDescent="0.3">
      <c r="B29" s="95"/>
      <c r="C29" s="29" t="s">
        <v>43</v>
      </c>
      <c r="D29" s="30">
        <f>SUM(F36:F45)</f>
        <v>16000</v>
      </c>
      <c r="E29" s="180"/>
      <c r="F29" s="180"/>
      <c r="G29" s="79"/>
      <c r="H29" s="180"/>
      <c r="I29" s="180"/>
    </row>
    <row r="30" spans="2:11" x14ac:dyDescent="0.25">
      <c r="C30" s="70"/>
      <c r="D30" s="31"/>
      <c r="E30" s="95"/>
      <c r="F30" s="95"/>
      <c r="G30" s="95"/>
      <c r="H30" s="76"/>
      <c r="I30" s="76"/>
      <c r="J30" s="76"/>
      <c r="K30" s="114"/>
    </row>
    <row r="31" spans="2:11" x14ac:dyDescent="0.25">
      <c r="C31" s="70"/>
      <c r="D31" s="31"/>
      <c r="E31" s="95"/>
      <c r="F31" s="95"/>
      <c r="G31" s="95"/>
      <c r="H31" s="76"/>
      <c r="I31" s="76"/>
      <c r="J31" s="76"/>
      <c r="K31" s="114"/>
    </row>
    <row r="32" spans="2:11" ht="15.75" x14ac:dyDescent="0.25">
      <c r="C32" s="207" t="s">
        <v>401</v>
      </c>
      <c r="D32" s="208" t="s">
        <v>1684</v>
      </c>
      <c r="E32" s="95"/>
      <c r="F32" s="95"/>
      <c r="G32" s="95"/>
      <c r="H32" s="76"/>
      <c r="I32" s="76"/>
      <c r="J32" s="76"/>
      <c r="K32" s="114"/>
    </row>
    <row r="33" spans="3:11" ht="18.75" x14ac:dyDescent="0.25">
      <c r="C33" s="215"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b.1 Optimizar espacios físicos de  laboratorios. (2 Archivadores, 2 computadoras)</v>
      </c>
      <c r="D33" s="31"/>
      <c r="E33" s="95"/>
      <c r="F33" s="95"/>
      <c r="G33" s="95"/>
      <c r="H33" s="76"/>
      <c r="I33" s="76"/>
      <c r="J33" s="76"/>
      <c r="K33" s="114"/>
    </row>
    <row r="34" spans="3:11" ht="15.75" thickBot="1" x14ac:dyDescent="0.3">
      <c r="C34" s="70"/>
      <c r="D34" s="31"/>
      <c r="E34" s="95"/>
      <c r="F34" s="95"/>
      <c r="G34" s="95"/>
      <c r="H34" s="76"/>
      <c r="I34" s="76"/>
      <c r="J34" s="76"/>
      <c r="K34" s="114"/>
    </row>
    <row r="35" spans="3:11" ht="30.75" thickBot="1" x14ac:dyDescent="0.3">
      <c r="C35" s="128" t="s">
        <v>44</v>
      </c>
      <c r="D35" s="130" t="s">
        <v>55</v>
      </c>
      <c r="E35" s="130" t="s">
        <v>57</v>
      </c>
      <c r="F35" s="129" t="s">
        <v>27</v>
      </c>
      <c r="G35" s="135" t="s">
        <v>139</v>
      </c>
      <c r="H35" s="130" t="s">
        <v>46</v>
      </c>
      <c r="I35" s="130" t="s">
        <v>140</v>
      </c>
      <c r="J35" s="130" t="s">
        <v>420</v>
      </c>
      <c r="K35" s="130" t="s">
        <v>421</v>
      </c>
    </row>
    <row r="36" spans="3:11" x14ac:dyDescent="0.25">
      <c r="C36" s="97" t="s">
        <v>63</v>
      </c>
      <c r="D36" s="160"/>
      <c r="E36" s="98">
        <v>2800</v>
      </c>
      <c r="F36" s="99">
        <f>D36*E36</f>
        <v>0</v>
      </c>
      <c r="G36" s="163" t="s">
        <v>1451</v>
      </c>
      <c r="H36" s="100" t="s">
        <v>998</v>
      </c>
      <c r="I36" s="100" t="str">
        <f>VLOOKUP(H36,Presupuesto!$B$11:$C$565,2,0)</f>
        <v>MUEBLES VARIOS DE OFICINA</v>
      </c>
      <c r="J36" s="225" t="s">
        <v>1463</v>
      </c>
      <c r="K36" s="100" t="s">
        <v>414</v>
      </c>
    </row>
    <row r="37" spans="3:11" x14ac:dyDescent="0.25">
      <c r="C37" s="101" t="s">
        <v>64</v>
      </c>
      <c r="D37" s="153"/>
      <c r="E37" s="102">
        <v>2400</v>
      </c>
      <c r="F37" s="99">
        <f>D37*E37</f>
        <v>0</v>
      </c>
      <c r="G37" s="163" t="s">
        <v>1451</v>
      </c>
      <c r="H37" s="103" t="s">
        <v>998</v>
      </c>
      <c r="I37" s="100" t="str">
        <f>VLOOKUP(H37,Presupuesto!$B$11:$C$565,2,0)</f>
        <v>MUEBLES VARIOS DE OFICINA</v>
      </c>
      <c r="J37" s="100" t="s">
        <v>1370</v>
      </c>
      <c r="K37" s="100" t="s">
        <v>406</v>
      </c>
    </row>
    <row r="38" spans="3:11" x14ac:dyDescent="0.25">
      <c r="C38" s="101" t="s">
        <v>65</v>
      </c>
      <c r="D38" s="153"/>
      <c r="E38" s="102">
        <v>1000</v>
      </c>
      <c r="F38" s="99">
        <f t="shared" ref="F38:F45" si="2">D38*E38</f>
        <v>0</v>
      </c>
      <c r="G38" s="163"/>
      <c r="H38" s="103" t="s">
        <v>998</v>
      </c>
      <c r="I38" s="100" t="str">
        <f>VLOOKUP(H38,Presupuesto!$B$11:$C$565,2,0)</f>
        <v>MUEBLES VARIOS DE OFICINA</v>
      </c>
      <c r="J38" s="100" t="str">
        <f t="shared" ref="J38:J45" si="3">$J$17</f>
        <v>Posgrado</v>
      </c>
      <c r="K38" s="100" t="s">
        <v>405</v>
      </c>
    </row>
    <row r="39" spans="3:11" x14ac:dyDescent="0.25">
      <c r="C39" s="101" t="s">
        <v>66</v>
      </c>
      <c r="D39" s="153"/>
      <c r="E39" s="102">
        <v>6000</v>
      </c>
      <c r="F39" s="99">
        <f t="shared" si="2"/>
        <v>0</v>
      </c>
      <c r="G39" s="163"/>
      <c r="H39" s="103" t="s">
        <v>998</v>
      </c>
      <c r="I39" s="100" t="str">
        <f>VLOOKUP(H39,Presupuesto!$B$11:$C$565,2,0)</f>
        <v>MUEBLES VARIOS DE OFICINA</v>
      </c>
      <c r="J39" s="100" t="str">
        <f t="shared" si="3"/>
        <v>Posgrado</v>
      </c>
      <c r="K39" s="100" t="s">
        <v>405</v>
      </c>
    </row>
    <row r="40" spans="3:11" x14ac:dyDescent="0.25">
      <c r="C40" s="101" t="s">
        <v>1624</v>
      </c>
      <c r="D40" s="153"/>
      <c r="E40" s="102">
        <v>3000</v>
      </c>
      <c r="F40" s="99">
        <f t="shared" si="2"/>
        <v>0</v>
      </c>
      <c r="G40" s="163" t="s">
        <v>1451</v>
      </c>
      <c r="H40" s="103" t="s">
        <v>998</v>
      </c>
      <c r="I40" s="100" t="str">
        <f>VLOOKUP(H40,Presupuesto!$B$11:$C$565,2,0)</f>
        <v>MUEBLES VARIOS DE OFICINA</v>
      </c>
      <c r="J40" s="100" t="s">
        <v>1370</v>
      </c>
      <c r="K40" s="100" t="s">
        <v>406</v>
      </c>
    </row>
    <row r="41" spans="3:11" x14ac:dyDescent="0.25">
      <c r="C41" s="101" t="s">
        <v>68</v>
      </c>
      <c r="D41" s="153"/>
      <c r="E41" s="102">
        <v>10000</v>
      </c>
      <c r="F41" s="99">
        <f t="shared" si="2"/>
        <v>0</v>
      </c>
      <c r="G41" s="163"/>
      <c r="H41" s="103" t="s">
        <v>998</v>
      </c>
      <c r="I41" s="100" t="str">
        <f>VLOOKUP(H41,Presupuesto!$B$11:$C$565,2,0)</f>
        <v>MUEBLES VARIOS DE OFICINA</v>
      </c>
      <c r="J41" s="100" t="str">
        <f t="shared" si="3"/>
        <v>Posgrado</v>
      </c>
      <c r="K41" s="100" t="s">
        <v>405</v>
      </c>
    </row>
    <row r="42" spans="3:11" x14ac:dyDescent="0.25">
      <c r="C42" s="101" t="s">
        <v>69</v>
      </c>
      <c r="D42" s="153">
        <v>2</v>
      </c>
      <c r="E42" s="102">
        <v>8000</v>
      </c>
      <c r="F42" s="99">
        <f t="shared" si="2"/>
        <v>16000</v>
      </c>
      <c r="G42" s="163" t="s">
        <v>1451</v>
      </c>
      <c r="H42" s="103" t="s">
        <v>1001</v>
      </c>
      <c r="I42" s="100" t="str">
        <f>VLOOKUP(H42,Presupuesto!$B$11:$C$565,2,0)</f>
        <v>EQUIPOS VARIOS DE OFICINA</v>
      </c>
      <c r="J42" s="100" t="s">
        <v>1377</v>
      </c>
      <c r="K42" s="100" t="s">
        <v>405</v>
      </c>
    </row>
    <row r="43" spans="3:11" x14ac:dyDescent="0.25">
      <c r="C43" s="101" t="s">
        <v>70</v>
      </c>
      <c r="D43" s="153"/>
      <c r="E43" s="102">
        <v>2000</v>
      </c>
      <c r="F43" s="99">
        <f t="shared" si="2"/>
        <v>0</v>
      </c>
      <c r="G43" s="163"/>
      <c r="H43" s="103" t="s">
        <v>1001</v>
      </c>
      <c r="I43" s="100" t="str">
        <f>VLOOKUP(H43,Presupuesto!$B$11:$C$565,2,0)</f>
        <v>EQUIPOS VARIOS DE OFICINA</v>
      </c>
      <c r="J43" s="100" t="str">
        <f t="shared" si="3"/>
        <v>Posgrado</v>
      </c>
      <c r="K43" s="100" t="s">
        <v>413</v>
      </c>
    </row>
    <row r="44" spans="3:11" x14ac:dyDescent="0.25">
      <c r="C44" s="101" t="s">
        <v>71</v>
      </c>
      <c r="D44" s="153"/>
      <c r="E44" s="102">
        <v>5000</v>
      </c>
      <c r="F44" s="99">
        <f t="shared" si="2"/>
        <v>0</v>
      </c>
      <c r="G44" s="163"/>
      <c r="H44" s="103" t="s">
        <v>1001</v>
      </c>
      <c r="I44" s="100" t="str">
        <f>VLOOKUP(H44,Presupuesto!$B$11:$C$565,2,0)</f>
        <v>EQUIPOS VARIOS DE OFICINA</v>
      </c>
      <c r="J44" s="100" t="str">
        <f t="shared" si="3"/>
        <v>Posgrado</v>
      </c>
      <c r="K44" s="100" t="s">
        <v>409</v>
      </c>
    </row>
    <row r="45" spans="3:11" ht="15.75" thickBot="1" x14ac:dyDescent="0.3">
      <c r="C45" s="104" t="s">
        <v>72</v>
      </c>
      <c r="D45" s="161"/>
      <c r="E45" s="106">
        <v>100000</v>
      </c>
      <c r="F45" s="107">
        <f t="shared" si="2"/>
        <v>0</v>
      </c>
      <c r="G45" s="164"/>
      <c r="H45" s="108" t="s">
        <v>1001</v>
      </c>
      <c r="I45" s="108" t="str">
        <f>VLOOKUP(H45,Presupuesto!$B$11:$C$565,2,0)</f>
        <v>EQUIPOS VARIOS DE OFICINA</v>
      </c>
      <c r="J45" s="108" t="str">
        <f t="shared" si="3"/>
        <v>Posgrado</v>
      </c>
      <c r="K45" s="126" t="s">
        <v>404</v>
      </c>
    </row>
    <row r="47" spans="3:11" ht="15.75" thickBot="1" x14ac:dyDescent="0.3"/>
    <row r="48" spans="3:11" ht="15.75" thickBot="1" x14ac:dyDescent="0.3">
      <c r="C48" s="29" t="s">
        <v>43</v>
      </c>
      <c r="D48" s="30">
        <f>SUM(F55:F64)</f>
        <v>14100</v>
      </c>
      <c r="E48" s="180"/>
      <c r="F48" s="180"/>
      <c r="G48" s="79"/>
      <c r="H48" s="180"/>
      <c r="I48" s="180"/>
    </row>
    <row r="49" spans="3:11" x14ac:dyDescent="0.25">
      <c r="C49" s="70"/>
      <c r="D49" s="31"/>
      <c r="E49" s="95"/>
      <c r="F49" s="95"/>
      <c r="G49" s="95"/>
      <c r="H49" s="76"/>
      <c r="I49" s="76"/>
      <c r="J49" s="76"/>
      <c r="K49" s="114"/>
    </row>
    <row r="50" spans="3:11" x14ac:dyDescent="0.25">
      <c r="C50" s="70"/>
      <c r="D50" s="31"/>
      <c r="E50" s="95"/>
      <c r="F50" s="95"/>
      <c r="G50" s="95"/>
      <c r="H50" s="76"/>
      <c r="I50" s="76"/>
      <c r="J50" s="76"/>
      <c r="K50" s="114"/>
    </row>
    <row r="51" spans="3:11" ht="15.75" x14ac:dyDescent="0.25">
      <c r="C51" s="207" t="s">
        <v>401</v>
      </c>
      <c r="D51" s="208" t="s">
        <v>1753</v>
      </c>
      <c r="E51" s="95"/>
      <c r="F51" s="95"/>
      <c r="G51" s="95"/>
      <c r="H51" s="76"/>
      <c r="I51" s="76"/>
      <c r="J51" s="76"/>
      <c r="K51" s="114"/>
    </row>
    <row r="52" spans="3:11" ht="18.75" x14ac:dyDescent="0.25">
      <c r="C52" s="215" t="str">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Identificación y apoyo a microempresarios exportadores o con fin de exportación en el mediano plazo (Ref. 3.4.1.1.)</v>
      </c>
      <c r="D52" s="31"/>
      <c r="E52" s="95"/>
      <c r="F52" s="95"/>
      <c r="G52" s="95"/>
      <c r="H52" s="76"/>
      <c r="I52" s="76"/>
      <c r="J52" s="76"/>
      <c r="K52" s="114"/>
    </row>
    <row r="53" spans="3:11" ht="15.75" thickBot="1" x14ac:dyDescent="0.3">
      <c r="C53" s="70"/>
      <c r="D53" s="31"/>
      <c r="E53" s="95"/>
      <c r="F53" s="95"/>
      <c r="G53" s="95"/>
      <c r="H53" s="76"/>
      <c r="I53" s="76"/>
      <c r="J53" s="76"/>
      <c r="K53" s="114"/>
    </row>
    <row r="54" spans="3:11" ht="30.75" thickBot="1" x14ac:dyDescent="0.3">
      <c r="C54" s="128" t="s">
        <v>44</v>
      </c>
      <c r="D54" s="130" t="s">
        <v>55</v>
      </c>
      <c r="E54" s="130" t="s">
        <v>57</v>
      </c>
      <c r="F54" s="129" t="s">
        <v>27</v>
      </c>
      <c r="G54" s="135" t="s">
        <v>139</v>
      </c>
      <c r="H54" s="130" t="s">
        <v>46</v>
      </c>
      <c r="I54" s="130" t="s">
        <v>140</v>
      </c>
      <c r="J54" s="130" t="s">
        <v>420</v>
      </c>
      <c r="K54" s="130" t="s">
        <v>421</v>
      </c>
    </row>
    <row r="55" spans="3:11" x14ac:dyDescent="0.25">
      <c r="C55" s="97" t="s">
        <v>63</v>
      </c>
      <c r="D55" s="160"/>
      <c r="E55" s="98">
        <v>2800</v>
      </c>
      <c r="F55" s="99">
        <f>D55*E55</f>
        <v>0</v>
      </c>
      <c r="G55" s="163" t="s">
        <v>1451</v>
      </c>
      <c r="H55" s="100" t="s">
        <v>998</v>
      </c>
      <c r="I55" s="100" t="str">
        <f>VLOOKUP(H55,Presupuesto!$B$11:$C$565,2,0)</f>
        <v>MUEBLES VARIOS DE OFICINA</v>
      </c>
      <c r="J55" s="225" t="s">
        <v>1463</v>
      </c>
      <c r="K55" s="100" t="s">
        <v>414</v>
      </c>
    </row>
    <row r="56" spans="3:11" x14ac:dyDescent="0.25">
      <c r="C56" s="101" t="s">
        <v>64</v>
      </c>
      <c r="D56" s="153">
        <v>2</v>
      </c>
      <c r="E56" s="102">
        <v>1300</v>
      </c>
      <c r="F56" s="99">
        <v>2600</v>
      </c>
      <c r="G56" s="163" t="s">
        <v>1451</v>
      </c>
      <c r="H56" s="103" t="s">
        <v>998</v>
      </c>
      <c r="I56" s="100" t="str">
        <f>VLOOKUP(H56,Presupuesto!$B$11:$C$565,2,0)</f>
        <v>MUEBLES VARIOS DE OFICINA</v>
      </c>
      <c r="J56" s="100" t="s">
        <v>483</v>
      </c>
      <c r="K56" s="100" t="s">
        <v>422</v>
      </c>
    </row>
    <row r="57" spans="3:11" x14ac:dyDescent="0.25">
      <c r="C57" s="101" t="s">
        <v>65</v>
      </c>
      <c r="D57" s="153">
        <v>3</v>
      </c>
      <c r="E57" s="102">
        <v>1100</v>
      </c>
      <c r="F57" s="99">
        <v>3300</v>
      </c>
      <c r="G57" s="163" t="s">
        <v>1451</v>
      </c>
      <c r="H57" s="103" t="s">
        <v>998</v>
      </c>
      <c r="I57" s="100" t="str">
        <f>VLOOKUP(H57,Presupuesto!$B$11:$C$565,2,0)</f>
        <v>MUEBLES VARIOS DE OFICINA</v>
      </c>
      <c r="J57" s="100" t="s">
        <v>483</v>
      </c>
      <c r="K57" s="100" t="s">
        <v>405</v>
      </c>
    </row>
    <row r="58" spans="3:11" x14ac:dyDescent="0.25">
      <c r="C58" s="101" t="s">
        <v>66</v>
      </c>
      <c r="D58" s="153"/>
      <c r="E58" s="102">
        <v>6000</v>
      </c>
      <c r="F58" s="99">
        <v>0</v>
      </c>
      <c r="G58" s="163" t="s">
        <v>1451</v>
      </c>
      <c r="H58" s="103" t="s">
        <v>998</v>
      </c>
      <c r="I58" s="100" t="str">
        <f>VLOOKUP(H58,Presupuesto!$B$11:$C$565,2,0)</f>
        <v>MUEBLES VARIOS DE OFICINA</v>
      </c>
      <c r="J58" s="100" t="s">
        <v>1888</v>
      </c>
      <c r="K58" s="100" t="s">
        <v>405</v>
      </c>
    </row>
    <row r="59" spans="3:11" x14ac:dyDescent="0.25">
      <c r="C59" s="101" t="s">
        <v>67</v>
      </c>
      <c r="D59" s="153">
        <v>2</v>
      </c>
      <c r="E59" s="102">
        <v>3000</v>
      </c>
      <c r="F59" s="99">
        <v>6000</v>
      </c>
      <c r="G59" s="163" t="s">
        <v>1451</v>
      </c>
      <c r="H59" s="103" t="s">
        <v>998</v>
      </c>
      <c r="I59" s="100" t="str">
        <f>VLOOKUP(H59,Presupuesto!$B$11:$C$565,2,0)</f>
        <v>MUEBLES VARIOS DE OFICINA</v>
      </c>
      <c r="J59" s="100" t="s">
        <v>483</v>
      </c>
      <c r="K59" s="100" t="s">
        <v>405</v>
      </c>
    </row>
    <row r="60" spans="3:11" x14ac:dyDescent="0.25">
      <c r="C60" s="101" t="s">
        <v>68</v>
      </c>
      <c r="D60" s="153"/>
      <c r="E60" s="102">
        <v>10000</v>
      </c>
      <c r="F60" s="99">
        <v>0</v>
      </c>
      <c r="G60" s="163"/>
      <c r="H60" s="103" t="s">
        <v>998</v>
      </c>
      <c r="I60" s="100" t="str">
        <f>VLOOKUP(H60,Presupuesto!$B$11:$C$565,2,0)</f>
        <v>MUEBLES VARIOS DE OFICINA</v>
      </c>
      <c r="J60" s="100" t="s">
        <v>1888</v>
      </c>
      <c r="K60" s="100" t="s">
        <v>405</v>
      </c>
    </row>
    <row r="61" spans="3:11" x14ac:dyDescent="0.25">
      <c r="C61" s="101" t="s">
        <v>69</v>
      </c>
      <c r="D61" s="153">
        <v>1</v>
      </c>
      <c r="E61" s="102">
        <v>2200</v>
      </c>
      <c r="F61" s="99">
        <v>2200</v>
      </c>
      <c r="G61" s="163" t="s">
        <v>1451</v>
      </c>
      <c r="H61" s="103" t="s">
        <v>1001</v>
      </c>
      <c r="I61" s="100" t="str">
        <f>VLOOKUP(H61,Presupuesto!$B$11:$C$565,2,0)</f>
        <v>EQUIPOS VARIOS DE OFICINA</v>
      </c>
      <c r="J61" s="100" t="s">
        <v>483</v>
      </c>
      <c r="K61" s="100" t="s">
        <v>405</v>
      </c>
    </row>
    <row r="62" spans="3:11" x14ac:dyDescent="0.25">
      <c r="C62" s="101" t="s">
        <v>70</v>
      </c>
      <c r="D62" s="153"/>
      <c r="E62" s="102">
        <v>2000</v>
      </c>
      <c r="F62" s="99">
        <f t="shared" ref="F62:F64" si="4">D62*E62</f>
        <v>0</v>
      </c>
      <c r="G62" s="163"/>
      <c r="H62" s="103" t="s">
        <v>1001</v>
      </c>
      <c r="I62" s="100" t="str">
        <f>VLOOKUP(H62,Presupuesto!$B$11:$C$565,2,0)</f>
        <v>EQUIPOS VARIOS DE OFICINA</v>
      </c>
      <c r="J62" s="100" t="str">
        <f t="shared" ref="J62:J64" si="5">$J$17</f>
        <v>Posgrado</v>
      </c>
      <c r="K62" s="100" t="s">
        <v>413</v>
      </c>
    </row>
    <row r="63" spans="3:11" x14ac:dyDescent="0.25">
      <c r="C63" s="101" t="s">
        <v>71</v>
      </c>
      <c r="D63" s="153"/>
      <c r="E63" s="102">
        <v>5000</v>
      </c>
      <c r="F63" s="99">
        <f t="shared" si="4"/>
        <v>0</v>
      </c>
      <c r="G63" s="163"/>
      <c r="H63" s="103" t="s">
        <v>1001</v>
      </c>
      <c r="I63" s="100" t="str">
        <f>VLOOKUP(H63,Presupuesto!$B$11:$C$565,2,0)</f>
        <v>EQUIPOS VARIOS DE OFICINA</v>
      </c>
      <c r="J63" s="100" t="str">
        <f t="shared" si="5"/>
        <v>Posgrado</v>
      </c>
      <c r="K63" s="100" t="s">
        <v>409</v>
      </c>
    </row>
    <row r="64" spans="3:11" ht="15.75" thickBot="1" x14ac:dyDescent="0.3">
      <c r="C64" s="104" t="s">
        <v>72</v>
      </c>
      <c r="D64" s="161"/>
      <c r="E64" s="106">
        <v>100000</v>
      </c>
      <c r="F64" s="107">
        <f t="shared" si="4"/>
        <v>0</v>
      </c>
      <c r="G64" s="164"/>
      <c r="H64" s="108" t="s">
        <v>1001</v>
      </c>
      <c r="I64" s="108" t="str">
        <f>VLOOKUP(H64,Presupuesto!$B$11:$C$565,2,0)</f>
        <v>EQUIPOS VARIOS DE OFICINA</v>
      </c>
      <c r="J64" s="108" t="str">
        <f t="shared" si="5"/>
        <v>Posgrado</v>
      </c>
      <c r="K64" s="126" t="s">
        <v>404</v>
      </c>
    </row>
    <row r="66" spans="3:11" ht="15.75" thickBot="1" x14ac:dyDescent="0.3"/>
    <row r="67" spans="3:11" ht="15.75" thickBot="1" x14ac:dyDescent="0.3">
      <c r="C67" s="29" t="s">
        <v>43</v>
      </c>
      <c r="D67" s="30">
        <f>SUM(F73:F82)</f>
        <v>107300</v>
      </c>
    </row>
    <row r="69" spans="3:11" ht="15.75" x14ac:dyDescent="0.25">
      <c r="C69" s="207" t="s">
        <v>401</v>
      </c>
      <c r="D69" s="208" t="s">
        <v>1784</v>
      </c>
      <c r="E69" s="95"/>
      <c r="F69" s="95"/>
      <c r="G69" s="95"/>
      <c r="H69" s="76"/>
      <c r="I69" s="76"/>
      <c r="J69" s="76"/>
      <c r="K69" s="114"/>
    </row>
    <row r="70" spans="3:11" ht="18.75" x14ac:dyDescent="0.25">
      <c r="C70" s="215" t="str">
        <f>IFERROR(VLOOKUP(D69,'Desarrollo e Innov. Curricular'!$E:$F,2,FALSE),IFERROR(VLOOKUP(D69,'Investigación Científica'!$E:$F,2,FALSE),IFERROR(VLOOKUP(D69,'Vinculación Univ. Sociedad'!$E:$F,2,FALSE),IFERROR(VLOOKUP(D69,'Docencia y Profesorado Universi'!$E:$F,2,FALSE),IFERROR(VLOOKUP(D69,'Estudiantes y Graduados'!$E:$F,2,FALSE),IFERROR(VLOOKUP(D69,'Gestion Administrativa'!$E:$F,2,FALSE),IFERROR(VLOOKUP(D69,'Gestión Académica'!$E:$F,2,FALSE),IFERROR(VLOOKUP(D69,'Aseguramiento de la Calidad y M'!$E:$F,2,FALSE),IFERROR(VLOOKUP(D69,'Gestión del Conocimiento'!$E:$F,2,FALSE),IFERROR(VLOOKUP(D69,'Gobernabilidad y Procesos...'!$E:$F,2,FALSE),IFERROR(VLOOKUP(D69,'Gestión del Talento Humano'!$E:$F,2,FALSE),IFERROR(VLOOKUP(D69,'Internacionalización de la E.S.'!$E:$F,2,FALSE),IFERROR(VLOOKUP(D69,Posgrado!$E:$F,2,FALSE),IFERROR(VLOOKUP(D69,'Cultura de Innovación Insti...'!$E:$F,2,FALSE),VLOOKUP(D69,'Lo Esencial de la Reforma Univ.'!$E:$F,2,0)))))))))))))))</f>
        <v>Equipar la Carrera con el mobiliario adecuado para realizar las gestiones académicas y administrativas.</v>
      </c>
      <c r="D70" s="31"/>
      <c r="E70" s="95"/>
      <c r="F70" s="95"/>
      <c r="G70" s="95"/>
      <c r="H70" s="76"/>
      <c r="I70" s="76"/>
      <c r="J70" s="76"/>
      <c r="K70" s="114"/>
    </row>
    <row r="71" spans="3:11" ht="15.75" thickBot="1" x14ac:dyDescent="0.3">
      <c r="C71" s="70"/>
      <c r="D71" s="31"/>
      <c r="E71" s="95"/>
      <c r="F71" s="95"/>
      <c r="G71" s="95"/>
      <c r="H71" s="76"/>
      <c r="I71" s="76"/>
      <c r="J71" s="76"/>
      <c r="K71" s="114"/>
    </row>
    <row r="72" spans="3:11" ht="30.75" thickBot="1" x14ac:dyDescent="0.3">
      <c r="C72" s="128" t="s">
        <v>44</v>
      </c>
      <c r="D72" s="130" t="s">
        <v>55</v>
      </c>
      <c r="E72" s="130" t="s">
        <v>57</v>
      </c>
      <c r="F72" s="129" t="s">
        <v>27</v>
      </c>
      <c r="G72" s="135" t="s">
        <v>139</v>
      </c>
      <c r="H72" s="130" t="s">
        <v>46</v>
      </c>
      <c r="I72" s="130" t="s">
        <v>140</v>
      </c>
      <c r="J72" s="130" t="s">
        <v>420</v>
      </c>
      <c r="K72" s="130" t="s">
        <v>421</v>
      </c>
    </row>
    <row r="73" spans="3:11" x14ac:dyDescent="0.25">
      <c r="C73" s="97" t="s">
        <v>63</v>
      </c>
      <c r="D73" s="160">
        <v>8</v>
      </c>
      <c r="E73" s="98">
        <v>2800</v>
      </c>
      <c r="F73" s="99">
        <f t="shared" ref="F73:F81" si="6">D73*E73</f>
        <v>22400</v>
      </c>
      <c r="G73" s="163" t="s">
        <v>1451</v>
      </c>
      <c r="H73" s="100" t="s">
        <v>998</v>
      </c>
      <c r="I73" s="100" t="str">
        <f>VLOOKUP(H73,Presupuesto!$B$11:$C$565,2,0)</f>
        <v>MUEBLES VARIOS DE OFICINA</v>
      </c>
      <c r="J73" s="225" t="s">
        <v>1377</v>
      </c>
      <c r="K73" s="100" t="s">
        <v>414</v>
      </c>
    </row>
    <row r="74" spans="3:11" x14ac:dyDescent="0.25">
      <c r="C74" s="101" t="s">
        <v>64</v>
      </c>
      <c r="D74" s="153">
        <v>1</v>
      </c>
      <c r="E74" s="102">
        <v>2400</v>
      </c>
      <c r="F74" s="99">
        <f t="shared" si="6"/>
        <v>2400</v>
      </c>
      <c r="G74" s="163" t="s">
        <v>1451</v>
      </c>
      <c r="H74" s="103" t="s">
        <v>998</v>
      </c>
      <c r="I74" s="100" t="str">
        <f>VLOOKUP(H74,Presupuesto!$B$11:$C$565,2,0)</f>
        <v>MUEBLES VARIOS DE OFICINA</v>
      </c>
      <c r="J74" s="225" t="s">
        <v>1377</v>
      </c>
      <c r="K74" s="100" t="s">
        <v>422</v>
      </c>
    </row>
    <row r="75" spans="3:11" x14ac:dyDescent="0.25">
      <c r="C75" s="101" t="s">
        <v>35</v>
      </c>
      <c r="D75" s="153"/>
      <c r="E75" s="102">
        <v>10000</v>
      </c>
      <c r="F75" s="99">
        <f t="shared" si="6"/>
        <v>0</v>
      </c>
      <c r="G75" s="163" t="s">
        <v>1451</v>
      </c>
      <c r="H75" s="103" t="s">
        <v>998</v>
      </c>
      <c r="I75" s="100" t="str">
        <f>VLOOKUP(H75,Presupuesto!$B$11:$C$565,2,0)</f>
        <v>MUEBLES VARIOS DE OFICINA</v>
      </c>
      <c r="J75" s="225" t="s">
        <v>1377</v>
      </c>
      <c r="K75" s="100" t="s">
        <v>405</v>
      </c>
    </row>
    <row r="76" spans="3:11" x14ac:dyDescent="0.25">
      <c r="C76" s="101" t="s">
        <v>66</v>
      </c>
      <c r="D76" s="153">
        <v>8</v>
      </c>
      <c r="E76" s="102">
        <v>6000</v>
      </c>
      <c r="F76" s="99">
        <f t="shared" si="6"/>
        <v>48000</v>
      </c>
      <c r="G76" s="163" t="s">
        <v>1451</v>
      </c>
      <c r="H76" s="103" t="s">
        <v>998</v>
      </c>
      <c r="I76" s="100" t="str">
        <f>VLOOKUP(H76,Presupuesto!$B$11:$C$565,2,0)</f>
        <v>MUEBLES VARIOS DE OFICINA</v>
      </c>
      <c r="J76" s="225" t="s">
        <v>1377</v>
      </c>
      <c r="K76" s="100" t="s">
        <v>405</v>
      </c>
    </row>
    <row r="77" spans="3:11" x14ac:dyDescent="0.25">
      <c r="C77" s="101" t="s">
        <v>67</v>
      </c>
      <c r="D77" s="153">
        <v>0</v>
      </c>
      <c r="E77" s="102">
        <v>3000</v>
      </c>
      <c r="F77" s="99">
        <f t="shared" si="6"/>
        <v>0</v>
      </c>
      <c r="G77" s="163" t="s">
        <v>1451</v>
      </c>
      <c r="H77" s="103" t="s">
        <v>998</v>
      </c>
      <c r="I77" s="100" t="str">
        <f>VLOOKUP(H77,Presupuesto!$B$11:$C$565,2,0)</f>
        <v>MUEBLES VARIOS DE OFICINA</v>
      </c>
      <c r="J77" s="225" t="s">
        <v>1377</v>
      </c>
      <c r="K77" s="100" t="s">
        <v>405</v>
      </c>
    </row>
    <row r="78" spans="3:11" x14ac:dyDescent="0.25">
      <c r="C78" s="101" t="s">
        <v>2100</v>
      </c>
      <c r="D78" s="153">
        <v>1</v>
      </c>
      <c r="E78" s="102">
        <v>2500</v>
      </c>
      <c r="F78" s="99">
        <f t="shared" si="6"/>
        <v>2500</v>
      </c>
      <c r="G78" s="163" t="s">
        <v>1451</v>
      </c>
      <c r="H78" s="103" t="s">
        <v>998</v>
      </c>
      <c r="I78" s="100" t="str">
        <f>VLOOKUP(H78,Presupuesto!$B$11:$C$565,2,0)</f>
        <v>MUEBLES VARIOS DE OFICINA</v>
      </c>
      <c r="J78" s="225" t="s">
        <v>1377</v>
      </c>
      <c r="K78" s="100" t="s">
        <v>405</v>
      </c>
    </row>
    <row r="79" spans="3:11" x14ac:dyDescent="0.25">
      <c r="C79" s="101" t="s">
        <v>69</v>
      </c>
      <c r="D79" s="153">
        <v>4</v>
      </c>
      <c r="E79" s="102">
        <v>8000</v>
      </c>
      <c r="F79" s="99">
        <f t="shared" si="6"/>
        <v>32000</v>
      </c>
      <c r="G79" s="163" t="s">
        <v>1451</v>
      </c>
      <c r="H79" s="103" t="s">
        <v>1001</v>
      </c>
      <c r="I79" s="100" t="str">
        <f>VLOOKUP(H79,Presupuesto!$B$11:$C$565,2,0)</f>
        <v>EQUIPOS VARIOS DE OFICINA</v>
      </c>
      <c r="J79" s="225" t="s">
        <v>1377</v>
      </c>
      <c r="K79" s="100" t="s">
        <v>405</v>
      </c>
    </row>
    <row r="80" spans="3:11" x14ac:dyDescent="0.25">
      <c r="C80" s="101" t="s">
        <v>70</v>
      </c>
      <c r="D80" s="153">
        <v>0</v>
      </c>
      <c r="E80" s="102">
        <v>2000</v>
      </c>
      <c r="F80" s="99">
        <f t="shared" si="6"/>
        <v>0</v>
      </c>
      <c r="G80" s="163"/>
      <c r="H80" s="103" t="s">
        <v>1001</v>
      </c>
      <c r="I80" s="100" t="str">
        <f>VLOOKUP(H80,Presupuesto!$B$11:$C$565,2,0)</f>
        <v>EQUIPOS VARIOS DE OFICINA</v>
      </c>
      <c r="J80" s="225" t="s">
        <v>1377</v>
      </c>
      <c r="K80" s="100" t="s">
        <v>413</v>
      </c>
    </row>
    <row r="81" spans="3:11" x14ac:dyDescent="0.25">
      <c r="C81" s="101" t="s">
        <v>71</v>
      </c>
      <c r="D81" s="153"/>
      <c r="E81" s="102">
        <v>5000</v>
      </c>
      <c r="F81" s="99">
        <f t="shared" si="6"/>
        <v>0</v>
      </c>
      <c r="G81" s="163"/>
      <c r="H81" s="103" t="s">
        <v>1001</v>
      </c>
      <c r="I81" s="100" t="str">
        <f>VLOOKUP(H81,Presupuesto!$B$11:$C$565,2,0)</f>
        <v>EQUIPOS VARIOS DE OFICINA</v>
      </c>
      <c r="J81" s="225" t="s">
        <v>1377</v>
      </c>
      <c r="K81" s="100" t="s">
        <v>409</v>
      </c>
    </row>
    <row r="82" spans="3:11" ht="15.75" thickBot="1" x14ac:dyDescent="0.3">
      <c r="C82" s="104" t="s">
        <v>72</v>
      </c>
      <c r="D82" s="161"/>
      <c r="E82" s="106">
        <v>100000</v>
      </c>
      <c r="F82" s="107">
        <f t="shared" ref="F80:F82" si="7">D82*E82</f>
        <v>0</v>
      </c>
      <c r="G82" s="164"/>
      <c r="H82" s="108" t="s">
        <v>1001</v>
      </c>
      <c r="I82" s="108" t="str">
        <f>VLOOKUP(H82,Presupuesto!$B$11:$C$565,2,0)</f>
        <v>EQUIPOS VARIOS DE OFICINA</v>
      </c>
      <c r="J82" s="225" t="s">
        <v>1377</v>
      </c>
      <c r="K82" s="126" t="s">
        <v>404</v>
      </c>
    </row>
  </sheetData>
  <mergeCells count="1">
    <mergeCell ref="F8:I8"/>
  </mergeCells>
  <dataValidations count="4">
    <dataValidation type="list" allowBlank="1" showInputMessage="1" showErrorMessage="1" errorTitle="¡Ingreso Invalido!" error="Seleccione una opción de la lista" promptTitle="Tipo de Presupuesto" prompt="Seleccione una opción de la lista" sqref="G17:G26 G36:G45 G55:G64 G73:G82">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3:K82">
      <formula1>$U$2:$AF$2</formula1>
    </dataValidation>
    <dataValidation type="list" allowBlank="1" showInputMessage="1" showErrorMessage="1" errorTitle="¡Ingreso Inválido!" error="Verifique el valor ingresado." promptTitle="Objeto de Gasto" prompt="Ingrese el Objeto de Gasto." sqref="H17:H26 H36:H45 H55:H64 H73:H82">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3:J82">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22"/>
  <sheetViews>
    <sheetView showGridLines="0" tabSelected="1" topLeftCell="A4" zoomScale="71" zoomScaleNormal="71" workbookViewId="0">
      <selection activeCell="D103" sqref="D103"/>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5.7109375" style="77" customWidth="1"/>
    <col min="8" max="8" width="16.42578125" style="87" customWidth="1"/>
    <col min="9" max="9" width="58.42578125" style="87" customWidth="1"/>
    <col min="10" max="10" width="48.5703125" style="87" customWidth="1"/>
    <col min="11" max="11" width="11.5703125" style="87"/>
    <col min="12" max="12" width="15" style="87" customWidth="1"/>
    <col min="13" max="16384" width="11.5703125" style="87"/>
  </cols>
  <sheetData>
    <row r="1" spans="1:555" ht="26.25" hidden="1" x14ac:dyDescent="0.25">
      <c r="A1" s="190" t="s">
        <v>260</v>
      </c>
      <c r="B1" s="193" t="s">
        <v>261</v>
      </c>
      <c r="C1" s="184" t="s">
        <v>262</v>
      </c>
      <c r="D1" s="184" t="s">
        <v>509</v>
      </c>
      <c r="E1" s="184" t="s">
        <v>511</v>
      </c>
      <c r="F1" s="184" t="s">
        <v>513</v>
      </c>
      <c r="G1" s="184" t="s">
        <v>515</v>
      </c>
      <c r="H1" s="184" t="s">
        <v>517</v>
      </c>
      <c r="I1" s="184" t="s">
        <v>519</v>
      </c>
      <c r="J1" s="184" t="s">
        <v>263</v>
      </c>
      <c r="K1" s="184" t="s">
        <v>522</v>
      </c>
      <c r="L1" s="184" t="s">
        <v>264</v>
      </c>
      <c r="M1" s="184" t="s">
        <v>524</v>
      </c>
      <c r="N1" s="184" t="s">
        <v>526</v>
      </c>
      <c r="O1" s="184" t="s">
        <v>528</v>
      </c>
      <c r="P1" s="184" t="s">
        <v>265</v>
      </c>
      <c r="Q1" s="184" t="s">
        <v>529</v>
      </c>
      <c r="R1" s="184" t="s">
        <v>532</v>
      </c>
      <c r="S1" s="184" t="s">
        <v>266</v>
      </c>
      <c r="T1" s="184" t="s">
        <v>534</v>
      </c>
      <c r="U1" s="184" t="s">
        <v>267</v>
      </c>
      <c r="V1" s="184" t="s">
        <v>535</v>
      </c>
      <c r="W1" s="184" t="s">
        <v>536</v>
      </c>
      <c r="X1" s="184" t="s">
        <v>540</v>
      </c>
      <c r="Y1" s="184" t="s">
        <v>283</v>
      </c>
      <c r="Z1" s="184" t="s">
        <v>541</v>
      </c>
      <c r="AA1" s="184" t="s">
        <v>543</v>
      </c>
      <c r="AB1" s="184" t="s">
        <v>545</v>
      </c>
      <c r="AC1" s="184" t="s">
        <v>284</v>
      </c>
      <c r="AD1" s="184" t="s">
        <v>547</v>
      </c>
      <c r="AE1" s="184" t="s">
        <v>549</v>
      </c>
      <c r="AF1" s="184" t="s">
        <v>551</v>
      </c>
      <c r="AG1" s="184" t="s">
        <v>553</v>
      </c>
      <c r="AH1" s="184" t="s">
        <v>259</v>
      </c>
      <c r="AI1" s="184" t="s">
        <v>555</v>
      </c>
      <c r="AJ1" s="193" t="s">
        <v>268</v>
      </c>
      <c r="AK1" s="184" t="s">
        <v>557</v>
      </c>
      <c r="AL1" s="184" t="s">
        <v>269</v>
      </c>
      <c r="AM1" s="184" t="s">
        <v>559</v>
      </c>
      <c r="AN1" s="184" t="s">
        <v>561</v>
      </c>
      <c r="AO1" s="184" t="s">
        <v>270</v>
      </c>
      <c r="AP1" s="184" t="s">
        <v>563</v>
      </c>
      <c r="AQ1" s="184" t="s">
        <v>565</v>
      </c>
      <c r="AR1" s="184" t="s">
        <v>271</v>
      </c>
      <c r="AS1" s="184" t="s">
        <v>566</v>
      </c>
      <c r="AT1" s="184" t="s">
        <v>568</v>
      </c>
      <c r="AU1" s="184" t="s">
        <v>569</v>
      </c>
      <c r="AV1" s="184" t="s">
        <v>570</v>
      </c>
      <c r="AW1" s="184" t="s">
        <v>572</v>
      </c>
      <c r="AX1" s="184" t="s">
        <v>574</v>
      </c>
      <c r="AY1" s="184" t="s">
        <v>575</v>
      </c>
      <c r="AZ1" s="184" t="s">
        <v>272</v>
      </c>
      <c r="BA1" s="184" t="s">
        <v>577</v>
      </c>
      <c r="BB1" s="184" t="s">
        <v>579</v>
      </c>
      <c r="BC1" s="184" t="s">
        <v>581</v>
      </c>
      <c r="BD1" s="184" t="s">
        <v>583</v>
      </c>
      <c r="BE1" s="184" t="s">
        <v>585</v>
      </c>
      <c r="BF1" s="184" t="s">
        <v>587</v>
      </c>
      <c r="BG1" s="184" t="s">
        <v>589</v>
      </c>
      <c r="BH1" s="184" t="s">
        <v>591</v>
      </c>
      <c r="BI1" s="184" t="s">
        <v>285</v>
      </c>
      <c r="BJ1" s="184" t="s">
        <v>593</v>
      </c>
      <c r="BK1" s="184" t="s">
        <v>595</v>
      </c>
      <c r="BL1" s="184" t="s">
        <v>597</v>
      </c>
      <c r="BM1" s="184" t="s">
        <v>599</v>
      </c>
      <c r="BN1" s="184" t="s">
        <v>601</v>
      </c>
      <c r="BO1" s="184" t="s">
        <v>603</v>
      </c>
      <c r="BP1" s="184" t="s">
        <v>605</v>
      </c>
      <c r="BQ1" s="184" t="s">
        <v>607</v>
      </c>
      <c r="BR1" s="184" t="s">
        <v>609</v>
      </c>
      <c r="BS1" s="184" t="s">
        <v>611</v>
      </c>
      <c r="BT1" s="193" t="s">
        <v>273</v>
      </c>
      <c r="BU1" s="184" t="s">
        <v>274</v>
      </c>
      <c r="BV1" s="184" t="s">
        <v>613</v>
      </c>
      <c r="BW1" s="184" t="s">
        <v>275</v>
      </c>
      <c r="BX1" s="184" t="s">
        <v>615</v>
      </c>
      <c r="BY1" s="184" t="s">
        <v>617</v>
      </c>
      <c r="BZ1" s="193" t="s">
        <v>276</v>
      </c>
      <c r="CA1" s="184" t="s">
        <v>277</v>
      </c>
      <c r="CB1" s="184" t="s">
        <v>619</v>
      </c>
      <c r="CC1" s="184" t="s">
        <v>278</v>
      </c>
      <c r="CD1" s="184" t="s">
        <v>621</v>
      </c>
      <c r="CE1" s="184" t="s">
        <v>623</v>
      </c>
      <c r="CF1" s="184" t="s">
        <v>625</v>
      </c>
      <c r="CG1" s="193" t="s">
        <v>279</v>
      </c>
      <c r="CH1" s="184" t="s">
        <v>631</v>
      </c>
      <c r="CI1" s="184" t="s">
        <v>633</v>
      </c>
      <c r="CJ1" s="184" t="s">
        <v>280</v>
      </c>
      <c r="CK1" s="184" t="s">
        <v>627</v>
      </c>
      <c r="CL1" s="184" t="s">
        <v>629</v>
      </c>
      <c r="CM1" s="184" t="s">
        <v>281</v>
      </c>
      <c r="CN1" s="184" t="s">
        <v>635</v>
      </c>
      <c r="CO1" s="184" t="s">
        <v>282</v>
      </c>
      <c r="CP1" s="184" t="s">
        <v>636</v>
      </c>
      <c r="CQ1" s="181" t="s">
        <v>286</v>
      </c>
      <c r="CR1" s="193" t="s">
        <v>287</v>
      </c>
      <c r="CS1" s="184" t="s">
        <v>637</v>
      </c>
      <c r="CT1" s="184" t="s">
        <v>638</v>
      </c>
      <c r="CU1" s="184" t="s">
        <v>640</v>
      </c>
      <c r="CV1" s="184" t="s">
        <v>288</v>
      </c>
      <c r="CW1" s="184" t="s">
        <v>642</v>
      </c>
      <c r="CX1" s="184" t="s">
        <v>644</v>
      </c>
      <c r="CY1" s="184" t="s">
        <v>646</v>
      </c>
      <c r="CZ1" s="184" t="s">
        <v>648</v>
      </c>
      <c r="DA1" s="184" t="s">
        <v>650</v>
      </c>
      <c r="DB1" s="184" t="s">
        <v>652</v>
      </c>
      <c r="DC1" s="193" t="s">
        <v>289</v>
      </c>
      <c r="DD1" s="184" t="s">
        <v>290</v>
      </c>
      <c r="DE1" s="184" t="s">
        <v>654</v>
      </c>
      <c r="DF1" s="184" t="s">
        <v>291</v>
      </c>
      <c r="DG1" s="184" t="s">
        <v>656</v>
      </c>
      <c r="DH1" s="184" t="s">
        <v>658</v>
      </c>
      <c r="DI1" s="184" t="s">
        <v>660</v>
      </c>
      <c r="DJ1" s="184" t="s">
        <v>662</v>
      </c>
      <c r="DK1" s="184" t="s">
        <v>664</v>
      </c>
      <c r="DL1" s="184" t="s">
        <v>666</v>
      </c>
      <c r="DM1" s="184" t="s">
        <v>668</v>
      </c>
      <c r="DN1" s="184" t="s">
        <v>292</v>
      </c>
      <c r="DO1" s="184" t="s">
        <v>670</v>
      </c>
      <c r="DP1" s="184" t="s">
        <v>672</v>
      </c>
      <c r="DQ1" s="184" t="s">
        <v>674</v>
      </c>
      <c r="DR1" s="193" t="s">
        <v>293</v>
      </c>
      <c r="DS1" s="184" t="s">
        <v>676</v>
      </c>
      <c r="DT1" s="184" t="s">
        <v>294</v>
      </c>
      <c r="DU1" s="184" t="s">
        <v>678</v>
      </c>
      <c r="DV1" s="184" t="s">
        <v>295</v>
      </c>
      <c r="DW1" s="184" t="s">
        <v>680</v>
      </c>
      <c r="DX1" s="184" t="s">
        <v>682</v>
      </c>
      <c r="DY1" s="184" t="s">
        <v>684</v>
      </c>
      <c r="DZ1" s="184" t="s">
        <v>686</v>
      </c>
      <c r="EA1" s="184" t="s">
        <v>688</v>
      </c>
      <c r="EB1" s="184" t="s">
        <v>690</v>
      </c>
      <c r="EC1" s="184" t="s">
        <v>692</v>
      </c>
      <c r="ED1" s="184" t="s">
        <v>694</v>
      </c>
      <c r="EE1" s="184" t="s">
        <v>696</v>
      </c>
      <c r="EF1" s="184" t="s">
        <v>698</v>
      </c>
      <c r="EG1" s="184" t="s">
        <v>700</v>
      </c>
      <c r="EH1" s="193" t="s">
        <v>296</v>
      </c>
      <c r="EI1" s="184" t="s">
        <v>702</v>
      </c>
      <c r="EJ1" s="184" t="s">
        <v>297</v>
      </c>
      <c r="EK1" s="184" t="s">
        <v>704</v>
      </c>
      <c r="EL1" s="184" t="s">
        <v>706</v>
      </c>
      <c r="EM1" s="184" t="s">
        <v>298</v>
      </c>
      <c r="EN1" s="184" t="s">
        <v>708</v>
      </c>
      <c r="EO1" s="184" t="s">
        <v>710</v>
      </c>
      <c r="EP1" s="184" t="s">
        <v>299</v>
      </c>
      <c r="EQ1" s="184" t="s">
        <v>712</v>
      </c>
      <c r="ER1" s="184" t="s">
        <v>714</v>
      </c>
      <c r="ES1" s="184" t="s">
        <v>716</v>
      </c>
      <c r="ET1" s="184" t="s">
        <v>300</v>
      </c>
      <c r="EU1" s="184" t="s">
        <v>718</v>
      </c>
      <c r="EV1" s="184" t="s">
        <v>720</v>
      </c>
      <c r="EW1" s="193" t="s">
        <v>301</v>
      </c>
      <c r="EX1" s="184" t="s">
        <v>302</v>
      </c>
      <c r="EY1" s="184" t="s">
        <v>722</v>
      </c>
      <c r="EZ1" s="184" t="s">
        <v>724</v>
      </c>
      <c r="FA1" s="184" t="s">
        <v>726</v>
      </c>
      <c r="FB1" s="184" t="s">
        <v>728</v>
      </c>
      <c r="FC1" s="184" t="s">
        <v>303</v>
      </c>
      <c r="FD1" s="184" t="s">
        <v>730</v>
      </c>
      <c r="FE1" s="184" t="s">
        <v>732</v>
      </c>
      <c r="FF1" s="184" t="s">
        <v>734</v>
      </c>
      <c r="FG1" s="184" t="s">
        <v>736</v>
      </c>
      <c r="FH1" s="184" t="s">
        <v>738</v>
      </c>
      <c r="FI1" s="184" t="s">
        <v>304</v>
      </c>
      <c r="FJ1" s="184" t="s">
        <v>741</v>
      </c>
      <c r="FK1" s="184" t="s">
        <v>305</v>
      </c>
      <c r="FL1" s="184" t="s">
        <v>744</v>
      </c>
      <c r="FM1" s="184" t="s">
        <v>745</v>
      </c>
      <c r="FN1" s="184" t="s">
        <v>747</v>
      </c>
      <c r="FO1" s="184" t="s">
        <v>306</v>
      </c>
      <c r="FP1" s="184" t="s">
        <v>750</v>
      </c>
      <c r="FQ1" s="184" t="s">
        <v>751</v>
      </c>
      <c r="FR1" s="184" t="s">
        <v>753</v>
      </c>
      <c r="FS1" s="184" t="s">
        <v>307</v>
      </c>
      <c r="FT1" s="184" t="s">
        <v>756</v>
      </c>
      <c r="FU1" s="184" t="s">
        <v>758</v>
      </c>
      <c r="FV1" s="184" t="s">
        <v>760</v>
      </c>
      <c r="FW1" s="193" t="s">
        <v>308</v>
      </c>
      <c r="FX1" s="193" t="s">
        <v>309</v>
      </c>
      <c r="FY1" s="184" t="s">
        <v>315</v>
      </c>
      <c r="FZ1" s="184" t="s">
        <v>762</v>
      </c>
      <c r="GA1" s="184" t="s">
        <v>764</v>
      </c>
      <c r="GB1" s="184" t="s">
        <v>766</v>
      </c>
      <c r="GC1" s="184" t="s">
        <v>768</v>
      </c>
      <c r="GD1" s="184" t="s">
        <v>770</v>
      </c>
      <c r="GE1" s="184" t="s">
        <v>772</v>
      </c>
      <c r="GF1" s="193" t="s">
        <v>310</v>
      </c>
      <c r="GG1" s="184" t="s">
        <v>316</v>
      </c>
      <c r="GH1" s="184" t="s">
        <v>774</v>
      </c>
      <c r="GI1" s="184" t="s">
        <v>776</v>
      </c>
      <c r="GJ1" s="184" t="s">
        <v>777</v>
      </c>
      <c r="GK1" s="184" t="s">
        <v>317</v>
      </c>
      <c r="GL1" s="184" t="s">
        <v>780</v>
      </c>
      <c r="GM1" s="184" t="s">
        <v>781</v>
      </c>
      <c r="GN1" s="193" t="s">
        <v>311</v>
      </c>
      <c r="GO1" s="184" t="s">
        <v>312</v>
      </c>
      <c r="GP1" s="184" t="s">
        <v>783</v>
      </c>
      <c r="GQ1" s="184" t="s">
        <v>785</v>
      </c>
      <c r="GR1" s="184" t="s">
        <v>787</v>
      </c>
      <c r="GS1" s="184" t="s">
        <v>789</v>
      </c>
      <c r="GT1" s="184" t="s">
        <v>791</v>
      </c>
      <c r="GU1" s="193" t="s">
        <v>313</v>
      </c>
      <c r="GV1" s="184" t="s">
        <v>314</v>
      </c>
      <c r="GW1" s="184" t="s">
        <v>793</v>
      </c>
      <c r="GX1" s="184" t="s">
        <v>795</v>
      </c>
      <c r="GY1" s="184" t="s">
        <v>797</v>
      </c>
      <c r="GZ1" s="184" t="s">
        <v>799</v>
      </c>
      <c r="HA1" s="184" t="s">
        <v>801</v>
      </c>
      <c r="HB1" s="184" t="s">
        <v>803</v>
      </c>
      <c r="HC1" s="181" t="s">
        <v>318</v>
      </c>
      <c r="HD1" s="193" t="s">
        <v>319</v>
      </c>
      <c r="HE1" s="184" t="s">
        <v>320</v>
      </c>
      <c r="HF1" s="184" t="s">
        <v>805</v>
      </c>
      <c r="HG1" s="184" t="s">
        <v>807</v>
      </c>
      <c r="HH1" s="184" t="s">
        <v>809</v>
      </c>
      <c r="HI1" s="184" t="s">
        <v>811</v>
      </c>
      <c r="HJ1" s="184" t="s">
        <v>321</v>
      </c>
      <c r="HK1" s="184" t="s">
        <v>814</v>
      </c>
      <c r="HL1" s="184" t="s">
        <v>338</v>
      </c>
      <c r="HM1" s="184" t="s">
        <v>852</v>
      </c>
      <c r="HN1" s="184" t="s">
        <v>854</v>
      </c>
      <c r="HO1" s="184" t="s">
        <v>856</v>
      </c>
      <c r="HP1" s="193" t="s">
        <v>322</v>
      </c>
      <c r="HQ1" s="184" t="s">
        <v>816</v>
      </c>
      <c r="HR1" s="184" t="s">
        <v>818</v>
      </c>
      <c r="HS1" s="184" t="s">
        <v>323</v>
      </c>
      <c r="HT1" s="184" t="s">
        <v>821</v>
      </c>
      <c r="HU1" s="184" t="s">
        <v>823</v>
      </c>
      <c r="HV1" s="184" t="s">
        <v>824</v>
      </c>
      <c r="HW1" s="184" t="s">
        <v>826</v>
      </c>
      <c r="HX1" s="193" t="s">
        <v>324</v>
      </c>
      <c r="HY1" s="184" t="s">
        <v>828</v>
      </c>
      <c r="HZ1" s="184" t="s">
        <v>830</v>
      </c>
      <c r="IA1" s="184" t="s">
        <v>832</v>
      </c>
      <c r="IB1" s="184" t="s">
        <v>325</v>
      </c>
      <c r="IC1" s="184" t="s">
        <v>834</v>
      </c>
      <c r="ID1" s="184" t="s">
        <v>836</v>
      </c>
      <c r="IE1" s="184" t="s">
        <v>326</v>
      </c>
      <c r="IF1" s="184" t="s">
        <v>838</v>
      </c>
      <c r="IG1" s="184" t="s">
        <v>840</v>
      </c>
      <c r="IH1" s="184" t="s">
        <v>327</v>
      </c>
      <c r="II1" s="184" t="s">
        <v>842</v>
      </c>
      <c r="IJ1" s="184" t="s">
        <v>844</v>
      </c>
      <c r="IK1" s="184" t="s">
        <v>846</v>
      </c>
      <c r="IL1" s="184" t="s">
        <v>848</v>
      </c>
      <c r="IM1" s="184" t="s">
        <v>328</v>
      </c>
      <c r="IN1" s="184" t="s">
        <v>850</v>
      </c>
      <c r="IO1" s="193" t="s">
        <v>329</v>
      </c>
      <c r="IP1" s="184" t="s">
        <v>858</v>
      </c>
      <c r="IQ1" s="184" t="s">
        <v>860</v>
      </c>
      <c r="IR1" s="184" t="s">
        <v>330</v>
      </c>
      <c r="IS1" s="184" t="s">
        <v>862</v>
      </c>
      <c r="IT1" s="184" t="s">
        <v>864</v>
      </c>
      <c r="IU1" s="184" t="s">
        <v>866</v>
      </c>
      <c r="IV1" s="193" t="s">
        <v>331</v>
      </c>
      <c r="IW1" s="184" t="s">
        <v>868</v>
      </c>
      <c r="IX1" s="184" t="s">
        <v>332</v>
      </c>
      <c r="IY1" s="184" t="s">
        <v>871</v>
      </c>
      <c r="IZ1" s="184" t="s">
        <v>873</v>
      </c>
      <c r="JA1" s="184" t="s">
        <v>875</v>
      </c>
      <c r="JB1" s="184" t="s">
        <v>877</v>
      </c>
      <c r="JC1" s="184" t="s">
        <v>879</v>
      </c>
      <c r="JD1" s="184" t="s">
        <v>881</v>
      </c>
      <c r="JE1" s="184" t="s">
        <v>333</v>
      </c>
      <c r="JF1" s="184" t="s">
        <v>884</v>
      </c>
      <c r="JG1" s="184" t="s">
        <v>886</v>
      </c>
      <c r="JH1" s="184" t="s">
        <v>888</v>
      </c>
      <c r="JI1" s="184" t="s">
        <v>890</v>
      </c>
      <c r="JJ1" s="184" t="s">
        <v>892</v>
      </c>
      <c r="JK1" s="184" t="s">
        <v>894</v>
      </c>
      <c r="JL1" s="184" t="s">
        <v>896</v>
      </c>
      <c r="JM1" s="184" t="s">
        <v>898</v>
      </c>
      <c r="JN1" s="184" t="s">
        <v>334</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335</v>
      </c>
      <c r="KP1" s="184" t="s">
        <v>952</v>
      </c>
      <c r="KQ1" s="184" t="s">
        <v>336</v>
      </c>
      <c r="KR1" s="184" t="s">
        <v>955</v>
      </c>
      <c r="KS1" s="184" t="s">
        <v>957</v>
      </c>
      <c r="KT1" s="184" t="s">
        <v>959</v>
      </c>
      <c r="KU1" s="184" t="s">
        <v>961</v>
      </c>
      <c r="KV1" s="184" t="s">
        <v>337</v>
      </c>
      <c r="KW1" s="184" t="s">
        <v>964</v>
      </c>
      <c r="KX1" s="184" t="s">
        <v>966</v>
      </c>
      <c r="KY1" s="184" t="s">
        <v>968</v>
      </c>
      <c r="KZ1" s="184" t="s">
        <v>970</v>
      </c>
      <c r="LA1" s="184" t="s">
        <v>972</v>
      </c>
      <c r="LB1" s="184" t="s">
        <v>974</v>
      </c>
      <c r="LC1" s="184" t="s">
        <v>976</v>
      </c>
      <c r="LD1" s="181" t="s">
        <v>339</v>
      </c>
      <c r="LE1" s="193" t="s">
        <v>340</v>
      </c>
      <c r="LF1" s="184" t="s">
        <v>341</v>
      </c>
      <c r="LG1" s="184" t="s">
        <v>355</v>
      </c>
      <c r="LH1" s="184" t="s">
        <v>978</v>
      </c>
      <c r="LI1" s="184" t="s">
        <v>980</v>
      </c>
      <c r="LJ1" s="184" t="s">
        <v>982</v>
      </c>
      <c r="LK1" s="184" t="s">
        <v>984</v>
      </c>
      <c r="LL1" s="184" t="s">
        <v>356</v>
      </c>
      <c r="LM1" s="184" t="s">
        <v>986</v>
      </c>
      <c r="LN1" s="184" t="s">
        <v>357</v>
      </c>
      <c r="LO1" s="184" t="s">
        <v>988</v>
      </c>
      <c r="LP1" s="184" t="s">
        <v>342</v>
      </c>
      <c r="LQ1" s="184" t="s">
        <v>990</v>
      </c>
      <c r="LR1" s="184" t="s">
        <v>358</v>
      </c>
      <c r="LS1" s="184" t="s">
        <v>992</v>
      </c>
      <c r="LT1" s="184" t="s">
        <v>994</v>
      </c>
      <c r="LU1" s="184" t="s">
        <v>359</v>
      </c>
      <c r="LV1" s="193" t="s">
        <v>343</v>
      </c>
      <c r="LW1" s="184" t="s">
        <v>344</v>
      </c>
      <c r="LX1" s="184" t="s">
        <v>996</v>
      </c>
      <c r="LY1" s="184" t="s">
        <v>998</v>
      </c>
      <c r="LZ1" s="184" t="s">
        <v>999</v>
      </c>
      <c r="MA1" s="184" t="s">
        <v>1001</v>
      </c>
      <c r="MB1" s="184" t="s">
        <v>1002</v>
      </c>
      <c r="MC1" s="184" t="s">
        <v>1004</v>
      </c>
      <c r="MD1" s="184" t="s">
        <v>1006</v>
      </c>
      <c r="ME1" s="184" t="s">
        <v>1008</v>
      </c>
      <c r="MF1" s="184" t="s">
        <v>1010</v>
      </c>
      <c r="MG1" s="184" t="s">
        <v>345</v>
      </c>
      <c r="MH1" s="184" t="s">
        <v>1013</v>
      </c>
      <c r="MI1" s="184" t="s">
        <v>1014</v>
      </c>
      <c r="MJ1" s="184" t="s">
        <v>1016</v>
      </c>
      <c r="MK1" s="184" t="s">
        <v>346</v>
      </c>
      <c r="ML1" s="184" t="s">
        <v>1019</v>
      </c>
      <c r="MM1" s="184" t="s">
        <v>1020</v>
      </c>
      <c r="MN1" s="184" t="s">
        <v>1022</v>
      </c>
      <c r="MO1" s="184" t="s">
        <v>1024</v>
      </c>
      <c r="MP1" s="184" t="s">
        <v>347</v>
      </c>
      <c r="MQ1" s="184" t="s">
        <v>1027</v>
      </c>
      <c r="MR1" s="184" t="s">
        <v>1029</v>
      </c>
      <c r="MS1" s="184" t="s">
        <v>1031</v>
      </c>
      <c r="MT1" s="184" t="s">
        <v>1033</v>
      </c>
      <c r="MU1" s="184" t="s">
        <v>348</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349</v>
      </c>
      <c r="NI1" s="184" t="s">
        <v>350</v>
      </c>
      <c r="NJ1" s="184" t="s">
        <v>1059</v>
      </c>
      <c r="NK1" s="184" t="s">
        <v>1061</v>
      </c>
      <c r="NL1" s="184" t="s">
        <v>1063</v>
      </c>
      <c r="NM1" s="184" t="s">
        <v>1065</v>
      </c>
      <c r="NN1" s="193" t="s">
        <v>351</v>
      </c>
      <c r="NO1" s="184" t="s">
        <v>352</v>
      </c>
      <c r="NP1" s="184" t="s">
        <v>1066</v>
      </c>
      <c r="NQ1" s="184" t="s">
        <v>353</v>
      </c>
      <c r="NR1" s="184" t="s">
        <v>1068</v>
      </c>
      <c r="NS1" s="184" t="s">
        <v>1070</v>
      </c>
      <c r="NT1" s="184" t="s">
        <v>354</v>
      </c>
      <c r="NU1" s="184" t="s">
        <v>1072</v>
      </c>
      <c r="NV1" s="181" t="s">
        <v>360</v>
      </c>
      <c r="NW1" s="193" t="s">
        <v>361</v>
      </c>
      <c r="NX1" s="184" t="s">
        <v>362</v>
      </c>
      <c r="NY1" s="184" t="s">
        <v>1075</v>
      </c>
      <c r="NZ1" s="184" t="s">
        <v>1077</v>
      </c>
      <c r="OA1" s="184" t="s">
        <v>363</v>
      </c>
      <c r="OB1" s="184" t="s">
        <v>373</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374</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364</v>
      </c>
      <c r="QA1" s="184" t="s">
        <v>1175</v>
      </c>
      <c r="QB1" s="184" t="s">
        <v>1177</v>
      </c>
      <c r="QC1" s="184" t="s">
        <v>1179</v>
      </c>
      <c r="QD1" s="184" t="s">
        <v>1181</v>
      </c>
      <c r="QE1" s="184" t="s">
        <v>1183</v>
      </c>
      <c r="QF1" s="193" t="s">
        <v>365</v>
      </c>
      <c r="QG1" s="184" t="s">
        <v>366</v>
      </c>
      <c r="QH1" s="184" t="s">
        <v>1185</v>
      </c>
      <c r="QI1" s="184" t="s">
        <v>1187</v>
      </c>
      <c r="QJ1" s="184" t="s">
        <v>1189</v>
      </c>
      <c r="QK1" s="184" t="s">
        <v>1191</v>
      </c>
      <c r="QL1" s="184" t="s">
        <v>1193</v>
      </c>
      <c r="QM1" s="184" t="s">
        <v>1195</v>
      </c>
      <c r="QN1" s="193" t="s">
        <v>367</v>
      </c>
      <c r="QO1" s="184" t="s">
        <v>1197</v>
      </c>
      <c r="QP1" s="184" t="s">
        <v>368</v>
      </c>
      <c r="QQ1" s="184" t="s">
        <v>375</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369</v>
      </c>
      <c r="RG1" s="184" t="s">
        <v>370</v>
      </c>
      <c r="RH1" s="184" t="s">
        <v>1227</v>
      </c>
      <c r="RI1" s="184" t="s">
        <v>1229</v>
      </c>
      <c r="RJ1" s="193" t="s">
        <v>371</v>
      </c>
      <c r="RK1" s="184" t="s">
        <v>372</v>
      </c>
      <c r="RL1" s="184" t="s">
        <v>1231</v>
      </c>
      <c r="RM1" s="184" t="s">
        <v>1232</v>
      </c>
      <c r="RN1" s="184" t="s">
        <v>1233</v>
      </c>
      <c r="RO1" s="184" t="s">
        <v>1234</v>
      </c>
      <c r="RP1" s="184" t="s">
        <v>1236</v>
      </c>
      <c r="RQ1" s="184" t="s">
        <v>1237</v>
      </c>
      <c r="RR1" s="184" t="s">
        <v>1239</v>
      </c>
      <c r="RS1" s="184" t="s">
        <v>1240</v>
      </c>
      <c r="RT1" s="181" t="s">
        <v>376</v>
      </c>
      <c r="RU1" s="193" t="s">
        <v>377</v>
      </c>
      <c r="RV1" s="184" t="s">
        <v>378</v>
      </c>
      <c r="RW1" s="184" t="s">
        <v>1242</v>
      </c>
      <c r="RX1" s="184" t="s">
        <v>1244</v>
      </c>
      <c r="RY1" s="184" t="s">
        <v>379</v>
      </c>
      <c r="RZ1" s="184" t="s">
        <v>1246</v>
      </c>
      <c r="SA1" s="184" t="s">
        <v>1248</v>
      </c>
      <c r="SB1" s="184" t="s">
        <v>1250</v>
      </c>
      <c r="SC1" s="184" t="s">
        <v>1252</v>
      </c>
      <c r="SD1" s="193" t="s">
        <v>380</v>
      </c>
      <c r="SE1" s="184" t="s">
        <v>381</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382</v>
      </c>
      <c r="SV1" s="193" t="s">
        <v>383</v>
      </c>
      <c r="SW1" s="184" t="s">
        <v>384</v>
      </c>
      <c r="SX1" s="184" t="s">
        <v>1284</v>
      </c>
      <c r="SY1" s="184" t="s">
        <v>1286</v>
      </c>
      <c r="SZ1" s="184" t="s">
        <v>1288</v>
      </c>
      <c r="TA1" s="184" t="s">
        <v>1290</v>
      </c>
      <c r="TB1" s="184" t="s">
        <v>1292</v>
      </c>
      <c r="TC1" s="184" t="s">
        <v>385</v>
      </c>
      <c r="TD1" s="184" t="s">
        <v>1294</v>
      </c>
      <c r="TE1" s="184" t="s">
        <v>1296</v>
      </c>
      <c r="TF1" s="184" t="s">
        <v>1298</v>
      </c>
      <c r="TG1" s="184" t="s">
        <v>1300</v>
      </c>
      <c r="TH1" s="184" t="s">
        <v>1302</v>
      </c>
      <c r="TI1" s="184" t="s">
        <v>1304</v>
      </c>
      <c r="TJ1" s="193" t="s">
        <v>386</v>
      </c>
      <c r="TK1" s="184" t="s">
        <v>387</v>
      </c>
      <c r="TL1" s="184" t="s">
        <v>388</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1463</v>
      </c>
      <c r="K2" s="124" t="s">
        <v>1377</v>
      </c>
      <c r="L2" s="124" t="s">
        <v>1378</v>
      </c>
      <c r="M2" s="124" t="s">
        <v>1379</v>
      </c>
      <c r="N2" s="124" t="s">
        <v>1380</v>
      </c>
      <c r="O2" s="124" t="s">
        <v>1381</v>
      </c>
      <c r="R2" s="124" t="s">
        <v>137</v>
      </c>
      <c r="S2" s="124" t="s">
        <v>1451</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CB2" s="124" t="s">
        <v>1350</v>
      </c>
      <c r="CC2" s="124" t="s">
        <v>1351</v>
      </c>
      <c r="CD2" s="124" t="s">
        <v>1349</v>
      </c>
      <c r="CE2" s="124" t="s">
        <v>1352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392</v>
      </c>
      <c r="D5" s="201">
        <f>SUMIF(C:C,$C$10,D:D)</f>
        <v>663300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37800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t="s">
        <v>1623</v>
      </c>
      <c r="E13" s="95"/>
      <c r="F13" s="95"/>
      <c r="G13" s="95"/>
      <c r="H13" s="76"/>
      <c r="I13" s="76"/>
      <c r="J13" s="76"/>
      <c r="K13" s="114"/>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Equipar con la tecnologia y software apropiada para implementar las clases Virtuales en la carrera.         2) Realizar talleres para asesorar a los estudiantes en las clases virtuales.</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139</v>
      </c>
      <c r="H16" s="151" t="s">
        <v>46</v>
      </c>
      <c r="I16" s="151" t="s">
        <v>140</v>
      </c>
      <c r="J16" s="151" t="s">
        <v>420</v>
      </c>
      <c r="K16" s="151" t="s">
        <v>421</v>
      </c>
      <c r="L16" s="151" t="s">
        <v>476</v>
      </c>
    </row>
    <row r="17" spans="2:12" ht="15.75" thickBot="1" x14ac:dyDescent="0.3">
      <c r="B17" s="95"/>
      <c r="C17" s="323" t="s">
        <v>1352</v>
      </c>
      <c r="D17" s="160"/>
      <c r="E17" s="98">
        <f>HLOOKUP($C17,$CB$2:$CE$3,2,0)</f>
        <v>15000</v>
      </c>
      <c r="F17" s="99">
        <f>D17*E17</f>
        <v>0</v>
      </c>
      <c r="G17" s="167" t="s">
        <v>1451</v>
      </c>
      <c r="H17" s="100" t="s">
        <v>1027</v>
      </c>
      <c r="I17" s="100" t="str">
        <f>VLOOKUP(H17,Presupuesto!$B$11:$C$565,2,0)</f>
        <v>EQUIPO DE COMPUTACION</v>
      </c>
      <c r="J17" s="225" t="s">
        <v>1463</v>
      </c>
      <c r="K17" s="100" t="s">
        <v>404</v>
      </c>
      <c r="L17" s="100"/>
    </row>
    <row r="18" spans="2:12" x14ac:dyDescent="0.25">
      <c r="B18" s="95"/>
      <c r="C18" s="323" t="s">
        <v>1350</v>
      </c>
      <c r="D18" s="153"/>
      <c r="E18" s="98">
        <f>HLOOKUP($C18,$CB$2:$CE$3,2,0)</f>
        <v>35000</v>
      </c>
      <c r="F18" s="99">
        <f>D18*E18</f>
        <v>0</v>
      </c>
      <c r="G18" s="167"/>
      <c r="H18" s="103" t="s">
        <v>1027</v>
      </c>
      <c r="I18" s="103" t="str">
        <f>VLOOKUP(H18,Presupuesto!$B$11:$C$565,2,0)</f>
        <v>EQUIPO DE COMPUTACION</v>
      </c>
      <c r="J18" s="100" t="str">
        <f t="shared" ref="J18:J29" si="0">$J$17</f>
        <v>Posgrado</v>
      </c>
      <c r="K18" s="100" t="s">
        <v>422</v>
      </c>
      <c r="L18" s="100"/>
    </row>
    <row r="19" spans="2:12" x14ac:dyDescent="0.25">
      <c r="B19" s="95"/>
      <c r="C19" s="101" t="s">
        <v>1625</v>
      </c>
      <c r="D19" s="153">
        <v>60</v>
      </c>
      <c r="E19" s="102">
        <v>630</v>
      </c>
      <c r="F19" s="99">
        <f t="shared" ref="F19:F30" si="1">D19*E19</f>
        <v>37800</v>
      </c>
      <c r="G19" s="167" t="s">
        <v>1451</v>
      </c>
      <c r="H19" s="103" t="s">
        <v>1059</v>
      </c>
      <c r="I19" s="103" t="str">
        <f>VLOOKUP(H19,Presupuesto!$B$11:$C$565,2,0)</f>
        <v>APLICACIONES INFORMATICAS</v>
      </c>
      <c r="J19" s="100" t="s">
        <v>1370</v>
      </c>
      <c r="K19" s="100" t="s">
        <v>409</v>
      </c>
      <c r="L19" s="100"/>
    </row>
    <row r="20" spans="2:12" x14ac:dyDescent="0.25">
      <c r="B20" s="95"/>
      <c r="C20" s="101" t="s">
        <v>74</v>
      </c>
      <c r="D20" s="153"/>
      <c r="E20" s="102">
        <v>8000</v>
      </c>
      <c r="F20" s="99">
        <f t="shared" si="1"/>
        <v>0</v>
      </c>
      <c r="G20" s="167"/>
      <c r="H20" s="103" t="s">
        <v>1027</v>
      </c>
      <c r="I20" s="103" t="str">
        <f>VLOOKUP(H20,Presupuesto!$B$11:$C$565,2,0)</f>
        <v>EQUIPO DE COMPUTACION</v>
      </c>
      <c r="J20" s="100" t="str">
        <f t="shared" si="0"/>
        <v>Posgrado</v>
      </c>
      <c r="K20" s="100" t="s">
        <v>405</v>
      </c>
      <c r="L20" s="100"/>
    </row>
    <row r="21" spans="2:12" x14ac:dyDescent="0.25">
      <c r="B21" s="95"/>
      <c r="C21" s="101" t="s">
        <v>75</v>
      </c>
      <c r="D21" s="153"/>
      <c r="E21" s="102">
        <v>5000</v>
      </c>
      <c r="F21" s="99">
        <f t="shared" si="1"/>
        <v>0</v>
      </c>
      <c r="G21" s="167"/>
      <c r="H21" s="103" t="s">
        <v>1027</v>
      </c>
      <c r="I21" s="103" t="str">
        <f>VLOOKUP(H21,Presupuesto!$B$11:$C$565,2,0)</f>
        <v>EQUIPO DE COMPUTACION</v>
      </c>
      <c r="J21" s="100" t="str">
        <f t="shared" si="0"/>
        <v>Posgrado</v>
      </c>
      <c r="K21" s="100" t="s">
        <v>405</v>
      </c>
      <c r="L21" s="100"/>
    </row>
    <row r="22" spans="2:12" x14ac:dyDescent="0.25">
      <c r="B22" s="95"/>
      <c r="C22" s="101" t="s">
        <v>35</v>
      </c>
      <c r="D22" s="153"/>
      <c r="E22" s="102">
        <v>13000</v>
      </c>
      <c r="F22" s="99">
        <f t="shared" si="1"/>
        <v>0</v>
      </c>
      <c r="G22" s="167"/>
      <c r="H22" s="103" t="s">
        <v>1013</v>
      </c>
      <c r="I22" s="103" t="str">
        <f>VLOOKUP(H22,Presupuesto!$B$11:$C$565,2,0)</f>
        <v>EQUIPO DE TRANSPORTE TRACCION Y ELEVACION</v>
      </c>
      <c r="J22" s="100" t="str">
        <f t="shared" si="0"/>
        <v>Posgrado</v>
      </c>
      <c r="K22" s="100" t="s">
        <v>405</v>
      </c>
      <c r="L22" s="100"/>
    </row>
    <row r="23" spans="2:12" x14ac:dyDescent="0.25">
      <c r="B23" s="95"/>
      <c r="C23" s="101" t="s">
        <v>76</v>
      </c>
      <c r="D23" s="153"/>
      <c r="E23" s="102">
        <v>15000</v>
      </c>
      <c r="F23" s="99">
        <f t="shared" si="1"/>
        <v>0</v>
      </c>
      <c r="G23" s="167"/>
      <c r="H23" s="103" t="s">
        <v>1013</v>
      </c>
      <c r="I23" s="103" t="str">
        <f>VLOOKUP(H23,Presupuesto!$B$11:$C$565,2,0)</f>
        <v>EQUIPO DE TRANSPORTE TRACCION Y ELEVACION</v>
      </c>
      <c r="J23" s="100" t="str">
        <f t="shared" si="0"/>
        <v>Posgrado</v>
      </c>
      <c r="K23" s="100" t="s">
        <v>405</v>
      </c>
      <c r="L23" s="100"/>
    </row>
    <row r="24" spans="2:12" x14ac:dyDescent="0.25">
      <c r="B24" s="95"/>
      <c r="C24" s="101" t="s">
        <v>77</v>
      </c>
      <c r="D24" s="153"/>
      <c r="E24" s="102">
        <v>10000</v>
      </c>
      <c r="F24" s="99">
        <f t="shared" si="1"/>
        <v>0</v>
      </c>
      <c r="G24" s="167"/>
      <c r="H24" s="103" t="s">
        <v>1013</v>
      </c>
      <c r="I24" s="103" t="str">
        <f>VLOOKUP(H24,Presupuesto!$B$11:$C$565,2,0)</f>
        <v>EQUIPO DE TRANSPORTE TRACCION Y ELEVACION</v>
      </c>
      <c r="J24" s="100" t="str">
        <f t="shared" si="0"/>
        <v>Posgrado</v>
      </c>
      <c r="K24" s="100" t="s">
        <v>413</v>
      </c>
      <c r="L24" s="100"/>
    </row>
    <row r="25" spans="2:12" x14ac:dyDescent="0.25">
      <c r="C25" s="101" t="s">
        <v>78</v>
      </c>
      <c r="D25" s="153"/>
      <c r="E25" s="102">
        <v>10000</v>
      </c>
      <c r="F25" s="99">
        <f t="shared" si="1"/>
        <v>0</v>
      </c>
      <c r="G25" s="167"/>
      <c r="H25" s="103" t="s">
        <v>1059</v>
      </c>
      <c r="I25" s="103" t="str">
        <f>VLOOKUP(H25,Presupuesto!$B$11:$C$565,2,0)</f>
        <v>APLICACIONES INFORMATICAS</v>
      </c>
      <c r="J25" s="100" t="str">
        <f t="shared" si="0"/>
        <v>Posgrado</v>
      </c>
      <c r="K25" s="100" t="s">
        <v>409</v>
      </c>
      <c r="L25" s="100"/>
    </row>
    <row r="26" spans="2:12" x14ac:dyDescent="0.25">
      <c r="C26" s="111" t="s">
        <v>79</v>
      </c>
      <c r="D26" s="153"/>
      <c r="E26" s="102">
        <v>2000</v>
      </c>
      <c r="F26" s="99">
        <f t="shared" si="1"/>
        <v>0</v>
      </c>
      <c r="G26" s="167"/>
      <c r="H26" s="112" t="s">
        <v>1027</v>
      </c>
      <c r="I26" s="112" t="str">
        <f>VLOOKUP(H26,Presupuesto!$B$11:$C$565,2,0)</f>
        <v>EQUIPO DE COMPUTACION</v>
      </c>
      <c r="J26" s="100" t="str">
        <f t="shared" si="0"/>
        <v>Posgrado</v>
      </c>
      <c r="K26" s="100" t="s">
        <v>405</v>
      </c>
      <c r="L26" s="100"/>
    </row>
    <row r="27" spans="2:12" x14ac:dyDescent="0.25">
      <c r="C27" s="111" t="s">
        <v>80</v>
      </c>
      <c r="D27" s="153"/>
      <c r="E27" s="102">
        <v>1500</v>
      </c>
      <c r="F27" s="99">
        <f t="shared" si="1"/>
        <v>0</v>
      </c>
      <c r="G27" s="167"/>
      <c r="H27" s="112" t="s">
        <v>959</v>
      </c>
      <c r="I27" s="112" t="str">
        <f>VLOOKUP(H27,Presupuesto!$B$11:$C$565,2,0)</f>
        <v>UTILES Y MATERIALES ELECTRICOS</v>
      </c>
      <c r="J27" s="100" t="str">
        <f t="shared" si="0"/>
        <v>Posgrado</v>
      </c>
      <c r="K27" s="100" t="s">
        <v>405</v>
      </c>
      <c r="L27" s="100"/>
    </row>
    <row r="28" spans="2:12" x14ac:dyDescent="0.25">
      <c r="C28" s="111" t="s">
        <v>81</v>
      </c>
      <c r="D28" s="153"/>
      <c r="E28" s="102">
        <v>1500</v>
      </c>
      <c r="F28" s="99">
        <f t="shared" si="1"/>
        <v>0</v>
      </c>
      <c r="G28" s="167"/>
      <c r="H28" s="112" t="s">
        <v>1027</v>
      </c>
      <c r="I28" s="112" t="str">
        <f>VLOOKUP(H28,Presupuesto!$B$11:$C$565,2,0)</f>
        <v>EQUIPO DE COMPUTACION</v>
      </c>
      <c r="J28" s="100" t="str">
        <f t="shared" si="0"/>
        <v>Posgrado</v>
      </c>
      <c r="K28" s="100" t="s">
        <v>405</v>
      </c>
      <c r="L28" s="100"/>
    </row>
    <row r="29" spans="2:12" x14ac:dyDescent="0.25">
      <c r="C29" s="111" t="s">
        <v>82</v>
      </c>
      <c r="D29" s="153"/>
      <c r="E29" s="102">
        <v>500</v>
      </c>
      <c r="F29" s="99">
        <f t="shared" si="1"/>
        <v>0</v>
      </c>
      <c r="G29" s="167"/>
      <c r="H29" s="112" t="s">
        <v>968</v>
      </c>
      <c r="I29" s="112" t="str">
        <f>VLOOKUP(H29,Presupuesto!$B$11:$C$565,2,0)</f>
        <v>OTROS RESPUESTOS Y ACCESORIOS MENORES</v>
      </c>
      <c r="J29" s="100" t="str">
        <f t="shared" si="0"/>
        <v>Posgrado</v>
      </c>
      <c r="K29" s="100" t="s">
        <v>405</v>
      </c>
      <c r="L29" s="100"/>
    </row>
    <row r="30" spans="2:12" ht="15.75" thickBot="1" x14ac:dyDescent="0.3">
      <c r="B30" s="95"/>
      <c r="C30" s="104" t="s">
        <v>83</v>
      </c>
      <c r="D30" s="161"/>
      <c r="E30" s="106">
        <v>20</v>
      </c>
      <c r="F30" s="107">
        <f t="shared" si="1"/>
        <v>0</v>
      </c>
      <c r="G30" s="164"/>
      <c r="H30" s="108" t="s">
        <v>968</v>
      </c>
      <c r="I30" s="108" t="str">
        <f>VLOOKUP(H30,Presupuesto!$B$11:$C$565,2,0)</f>
        <v>OTROS RESPUESTOS Y ACCESORIOS MENORES</v>
      </c>
      <c r="J30" s="108" t="str">
        <f t="shared" ref="J30" si="2">$J$17</f>
        <v>Posgrado</v>
      </c>
      <c r="K30" s="126" t="s">
        <v>404</v>
      </c>
      <c r="L30" s="126"/>
    </row>
    <row r="31" spans="2:12" x14ac:dyDescent="0.25">
      <c r="B31" s="95"/>
      <c r="F31" s="95"/>
      <c r="G31" s="76"/>
      <c r="H31" s="76"/>
      <c r="I31" s="76"/>
    </row>
    <row r="32" spans="2:12" ht="15.75" thickBot="1" x14ac:dyDescent="0.3"/>
    <row r="33" spans="3:12" ht="15.75" thickBot="1" x14ac:dyDescent="0.3">
      <c r="C33" s="29" t="s">
        <v>43</v>
      </c>
      <c r="D33" s="110">
        <f>SUM(F40:F53)</f>
        <v>56500</v>
      </c>
      <c r="F33" s="70"/>
      <c r="G33" s="79"/>
      <c r="H33" s="70"/>
      <c r="I33" s="70"/>
    </row>
    <row r="34" spans="3:12" x14ac:dyDescent="0.25">
      <c r="C34" s="70"/>
      <c r="D34" s="31"/>
      <c r="E34" s="95"/>
      <c r="F34" s="95"/>
      <c r="G34" s="95"/>
      <c r="H34" s="76"/>
      <c r="I34" s="76"/>
      <c r="J34" s="76"/>
      <c r="K34" s="114"/>
    </row>
    <row r="35" spans="3:12" x14ac:dyDescent="0.25">
      <c r="C35" s="70"/>
      <c r="D35" s="31"/>
      <c r="E35" s="95"/>
      <c r="F35" s="95"/>
      <c r="G35" s="95"/>
      <c r="H35" s="76"/>
      <c r="I35" s="76"/>
      <c r="J35" s="76"/>
      <c r="K35" s="114"/>
    </row>
    <row r="36" spans="3:12" ht="15.75" x14ac:dyDescent="0.25">
      <c r="C36" s="207" t="s">
        <v>401</v>
      </c>
      <c r="D36" s="208" t="s">
        <v>1684</v>
      </c>
      <c r="E36" s="95"/>
      <c r="F36" s="95"/>
      <c r="G36" s="95"/>
      <c r="H36" s="76"/>
      <c r="I36" s="76"/>
      <c r="J36" s="76"/>
      <c r="K36" s="114"/>
    </row>
    <row r="37" spans="3:12" ht="18.75" x14ac:dyDescent="0.25">
      <c r="C37" s="215"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b.1 Optimizar espacios físicos de  laboratorios. (2 Archivadores, 2 computadoras)</v>
      </c>
      <c r="D37" s="31"/>
      <c r="E37" s="95"/>
      <c r="F37" s="95"/>
      <c r="G37" s="95"/>
      <c r="H37" s="76"/>
      <c r="I37" s="76"/>
      <c r="J37" s="76"/>
      <c r="K37" s="114"/>
    </row>
    <row r="38" spans="3:12" x14ac:dyDescent="0.25">
      <c r="F38" s="95"/>
      <c r="G38" s="76"/>
      <c r="H38" s="76"/>
      <c r="I38" s="76"/>
    </row>
    <row r="39" spans="3:12" ht="30.75" thickBot="1" x14ac:dyDescent="0.3">
      <c r="C39" s="151" t="s">
        <v>44</v>
      </c>
      <c r="D39" s="151" t="s">
        <v>55</v>
      </c>
      <c r="E39" s="151" t="s">
        <v>57</v>
      </c>
      <c r="F39" s="152" t="s">
        <v>27</v>
      </c>
      <c r="G39" s="152" t="s">
        <v>139</v>
      </c>
      <c r="H39" s="151" t="s">
        <v>46</v>
      </c>
      <c r="I39" s="151" t="s">
        <v>140</v>
      </c>
      <c r="J39" s="151" t="s">
        <v>420</v>
      </c>
      <c r="K39" s="151" t="s">
        <v>421</v>
      </c>
      <c r="L39" s="151" t="s">
        <v>476</v>
      </c>
    </row>
    <row r="40" spans="3:12" ht="15.75" thickBot="1" x14ac:dyDescent="0.3">
      <c r="C40" s="323" t="s">
        <v>1352</v>
      </c>
      <c r="D40" s="160">
        <v>2</v>
      </c>
      <c r="E40" s="98">
        <v>18000</v>
      </c>
      <c r="F40" s="99">
        <f>D40*E40</f>
        <v>36000</v>
      </c>
      <c r="G40" s="167" t="s">
        <v>1451</v>
      </c>
      <c r="H40" s="100" t="s">
        <v>1027</v>
      </c>
      <c r="I40" s="100" t="str">
        <f>VLOOKUP(H40,Presupuesto!$B$11:$C$565,2,0)</f>
        <v>EQUIPO DE COMPUTACION</v>
      </c>
      <c r="J40" s="225" t="s">
        <v>1377</v>
      </c>
      <c r="K40" s="100" t="s">
        <v>404</v>
      </c>
      <c r="L40" s="100"/>
    </row>
    <row r="41" spans="3:12" x14ac:dyDescent="0.25">
      <c r="C41" s="323" t="s">
        <v>1350</v>
      </c>
      <c r="D41" s="153"/>
      <c r="E41" s="98">
        <f>HLOOKUP($C41,$CB$2:$CE$3,2,0)</f>
        <v>35000</v>
      </c>
      <c r="F41" s="99">
        <f>D41*E41</f>
        <v>0</v>
      </c>
      <c r="G41" s="167"/>
      <c r="H41" s="103" t="s">
        <v>1027</v>
      </c>
      <c r="I41" s="103" t="str">
        <f>VLOOKUP(H41,Presupuesto!$B$11:$C$565,2,0)</f>
        <v>EQUIPO DE COMPUTACION</v>
      </c>
      <c r="J41" s="225" t="s">
        <v>1377</v>
      </c>
      <c r="K41" s="100" t="s">
        <v>422</v>
      </c>
      <c r="L41" s="100"/>
    </row>
    <row r="42" spans="3:12" x14ac:dyDescent="0.25">
      <c r="C42" s="101" t="s">
        <v>1625</v>
      </c>
      <c r="D42" s="153">
        <v>0</v>
      </c>
      <c r="E42" s="102">
        <v>630</v>
      </c>
      <c r="F42" s="99">
        <f t="shared" ref="F42:F53" si="3">D42*E42</f>
        <v>0</v>
      </c>
      <c r="G42" s="167" t="s">
        <v>1451</v>
      </c>
      <c r="H42" s="103" t="s">
        <v>1059</v>
      </c>
      <c r="I42" s="103" t="str">
        <f>VLOOKUP(H42,Presupuesto!$B$11:$C$565,2,0)</f>
        <v>APLICACIONES INFORMATICAS</v>
      </c>
      <c r="J42" s="225" t="s">
        <v>1377</v>
      </c>
      <c r="K42" s="100" t="s">
        <v>409</v>
      </c>
      <c r="L42" s="100"/>
    </row>
    <row r="43" spans="3:12" x14ac:dyDescent="0.25">
      <c r="C43" s="101" t="s">
        <v>74</v>
      </c>
      <c r="D43" s="153"/>
      <c r="E43" s="102">
        <v>8000</v>
      </c>
      <c r="F43" s="99">
        <f t="shared" si="3"/>
        <v>0</v>
      </c>
      <c r="G43" s="167"/>
      <c r="H43" s="103" t="s">
        <v>1027</v>
      </c>
      <c r="I43" s="103" t="str">
        <f>VLOOKUP(H43,Presupuesto!$B$11:$C$565,2,0)</f>
        <v>EQUIPO DE COMPUTACION</v>
      </c>
      <c r="J43" s="225" t="s">
        <v>1377</v>
      </c>
      <c r="K43" s="100" t="s">
        <v>405</v>
      </c>
      <c r="L43" s="100"/>
    </row>
    <row r="44" spans="3:12" x14ac:dyDescent="0.25">
      <c r="C44" s="101" t="s">
        <v>75</v>
      </c>
      <c r="D44" s="153"/>
      <c r="E44" s="102">
        <v>5000</v>
      </c>
      <c r="F44" s="99">
        <f t="shared" si="3"/>
        <v>0</v>
      </c>
      <c r="G44" s="167"/>
      <c r="H44" s="103" t="s">
        <v>1027</v>
      </c>
      <c r="I44" s="103" t="str">
        <f>VLOOKUP(H44,Presupuesto!$B$11:$C$565,2,0)</f>
        <v>EQUIPO DE COMPUTACION</v>
      </c>
      <c r="J44" s="225" t="s">
        <v>1377</v>
      </c>
      <c r="K44" s="100" t="s">
        <v>405</v>
      </c>
      <c r="L44" s="100"/>
    </row>
    <row r="45" spans="3:12" x14ac:dyDescent="0.25">
      <c r="C45" s="101" t="s">
        <v>35</v>
      </c>
      <c r="D45" s="153">
        <v>1</v>
      </c>
      <c r="E45" s="102">
        <v>7500</v>
      </c>
      <c r="F45" s="99">
        <f t="shared" si="3"/>
        <v>7500</v>
      </c>
      <c r="G45" s="167" t="s">
        <v>1451</v>
      </c>
      <c r="H45" s="103" t="s">
        <v>1027</v>
      </c>
      <c r="I45" s="103" t="str">
        <f>VLOOKUP(H45,Presupuesto!$B$11:$C$565,2,0)</f>
        <v>EQUIPO DE COMPUTACION</v>
      </c>
      <c r="J45" s="225" t="s">
        <v>1377</v>
      </c>
      <c r="K45" s="100" t="s">
        <v>405</v>
      </c>
      <c r="L45" s="100"/>
    </row>
    <row r="46" spans="3:12" x14ac:dyDescent="0.25">
      <c r="C46" s="101" t="s">
        <v>76</v>
      </c>
      <c r="D46" s="153"/>
      <c r="E46" s="102">
        <v>15000</v>
      </c>
      <c r="F46" s="99">
        <f t="shared" si="3"/>
        <v>0</v>
      </c>
      <c r="G46" s="167"/>
      <c r="H46" s="103" t="s">
        <v>1013</v>
      </c>
      <c r="I46" s="103" t="str">
        <f>VLOOKUP(H46,Presupuesto!$B$11:$C$565,2,0)</f>
        <v>EQUIPO DE TRANSPORTE TRACCION Y ELEVACION</v>
      </c>
      <c r="J46" s="225" t="s">
        <v>1377</v>
      </c>
      <c r="K46" s="100" t="s">
        <v>405</v>
      </c>
      <c r="L46" s="100"/>
    </row>
    <row r="47" spans="3:12" x14ac:dyDescent="0.25">
      <c r="C47" s="101" t="s">
        <v>77</v>
      </c>
      <c r="D47" s="153"/>
      <c r="E47" s="102">
        <v>10000</v>
      </c>
      <c r="F47" s="99">
        <f t="shared" si="3"/>
        <v>0</v>
      </c>
      <c r="G47" s="167"/>
      <c r="H47" s="103" t="s">
        <v>1013</v>
      </c>
      <c r="I47" s="103" t="str">
        <f>VLOOKUP(H47,Presupuesto!$B$11:$C$565,2,0)</f>
        <v>EQUIPO DE TRANSPORTE TRACCION Y ELEVACION</v>
      </c>
      <c r="J47" s="225" t="s">
        <v>1377</v>
      </c>
      <c r="K47" s="100" t="s">
        <v>413</v>
      </c>
      <c r="L47" s="100"/>
    </row>
    <row r="48" spans="3:12" x14ac:dyDescent="0.25">
      <c r="C48" s="101" t="s">
        <v>78</v>
      </c>
      <c r="D48" s="153">
        <v>2</v>
      </c>
      <c r="E48" s="102">
        <v>6000</v>
      </c>
      <c r="F48" s="99">
        <f t="shared" si="3"/>
        <v>12000</v>
      </c>
      <c r="G48" s="167" t="s">
        <v>1451</v>
      </c>
      <c r="H48" s="103" t="s">
        <v>1059</v>
      </c>
      <c r="I48" s="103" t="str">
        <f>VLOOKUP(H48,Presupuesto!$B$11:$C$565,2,0)</f>
        <v>APLICACIONES INFORMATICAS</v>
      </c>
      <c r="J48" s="225" t="s">
        <v>1377</v>
      </c>
      <c r="K48" s="100" t="s">
        <v>409</v>
      </c>
      <c r="L48" s="100"/>
    </row>
    <row r="49" spans="3:12" x14ac:dyDescent="0.25">
      <c r="C49" s="111" t="s">
        <v>79</v>
      </c>
      <c r="D49" s="153"/>
      <c r="E49" s="102">
        <v>2000</v>
      </c>
      <c r="F49" s="99">
        <f t="shared" si="3"/>
        <v>0</v>
      </c>
      <c r="G49" s="167"/>
      <c r="H49" s="112" t="s">
        <v>1027</v>
      </c>
      <c r="I49" s="112" t="str">
        <f>VLOOKUP(H49,Presupuesto!$B$11:$C$565,2,0)</f>
        <v>EQUIPO DE COMPUTACION</v>
      </c>
      <c r="J49" s="225" t="s">
        <v>1377</v>
      </c>
      <c r="K49" s="100" t="s">
        <v>405</v>
      </c>
      <c r="L49" s="100"/>
    </row>
    <row r="50" spans="3:12" x14ac:dyDescent="0.25">
      <c r="C50" s="111" t="s">
        <v>80</v>
      </c>
      <c r="D50" s="153"/>
      <c r="E50" s="102">
        <v>1500</v>
      </c>
      <c r="F50" s="99">
        <f t="shared" si="3"/>
        <v>0</v>
      </c>
      <c r="G50" s="167"/>
      <c r="H50" s="112" t="s">
        <v>959</v>
      </c>
      <c r="I50" s="112" t="str">
        <f>VLOOKUP(H50,Presupuesto!$B$11:$C$565,2,0)</f>
        <v>UTILES Y MATERIALES ELECTRICOS</v>
      </c>
      <c r="J50" s="225" t="s">
        <v>1377</v>
      </c>
      <c r="K50" s="100" t="s">
        <v>405</v>
      </c>
      <c r="L50" s="100"/>
    </row>
    <row r="51" spans="3:12" x14ac:dyDescent="0.25">
      <c r="C51" s="111" t="s">
        <v>81</v>
      </c>
      <c r="D51" s="153"/>
      <c r="E51" s="102">
        <v>1500</v>
      </c>
      <c r="F51" s="99">
        <f t="shared" si="3"/>
        <v>0</v>
      </c>
      <c r="G51" s="167"/>
      <c r="H51" s="112" t="s">
        <v>1027</v>
      </c>
      <c r="I51" s="112" t="str">
        <f>VLOOKUP(H51,Presupuesto!$B$11:$C$565,2,0)</f>
        <v>EQUIPO DE COMPUTACION</v>
      </c>
      <c r="J51" s="225" t="s">
        <v>1377</v>
      </c>
      <c r="K51" s="100" t="s">
        <v>405</v>
      </c>
      <c r="L51" s="100"/>
    </row>
    <row r="52" spans="3:12" x14ac:dyDescent="0.25">
      <c r="C52" s="111" t="s">
        <v>82</v>
      </c>
      <c r="D52" s="153">
        <v>2</v>
      </c>
      <c r="E52" s="102">
        <v>500</v>
      </c>
      <c r="F52" s="99">
        <f t="shared" si="3"/>
        <v>1000</v>
      </c>
      <c r="G52" s="167" t="s">
        <v>1451</v>
      </c>
      <c r="H52" s="112" t="s">
        <v>968</v>
      </c>
      <c r="I52" s="112" t="str">
        <f>VLOOKUP(H52,Presupuesto!$B$11:$C$565,2,0)</f>
        <v>OTROS RESPUESTOS Y ACCESORIOS MENORES</v>
      </c>
      <c r="J52" s="225" t="s">
        <v>1377</v>
      </c>
      <c r="K52" s="100" t="s">
        <v>405</v>
      </c>
      <c r="L52" s="100"/>
    </row>
    <row r="53" spans="3:12" ht="15.75" thickBot="1" x14ac:dyDescent="0.3">
      <c r="C53" s="104" t="s">
        <v>83</v>
      </c>
      <c r="D53" s="161"/>
      <c r="E53" s="106">
        <v>20</v>
      </c>
      <c r="F53" s="107">
        <f t="shared" si="3"/>
        <v>0</v>
      </c>
      <c r="G53" s="164"/>
      <c r="H53" s="108" t="s">
        <v>968</v>
      </c>
      <c r="I53" s="108" t="str">
        <f>VLOOKUP(H53,Presupuesto!$B$11:$C$565,2,0)</f>
        <v>OTROS RESPUESTOS Y ACCESORIOS MENORES</v>
      </c>
      <c r="J53" s="225" t="s">
        <v>1377</v>
      </c>
      <c r="K53" s="126" t="s">
        <v>404</v>
      </c>
      <c r="L53" s="126"/>
    </row>
    <row r="55" spans="3:12" ht="15.75" thickBot="1" x14ac:dyDescent="0.3"/>
    <row r="56" spans="3:12" ht="15.75" thickBot="1" x14ac:dyDescent="0.3">
      <c r="C56" s="29" t="s">
        <v>43</v>
      </c>
      <c r="D56" s="110">
        <f>SUM(F63:F76)</f>
        <v>91000</v>
      </c>
      <c r="F56" s="70"/>
      <c r="G56" s="79"/>
      <c r="H56" s="70"/>
      <c r="I56" s="70"/>
    </row>
    <row r="57" spans="3:12" x14ac:dyDescent="0.25">
      <c r="C57" s="70"/>
      <c r="D57" s="31"/>
      <c r="E57" s="95"/>
      <c r="F57" s="95"/>
      <c r="G57" s="95"/>
      <c r="H57" s="76"/>
      <c r="I57" s="76"/>
      <c r="J57" s="76"/>
      <c r="K57" s="114"/>
    </row>
    <row r="58" spans="3:12" x14ac:dyDescent="0.25">
      <c r="C58" s="70"/>
      <c r="D58" s="31"/>
      <c r="E58" s="95"/>
      <c r="F58" s="95"/>
      <c r="G58" s="95"/>
      <c r="H58" s="76"/>
      <c r="I58" s="76"/>
      <c r="J58" s="76"/>
      <c r="K58" s="114"/>
    </row>
    <row r="59" spans="3:12" ht="15.75" x14ac:dyDescent="0.25">
      <c r="C59" s="207" t="s">
        <v>401</v>
      </c>
      <c r="D59" s="208" t="s">
        <v>1753</v>
      </c>
      <c r="E59" s="95"/>
      <c r="F59" s="95"/>
      <c r="G59" s="95"/>
      <c r="H59" s="76"/>
      <c r="I59" s="76"/>
      <c r="J59" s="76"/>
      <c r="K59" s="114"/>
    </row>
    <row r="60" spans="3:12" ht="18.75" x14ac:dyDescent="0.25">
      <c r="C60" s="215" t="str">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 y M'!$E:$F,2,FALSE),IFERROR(VLOOKUP(D59,'Gestión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Identificación y apoyo a microempresarios exportadores o con fin de exportación en el mediano plazo (Ref. 3.4.1.1.)</v>
      </c>
      <c r="D60" s="31"/>
      <c r="E60" s="95"/>
      <c r="F60" s="95"/>
      <c r="G60" s="95"/>
      <c r="H60" s="76"/>
      <c r="I60" s="76"/>
      <c r="J60" s="76"/>
      <c r="K60" s="114"/>
    </row>
    <row r="61" spans="3:12" x14ac:dyDescent="0.25">
      <c r="F61" s="95"/>
      <c r="G61" s="76"/>
      <c r="H61" s="76"/>
      <c r="I61" s="76"/>
    </row>
    <row r="62" spans="3:12" ht="30.75" thickBot="1" x14ac:dyDescent="0.3">
      <c r="C62" s="151" t="s">
        <v>44</v>
      </c>
      <c r="D62" s="151" t="s">
        <v>55</v>
      </c>
      <c r="E62" s="151" t="s">
        <v>57</v>
      </c>
      <c r="F62" s="152" t="s">
        <v>27</v>
      </c>
      <c r="G62" s="152" t="s">
        <v>139</v>
      </c>
      <c r="H62" s="151" t="s">
        <v>46</v>
      </c>
      <c r="I62" s="151" t="s">
        <v>140</v>
      </c>
      <c r="J62" s="151" t="s">
        <v>420</v>
      </c>
      <c r="K62" s="151" t="s">
        <v>421</v>
      </c>
      <c r="L62" s="151" t="s">
        <v>476</v>
      </c>
    </row>
    <row r="63" spans="3:12" ht="15.75" thickBot="1" x14ac:dyDescent="0.3">
      <c r="C63" s="323" t="s">
        <v>1352</v>
      </c>
      <c r="D63" s="160">
        <v>1</v>
      </c>
      <c r="E63" s="98">
        <v>10000</v>
      </c>
      <c r="F63" s="99">
        <f>D63*E63</f>
        <v>10000</v>
      </c>
      <c r="G63" s="167" t="s">
        <v>1451</v>
      </c>
      <c r="H63" s="100" t="s">
        <v>1027</v>
      </c>
      <c r="I63" s="100" t="str">
        <f>VLOOKUP(H63,Presupuesto!$B$11:$C$565,2,0)</f>
        <v>EQUIPO DE COMPUTACION</v>
      </c>
      <c r="J63" s="225" t="s">
        <v>483</v>
      </c>
      <c r="K63" s="100" t="s">
        <v>404</v>
      </c>
      <c r="L63" s="100"/>
    </row>
    <row r="64" spans="3:12" x14ac:dyDescent="0.25">
      <c r="C64" s="323" t="s">
        <v>1350</v>
      </c>
      <c r="D64" s="153">
        <v>1</v>
      </c>
      <c r="E64" s="98">
        <v>35000</v>
      </c>
      <c r="F64" s="99">
        <f>D64*E64</f>
        <v>35000</v>
      </c>
      <c r="G64" s="167" t="s">
        <v>1451</v>
      </c>
      <c r="H64" s="103" t="s">
        <v>1027</v>
      </c>
      <c r="I64" s="103" t="str">
        <f>VLOOKUP(H64,Presupuesto!$B$11:$C$565,2,0)</f>
        <v>EQUIPO DE COMPUTACION</v>
      </c>
      <c r="J64" s="225" t="s">
        <v>483</v>
      </c>
      <c r="K64" s="100" t="s">
        <v>422</v>
      </c>
      <c r="L64" s="100"/>
    </row>
    <row r="65" spans="3:12" x14ac:dyDescent="0.25">
      <c r="C65" s="101" t="s">
        <v>1625</v>
      </c>
      <c r="D65" s="153">
        <v>0</v>
      </c>
      <c r="E65" s="102">
        <v>630</v>
      </c>
      <c r="F65" s="99">
        <f t="shared" ref="F65:F76" si="4">D65*E65</f>
        <v>0</v>
      </c>
      <c r="G65" s="167" t="s">
        <v>1451</v>
      </c>
      <c r="H65" s="103" t="s">
        <v>1059</v>
      </c>
      <c r="I65" s="103" t="str">
        <f>VLOOKUP(H65,Presupuesto!$B$11:$C$565,2,0)</f>
        <v>APLICACIONES INFORMATICAS</v>
      </c>
      <c r="J65" s="225" t="s">
        <v>483</v>
      </c>
      <c r="K65" s="100" t="s">
        <v>409</v>
      </c>
      <c r="L65" s="100"/>
    </row>
    <row r="66" spans="3:12" x14ac:dyDescent="0.25">
      <c r="C66" s="101" t="s">
        <v>74</v>
      </c>
      <c r="D66" s="153"/>
      <c r="E66" s="102">
        <v>8000</v>
      </c>
      <c r="F66" s="99">
        <f t="shared" si="4"/>
        <v>0</v>
      </c>
      <c r="G66" s="167"/>
      <c r="H66" s="103" t="s">
        <v>1027</v>
      </c>
      <c r="I66" s="103" t="str">
        <f>VLOOKUP(H66,Presupuesto!$B$11:$C$565,2,0)</f>
        <v>EQUIPO DE COMPUTACION</v>
      </c>
      <c r="J66" s="225" t="s">
        <v>483</v>
      </c>
      <c r="K66" s="100" t="s">
        <v>405</v>
      </c>
      <c r="L66" s="100"/>
    </row>
    <row r="67" spans="3:12" x14ac:dyDescent="0.25">
      <c r="C67" s="101" t="s">
        <v>75</v>
      </c>
      <c r="D67" s="153">
        <v>1</v>
      </c>
      <c r="E67" s="102">
        <v>5000</v>
      </c>
      <c r="F67" s="99">
        <f t="shared" si="4"/>
        <v>5000</v>
      </c>
      <c r="G67" s="167" t="s">
        <v>1451</v>
      </c>
      <c r="H67" s="103" t="s">
        <v>1027</v>
      </c>
      <c r="I67" s="103" t="str">
        <f>VLOOKUP(H67,Presupuesto!$B$11:$C$565,2,0)</f>
        <v>EQUIPO DE COMPUTACION</v>
      </c>
      <c r="J67" s="225" t="s">
        <v>483</v>
      </c>
      <c r="K67" s="100" t="s">
        <v>405</v>
      </c>
      <c r="L67" s="100"/>
    </row>
    <row r="68" spans="3:12" x14ac:dyDescent="0.25">
      <c r="C68" s="101" t="s">
        <v>35</v>
      </c>
      <c r="D68" s="153">
        <v>0</v>
      </c>
      <c r="E68" s="102">
        <v>7500</v>
      </c>
      <c r="F68" s="99">
        <f t="shared" si="4"/>
        <v>0</v>
      </c>
      <c r="G68" s="167" t="s">
        <v>1451</v>
      </c>
      <c r="H68" s="103" t="s">
        <v>1027</v>
      </c>
      <c r="I68" s="103" t="str">
        <f>VLOOKUP(H68,Presupuesto!$B$11:$C$565,2,0)</f>
        <v>EQUIPO DE COMPUTACION</v>
      </c>
      <c r="J68" s="225" t="s">
        <v>483</v>
      </c>
      <c r="K68" s="100" t="s">
        <v>405</v>
      </c>
      <c r="L68" s="100"/>
    </row>
    <row r="69" spans="3:12" x14ac:dyDescent="0.25">
      <c r="C69" s="101" t="s">
        <v>76</v>
      </c>
      <c r="D69" s="153"/>
      <c r="E69" s="102">
        <v>15000</v>
      </c>
      <c r="F69" s="99">
        <f t="shared" si="4"/>
        <v>0</v>
      </c>
      <c r="G69" s="167"/>
      <c r="H69" s="103" t="s">
        <v>1013</v>
      </c>
      <c r="I69" s="103" t="str">
        <f>VLOOKUP(H69,Presupuesto!$B$11:$C$565,2,0)</f>
        <v>EQUIPO DE TRANSPORTE TRACCION Y ELEVACION</v>
      </c>
      <c r="J69" s="225" t="s">
        <v>483</v>
      </c>
      <c r="K69" s="100" t="s">
        <v>405</v>
      </c>
      <c r="L69" s="100"/>
    </row>
    <row r="70" spans="3:12" x14ac:dyDescent="0.25">
      <c r="C70" s="101" t="s">
        <v>77</v>
      </c>
      <c r="D70" s="153"/>
      <c r="E70" s="102">
        <v>10000</v>
      </c>
      <c r="F70" s="99">
        <f t="shared" si="4"/>
        <v>0</v>
      </c>
      <c r="G70" s="167"/>
      <c r="H70" s="103" t="s">
        <v>1013</v>
      </c>
      <c r="I70" s="103" t="str">
        <f>VLOOKUP(H70,Presupuesto!$B$11:$C$565,2,0)</f>
        <v>EQUIPO DE TRANSPORTE TRACCION Y ELEVACION</v>
      </c>
      <c r="J70" s="225" t="s">
        <v>483</v>
      </c>
      <c r="K70" s="100" t="s">
        <v>413</v>
      </c>
      <c r="L70" s="100"/>
    </row>
    <row r="71" spans="3:12" x14ac:dyDescent="0.25">
      <c r="C71" s="101" t="s">
        <v>78</v>
      </c>
      <c r="D71" s="153">
        <v>0</v>
      </c>
      <c r="E71" s="102">
        <v>6000</v>
      </c>
      <c r="F71" s="99">
        <f t="shared" si="4"/>
        <v>0</v>
      </c>
      <c r="G71" s="167" t="s">
        <v>1451</v>
      </c>
      <c r="H71" s="103" t="s">
        <v>1059</v>
      </c>
      <c r="I71" s="103" t="str">
        <f>VLOOKUP(H71,Presupuesto!$B$11:$C$565,2,0)</f>
        <v>APLICACIONES INFORMATICAS</v>
      </c>
      <c r="J71" s="225" t="s">
        <v>483</v>
      </c>
      <c r="K71" s="100" t="s">
        <v>409</v>
      </c>
      <c r="L71" s="100"/>
    </row>
    <row r="72" spans="3:12" x14ac:dyDescent="0.25">
      <c r="C72" s="111" t="s">
        <v>79</v>
      </c>
      <c r="D72" s="153">
        <v>1</v>
      </c>
      <c r="E72" s="102">
        <v>2000</v>
      </c>
      <c r="F72" s="99">
        <f t="shared" si="4"/>
        <v>2000</v>
      </c>
      <c r="G72" s="167" t="s">
        <v>1451</v>
      </c>
      <c r="H72" s="112" t="s">
        <v>1048</v>
      </c>
      <c r="I72" s="112" t="str">
        <f>VLOOKUP(H72,Presupuesto!$B$11:$C$565,2,0)</f>
        <v>DISCOS Y OTRAS UNIDADES DE SONIDO</v>
      </c>
      <c r="J72" s="225" t="s">
        <v>483</v>
      </c>
      <c r="K72" s="100" t="s">
        <v>405</v>
      </c>
      <c r="L72" s="100"/>
    </row>
    <row r="73" spans="3:12" x14ac:dyDescent="0.25">
      <c r="C73" s="111" t="s">
        <v>80</v>
      </c>
      <c r="D73" s="153">
        <v>1</v>
      </c>
      <c r="E73" s="102">
        <v>1500</v>
      </c>
      <c r="F73" s="99">
        <f t="shared" si="4"/>
        <v>1500</v>
      </c>
      <c r="G73" s="167" t="s">
        <v>1451</v>
      </c>
      <c r="H73" s="112" t="s">
        <v>959</v>
      </c>
      <c r="I73" s="112" t="str">
        <f>VLOOKUP(H73,Presupuesto!$B$11:$C$565,2,0)</f>
        <v>UTILES Y MATERIALES ELECTRICOS</v>
      </c>
      <c r="J73" s="225" t="s">
        <v>483</v>
      </c>
      <c r="K73" s="100" t="s">
        <v>405</v>
      </c>
      <c r="L73" s="100"/>
    </row>
    <row r="74" spans="3:12" x14ac:dyDescent="0.25">
      <c r="C74" s="111" t="s">
        <v>81</v>
      </c>
      <c r="D74" s="153">
        <v>1</v>
      </c>
      <c r="E74" s="102">
        <v>1500</v>
      </c>
      <c r="F74" s="99">
        <f t="shared" si="4"/>
        <v>1500</v>
      </c>
      <c r="G74" s="167" t="s">
        <v>1451</v>
      </c>
      <c r="H74" s="112" t="s">
        <v>1027</v>
      </c>
      <c r="I74" s="112" t="str">
        <f>VLOOKUP(H74,Presupuesto!$B$11:$C$565,2,0)</f>
        <v>EQUIPO DE COMPUTACION</v>
      </c>
      <c r="J74" s="225" t="s">
        <v>483</v>
      </c>
      <c r="K74" s="100" t="s">
        <v>405</v>
      </c>
      <c r="L74" s="100"/>
    </row>
    <row r="75" spans="3:12" x14ac:dyDescent="0.25">
      <c r="C75" s="111" t="s">
        <v>82</v>
      </c>
      <c r="D75" s="153">
        <v>2</v>
      </c>
      <c r="E75" s="102">
        <v>500</v>
      </c>
      <c r="F75" s="99">
        <f t="shared" si="4"/>
        <v>1000</v>
      </c>
      <c r="G75" s="167" t="s">
        <v>1451</v>
      </c>
      <c r="H75" s="112" t="s">
        <v>968</v>
      </c>
      <c r="I75" s="112" t="str">
        <f>VLOOKUP(H75,Presupuesto!$B$11:$C$565,2,0)</f>
        <v>OTROS RESPUESTOS Y ACCESORIOS MENORES</v>
      </c>
      <c r="J75" s="225" t="s">
        <v>483</v>
      </c>
      <c r="K75" s="100" t="s">
        <v>405</v>
      </c>
      <c r="L75" s="100"/>
    </row>
    <row r="76" spans="3:12" ht="15.75" thickBot="1" x14ac:dyDescent="0.3">
      <c r="C76" s="104" t="s">
        <v>1887</v>
      </c>
      <c r="D76" s="161">
        <v>1</v>
      </c>
      <c r="E76" s="106">
        <v>35000</v>
      </c>
      <c r="F76" s="107">
        <f t="shared" si="4"/>
        <v>35000</v>
      </c>
      <c r="G76" s="167" t="s">
        <v>1451</v>
      </c>
      <c r="H76" s="108" t="s">
        <v>968</v>
      </c>
      <c r="I76" s="108" t="str">
        <f>VLOOKUP(H76,Presupuesto!$B$11:$C$565,2,0)</f>
        <v>OTROS RESPUESTOS Y ACCESORIOS MENORES</v>
      </c>
      <c r="J76" s="225" t="s">
        <v>483</v>
      </c>
      <c r="K76" s="126" t="s">
        <v>404</v>
      </c>
      <c r="L76" s="126"/>
    </row>
    <row r="78" spans="3:12" ht="15.75" thickBot="1" x14ac:dyDescent="0.3"/>
    <row r="79" spans="3:12" ht="15.75" thickBot="1" x14ac:dyDescent="0.3">
      <c r="C79" s="29" t="s">
        <v>43</v>
      </c>
      <c r="D79" s="110">
        <f>SUM(F86:F99)</f>
        <v>116000</v>
      </c>
      <c r="F79" s="70"/>
      <c r="G79" s="79"/>
      <c r="H79" s="70"/>
      <c r="I79" s="70"/>
    </row>
    <row r="80" spans="3:12" x14ac:dyDescent="0.25">
      <c r="C80" s="70"/>
      <c r="D80" s="31"/>
      <c r="E80" s="95"/>
      <c r="F80" s="95"/>
      <c r="G80" s="95"/>
      <c r="H80" s="76"/>
      <c r="I80" s="76"/>
      <c r="J80" s="76"/>
      <c r="K80" s="114"/>
    </row>
    <row r="81" spans="3:12" x14ac:dyDescent="0.25">
      <c r="C81" s="70"/>
      <c r="D81" s="31"/>
      <c r="E81" s="95"/>
      <c r="F81" s="95"/>
      <c r="G81" s="95"/>
      <c r="H81" s="76"/>
      <c r="I81" s="76"/>
      <c r="J81" s="76"/>
      <c r="K81" s="114"/>
    </row>
    <row r="82" spans="3:12" ht="15.75" x14ac:dyDescent="0.25">
      <c r="C82" s="207" t="s">
        <v>401</v>
      </c>
      <c r="D82" s="208" t="s">
        <v>1782</v>
      </c>
      <c r="E82" s="95"/>
      <c r="F82" s="95"/>
      <c r="G82" s="95"/>
      <c r="H82" s="76"/>
      <c r="I82" s="76"/>
      <c r="J82" s="76"/>
      <c r="K82" s="114"/>
    </row>
    <row r="83" spans="3:12" ht="18.75" x14ac:dyDescent="0.25">
      <c r="C83" s="215" t="str">
        <f>IFERROR(VLOOKUP(D82,'Desarrollo e Innov. Curricular'!$E:$F,2,FALSE),IFERROR(VLOOKUP(D82,'Investigación Científica'!$E:$F,2,FALSE),IFERROR(VLOOKUP(D82,'Vinculación Univ. Sociedad'!$E:$F,2,FALSE),IFERROR(VLOOKUP(D82,'Docencia y Profesorado Universi'!$E:$F,2,FALSE),IFERROR(VLOOKUP(D82,'Estudiantes y Graduados'!$E:$F,2,FALSE),IFERROR(VLOOKUP(D82,'Gestion Administrativa'!$E:$F,2,FALSE),IFERROR(VLOOKUP(D82,'Gestión Académica'!$E:$F,2,FALSE),IFERROR(VLOOKUP(D82,'Aseguramiento de la Calidad y M'!$E:$F,2,FALSE),IFERROR(VLOOKUP(D82,'Gestión del Conocimiento'!$E:$F,2,FALSE),IFERROR(VLOOKUP(D82,'Gobernabilidad y Procesos...'!$E:$F,2,FALSE),IFERROR(VLOOKUP(D82,'Gestión del Talento Humano'!$E:$F,2,FALSE),IFERROR(VLOOKUP(D82,'Internacionalización de la E.S.'!$E:$F,2,FALSE),IFERROR(VLOOKUP(D82,Posgrado!$E:$F,2,FALSE),IFERROR(VLOOKUP(D82,'Cultura de Innovación Insti...'!$E:$F,2,FALSE),VLOOKUP(D82,'Lo Esencial de la Reforma Univ.'!$E:$F,2,0)))))))))))))))</f>
        <v>Equipar la Carrera con  tecnología de última generación (computadoras, impresoras, fotocopiadora).</v>
      </c>
      <c r="D83" s="31"/>
      <c r="E83" s="95"/>
      <c r="F83" s="95"/>
      <c r="G83" s="95"/>
      <c r="H83" s="76"/>
      <c r="I83" s="76"/>
      <c r="J83" s="76"/>
      <c r="K83" s="114"/>
    </row>
    <row r="84" spans="3:12" x14ac:dyDescent="0.25">
      <c r="F84" s="95"/>
      <c r="G84" s="76"/>
      <c r="H84" s="76"/>
      <c r="I84" s="76"/>
    </row>
    <row r="85" spans="3:12" ht="30.75" thickBot="1" x14ac:dyDescent="0.3">
      <c r="C85" s="151" t="s">
        <v>44</v>
      </c>
      <c r="D85" s="151" t="s">
        <v>55</v>
      </c>
      <c r="E85" s="151" t="s">
        <v>57</v>
      </c>
      <c r="F85" s="152" t="s">
        <v>27</v>
      </c>
      <c r="G85" s="152" t="s">
        <v>139</v>
      </c>
      <c r="H85" s="151" t="s">
        <v>46</v>
      </c>
      <c r="I85" s="151" t="s">
        <v>140</v>
      </c>
      <c r="J85" s="151" t="s">
        <v>420</v>
      </c>
      <c r="K85" s="151" t="s">
        <v>421</v>
      </c>
      <c r="L85" s="151" t="s">
        <v>476</v>
      </c>
    </row>
    <row r="86" spans="3:12" ht="15.75" thickBot="1" x14ac:dyDescent="0.3">
      <c r="C86" s="323" t="s">
        <v>1352</v>
      </c>
      <c r="D86" s="160">
        <v>1</v>
      </c>
      <c r="E86" s="98">
        <v>15000</v>
      </c>
      <c r="F86" s="99">
        <f>D86*E86</f>
        <v>15000</v>
      </c>
      <c r="G86" s="167" t="s">
        <v>1451</v>
      </c>
      <c r="H86" s="100" t="s">
        <v>1027</v>
      </c>
      <c r="I86" s="100" t="str">
        <f>VLOOKUP(H86,Presupuesto!$B$11:$C$565,2,0)</f>
        <v>EQUIPO DE COMPUTACION</v>
      </c>
      <c r="J86" s="225" t="s">
        <v>1377</v>
      </c>
      <c r="K86" s="100" t="s">
        <v>404</v>
      </c>
      <c r="L86" s="100"/>
    </row>
    <row r="87" spans="3:12" x14ac:dyDescent="0.25">
      <c r="C87" s="323" t="s">
        <v>1350</v>
      </c>
      <c r="D87" s="153">
        <v>2</v>
      </c>
      <c r="E87" s="98">
        <v>35000</v>
      </c>
      <c r="F87" s="99">
        <f>D87*E87</f>
        <v>70000</v>
      </c>
      <c r="G87" s="167" t="s">
        <v>1451</v>
      </c>
      <c r="H87" s="103" t="s">
        <v>1027</v>
      </c>
      <c r="I87" s="103" t="str">
        <f>VLOOKUP(H87,Presupuesto!$B$11:$C$565,2,0)</f>
        <v>EQUIPO DE COMPUTACION</v>
      </c>
      <c r="J87" s="225" t="s">
        <v>1377</v>
      </c>
      <c r="K87" s="100" t="s">
        <v>422</v>
      </c>
      <c r="L87" s="100"/>
    </row>
    <row r="88" spans="3:12" x14ac:dyDescent="0.25">
      <c r="C88" s="101" t="s">
        <v>1625</v>
      </c>
      <c r="D88" s="153">
        <v>0</v>
      </c>
      <c r="E88" s="102">
        <v>630</v>
      </c>
      <c r="F88" s="99">
        <f t="shared" ref="F88:F99" si="5">D88*E88</f>
        <v>0</v>
      </c>
      <c r="G88" s="167" t="s">
        <v>1451</v>
      </c>
      <c r="H88" s="103" t="s">
        <v>1059</v>
      </c>
      <c r="I88" s="103" t="str">
        <f>VLOOKUP(H88,Presupuesto!$B$11:$C$565,2,0)</f>
        <v>APLICACIONES INFORMATICAS</v>
      </c>
      <c r="J88" s="225" t="s">
        <v>1377</v>
      </c>
      <c r="K88" s="100" t="s">
        <v>409</v>
      </c>
      <c r="L88" s="100"/>
    </row>
    <row r="89" spans="3:12" x14ac:dyDescent="0.25">
      <c r="C89" s="101" t="s">
        <v>74</v>
      </c>
      <c r="D89" s="153"/>
      <c r="E89" s="102">
        <v>8000</v>
      </c>
      <c r="F89" s="99">
        <f t="shared" si="5"/>
        <v>0</v>
      </c>
      <c r="G89" s="167"/>
      <c r="H89" s="103" t="s">
        <v>1027</v>
      </c>
      <c r="I89" s="103" t="str">
        <f>VLOOKUP(H89,Presupuesto!$B$11:$C$565,2,0)</f>
        <v>EQUIPO DE COMPUTACION</v>
      </c>
      <c r="J89" s="225" t="s">
        <v>1377</v>
      </c>
      <c r="K89" s="100" t="s">
        <v>405</v>
      </c>
      <c r="L89" s="100"/>
    </row>
    <row r="90" spans="3:12" x14ac:dyDescent="0.25">
      <c r="C90" s="101" t="s">
        <v>75</v>
      </c>
      <c r="D90" s="153">
        <v>1</v>
      </c>
      <c r="E90" s="102">
        <v>5000</v>
      </c>
      <c r="F90" s="99">
        <f t="shared" si="5"/>
        <v>5000</v>
      </c>
      <c r="G90" s="167" t="s">
        <v>1451</v>
      </c>
      <c r="H90" s="103" t="s">
        <v>1027</v>
      </c>
      <c r="I90" s="103" t="str">
        <f>VLOOKUP(H90,Presupuesto!$B$11:$C$565,2,0)</f>
        <v>EQUIPO DE COMPUTACION</v>
      </c>
      <c r="J90" s="225" t="s">
        <v>1377</v>
      </c>
      <c r="K90" s="100" t="s">
        <v>405</v>
      </c>
      <c r="L90" s="100"/>
    </row>
    <row r="91" spans="3:12" x14ac:dyDescent="0.25">
      <c r="C91" s="101" t="s">
        <v>35</v>
      </c>
      <c r="D91" s="153">
        <v>2</v>
      </c>
      <c r="E91" s="102">
        <v>13000</v>
      </c>
      <c r="F91" s="99">
        <f t="shared" si="5"/>
        <v>26000</v>
      </c>
      <c r="G91" s="167" t="s">
        <v>1451</v>
      </c>
      <c r="H91" s="103" t="s">
        <v>1027</v>
      </c>
      <c r="I91" s="103" t="str">
        <f>VLOOKUP(H91,Presupuesto!$B$11:$C$565,2,0)</f>
        <v>EQUIPO DE COMPUTACION</v>
      </c>
      <c r="J91" s="225" t="s">
        <v>1377</v>
      </c>
      <c r="K91" s="100" t="s">
        <v>405</v>
      </c>
      <c r="L91" s="100"/>
    </row>
    <row r="92" spans="3:12" x14ac:dyDescent="0.25">
      <c r="C92" s="101" t="s">
        <v>76</v>
      </c>
      <c r="D92" s="153"/>
      <c r="E92" s="102">
        <v>15000</v>
      </c>
      <c r="F92" s="99">
        <f t="shared" si="5"/>
        <v>0</v>
      </c>
      <c r="G92" s="167"/>
      <c r="H92" s="103" t="s">
        <v>1013</v>
      </c>
      <c r="I92" s="103" t="str">
        <f>VLOOKUP(H92,Presupuesto!$B$11:$C$565,2,0)</f>
        <v>EQUIPO DE TRANSPORTE TRACCION Y ELEVACION</v>
      </c>
      <c r="J92" s="225" t="s">
        <v>1377</v>
      </c>
      <c r="K92" s="100" t="s">
        <v>405</v>
      </c>
      <c r="L92" s="100"/>
    </row>
    <row r="93" spans="3:12" x14ac:dyDescent="0.25">
      <c r="C93" s="101" t="s">
        <v>77</v>
      </c>
      <c r="D93" s="153"/>
      <c r="E93" s="102">
        <v>10000</v>
      </c>
      <c r="F93" s="99">
        <f t="shared" si="5"/>
        <v>0</v>
      </c>
      <c r="G93" s="167"/>
      <c r="H93" s="103" t="s">
        <v>1013</v>
      </c>
      <c r="I93" s="103" t="str">
        <f>VLOOKUP(H93,Presupuesto!$B$11:$C$565,2,0)</f>
        <v>EQUIPO DE TRANSPORTE TRACCION Y ELEVACION</v>
      </c>
      <c r="J93" s="225" t="s">
        <v>1377</v>
      </c>
      <c r="K93" s="100" t="s">
        <v>413</v>
      </c>
      <c r="L93" s="100"/>
    </row>
    <row r="94" spans="3:12" x14ac:dyDescent="0.25">
      <c r="C94" s="101" t="s">
        <v>78</v>
      </c>
      <c r="D94" s="153">
        <v>0</v>
      </c>
      <c r="E94" s="102">
        <v>6000</v>
      </c>
      <c r="F94" s="99">
        <f t="shared" si="5"/>
        <v>0</v>
      </c>
      <c r="G94" s="167" t="s">
        <v>1451</v>
      </c>
      <c r="H94" s="103" t="s">
        <v>1059</v>
      </c>
      <c r="I94" s="103" t="str">
        <f>VLOOKUP(H94,Presupuesto!$B$11:$C$565,2,0)</f>
        <v>APLICACIONES INFORMATICAS</v>
      </c>
      <c r="J94" s="225" t="s">
        <v>1377</v>
      </c>
      <c r="K94" s="100" t="s">
        <v>409</v>
      </c>
      <c r="L94" s="100"/>
    </row>
    <row r="95" spans="3:12" x14ac:dyDescent="0.25">
      <c r="C95" s="111" t="s">
        <v>79</v>
      </c>
      <c r="D95" s="153">
        <v>0</v>
      </c>
      <c r="E95" s="102">
        <v>2000</v>
      </c>
      <c r="F95" s="99">
        <f t="shared" si="5"/>
        <v>0</v>
      </c>
      <c r="G95" s="167" t="s">
        <v>1451</v>
      </c>
      <c r="H95" s="112" t="s">
        <v>1048</v>
      </c>
      <c r="I95" s="112" t="str">
        <f>VLOOKUP(H95,Presupuesto!$B$11:$C$565,2,0)</f>
        <v>DISCOS Y OTRAS UNIDADES DE SONIDO</v>
      </c>
      <c r="J95" s="225" t="s">
        <v>1377</v>
      </c>
      <c r="K95" s="100" t="s">
        <v>405</v>
      </c>
      <c r="L95" s="100"/>
    </row>
    <row r="96" spans="3:12" x14ac:dyDescent="0.25">
      <c r="C96" s="111" t="s">
        <v>80</v>
      </c>
      <c r="D96" s="153">
        <v>0</v>
      </c>
      <c r="E96" s="102">
        <v>1500</v>
      </c>
      <c r="F96" s="99">
        <f t="shared" si="5"/>
        <v>0</v>
      </c>
      <c r="G96" s="167" t="s">
        <v>1451</v>
      </c>
      <c r="H96" s="112" t="s">
        <v>959</v>
      </c>
      <c r="I96" s="112" t="str">
        <f>VLOOKUP(H96,Presupuesto!$B$11:$C$565,2,0)</f>
        <v>UTILES Y MATERIALES ELECTRICOS</v>
      </c>
      <c r="J96" s="225" t="s">
        <v>1377</v>
      </c>
      <c r="K96" s="100" t="s">
        <v>405</v>
      </c>
      <c r="L96" s="100"/>
    </row>
    <row r="97" spans="3:12" x14ac:dyDescent="0.25">
      <c r="C97" s="111" t="s">
        <v>81</v>
      </c>
      <c r="D97" s="153">
        <v>0</v>
      </c>
      <c r="E97" s="102">
        <v>1500</v>
      </c>
      <c r="F97" s="99">
        <f t="shared" si="5"/>
        <v>0</v>
      </c>
      <c r="G97" s="167" t="s">
        <v>1451</v>
      </c>
      <c r="H97" s="112" t="s">
        <v>1027</v>
      </c>
      <c r="I97" s="112" t="str">
        <f>VLOOKUP(H97,Presupuesto!$B$11:$C$565,2,0)</f>
        <v>EQUIPO DE COMPUTACION</v>
      </c>
      <c r="J97" s="225" t="s">
        <v>1377</v>
      </c>
      <c r="K97" s="100" t="s">
        <v>405</v>
      </c>
      <c r="L97" s="100"/>
    </row>
    <row r="98" spans="3:12" x14ac:dyDescent="0.25">
      <c r="C98" s="111" t="s">
        <v>82</v>
      </c>
      <c r="D98" s="153">
        <v>0</v>
      </c>
      <c r="E98" s="102">
        <v>500</v>
      </c>
      <c r="F98" s="99">
        <f t="shared" si="5"/>
        <v>0</v>
      </c>
      <c r="G98" s="167" t="s">
        <v>1451</v>
      </c>
      <c r="H98" s="112" t="s">
        <v>968</v>
      </c>
      <c r="I98" s="112" t="str">
        <f>VLOOKUP(H98,Presupuesto!$B$11:$C$565,2,0)</f>
        <v>OTROS RESPUESTOS Y ACCESORIOS MENORES</v>
      </c>
      <c r="J98" s="225" t="s">
        <v>1377</v>
      </c>
      <c r="K98" s="100" t="s">
        <v>405</v>
      </c>
      <c r="L98" s="100"/>
    </row>
    <row r="99" spans="3:12" ht="15.75" thickBot="1" x14ac:dyDescent="0.3">
      <c r="C99" s="104" t="s">
        <v>1887</v>
      </c>
      <c r="D99" s="161">
        <v>0</v>
      </c>
      <c r="E99" s="106">
        <v>35000</v>
      </c>
      <c r="F99" s="107">
        <f t="shared" si="5"/>
        <v>0</v>
      </c>
      <c r="G99" s="167" t="s">
        <v>1451</v>
      </c>
      <c r="H99" s="108" t="s">
        <v>968</v>
      </c>
      <c r="I99" s="108" t="str">
        <f>VLOOKUP(H99,Presupuesto!$B$11:$C$565,2,0)</f>
        <v>OTROS RESPUESTOS Y ACCESORIOS MENORES</v>
      </c>
      <c r="J99" s="225" t="s">
        <v>1377</v>
      </c>
      <c r="K99" s="126" t="s">
        <v>404</v>
      </c>
      <c r="L99" s="126"/>
    </row>
    <row r="101" spans="3:12" ht="15.75" thickBot="1" x14ac:dyDescent="0.3"/>
    <row r="102" spans="3:12" ht="15.75" thickBot="1" x14ac:dyDescent="0.3">
      <c r="C102" s="29" t="s">
        <v>43</v>
      </c>
      <c r="D102" s="110">
        <f>SUM(F109:F122)</f>
        <v>362000</v>
      </c>
      <c r="F102" s="70"/>
      <c r="G102" s="79"/>
      <c r="H102" s="70"/>
      <c r="I102" s="70"/>
    </row>
    <row r="103" spans="3:12" x14ac:dyDescent="0.25">
      <c r="C103" s="70"/>
      <c r="D103" s="31"/>
      <c r="E103" s="95"/>
      <c r="F103" s="95"/>
      <c r="G103" s="95"/>
      <c r="H103" s="76"/>
      <c r="I103" s="76"/>
      <c r="J103" s="76"/>
      <c r="K103" s="114"/>
    </row>
    <row r="104" spans="3:12" x14ac:dyDescent="0.25">
      <c r="C104" s="70"/>
      <c r="D104" s="31"/>
      <c r="E104" s="95"/>
      <c r="F104" s="95"/>
      <c r="G104" s="95"/>
      <c r="H104" s="76"/>
      <c r="I104" s="76"/>
      <c r="J104" s="76"/>
      <c r="K104" s="114"/>
    </row>
    <row r="105" spans="3:12" ht="15.75" x14ac:dyDescent="0.25">
      <c r="C105" s="207" t="s">
        <v>401</v>
      </c>
      <c r="D105" s="208" t="s">
        <v>1791</v>
      </c>
      <c r="E105" s="95"/>
      <c r="F105" s="95"/>
      <c r="G105" s="95"/>
      <c r="H105" s="76"/>
      <c r="I105" s="76"/>
      <c r="J105" s="76"/>
      <c r="K105" s="114"/>
    </row>
    <row r="106" spans="3:12" ht="18.75" x14ac:dyDescent="0.25">
      <c r="C106" s="215" t="str">
        <f>IFERROR(VLOOKUP(D105,'Desarrollo e Innov. Curricular'!$E:$F,2,FALSE),IFERROR(VLOOKUP(D105,'Investigación Científica'!$E:$F,2,FALSE),IFERROR(VLOOKUP(D105,'Vinculación Univ. Sociedad'!$E:$F,2,FALSE),IFERROR(VLOOKUP(D105,'Docencia y Profesorado Universi'!$E:$F,2,FALSE),IFERROR(VLOOKUP(D105,'Estudiantes y Graduados'!$E:$F,2,FALSE),IFERROR(VLOOKUP(D105,'Gestion Administrativa'!$E:$F,2,FALSE),IFERROR(VLOOKUP(D105,'Gestión Académica'!$E:$F,2,FALSE),IFERROR(VLOOKUP(D105,'Aseguramiento de la Calidad y M'!$E:$F,2,FALSE),IFERROR(VLOOKUP(D105,'Gestión del Conocimiento'!$E:$F,2,FALSE),IFERROR(VLOOKUP(D105,'Gobernabilidad y Procesos...'!$E:$F,2,FALSE),IFERROR(VLOOKUP(D105,'Gestión del Talento Humano'!$E:$F,2,FALSE),IFERROR(VLOOKUP(D105,'Internacionalización de la E.S.'!$E:$F,2,FALSE),IFERROR(VLOOKUP(D105,Posgrado!$E:$F,2,FALSE),IFERROR(VLOOKUP(D105,'Cultura de Innovación Insti...'!$E:$F,2,FALSE),VLOOKUP(D105,'Lo Esencial de la Reforma Univ.'!$E:$F,2,0)))))))))))))))</f>
        <v>Gestión para proyectos de equipamiento de aulas audiovisuales y actualización de la página web (Ref. 1.2.1.1. y 1.2.1.2.)</v>
      </c>
      <c r="D106" s="31"/>
      <c r="E106" s="95"/>
      <c r="F106" s="95"/>
      <c r="G106" s="95"/>
      <c r="H106" s="76"/>
      <c r="I106" s="76"/>
      <c r="J106" s="76"/>
      <c r="K106" s="114"/>
    </row>
    <row r="107" spans="3:12" x14ac:dyDescent="0.25">
      <c r="F107" s="95"/>
      <c r="G107" s="76"/>
      <c r="H107" s="76"/>
      <c r="I107" s="76"/>
    </row>
    <row r="108" spans="3:12" ht="51" customHeight="1" thickBot="1" x14ac:dyDescent="0.3">
      <c r="C108" s="151" t="s">
        <v>44</v>
      </c>
      <c r="D108" s="151" t="s">
        <v>55</v>
      </c>
      <c r="E108" s="151" t="s">
        <v>57</v>
      </c>
      <c r="F108" s="152" t="s">
        <v>27</v>
      </c>
      <c r="G108" s="152" t="s">
        <v>139</v>
      </c>
      <c r="H108" s="151" t="s">
        <v>46</v>
      </c>
      <c r="I108" s="151" t="s">
        <v>140</v>
      </c>
      <c r="J108" s="151" t="s">
        <v>420</v>
      </c>
      <c r="K108" s="151" t="s">
        <v>421</v>
      </c>
      <c r="L108" s="151" t="s">
        <v>476</v>
      </c>
    </row>
    <row r="109" spans="3:12" ht="15.75" thickBot="1" x14ac:dyDescent="0.3">
      <c r="C109" s="323" t="s">
        <v>1352</v>
      </c>
      <c r="D109" s="160">
        <v>25</v>
      </c>
      <c r="E109" s="98">
        <v>10000</v>
      </c>
      <c r="F109" s="99">
        <f>D109*E109</f>
        <v>250000</v>
      </c>
      <c r="G109" s="167" t="s">
        <v>1451</v>
      </c>
      <c r="H109" s="100" t="s">
        <v>1027</v>
      </c>
      <c r="I109" s="100" t="str">
        <f>VLOOKUP(H109,Presupuesto!$B$11:$C$565,2,0)</f>
        <v>EQUIPO DE COMPUTACION</v>
      </c>
      <c r="J109" s="225" t="s">
        <v>1377</v>
      </c>
      <c r="K109" s="100" t="s">
        <v>404</v>
      </c>
      <c r="L109" s="100"/>
    </row>
    <row r="110" spans="3:12" x14ac:dyDescent="0.25">
      <c r="C110" s="323" t="s">
        <v>1350</v>
      </c>
      <c r="D110" s="153">
        <v>0</v>
      </c>
      <c r="E110" s="98">
        <v>35000</v>
      </c>
      <c r="F110" s="99">
        <f>D110*E110</f>
        <v>0</v>
      </c>
      <c r="G110" s="167" t="s">
        <v>1451</v>
      </c>
      <c r="H110" s="103" t="s">
        <v>1027</v>
      </c>
      <c r="I110" s="103" t="str">
        <f>VLOOKUP(H110,Presupuesto!$B$11:$C$565,2,0)</f>
        <v>EQUIPO DE COMPUTACION</v>
      </c>
      <c r="J110" s="225" t="s">
        <v>1377</v>
      </c>
      <c r="K110" s="100" t="s">
        <v>422</v>
      </c>
      <c r="L110" s="100"/>
    </row>
    <row r="111" spans="3:12" x14ac:dyDescent="0.25">
      <c r="C111" s="101" t="s">
        <v>2101</v>
      </c>
      <c r="D111" s="153">
        <v>2</v>
      </c>
      <c r="E111" s="102">
        <v>50000</v>
      </c>
      <c r="F111" s="99">
        <f t="shared" ref="F111:F122" si="6">D111*E111</f>
        <v>100000</v>
      </c>
      <c r="G111" s="167" t="s">
        <v>1451</v>
      </c>
      <c r="H111" s="103" t="s">
        <v>1027</v>
      </c>
      <c r="I111" s="103" t="str">
        <f>VLOOKUP(H111,Presupuesto!$B$11:$C$565,2,0)</f>
        <v>EQUIPO DE COMPUTACION</v>
      </c>
      <c r="J111" s="225" t="s">
        <v>1377</v>
      </c>
      <c r="K111" s="100" t="s">
        <v>409</v>
      </c>
      <c r="L111" s="100"/>
    </row>
    <row r="112" spans="3:12" x14ac:dyDescent="0.25">
      <c r="C112" s="101" t="s">
        <v>35</v>
      </c>
      <c r="D112" s="153">
        <v>1</v>
      </c>
      <c r="E112" s="102">
        <v>12000</v>
      </c>
      <c r="F112" s="99">
        <f t="shared" si="6"/>
        <v>12000</v>
      </c>
      <c r="G112" s="167" t="s">
        <v>1451</v>
      </c>
      <c r="H112" s="103" t="s">
        <v>1027</v>
      </c>
      <c r="I112" s="103" t="str">
        <f>VLOOKUP(H112,Presupuesto!$B$11:$C$565,2,0)</f>
        <v>EQUIPO DE COMPUTACION</v>
      </c>
      <c r="J112" s="225" t="s">
        <v>1377</v>
      </c>
      <c r="K112" s="100" t="s">
        <v>405</v>
      </c>
      <c r="L112" s="100"/>
    </row>
    <row r="113" spans="3:12" x14ac:dyDescent="0.25">
      <c r="C113" s="101" t="s">
        <v>75</v>
      </c>
      <c r="D113" s="153">
        <v>0</v>
      </c>
      <c r="E113" s="102">
        <v>5000</v>
      </c>
      <c r="F113" s="99">
        <f t="shared" si="6"/>
        <v>0</v>
      </c>
      <c r="G113" s="167" t="s">
        <v>1451</v>
      </c>
      <c r="H113" s="103" t="s">
        <v>1027</v>
      </c>
      <c r="I113" s="103" t="str">
        <f>VLOOKUP(H113,Presupuesto!$B$11:$C$565,2,0)</f>
        <v>EQUIPO DE COMPUTACION</v>
      </c>
      <c r="J113" s="225" t="s">
        <v>1377</v>
      </c>
      <c r="K113" s="100" t="s">
        <v>405</v>
      </c>
      <c r="L113" s="100"/>
    </row>
    <row r="114" spans="3:12" x14ac:dyDescent="0.25">
      <c r="C114" s="101" t="s">
        <v>35</v>
      </c>
      <c r="D114" s="153">
        <v>0</v>
      </c>
      <c r="E114" s="102">
        <v>13000</v>
      </c>
      <c r="F114" s="99">
        <f t="shared" si="6"/>
        <v>0</v>
      </c>
      <c r="G114" s="167" t="s">
        <v>1451</v>
      </c>
      <c r="H114" s="103" t="s">
        <v>1027</v>
      </c>
      <c r="I114" s="103" t="str">
        <f>VLOOKUP(H114,Presupuesto!$B$11:$C$565,2,0)</f>
        <v>EQUIPO DE COMPUTACION</v>
      </c>
      <c r="J114" s="225" t="s">
        <v>1377</v>
      </c>
      <c r="K114" s="100" t="s">
        <v>405</v>
      </c>
      <c r="L114" s="100"/>
    </row>
    <row r="115" spans="3:12" x14ac:dyDescent="0.25">
      <c r="C115" s="101" t="s">
        <v>76</v>
      </c>
      <c r="D115" s="153"/>
      <c r="E115" s="102">
        <v>15000</v>
      </c>
      <c r="F115" s="99">
        <f t="shared" si="6"/>
        <v>0</v>
      </c>
      <c r="G115" s="167"/>
      <c r="H115" s="103" t="s">
        <v>1013</v>
      </c>
      <c r="I115" s="103" t="str">
        <f>VLOOKUP(H115,Presupuesto!$B$11:$C$565,2,0)</f>
        <v>EQUIPO DE TRANSPORTE TRACCION Y ELEVACION</v>
      </c>
      <c r="J115" s="225" t="s">
        <v>1377</v>
      </c>
      <c r="K115" s="100" t="s">
        <v>405</v>
      </c>
      <c r="L115" s="100"/>
    </row>
    <row r="116" spans="3:12" x14ac:dyDescent="0.25">
      <c r="C116" s="101" t="s">
        <v>77</v>
      </c>
      <c r="D116" s="153"/>
      <c r="E116" s="102">
        <v>10000</v>
      </c>
      <c r="F116" s="99">
        <f t="shared" si="6"/>
        <v>0</v>
      </c>
      <c r="G116" s="167"/>
      <c r="H116" s="103" t="s">
        <v>1013</v>
      </c>
      <c r="I116" s="103" t="str">
        <f>VLOOKUP(H116,Presupuesto!$B$11:$C$565,2,0)</f>
        <v>EQUIPO DE TRANSPORTE TRACCION Y ELEVACION</v>
      </c>
      <c r="J116" s="225" t="s">
        <v>1377</v>
      </c>
      <c r="K116" s="100" t="s">
        <v>413</v>
      </c>
      <c r="L116" s="100"/>
    </row>
    <row r="117" spans="3:12" x14ac:dyDescent="0.25">
      <c r="C117" s="101" t="s">
        <v>78</v>
      </c>
      <c r="D117" s="153">
        <v>0</v>
      </c>
      <c r="E117" s="102">
        <v>6000</v>
      </c>
      <c r="F117" s="99">
        <f t="shared" si="6"/>
        <v>0</v>
      </c>
      <c r="G117" s="167" t="s">
        <v>1451</v>
      </c>
      <c r="H117" s="103" t="s">
        <v>1059</v>
      </c>
      <c r="I117" s="103" t="str">
        <f>VLOOKUP(H117,Presupuesto!$B$11:$C$565,2,0)</f>
        <v>APLICACIONES INFORMATICAS</v>
      </c>
      <c r="J117" s="225" t="s">
        <v>1377</v>
      </c>
      <c r="K117" s="100" t="s">
        <v>409</v>
      </c>
      <c r="L117" s="100"/>
    </row>
    <row r="118" spans="3:12" x14ac:dyDescent="0.25">
      <c r="C118" s="111" t="s">
        <v>79</v>
      </c>
      <c r="D118" s="153">
        <v>0</v>
      </c>
      <c r="E118" s="102">
        <v>2000</v>
      </c>
      <c r="F118" s="99">
        <f t="shared" si="6"/>
        <v>0</v>
      </c>
      <c r="G118" s="167" t="s">
        <v>1451</v>
      </c>
      <c r="H118" s="112" t="s">
        <v>1048</v>
      </c>
      <c r="I118" s="112" t="str">
        <f>VLOOKUP(H118,Presupuesto!$B$11:$C$565,2,0)</f>
        <v>DISCOS Y OTRAS UNIDADES DE SONIDO</v>
      </c>
      <c r="J118" s="225" t="s">
        <v>1377</v>
      </c>
      <c r="K118" s="100" t="s">
        <v>405</v>
      </c>
      <c r="L118" s="100"/>
    </row>
    <row r="119" spans="3:12" x14ac:dyDescent="0.25">
      <c r="C119" s="111" t="s">
        <v>80</v>
      </c>
      <c r="D119" s="153">
        <v>0</v>
      </c>
      <c r="E119" s="102">
        <v>1500</v>
      </c>
      <c r="F119" s="99">
        <f t="shared" si="6"/>
        <v>0</v>
      </c>
      <c r="G119" s="167" t="s">
        <v>1451</v>
      </c>
      <c r="H119" s="112" t="s">
        <v>959</v>
      </c>
      <c r="I119" s="112" t="str">
        <f>VLOOKUP(H119,Presupuesto!$B$11:$C$565,2,0)</f>
        <v>UTILES Y MATERIALES ELECTRICOS</v>
      </c>
      <c r="J119" s="225" t="s">
        <v>1377</v>
      </c>
      <c r="K119" s="100" t="s">
        <v>405</v>
      </c>
      <c r="L119" s="100"/>
    </row>
    <row r="120" spans="3:12" x14ac:dyDescent="0.25">
      <c r="C120" s="111" t="s">
        <v>81</v>
      </c>
      <c r="D120" s="153">
        <v>0</v>
      </c>
      <c r="E120" s="102">
        <v>1500</v>
      </c>
      <c r="F120" s="99">
        <f t="shared" si="6"/>
        <v>0</v>
      </c>
      <c r="G120" s="167" t="s">
        <v>1451</v>
      </c>
      <c r="H120" s="112" t="s">
        <v>1027</v>
      </c>
      <c r="I120" s="112" t="str">
        <f>VLOOKUP(H120,Presupuesto!$B$11:$C$565,2,0)</f>
        <v>EQUIPO DE COMPUTACION</v>
      </c>
      <c r="J120" s="225" t="s">
        <v>1377</v>
      </c>
      <c r="K120" s="100" t="s">
        <v>405</v>
      </c>
      <c r="L120" s="100"/>
    </row>
    <row r="121" spans="3:12" x14ac:dyDescent="0.25">
      <c r="C121" s="111" t="s">
        <v>82</v>
      </c>
      <c r="D121" s="153">
        <v>0</v>
      </c>
      <c r="E121" s="102">
        <v>500</v>
      </c>
      <c r="F121" s="99">
        <f t="shared" si="6"/>
        <v>0</v>
      </c>
      <c r="G121" s="167" t="s">
        <v>1451</v>
      </c>
      <c r="H121" s="112" t="s">
        <v>968</v>
      </c>
      <c r="I121" s="112" t="str">
        <f>VLOOKUP(H121,Presupuesto!$B$11:$C$565,2,0)</f>
        <v>OTROS RESPUESTOS Y ACCESORIOS MENORES</v>
      </c>
      <c r="J121" s="225" t="s">
        <v>1377</v>
      </c>
      <c r="K121" s="100" t="s">
        <v>405</v>
      </c>
      <c r="L121" s="100"/>
    </row>
    <row r="122" spans="3:12" ht="15.75" thickBot="1" x14ac:dyDescent="0.3">
      <c r="C122" s="104" t="s">
        <v>1887</v>
      </c>
      <c r="D122" s="161">
        <v>0</v>
      </c>
      <c r="E122" s="106">
        <v>35000</v>
      </c>
      <c r="F122" s="107">
        <f t="shared" si="6"/>
        <v>0</v>
      </c>
      <c r="G122" s="167" t="s">
        <v>1451</v>
      </c>
      <c r="H122" s="108" t="s">
        <v>968</v>
      </c>
      <c r="I122" s="108" t="str">
        <f>VLOOKUP(H122,Presupuesto!$B$11:$C$565,2,0)</f>
        <v>OTROS RESPUESTOS Y ACCESORIOS MENORES</v>
      </c>
      <c r="J122" s="225" t="s">
        <v>1377</v>
      </c>
      <c r="K122" s="126" t="s">
        <v>404</v>
      </c>
      <c r="L122" s="126"/>
    </row>
  </sheetData>
  <dataValidations xWindow="865" yWindow="555" count="6">
    <dataValidation type="list" allowBlank="1" showInputMessage="1" showErrorMessage="1" errorTitle="¡Ingreso Inválido!" error="Seleccione una opción de la lista._x000a_" promptTitle="Tipo de Presupuesto" prompt="Seleccione una opción de la lista." sqref="G17:G30 G40:G53 G63:G76 G86:G99 G109:G122">
      <formula1>$R$2:$S$2</formula1>
    </dataValidation>
    <dataValidation type="list" allowBlank="1" showInputMessage="1" showErrorMessage="1" errorTitle="¡Ingreso Inválido!" error="Seleccione una opción de la lista." promptTitle="Dimensión Estratégica" prompt="Seleccione una opción de la lista." sqref="J17 J40:J53 J109:J122 J86:J99 J63:J76">
      <formula1>$A$2:$O$2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formula1>$U$2:$AF$2</formula1>
    </dataValidation>
    <dataValidation type="list" allowBlank="1" showInputMessage="1" showErrorMessage="1" sqref="C17:C18 C40:C41 C63:C64 C86:C87 C109:C110">
      <formula1>$CB$2:$CE$2</formula1>
    </dataValidation>
    <dataValidation type="list" allowBlank="1" showInputMessage="1" showErrorMessage="1" errorTitle="¡Ingreso Inválido!" error="Verifique el valor ingresado" promptTitle="Objeto de Gasto" prompt="Ingrese el Objeto de Gasto" sqref="H17:H30 H40:H53 H63:H76 H86:H99 H109:H122">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05"/>
  <sheetViews>
    <sheetView showGridLines="0" topLeftCell="C181" zoomScale="60" zoomScaleNormal="60" workbookViewId="0">
      <selection activeCell="I213" sqref="I213"/>
    </sheetView>
  </sheetViews>
  <sheetFormatPr baseColWidth="10" defaultColWidth="11.5703125" defaultRowHeight="15" x14ac:dyDescent="0.25"/>
  <cols>
    <col min="1" max="1" width="1.85546875" style="87" customWidth="1"/>
    <col min="2" max="2" width="7.85546875" style="87" customWidth="1"/>
    <col min="3" max="3" width="61.140625" style="87" customWidth="1"/>
    <col min="4" max="4" width="29.42578125" style="87" bestFit="1" customWidth="1"/>
    <col min="5" max="5" width="13.85546875" style="87" customWidth="1"/>
    <col min="6" max="6" width="21.85546875" style="87" customWidth="1"/>
    <col min="7" max="7" width="20.85546875" style="77" customWidth="1"/>
    <col min="8" max="8" width="20.42578125" style="87" customWidth="1"/>
    <col min="9" max="9" width="61.28515625" style="87" bestFit="1" customWidth="1"/>
    <col min="10" max="10" width="50.28515625" style="87" customWidth="1"/>
    <col min="11" max="11" width="19.85546875" style="87" bestFit="1" customWidth="1"/>
    <col min="12" max="16384" width="11.5703125" style="87"/>
  </cols>
  <sheetData>
    <row r="1" spans="1:555" ht="26.25" hidden="1" x14ac:dyDescent="0.25">
      <c r="A1" s="190" t="s">
        <v>260</v>
      </c>
      <c r="B1" s="193" t="s">
        <v>261</v>
      </c>
      <c r="C1" s="184" t="s">
        <v>262</v>
      </c>
      <c r="D1" s="184" t="s">
        <v>509</v>
      </c>
      <c r="E1" s="184" t="s">
        <v>511</v>
      </c>
      <c r="F1" s="184" t="s">
        <v>513</v>
      </c>
      <c r="G1" s="184" t="s">
        <v>515</v>
      </c>
      <c r="H1" s="184" t="s">
        <v>517</v>
      </c>
      <c r="I1" s="184" t="s">
        <v>519</v>
      </c>
      <c r="J1" s="184" t="s">
        <v>263</v>
      </c>
      <c r="K1" s="184" t="s">
        <v>522</v>
      </c>
      <c r="L1" s="184" t="s">
        <v>264</v>
      </c>
      <c r="M1" s="184" t="s">
        <v>524</v>
      </c>
      <c r="N1" s="184" t="s">
        <v>526</v>
      </c>
      <c r="O1" s="184" t="s">
        <v>528</v>
      </c>
      <c r="P1" s="184" t="s">
        <v>265</v>
      </c>
      <c r="Q1" s="184" t="s">
        <v>529</v>
      </c>
      <c r="R1" s="184" t="s">
        <v>532</v>
      </c>
      <c r="S1" s="184" t="s">
        <v>266</v>
      </c>
      <c r="T1" s="184" t="s">
        <v>534</v>
      </c>
      <c r="U1" s="184" t="s">
        <v>267</v>
      </c>
      <c r="V1" s="184" t="s">
        <v>535</v>
      </c>
      <c r="W1" s="184" t="s">
        <v>536</v>
      </c>
      <c r="X1" s="184" t="s">
        <v>540</v>
      </c>
      <c r="Y1" s="184" t="s">
        <v>283</v>
      </c>
      <c r="Z1" s="184" t="s">
        <v>541</v>
      </c>
      <c r="AA1" s="184" t="s">
        <v>543</v>
      </c>
      <c r="AB1" s="184" t="s">
        <v>545</v>
      </c>
      <c r="AC1" s="184" t="s">
        <v>284</v>
      </c>
      <c r="AD1" s="184" t="s">
        <v>547</v>
      </c>
      <c r="AE1" s="184" t="s">
        <v>549</v>
      </c>
      <c r="AF1" s="184" t="s">
        <v>551</v>
      </c>
      <c r="AG1" s="184" t="s">
        <v>553</v>
      </c>
      <c r="AH1" s="184" t="s">
        <v>259</v>
      </c>
      <c r="AI1" s="184" t="s">
        <v>555</v>
      </c>
      <c r="AJ1" s="193" t="s">
        <v>268</v>
      </c>
      <c r="AK1" s="184" t="s">
        <v>557</v>
      </c>
      <c r="AL1" s="184" t="s">
        <v>269</v>
      </c>
      <c r="AM1" s="184" t="s">
        <v>559</v>
      </c>
      <c r="AN1" s="184" t="s">
        <v>561</v>
      </c>
      <c r="AO1" s="184" t="s">
        <v>270</v>
      </c>
      <c r="AP1" s="184" t="s">
        <v>563</v>
      </c>
      <c r="AQ1" s="184" t="s">
        <v>565</v>
      </c>
      <c r="AR1" s="184" t="s">
        <v>271</v>
      </c>
      <c r="AS1" s="184" t="s">
        <v>566</v>
      </c>
      <c r="AT1" s="184" t="s">
        <v>568</v>
      </c>
      <c r="AU1" s="184" t="s">
        <v>569</v>
      </c>
      <c r="AV1" s="184" t="s">
        <v>570</v>
      </c>
      <c r="AW1" s="184" t="s">
        <v>572</v>
      </c>
      <c r="AX1" s="184" t="s">
        <v>574</v>
      </c>
      <c r="AY1" s="184" t="s">
        <v>575</v>
      </c>
      <c r="AZ1" s="184" t="s">
        <v>272</v>
      </c>
      <c r="BA1" s="184" t="s">
        <v>577</v>
      </c>
      <c r="BB1" s="184" t="s">
        <v>579</v>
      </c>
      <c r="BC1" s="184" t="s">
        <v>581</v>
      </c>
      <c r="BD1" s="184" t="s">
        <v>583</v>
      </c>
      <c r="BE1" s="184" t="s">
        <v>585</v>
      </c>
      <c r="BF1" s="184" t="s">
        <v>587</v>
      </c>
      <c r="BG1" s="184" t="s">
        <v>589</v>
      </c>
      <c r="BH1" s="184" t="s">
        <v>591</v>
      </c>
      <c r="BI1" s="184" t="s">
        <v>285</v>
      </c>
      <c r="BJ1" s="184" t="s">
        <v>593</v>
      </c>
      <c r="BK1" s="184" t="s">
        <v>595</v>
      </c>
      <c r="BL1" s="184" t="s">
        <v>597</v>
      </c>
      <c r="BM1" s="184" t="s">
        <v>599</v>
      </c>
      <c r="BN1" s="184" t="s">
        <v>601</v>
      </c>
      <c r="BO1" s="184" t="s">
        <v>603</v>
      </c>
      <c r="BP1" s="184" t="s">
        <v>605</v>
      </c>
      <c r="BQ1" s="184" t="s">
        <v>607</v>
      </c>
      <c r="BR1" s="184" t="s">
        <v>609</v>
      </c>
      <c r="BS1" s="184" t="s">
        <v>611</v>
      </c>
      <c r="BT1" s="193" t="s">
        <v>273</v>
      </c>
      <c r="BU1" s="184" t="s">
        <v>274</v>
      </c>
      <c r="BV1" s="184" t="s">
        <v>613</v>
      </c>
      <c r="BW1" s="184" t="s">
        <v>275</v>
      </c>
      <c r="BX1" s="184" t="s">
        <v>615</v>
      </c>
      <c r="BY1" s="184" t="s">
        <v>617</v>
      </c>
      <c r="BZ1" s="193" t="s">
        <v>276</v>
      </c>
      <c r="CA1" s="184" t="s">
        <v>277</v>
      </c>
      <c r="CB1" s="184" t="s">
        <v>619</v>
      </c>
      <c r="CC1" s="184" t="s">
        <v>278</v>
      </c>
      <c r="CD1" s="184" t="s">
        <v>621</v>
      </c>
      <c r="CE1" s="184" t="s">
        <v>623</v>
      </c>
      <c r="CF1" s="184" t="s">
        <v>625</v>
      </c>
      <c r="CG1" s="193" t="s">
        <v>279</v>
      </c>
      <c r="CH1" s="184" t="s">
        <v>631</v>
      </c>
      <c r="CI1" s="184" t="s">
        <v>633</v>
      </c>
      <c r="CJ1" s="184" t="s">
        <v>280</v>
      </c>
      <c r="CK1" s="184" t="s">
        <v>627</v>
      </c>
      <c r="CL1" s="184" t="s">
        <v>629</v>
      </c>
      <c r="CM1" s="184" t="s">
        <v>281</v>
      </c>
      <c r="CN1" s="184" t="s">
        <v>635</v>
      </c>
      <c r="CO1" s="184" t="s">
        <v>282</v>
      </c>
      <c r="CP1" s="184" t="s">
        <v>636</v>
      </c>
      <c r="CQ1" s="181" t="s">
        <v>286</v>
      </c>
      <c r="CR1" s="193" t="s">
        <v>287</v>
      </c>
      <c r="CS1" s="184" t="s">
        <v>637</v>
      </c>
      <c r="CT1" s="184" t="s">
        <v>638</v>
      </c>
      <c r="CU1" s="184" t="s">
        <v>640</v>
      </c>
      <c r="CV1" s="184" t="s">
        <v>288</v>
      </c>
      <c r="CW1" s="184" t="s">
        <v>642</v>
      </c>
      <c r="CX1" s="184" t="s">
        <v>644</v>
      </c>
      <c r="CY1" s="184" t="s">
        <v>646</v>
      </c>
      <c r="CZ1" s="184" t="s">
        <v>648</v>
      </c>
      <c r="DA1" s="184" t="s">
        <v>650</v>
      </c>
      <c r="DB1" s="184" t="s">
        <v>652</v>
      </c>
      <c r="DC1" s="193" t="s">
        <v>289</v>
      </c>
      <c r="DD1" s="184" t="s">
        <v>290</v>
      </c>
      <c r="DE1" s="184" t="s">
        <v>654</v>
      </c>
      <c r="DF1" s="184" t="s">
        <v>291</v>
      </c>
      <c r="DG1" s="184" t="s">
        <v>656</v>
      </c>
      <c r="DH1" s="184" t="s">
        <v>658</v>
      </c>
      <c r="DI1" s="184" t="s">
        <v>660</v>
      </c>
      <c r="DJ1" s="184" t="s">
        <v>662</v>
      </c>
      <c r="DK1" s="184" t="s">
        <v>664</v>
      </c>
      <c r="DL1" s="184" t="s">
        <v>666</v>
      </c>
      <c r="DM1" s="184" t="s">
        <v>668</v>
      </c>
      <c r="DN1" s="184" t="s">
        <v>292</v>
      </c>
      <c r="DO1" s="184" t="s">
        <v>670</v>
      </c>
      <c r="DP1" s="184" t="s">
        <v>672</v>
      </c>
      <c r="DQ1" s="184" t="s">
        <v>674</v>
      </c>
      <c r="DR1" s="193" t="s">
        <v>293</v>
      </c>
      <c r="DS1" s="184" t="s">
        <v>676</v>
      </c>
      <c r="DT1" s="184" t="s">
        <v>294</v>
      </c>
      <c r="DU1" s="184" t="s">
        <v>678</v>
      </c>
      <c r="DV1" s="184" t="s">
        <v>295</v>
      </c>
      <c r="DW1" s="184" t="s">
        <v>680</v>
      </c>
      <c r="DX1" s="184" t="s">
        <v>682</v>
      </c>
      <c r="DY1" s="184" t="s">
        <v>684</v>
      </c>
      <c r="DZ1" s="184" t="s">
        <v>686</v>
      </c>
      <c r="EA1" s="184" t="s">
        <v>688</v>
      </c>
      <c r="EB1" s="184" t="s">
        <v>690</v>
      </c>
      <c r="EC1" s="184" t="s">
        <v>692</v>
      </c>
      <c r="ED1" s="184" t="s">
        <v>694</v>
      </c>
      <c r="EE1" s="184" t="s">
        <v>696</v>
      </c>
      <c r="EF1" s="184" t="s">
        <v>698</v>
      </c>
      <c r="EG1" s="184" t="s">
        <v>700</v>
      </c>
      <c r="EH1" s="193" t="s">
        <v>296</v>
      </c>
      <c r="EI1" s="184" t="s">
        <v>702</v>
      </c>
      <c r="EJ1" s="184" t="s">
        <v>297</v>
      </c>
      <c r="EK1" s="184" t="s">
        <v>704</v>
      </c>
      <c r="EL1" s="184" t="s">
        <v>706</v>
      </c>
      <c r="EM1" s="184" t="s">
        <v>298</v>
      </c>
      <c r="EN1" s="184" t="s">
        <v>708</v>
      </c>
      <c r="EO1" s="184" t="s">
        <v>710</v>
      </c>
      <c r="EP1" s="184" t="s">
        <v>299</v>
      </c>
      <c r="EQ1" s="184" t="s">
        <v>712</v>
      </c>
      <c r="ER1" s="184" t="s">
        <v>714</v>
      </c>
      <c r="ES1" s="184" t="s">
        <v>716</v>
      </c>
      <c r="ET1" s="184" t="s">
        <v>300</v>
      </c>
      <c r="EU1" s="184" t="s">
        <v>718</v>
      </c>
      <c r="EV1" s="184" t="s">
        <v>720</v>
      </c>
      <c r="EW1" s="193" t="s">
        <v>301</v>
      </c>
      <c r="EX1" s="184" t="s">
        <v>302</v>
      </c>
      <c r="EY1" s="184" t="s">
        <v>722</v>
      </c>
      <c r="EZ1" s="184" t="s">
        <v>724</v>
      </c>
      <c r="FA1" s="184" t="s">
        <v>726</v>
      </c>
      <c r="FB1" s="184" t="s">
        <v>728</v>
      </c>
      <c r="FC1" s="184" t="s">
        <v>303</v>
      </c>
      <c r="FD1" s="184" t="s">
        <v>730</v>
      </c>
      <c r="FE1" s="184" t="s">
        <v>732</v>
      </c>
      <c r="FF1" s="184" t="s">
        <v>734</v>
      </c>
      <c r="FG1" s="184" t="s">
        <v>736</v>
      </c>
      <c r="FH1" s="184" t="s">
        <v>738</v>
      </c>
      <c r="FI1" s="184" t="s">
        <v>304</v>
      </c>
      <c r="FJ1" s="184" t="s">
        <v>741</v>
      </c>
      <c r="FK1" s="184" t="s">
        <v>305</v>
      </c>
      <c r="FL1" s="184" t="s">
        <v>744</v>
      </c>
      <c r="FM1" s="184" t="s">
        <v>745</v>
      </c>
      <c r="FN1" s="184" t="s">
        <v>747</v>
      </c>
      <c r="FO1" s="184" t="s">
        <v>306</v>
      </c>
      <c r="FP1" s="184" t="s">
        <v>750</v>
      </c>
      <c r="FQ1" s="184" t="s">
        <v>751</v>
      </c>
      <c r="FR1" s="184" t="s">
        <v>753</v>
      </c>
      <c r="FS1" s="184" t="s">
        <v>307</v>
      </c>
      <c r="FT1" s="184" t="s">
        <v>756</v>
      </c>
      <c r="FU1" s="184" t="s">
        <v>758</v>
      </c>
      <c r="FV1" s="184" t="s">
        <v>760</v>
      </c>
      <c r="FW1" s="193" t="s">
        <v>308</v>
      </c>
      <c r="FX1" s="193" t="s">
        <v>309</v>
      </c>
      <c r="FY1" s="184" t="s">
        <v>315</v>
      </c>
      <c r="FZ1" s="184" t="s">
        <v>762</v>
      </c>
      <c r="GA1" s="184" t="s">
        <v>764</v>
      </c>
      <c r="GB1" s="184" t="s">
        <v>766</v>
      </c>
      <c r="GC1" s="184" t="s">
        <v>768</v>
      </c>
      <c r="GD1" s="184" t="s">
        <v>770</v>
      </c>
      <c r="GE1" s="184" t="s">
        <v>772</v>
      </c>
      <c r="GF1" s="193" t="s">
        <v>310</v>
      </c>
      <c r="GG1" s="184" t="s">
        <v>316</v>
      </c>
      <c r="GH1" s="184" t="s">
        <v>774</v>
      </c>
      <c r="GI1" s="184" t="s">
        <v>776</v>
      </c>
      <c r="GJ1" s="184" t="s">
        <v>777</v>
      </c>
      <c r="GK1" s="184" t="s">
        <v>317</v>
      </c>
      <c r="GL1" s="184" t="s">
        <v>780</v>
      </c>
      <c r="GM1" s="184" t="s">
        <v>781</v>
      </c>
      <c r="GN1" s="193" t="s">
        <v>311</v>
      </c>
      <c r="GO1" s="184" t="s">
        <v>312</v>
      </c>
      <c r="GP1" s="184" t="s">
        <v>783</v>
      </c>
      <c r="GQ1" s="184" t="s">
        <v>785</v>
      </c>
      <c r="GR1" s="184" t="s">
        <v>787</v>
      </c>
      <c r="GS1" s="184" t="s">
        <v>789</v>
      </c>
      <c r="GT1" s="184" t="s">
        <v>791</v>
      </c>
      <c r="GU1" s="193" t="s">
        <v>313</v>
      </c>
      <c r="GV1" s="184" t="s">
        <v>314</v>
      </c>
      <c r="GW1" s="184" t="s">
        <v>793</v>
      </c>
      <c r="GX1" s="184" t="s">
        <v>795</v>
      </c>
      <c r="GY1" s="184" t="s">
        <v>797</v>
      </c>
      <c r="GZ1" s="184" t="s">
        <v>799</v>
      </c>
      <c r="HA1" s="184" t="s">
        <v>801</v>
      </c>
      <c r="HB1" s="184" t="s">
        <v>803</v>
      </c>
      <c r="HC1" s="181" t="s">
        <v>318</v>
      </c>
      <c r="HD1" s="193" t="s">
        <v>319</v>
      </c>
      <c r="HE1" s="184" t="s">
        <v>320</v>
      </c>
      <c r="HF1" s="184" t="s">
        <v>805</v>
      </c>
      <c r="HG1" s="184" t="s">
        <v>807</v>
      </c>
      <c r="HH1" s="184" t="s">
        <v>809</v>
      </c>
      <c r="HI1" s="184" t="s">
        <v>811</v>
      </c>
      <c r="HJ1" s="184" t="s">
        <v>321</v>
      </c>
      <c r="HK1" s="184" t="s">
        <v>814</v>
      </c>
      <c r="HL1" s="184" t="s">
        <v>338</v>
      </c>
      <c r="HM1" s="184" t="s">
        <v>852</v>
      </c>
      <c r="HN1" s="184" t="s">
        <v>854</v>
      </c>
      <c r="HO1" s="184" t="s">
        <v>856</v>
      </c>
      <c r="HP1" s="193" t="s">
        <v>322</v>
      </c>
      <c r="HQ1" s="184" t="s">
        <v>816</v>
      </c>
      <c r="HR1" s="184" t="s">
        <v>818</v>
      </c>
      <c r="HS1" s="184" t="s">
        <v>323</v>
      </c>
      <c r="HT1" s="184" t="s">
        <v>821</v>
      </c>
      <c r="HU1" s="184" t="s">
        <v>823</v>
      </c>
      <c r="HV1" s="184" t="s">
        <v>824</v>
      </c>
      <c r="HW1" s="184" t="s">
        <v>826</v>
      </c>
      <c r="HX1" s="193" t="s">
        <v>324</v>
      </c>
      <c r="HY1" s="184" t="s">
        <v>828</v>
      </c>
      <c r="HZ1" s="184" t="s">
        <v>830</v>
      </c>
      <c r="IA1" s="184" t="s">
        <v>832</v>
      </c>
      <c r="IB1" s="184" t="s">
        <v>325</v>
      </c>
      <c r="IC1" s="184" t="s">
        <v>834</v>
      </c>
      <c r="ID1" s="184" t="s">
        <v>836</v>
      </c>
      <c r="IE1" s="184" t="s">
        <v>326</v>
      </c>
      <c r="IF1" s="184" t="s">
        <v>838</v>
      </c>
      <c r="IG1" s="184" t="s">
        <v>840</v>
      </c>
      <c r="IH1" s="184" t="s">
        <v>327</v>
      </c>
      <c r="II1" s="184" t="s">
        <v>842</v>
      </c>
      <c r="IJ1" s="184" t="s">
        <v>844</v>
      </c>
      <c r="IK1" s="184" t="s">
        <v>846</v>
      </c>
      <c r="IL1" s="184" t="s">
        <v>848</v>
      </c>
      <c r="IM1" s="184" t="s">
        <v>328</v>
      </c>
      <c r="IN1" s="184" t="s">
        <v>850</v>
      </c>
      <c r="IO1" s="193" t="s">
        <v>329</v>
      </c>
      <c r="IP1" s="184" t="s">
        <v>858</v>
      </c>
      <c r="IQ1" s="184" t="s">
        <v>860</v>
      </c>
      <c r="IR1" s="184" t="s">
        <v>330</v>
      </c>
      <c r="IS1" s="184" t="s">
        <v>862</v>
      </c>
      <c r="IT1" s="184" t="s">
        <v>864</v>
      </c>
      <c r="IU1" s="184" t="s">
        <v>866</v>
      </c>
      <c r="IV1" s="193" t="s">
        <v>331</v>
      </c>
      <c r="IW1" s="184" t="s">
        <v>868</v>
      </c>
      <c r="IX1" s="184" t="s">
        <v>332</v>
      </c>
      <c r="IY1" s="184" t="s">
        <v>871</v>
      </c>
      <c r="IZ1" s="184" t="s">
        <v>873</v>
      </c>
      <c r="JA1" s="184" t="s">
        <v>875</v>
      </c>
      <c r="JB1" s="184" t="s">
        <v>877</v>
      </c>
      <c r="JC1" s="184" t="s">
        <v>879</v>
      </c>
      <c r="JD1" s="184" t="s">
        <v>881</v>
      </c>
      <c r="JE1" s="184" t="s">
        <v>333</v>
      </c>
      <c r="JF1" s="184" t="s">
        <v>884</v>
      </c>
      <c r="JG1" s="184" t="s">
        <v>886</v>
      </c>
      <c r="JH1" s="184" t="s">
        <v>888</v>
      </c>
      <c r="JI1" s="184" t="s">
        <v>890</v>
      </c>
      <c r="JJ1" s="184" t="s">
        <v>892</v>
      </c>
      <c r="JK1" s="184" t="s">
        <v>894</v>
      </c>
      <c r="JL1" s="184" t="s">
        <v>896</v>
      </c>
      <c r="JM1" s="184" t="s">
        <v>898</v>
      </c>
      <c r="JN1" s="184" t="s">
        <v>334</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335</v>
      </c>
      <c r="KP1" s="184" t="s">
        <v>952</v>
      </c>
      <c r="KQ1" s="184" t="s">
        <v>336</v>
      </c>
      <c r="KR1" s="184" t="s">
        <v>955</v>
      </c>
      <c r="KS1" s="184" t="s">
        <v>957</v>
      </c>
      <c r="KT1" s="184" t="s">
        <v>959</v>
      </c>
      <c r="KU1" s="184" t="s">
        <v>961</v>
      </c>
      <c r="KV1" s="184" t="s">
        <v>337</v>
      </c>
      <c r="KW1" s="184" t="s">
        <v>964</v>
      </c>
      <c r="KX1" s="184" t="s">
        <v>966</v>
      </c>
      <c r="KY1" s="184" t="s">
        <v>968</v>
      </c>
      <c r="KZ1" s="184" t="s">
        <v>970</v>
      </c>
      <c r="LA1" s="184" t="s">
        <v>972</v>
      </c>
      <c r="LB1" s="184" t="s">
        <v>974</v>
      </c>
      <c r="LC1" s="184" t="s">
        <v>976</v>
      </c>
      <c r="LD1" s="181" t="s">
        <v>339</v>
      </c>
      <c r="LE1" s="193" t="s">
        <v>340</v>
      </c>
      <c r="LF1" s="184" t="s">
        <v>341</v>
      </c>
      <c r="LG1" s="184" t="s">
        <v>355</v>
      </c>
      <c r="LH1" s="184" t="s">
        <v>978</v>
      </c>
      <c r="LI1" s="184" t="s">
        <v>980</v>
      </c>
      <c r="LJ1" s="184" t="s">
        <v>982</v>
      </c>
      <c r="LK1" s="184" t="s">
        <v>984</v>
      </c>
      <c r="LL1" s="184" t="s">
        <v>356</v>
      </c>
      <c r="LM1" s="184" t="s">
        <v>986</v>
      </c>
      <c r="LN1" s="184" t="s">
        <v>357</v>
      </c>
      <c r="LO1" s="184" t="s">
        <v>988</v>
      </c>
      <c r="LP1" s="184" t="s">
        <v>342</v>
      </c>
      <c r="LQ1" s="184" t="s">
        <v>990</v>
      </c>
      <c r="LR1" s="184" t="s">
        <v>358</v>
      </c>
      <c r="LS1" s="184" t="s">
        <v>992</v>
      </c>
      <c r="LT1" s="184" t="s">
        <v>994</v>
      </c>
      <c r="LU1" s="184" t="s">
        <v>359</v>
      </c>
      <c r="LV1" s="193" t="s">
        <v>343</v>
      </c>
      <c r="LW1" s="184" t="s">
        <v>344</v>
      </c>
      <c r="LX1" s="184" t="s">
        <v>996</v>
      </c>
      <c r="LY1" s="184" t="s">
        <v>998</v>
      </c>
      <c r="LZ1" s="184" t="s">
        <v>999</v>
      </c>
      <c r="MA1" s="184" t="s">
        <v>1001</v>
      </c>
      <c r="MB1" s="184" t="s">
        <v>1002</v>
      </c>
      <c r="MC1" s="184" t="s">
        <v>1004</v>
      </c>
      <c r="MD1" s="184" t="s">
        <v>1006</v>
      </c>
      <c r="ME1" s="184" t="s">
        <v>1008</v>
      </c>
      <c r="MF1" s="184" t="s">
        <v>1010</v>
      </c>
      <c r="MG1" s="184" t="s">
        <v>345</v>
      </c>
      <c r="MH1" s="184" t="s">
        <v>1013</v>
      </c>
      <c r="MI1" s="184" t="s">
        <v>1014</v>
      </c>
      <c r="MJ1" s="184" t="s">
        <v>1016</v>
      </c>
      <c r="MK1" s="184" t="s">
        <v>346</v>
      </c>
      <c r="ML1" s="184" t="s">
        <v>1019</v>
      </c>
      <c r="MM1" s="184" t="s">
        <v>1020</v>
      </c>
      <c r="MN1" s="184" t="s">
        <v>1022</v>
      </c>
      <c r="MO1" s="184" t="s">
        <v>1024</v>
      </c>
      <c r="MP1" s="184" t="s">
        <v>347</v>
      </c>
      <c r="MQ1" s="184" t="s">
        <v>1027</v>
      </c>
      <c r="MR1" s="184" t="s">
        <v>1029</v>
      </c>
      <c r="MS1" s="184" t="s">
        <v>1031</v>
      </c>
      <c r="MT1" s="184" t="s">
        <v>1033</v>
      </c>
      <c r="MU1" s="184" t="s">
        <v>348</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349</v>
      </c>
      <c r="NI1" s="184" t="s">
        <v>350</v>
      </c>
      <c r="NJ1" s="184" t="s">
        <v>1059</v>
      </c>
      <c r="NK1" s="184" t="s">
        <v>1061</v>
      </c>
      <c r="NL1" s="184" t="s">
        <v>1063</v>
      </c>
      <c r="NM1" s="184" t="s">
        <v>1065</v>
      </c>
      <c r="NN1" s="193" t="s">
        <v>351</v>
      </c>
      <c r="NO1" s="184" t="s">
        <v>352</v>
      </c>
      <c r="NP1" s="184" t="s">
        <v>1066</v>
      </c>
      <c r="NQ1" s="184" t="s">
        <v>353</v>
      </c>
      <c r="NR1" s="184" t="s">
        <v>1068</v>
      </c>
      <c r="NS1" s="184" t="s">
        <v>1070</v>
      </c>
      <c r="NT1" s="184" t="s">
        <v>354</v>
      </c>
      <c r="NU1" s="184" t="s">
        <v>1072</v>
      </c>
      <c r="NV1" s="181" t="s">
        <v>360</v>
      </c>
      <c r="NW1" s="193" t="s">
        <v>361</v>
      </c>
      <c r="NX1" s="184" t="s">
        <v>362</v>
      </c>
      <c r="NY1" s="184" t="s">
        <v>1075</v>
      </c>
      <c r="NZ1" s="184" t="s">
        <v>1077</v>
      </c>
      <c r="OA1" s="184" t="s">
        <v>363</v>
      </c>
      <c r="OB1" s="184" t="s">
        <v>373</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374</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364</v>
      </c>
      <c r="QA1" s="184" t="s">
        <v>1175</v>
      </c>
      <c r="QB1" s="184" t="s">
        <v>1177</v>
      </c>
      <c r="QC1" s="184" t="s">
        <v>1179</v>
      </c>
      <c r="QD1" s="184" t="s">
        <v>1181</v>
      </c>
      <c r="QE1" s="184" t="s">
        <v>1183</v>
      </c>
      <c r="QF1" s="193" t="s">
        <v>365</v>
      </c>
      <c r="QG1" s="184" t="s">
        <v>366</v>
      </c>
      <c r="QH1" s="184" t="s">
        <v>1185</v>
      </c>
      <c r="QI1" s="184" t="s">
        <v>1187</v>
      </c>
      <c r="QJ1" s="184" t="s">
        <v>1189</v>
      </c>
      <c r="QK1" s="184" t="s">
        <v>1191</v>
      </c>
      <c r="QL1" s="184" t="s">
        <v>1193</v>
      </c>
      <c r="QM1" s="184" t="s">
        <v>1195</v>
      </c>
      <c r="QN1" s="193" t="s">
        <v>367</v>
      </c>
      <c r="QO1" s="184" t="s">
        <v>1197</v>
      </c>
      <c r="QP1" s="184" t="s">
        <v>368</v>
      </c>
      <c r="QQ1" s="184" t="s">
        <v>375</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369</v>
      </c>
      <c r="RG1" s="184" t="s">
        <v>370</v>
      </c>
      <c r="RH1" s="184" t="s">
        <v>1227</v>
      </c>
      <c r="RI1" s="184" t="s">
        <v>1229</v>
      </c>
      <c r="RJ1" s="193" t="s">
        <v>371</v>
      </c>
      <c r="RK1" s="184" t="s">
        <v>372</v>
      </c>
      <c r="RL1" s="184" t="s">
        <v>1231</v>
      </c>
      <c r="RM1" s="184" t="s">
        <v>1232</v>
      </c>
      <c r="RN1" s="184" t="s">
        <v>1233</v>
      </c>
      <c r="RO1" s="184" t="s">
        <v>1234</v>
      </c>
      <c r="RP1" s="184" t="s">
        <v>1236</v>
      </c>
      <c r="RQ1" s="184" t="s">
        <v>1237</v>
      </c>
      <c r="RR1" s="184" t="s">
        <v>1239</v>
      </c>
      <c r="RS1" s="184" t="s">
        <v>1240</v>
      </c>
      <c r="RT1" s="181" t="s">
        <v>376</v>
      </c>
      <c r="RU1" s="193" t="s">
        <v>377</v>
      </c>
      <c r="RV1" s="184" t="s">
        <v>378</v>
      </c>
      <c r="RW1" s="184" t="s">
        <v>1242</v>
      </c>
      <c r="RX1" s="184" t="s">
        <v>1244</v>
      </c>
      <c r="RY1" s="184" t="s">
        <v>379</v>
      </c>
      <c r="RZ1" s="184" t="s">
        <v>1246</v>
      </c>
      <c r="SA1" s="184" t="s">
        <v>1248</v>
      </c>
      <c r="SB1" s="184" t="s">
        <v>1250</v>
      </c>
      <c r="SC1" s="184" t="s">
        <v>1252</v>
      </c>
      <c r="SD1" s="193" t="s">
        <v>380</v>
      </c>
      <c r="SE1" s="184" t="s">
        <v>381</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382</v>
      </c>
      <c r="SV1" s="193" t="s">
        <v>383</v>
      </c>
      <c r="SW1" s="184" t="s">
        <v>384</v>
      </c>
      <c r="SX1" s="184" t="s">
        <v>1284</v>
      </c>
      <c r="SY1" s="184" t="s">
        <v>1286</v>
      </c>
      <c r="SZ1" s="184" t="s">
        <v>1288</v>
      </c>
      <c r="TA1" s="184" t="s">
        <v>1290</v>
      </c>
      <c r="TB1" s="184" t="s">
        <v>1292</v>
      </c>
      <c r="TC1" s="184" t="s">
        <v>385</v>
      </c>
      <c r="TD1" s="184" t="s">
        <v>1294</v>
      </c>
      <c r="TE1" s="184" t="s">
        <v>1296</v>
      </c>
      <c r="TF1" s="184" t="s">
        <v>1298</v>
      </c>
      <c r="TG1" s="184" t="s">
        <v>1300</v>
      </c>
      <c r="TH1" s="184" t="s">
        <v>1302</v>
      </c>
      <c r="TI1" s="184" t="s">
        <v>1304</v>
      </c>
      <c r="TJ1" s="193" t="s">
        <v>386</v>
      </c>
      <c r="TK1" s="184" t="s">
        <v>387</v>
      </c>
      <c r="TL1" s="184" t="s">
        <v>388</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1463</v>
      </c>
      <c r="K2" s="124" t="s">
        <v>1377</v>
      </c>
      <c r="L2" s="124" t="s">
        <v>1378</v>
      </c>
      <c r="M2" s="124" t="s">
        <v>1379</v>
      </c>
      <c r="N2" s="124" t="s">
        <v>1380</v>
      </c>
      <c r="O2" s="124" t="s">
        <v>1381</v>
      </c>
      <c r="R2" s="124" t="s">
        <v>137</v>
      </c>
      <c r="S2" s="124" t="s">
        <v>1451</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394</v>
      </c>
      <c r="D5" s="201">
        <f>SUMIF(C:C,$C$10,D:D)</f>
        <v>178300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26">
        <f>SUM(F17:F35)</f>
        <v>60950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t="s">
        <v>1506</v>
      </c>
      <c r="E13" s="95"/>
      <c r="F13" s="564" t="s">
        <v>1517</v>
      </c>
      <c r="G13" s="564"/>
      <c r="H13" s="564"/>
      <c r="I13" s="76"/>
      <c r="J13" s="76"/>
      <c r="K13" s="114"/>
    </row>
    <row r="14" spans="1:555" ht="18.75" x14ac:dyDescent="0.2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Reuniones de acompañamiento con la Dirección de Docencia.          Elaboración del documento curricular bajo el enfoque metodológico investigativo (1.1.1.2.)</v>
      </c>
      <c r="D14" s="31"/>
      <c r="E14" s="95"/>
      <c r="F14" s="95"/>
      <c r="G14" s="95"/>
      <c r="H14" s="76"/>
      <c r="I14" s="76"/>
      <c r="J14" s="76"/>
      <c r="K14" s="114"/>
    </row>
    <row r="15" spans="1:555" ht="15.75" thickBot="1" x14ac:dyDescent="0.3">
      <c r="F15" s="95"/>
      <c r="G15" s="76"/>
      <c r="H15" s="76"/>
      <c r="I15" s="76"/>
    </row>
    <row r="16" spans="1:555" ht="15.75" thickBot="1" x14ac:dyDescent="0.3">
      <c r="C16" s="131" t="s">
        <v>44</v>
      </c>
      <c r="D16" s="131" t="s">
        <v>55</v>
      </c>
      <c r="E16" s="138" t="s">
        <v>57</v>
      </c>
      <c r="F16" s="137" t="s">
        <v>27</v>
      </c>
      <c r="G16" s="135" t="s">
        <v>139</v>
      </c>
      <c r="H16" s="138" t="s">
        <v>46</v>
      </c>
      <c r="I16" s="135" t="s">
        <v>140</v>
      </c>
      <c r="J16" s="135" t="s">
        <v>420</v>
      </c>
      <c r="K16" s="135" t="s">
        <v>421</v>
      </c>
    </row>
    <row r="17" spans="3:11" x14ac:dyDescent="0.25">
      <c r="C17" s="227" t="s">
        <v>440</v>
      </c>
      <c r="D17" s="228">
        <v>24</v>
      </c>
      <c r="E17" s="226">
        <f>HLOOKUP(C17,$AH$2:$BU$3,2,0)</f>
        <v>2000</v>
      </c>
      <c r="F17" s="99">
        <f t="shared" ref="F17:F35" si="0">D17*E17</f>
        <v>48000</v>
      </c>
      <c r="G17" s="163" t="s">
        <v>1451</v>
      </c>
      <c r="H17" s="144" t="s">
        <v>774</v>
      </c>
      <c r="I17" s="132" t="str">
        <f>VLOOKUP(H17,Presupuesto!$B$11:$C$565,2,0)</f>
        <v>VIATICOS NACIONALES</v>
      </c>
      <c r="J17" s="225" t="s">
        <v>1370</v>
      </c>
      <c r="K17" s="100" t="s">
        <v>404</v>
      </c>
    </row>
    <row r="18" spans="3:11" x14ac:dyDescent="0.25">
      <c r="C18" s="143" t="s">
        <v>1510</v>
      </c>
      <c r="D18" s="160">
        <v>1</v>
      </c>
      <c r="E18" s="125">
        <v>2300</v>
      </c>
      <c r="F18" s="99">
        <v>2300</v>
      </c>
      <c r="G18" s="163" t="s">
        <v>1451</v>
      </c>
      <c r="H18" s="144" t="s">
        <v>1001</v>
      </c>
      <c r="I18" s="132" t="str">
        <f>VLOOKUP(H18,Presupuesto!$B$11:$C$565,2,0)</f>
        <v>EQUIPOS VARIOS DE OFICINA</v>
      </c>
      <c r="J18" s="225" t="s">
        <v>1370</v>
      </c>
      <c r="K18" s="100" t="s">
        <v>422</v>
      </c>
    </row>
    <row r="19" spans="3:11" x14ac:dyDescent="0.25">
      <c r="C19" s="143" t="s">
        <v>1511</v>
      </c>
      <c r="D19" s="160">
        <v>100</v>
      </c>
      <c r="E19" s="125">
        <v>4</v>
      </c>
      <c r="F19" s="99">
        <v>400</v>
      </c>
      <c r="G19" s="163" t="s">
        <v>1451</v>
      </c>
      <c r="H19" s="144" t="s">
        <v>834</v>
      </c>
      <c r="I19" s="132" t="str">
        <f>VLOOKUP(H19,Presupuesto!$B$11:$C$565,2,0)</f>
        <v>PRODUCTOS PAPEL Y CARTON</v>
      </c>
      <c r="J19" s="225" t="s">
        <v>1370</v>
      </c>
      <c r="K19" s="100" t="s">
        <v>422</v>
      </c>
    </row>
    <row r="20" spans="3:11" x14ac:dyDescent="0.25">
      <c r="C20" s="143" t="s">
        <v>1512</v>
      </c>
      <c r="D20" s="160">
        <v>2</v>
      </c>
      <c r="E20" s="125">
        <v>250</v>
      </c>
      <c r="F20" s="99">
        <v>500</v>
      </c>
      <c r="G20" s="163" t="s">
        <v>1451</v>
      </c>
      <c r="H20" s="144" t="s">
        <v>336</v>
      </c>
      <c r="I20" s="132" t="str">
        <f>VLOOKUP(H20,Presupuesto!$B$11:$C$565,2,0)</f>
        <v>UTILES DE ESCRITORIO, OFICINA Y ENZE¥ANZA</v>
      </c>
      <c r="J20" s="225" t="s">
        <v>1370</v>
      </c>
      <c r="K20" s="100" t="s">
        <v>422</v>
      </c>
    </row>
    <row r="21" spans="3:11" x14ac:dyDescent="0.25">
      <c r="C21" s="143" t="s">
        <v>1513</v>
      </c>
      <c r="D21" s="160">
        <v>10</v>
      </c>
      <c r="E21" s="125">
        <v>70</v>
      </c>
      <c r="F21" s="99">
        <v>700</v>
      </c>
      <c r="G21" s="163" t="s">
        <v>1451</v>
      </c>
      <c r="H21" s="144" t="s">
        <v>336</v>
      </c>
      <c r="I21" s="132" t="str">
        <f>VLOOKUP(H21,Presupuesto!$B$11:$C$565,2,0)</f>
        <v>UTILES DE ESCRITORIO, OFICINA Y ENZE¥ANZA</v>
      </c>
      <c r="J21" s="225" t="s">
        <v>1370</v>
      </c>
      <c r="K21" s="100" t="s">
        <v>422</v>
      </c>
    </row>
    <row r="22" spans="3:11" x14ac:dyDescent="0.25">
      <c r="C22" s="143" t="s">
        <v>1514</v>
      </c>
      <c r="D22" s="160">
        <v>20</v>
      </c>
      <c r="E22" s="125">
        <v>350</v>
      </c>
      <c r="F22" s="99">
        <v>7000</v>
      </c>
      <c r="G22" s="163" t="s">
        <v>1451</v>
      </c>
      <c r="H22" s="144" t="s">
        <v>881</v>
      </c>
      <c r="I22" s="132" t="str">
        <f>VLOOKUP(H22,Presupuesto!$B$11:$C$565,2,0)</f>
        <v>TINTES, PINTURAS Y COLORANTES</v>
      </c>
      <c r="J22" s="225" t="s">
        <v>1370</v>
      </c>
      <c r="K22" s="100" t="s">
        <v>411</v>
      </c>
    </row>
    <row r="23" spans="3:11" x14ac:dyDescent="0.25">
      <c r="C23" s="143" t="s">
        <v>1515</v>
      </c>
      <c r="D23" s="160">
        <v>10</v>
      </c>
      <c r="E23" s="125">
        <v>90</v>
      </c>
      <c r="F23" s="99">
        <v>900</v>
      </c>
      <c r="G23" s="163" t="s">
        <v>1451</v>
      </c>
      <c r="H23" s="144" t="s">
        <v>828</v>
      </c>
      <c r="I23" s="132" t="str">
        <f>VLOOKUP(H23,Presupuesto!$B$11:$C$565,2,0)</f>
        <v>PAPEL DE ESCRITORIO</v>
      </c>
      <c r="J23" s="225" t="s">
        <v>1370</v>
      </c>
      <c r="K23" s="100" t="s">
        <v>422</v>
      </c>
    </row>
    <row r="24" spans="3:11" x14ac:dyDescent="0.25">
      <c r="C24" s="143" t="s">
        <v>1516</v>
      </c>
      <c r="D24" s="160">
        <v>1</v>
      </c>
      <c r="E24" s="125">
        <v>1150</v>
      </c>
      <c r="F24" s="99">
        <v>1150</v>
      </c>
      <c r="G24" s="163" t="s">
        <v>1451</v>
      </c>
      <c r="H24" s="144" t="s">
        <v>1008</v>
      </c>
      <c r="I24" s="132" t="str">
        <f>VLOOKUP(H24,Presupuesto!$B$11:$C$565,2,0)</f>
        <v>OTROS</v>
      </c>
      <c r="J24" s="225" t="s">
        <v>1370</v>
      </c>
      <c r="K24" s="100" t="s">
        <v>422</v>
      </c>
    </row>
    <row r="25" spans="3:11" x14ac:dyDescent="0.25">
      <c r="C25" s="143"/>
      <c r="D25" s="160"/>
      <c r="E25" s="125"/>
      <c r="F25" s="99">
        <f t="shared" si="0"/>
        <v>0</v>
      </c>
      <c r="G25" s="163"/>
      <c r="H25" s="144"/>
      <c r="I25" s="132" t="e">
        <f>VLOOKUP(H25,Presupuesto!$B$11:$C$565,2,0)</f>
        <v>#N/A</v>
      </c>
      <c r="J25" s="100" t="str">
        <f t="shared" ref="J25:J35" si="1">$J$17</f>
        <v>Desarrollo e Innovación Curricular</v>
      </c>
      <c r="K25" s="100" t="s">
        <v>422</v>
      </c>
    </row>
    <row r="26" spans="3:11" x14ac:dyDescent="0.25">
      <c r="C26" s="143"/>
      <c r="D26" s="160"/>
      <c r="E26" s="125"/>
      <c r="F26" s="99">
        <f t="shared" si="0"/>
        <v>0</v>
      </c>
      <c r="G26" s="163"/>
      <c r="H26" s="144"/>
      <c r="I26" s="132" t="e">
        <f>VLOOKUP(H26,Presupuesto!$B$11:$C$565,2,0)</f>
        <v>#N/A</v>
      </c>
      <c r="J26" s="100" t="str">
        <f t="shared" si="1"/>
        <v>Desarrollo e Innovación Curricular</v>
      </c>
      <c r="K26" s="100" t="s">
        <v>422</v>
      </c>
    </row>
    <row r="27" spans="3:11" x14ac:dyDescent="0.25">
      <c r="C27" s="143"/>
      <c r="D27" s="160"/>
      <c r="E27" s="125"/>
      <c r="F27" s="99">
        <f t="shared" si="0"/>
        <v>0</v>
      </c>
      <c r="G27" s="163"/>
      <c r="H27" s="144"/>
      <c r="I27" s="132" t="e">
        <f>VLOOKUP(H27,Presupuesto!$B$11:$C$565,2,0)</f>
        <v>#N/A</v>
      </c>
      <c r="J27" s="100" t="str">
        <f t="shared" si="1"/>
        <v>Desarrollo e Innovación Curricular</v>
      </c>
      <c r="K27" s="100" t="s">
        <v>422</v>
      </c>
    </row>
    <row r="28" spans="3:11" x14ac:dyDescent="0.25">
      <c r="C28" s="143"/>
      <c r="D28" s="160"/>
      <c r="E28" s="125"/>
      <c r="F28" s="99">
        <f t="shared" si="0"/>
        <v>0</v>
      </c>
      <c r="G28" s="163"/>
      <c r="H28" s="144"/>
      <c r="I28" s="132" t="e">
        <f>VLOOKUP(H28,Presupuesto!$B$11:$C$565,2,0)</f>
        <v>#N/A</v>
      </c>
      <c r="J28" s="100" t="str">
        <f t="shared" si="1"/>
        <v>Desarrollo e Innovación Curricular</v>
      </c>
      <c r="K28" s="100" t="s">
        <v>422</v>
      </c>
    </row>
    <row r="29" spans="3:11" x14ac:dyDescent="0.25">
      <c r="C29" s="143"/>
      <c r="D29" s="160"/>
      <c r="E29" s="125"/>
      <c r="F29" s="99">
        <f t="shared" si="0"/>
        <v>0</v>
      </c>
      <c r="G29" s="163"/>
      <c r="H29" s="144"/>
      <c r="I29" s="132" t="e">
        <f>VLOOKUP(H29,Presupuesto!$B$11:$C$565,2,0)</f>
        <v>#N/A</v>
      </c>
      <c r="J29" s="100" t="str">
        <f t="shared" si="1"/>
        <v>Desarrollo e Innovación Curricular</v>
      </c>
      <c r="K29" s="100" t="s">
        <v>422</v>
      </c>
    </row>
    <row r="30" spans="3:11" x14ac:dyDescent="0.25">
      <c r="C30" s="143"/>
      <c r="D30" s="160"/>
      <c r="E30" s="125"/>
      <c r="F30" s="99">
        <f t="shared" si="0"/>
        <v>0</v>
      </c>
      <c r="G30" s="163"/>
      <c r="H30" s="144"/>
      <c r="I30" s="132" t="e">
        <f>VLOOKUP(H30,Presupuesto!$B$11:$C$565,2,0)</f>
        <v>#N/A</v>
      </c>
      <c r="J30" s="100" t="str">
        <f t="shared" si="1"/>
        <v>Desarrollo e Innovación Curricular</v>
      </c>
      <c r="K30" s="100" t="s">
        <v>422</v>
      </c>
    </row>
    <row r="31" spans="3:11" x14ac:dyDescent="0.25">
      <c r="C31" s="143"/>
      <c r="D31" s="160"/>
      <c r="E31" s="125"/>
      <c r="F31" s="99">
        <f t="shared" si="0"/>
        <v>0</v>
      </c>
      <c r="G31" s="163"/>
      <c r="H31" s="144"/>
      <c r="I31" s="132" t="e">
        <f>VLOOKUP(H31,Presupuesto!$B$11:$C$565,2,0)</f>
        <v>#N/A</v>
      </c>
      <c r="J31" s="100" t="str">
        <f t="shared" si="1"/>
        <v>Desarrollo e Innovación Curricular</v>
      </c>
      <c r="K31" s="100" t="s">
        <v>422</v>
      </c>
    </row>
    <row r="32" spans="3:11" x14ac:dyDescent="0.25">
      <c r="C32" s="143"/>
      <c r="D32" s="160"/>
      <c r="E32" s="125"/>
      <c r="F32" s="99">
        <f t="shared" si="0"/>
        <v>0</v>
      </c>
      <c r="G32" s="163"/>
      <c r="H32" s="144"/>
      <c r="I32" s="132" t="e">
        <f>VLOOKUP(H32,Presupuesto!$B$11:$C$565,2,0)</f>
        <v>#N/A</v>
      </c>
      <c r="J32" s="100" t="str">
        <f t="shared" si="1"/>
        <v>Desarrollo e Innovación Curricular</v>
      </c>
      <c r="K32" s="100" t="s">
        <v>422</v>
      </c>
    </row>
    <row r="33" spans="3:11" x14ac:dyDescent="0.25">
      <c r="C33" s="143"/>
      <c r="D33" s="160"/>
      <c r="E33" s="125"/>
      <c r="F33" s="99">
        <f t="shared" si="0"/>
        <v>0</v>
      </c>
      <c r="G33" s="163"/>
      <c r="H33" s="144"/>
      <c r="I33" s="132" t="e">
        <f>VLOOKUP(H33,Presupuesto!$B$11:$C$565,2,0)</f>
        <v>#N/A</v>
      </c>
      <c r="J33" s="100" t="str">
        <f t="shared" si="1"/>
        <v>Desarrollo e Innovación Curricular</v>
      </c>
      <c r="K33" s="100" t="s">
        <v>422</v>
      </c>
    </row>
    <row r="34" spans="3:11" x14ac:dyDescent="0.25">
      <c r="C34" s="143"/>
      <c r="D34" s="160"/>
      <c r="E34" s="125"/>
      <c r="F34" s="99">
        <f t="shared" si="0"/>
        <v>0</v>
      </c>
      <c r="G34" s="163"/>
      <c r="H34" s="144"/>
      <c r="I34" s="132" t="e">
        <f>VLOOKUP(H34,Presupuesto!$B$11:$C$565,2,0)</f>
        <v>#N/A</v>
      </c>
      <c r="J34" s="100" t="str">
        <f t="shared" si="1"/>
        <v>Desarrollo e Innovación Curricular</v>
      </c>
      <c r="K34" s="100" t="s">
        <v>422</v>
      </c>
    </row>
    <row r="35" spans="3:11" x14ac:dyDescent="0.25">
      <c r="C35" s="143"/>
      <c r="D35" s="160"/>
      <c r="E35" s="125"/>
      <c r="F35" s="99">
        <f t="shared" si="0"/>
        <v>0</v>
      </c>
      <c r="G35" s="163"/>
      <c r="H35" s="144"/>
      <c r="I35" s="132" t="e">
        <f>VLOOKUP(H35,Presupuesto!$B$11:$C$565,2,0)</f>
        <v>#N/A</v>
      </c>
      <c r="J35" s="100" t="str">
        <f t="shared" si="1"/>
        <v>Desarrollo e Innovación Curricular</v>
      </c>
      <c r="K35" s="100" t="s">
        <v>422</v>
      </c>
    </row>
    <row r="37" spans="3:11" ht="15.75" thickBot="1" x14ac:dyDescent="0.3">
      <c r="F37" s="92"/>
      <c r="G37" s="91"/>
      <c r="H37" s="92"/>
      <c r="I37" s="92"/>
    </row>
    <row r="38" spans="3:11" ht="15.75" thickBot="1" x14ac:dyDescent="0.3">
      <c r="C38" s="159" t="s">
        <v>53</v>
      </c>
      <c r="D38" s="426">
        <f>SUM(F45:F63)</f>
        <v>10600</v>
      </c>
      <c r="F38" s="70"/>
      <c r="G38" s="79"/>
      <c r="H38" s="70"/>
      <c r="I38" s="70"/>
    </row>
    <row r="39" spans="3:11" x14ac:dyDescent="0.25">
      <c r="C39" s="70"/>
      <c r="D39" s="31"/>
      <c r="E39" s="95"/>
      <c r="F39" s="95"/>
      <c r="G39" s="95"/>
      <c r="H39" s="76"/>
      <c r="I39" s="76"/>
      <c r="J39" s="76"/>
      <c r="K39" s="114"/>
    </row>
    <row r="40" spans="3:11" x14ac:dyDescent="0.25">
      <c r="C40" s="70"/>
      <c r="D40" s="31"/>
      <c r="E40" s="95"/>
      <c r="F40" s="95"/>
      <c r="G40" s="95"/>
      <c r="H40" s="76"/>
      <c r="I40" s="76"/>
      <c r="J40" s="76"/>
      <c r="K40" s="114"/>
    </row>
    <row r="41" spans="3:11" ht="15.75" x14ac:dyDescent="0.25">
      <c r="C41" s="207" t="s">
        <v>401</v>
      </c>
      <c r="D41" s="208" t="s">
        <v>1520</v>
      </c>
      <c r="E41" s="95"/>
      <c r="F41" s="562"/>
      <c r="G41" s="562"/>
      <c r="H41" s="562"/>
      <c r="I41" s="76"/>
      <c r="J41" s="76"/>
      <c r="K41" s="114"/>
    </row>
    <row r="42" spans="3:11" ht="18.75" x14ac:dyDescent="0.25">
      <c r="C42" s="215" t="str">
        <f>IFERROR(VLOOKUP(D41,'Desarrollo e Innov. Curricular'!$E:$F,2,FALSE),IFERROR(VLOOKUP(D41,'Investigación Científica'!$E:$F,2,FALSE),IFERROR(VLOOKUP(D41,'Vinculación Univ. Sociedad'!$E:$F,2,FALSE),IFERROR(VLOOKUP(D41,'Docencia y Profesorado Universi'!$E:$F,2,FALSE),IFERROR(VLOOKUP(D41,'Estudiantes y Graduados'!$E:$F,2,FALSE),IFERROR(VLOOKUP(D41,'Gestion Administrativa'!$E:$F,2,FALSE),IFERROR(VLOOKUP(D41,'Gestión Académica'!$E:$F,2,FALSE),IFERROR(VLOOKUP(D41,'Aseguramiento de la Calidad y M'!$E:$F,2,FALSE),IFERROR(VLOOKUP(D41,'Gestión del Conocimiento'!$E:$F,2,FALSE),IFERROR(VLOOKUP(D41,'Gobernabilidad y Procesos...'!$E:$F,2,FALSE),IFERROR(VLOOKUP(D41,'Gestión del Talento Humano'!$E:$F,2,FALSE),IFERROR(VLOOKUP(D41,'Internacionalización de la E.S.'!$E:$F,2,FALSE),IFERROR(VLOOKUP(D41,Posgrado!$E:$F,2,FALSE),IFERROR(VLOOKUP(D41,'Cultura de Innovación Insti...'!$E:$F,2,FALSE),VLOOKUP(D41,'Lo Esencial de la Reforma Univ.'!$E:$F,2,0)))))))))))))))</f>
        <v xml:space="preserve">Elaboración de documento de desarrollo curricular (Ref. 1.2.1.4., 1.2.1.5. 1.5.1.1.,1.5.1.2., 1.5.8.1.) </v>
      </c>
      <c r="D42" s="31"/>
      <c r="E42" s="95"/>
      <c r="F42" s="95"/>
      <c r="G42" s="95"/>
      <c r="H42" s="76"/>
      <c r="I42" s="76"/>
      <c r="J42" s="76"/>
      <c r="K42" s="114"/>
    </row>
    <row r="43" spans="3:11" ht="15.75" thickBot="1" x14ac:dyDescent="0.3">
      <c r="F43" s="95"/>
      <c r="G43" s="76"/>
      <c r="H43" s="76"/>
      <c r="I43" s="76"/>
    </row>
    <row r="44" spans="3:11" ht="39.75" customHeight="1" thickBot="1" x14ac:dyDescent="0.3">
      <c r="C44" s="131" t="s">
        <v>44</v>
      </c>
      <c r="D44" s="131" t="s">
        <v>55</v>
      </c>
      <c r="E44" s="138" t="s">
        <v>57</v>
      </c>
      <c r="F44" s="137" t="s">
        <v>27</v>
      </c>
      <c r="G44" s="135" t="s">
        <v>139</v>
      </c>
      <c r="H44" s="138" t="s">
        <v>46</v>
      </c>
      <c r="I44" s="135" t="s">
        <v>140</v>
      </c>
      <c r="J44" s="135" t="s">
        <v>420</v>
      </c>
      <c r="K44" s="135" t="s">
        <v>421</v>
      </c>
    </row>
    <row r="45" spans="3:11" x14ac:dyDescent="0.25">
      <c r="C45" s="227" t="s">
        <v>440</v>
      </c>
      <c r="D45" s="228">
        <v>0</v>
      </c>
      <c r="E45" s="226">
        <f>HLOOKUP(C45,$AH$2:$BU$3,2,0)</f>
        <v>2000</v>
      </c>
      <c r="F45" s="99">
        <f t="shared" ref="F45:F52" si="2">D45*E45</f>
        <v>0</v>
      </c>
      <c r="G45" s="163" t="s">
        <v>1451</v>
      </c>
      <c r="H45" s="144" t="s">
        <v>774</v>
      </c>
      <c r="I45" s="132" t="str">
        <f>VLOOKUP(H45,Presupuesto!$B$11:$C$565,2,0)</f>
        <v>VIATICOS NACIONALES</v>
      </c>
      <c r="J45" s="225" t="s">
        <v>1370</v>
      </c>
      <c r="K45" s="100" t="s">
        <v>404</v>
      </c>
    </row>
    <row r="46" spans="3:11" x14ac:dyDescent="0.25">
      <c r="C46" s="143" t="s">
        <v>1511</v>
      </c>
      <c r="D46" s="160">
        <v>50</v>
      </c>
      <c r="E46" s="125">
        <v>4</v>
      </c>
      <c r="F46" s="99">
        <f t="shared" si="2"/>
        <v>200</v>
      </c>
      <c r="G46" s="163" t="s">
        <v>1451</v>
      </c>
      <c r="H46" s="144" t="s">
        <v>834</v>
      </c>
      <c r="I46" s="132" t="str">
        <f>VLOOKUP(H46,Presupuesto!$B$11:$C$565,2,0)</f>
        <v>PRODUCTOS PAPEL Y CARTON</v>
      </c>
      <c r="J46" s="225" t="s">
        <v>1370</v>
      </c>
      <c r="K46" s="100" t="s">
        <v>422</v>
      </c>
    </row>
    <row r="47" spans="3:11" x14ac:dyDescent="0.25">
      <c r="C47" s="143" t="s">
        <v>1512</v>
      </c>
      <c r="D47" s="160">
        <v>10</v>
      </c>
      <c r="E47" s="125">
        <v>250</v>
      </c>
      <c r="F47" s="99">
        <f t="shared" si="2"/>
        <v>2500</v>
      </c>
      <c r="G47" s="163" t="s">
        <v>1451</v>
      </c>
      <c r="H47" s="144" t="s">
        <v>336</v>
      </c>
      <c r="I47" s="132" t="str">
        <f>VLOOKUP(H47,Presupuesto!$B$11:$C$565,2,0)</f>
        <v>UTILES DE ESCRITORIO, OFICINA Y ENZE¥ANZA</v>
      </c>
      <c r="J47" s="225" t="s">
        <v>1370</v>
      </c>
      <c r="K47" s="100" t="s">
        <v>422</v>
      </c>
    </row>
    <row r="48" spans="3:11" x14ac:dyDescent="0.25">
      <c r="C48" s="143" t="s">
        <v>1514</v>
      </c>
      <c r="D48" s="160">
        <v>20</v>
      </c>
      <c r="E48" s="125">
        <v>350</v>
      </c>
      <c r="F48" s="99">
        <f t="shared" si="2"/>
        <v>7000</v>
      </c>
      <c r="G48" s="163" t="s">
        <v>1451</v>
      </c>
      <c r="H48" s="144" t="s">
        <v>881</v>
      </c>
      <c r="I48" s="132" t="str">
        <f>VLOOKUP(H48,Presupuesto!$B$11:$C$565,2,0)</f>
        <v>TINTES, PINTURAS Y COLORANTES</v>
      </c>
      <c r="J48" s="225" t="s">
        <v>1370</v>
      </c>
      <c r="K48" s="100" t="s">
        <v>422</v>
      </c>
    </row>
    <row r="49" spans="3:11" x14ac:dyDescent="0.25">
      <c r="C49" s="143" t="s">
        <v>1515</v>
      </c>
      <c r="D49" s="160">
        <v>10</v>
      </c>
      <c r="E49" s="125">
        <v>90</v>
      </c>
      <c r="F49" s="99">
        <f t="shared" si="2"/>
        <v>900</v>
      </c>
      <c r="G49" s="163" t="s">
        <v>1451</v>
      </c>
      <c r="H49" s="144" t="s">
        <v>828</v>
      </c>
      <c r="I49" s="132" t="str">
        <f>VLOOKUP(H49,Presupuesto!$B$11:$C$565,2,0)</f>
        <v>PAPEL DE ESCRITORIO</v>
      </c>
      <c r="J49" s="225" t="s">
        <v>1370</v>
      </c>
      <c r="K49" s="100" t="s">
        <v>422</v>
      </c>
    </row>
    <row r="50" spans="3:11" x14ac:dyDescent="0.25">
      <c r="C50" s="143"/>
      <c r="D50" s="160"/>
      <c r="E50" s="125"/>
      <c r="F50" s="99">
        <f t="shared" si="2"/>
        <v>0</v>
      </c>
      <c r="G50" s="163" t="s">
        <v>1451</v>
      </c>
      <c r="H50" s="144" t="s">
        <v>881</v>
      </c>
      <c r="I50" s="132" t="str">
        <f>VLOOKUP(H50,Presupuesto!$B$11:$C$565,2,0)</f>
        <v>TINTES, PINTURAS Y COLORANTES</v>
      </c>
      <c r="J50" s="225" t="s">
        <v>1370</v>
      </c>
      <c r="K50" s="100" t="s">
        <v>411</v>
      </c>
    </row>
    <row r="51" spans="3:11" x14ac:dyDescent="0.25">
      <c r="C51" s="143"/>
      <c r="D51" s="160"/>
      <c r="E51" s="125"/>
      <c r="F51" s="99">
        <f t="shared" si="2"/>
        <v>0</v>
      </c>
      <c r="G51" s="163" t="s">
        <v>1451</v>
      </c>
      <c r="H51" s="144" t="s">
        <v>828</v>
      </c>
      <c r="I51" s="132" t="str">
        <f>VLOOKUP(H51,Presupuesto!$B$11:$C$565,2,0)</f>
        <v>PAPEL DE ESCRITORIO</v>
      </c>
      <c r="J51" s="225" t="s">
        <v>1370</v>
      </c>
      <c r="K51" s="100" t="s">
        <v>422</v>
      </c>
    </row>
    <row r="52" spans="3:11" x14ac:dyDescent="0.25">
      <c r="C52" s="143"/>
      <c r="D52" s="160"/>
      <c r="E52" s="125"/>
      <c r="F52" s="99">
        <f t="shared" si="2"/>
        <v>0</v>
      </c>
      <c r="G52" s="163" t="s">
        <v>1451</v>
      </c>
      <c r="H52" s="144" t="s">
        <v>1008</v>
      </c>
      <c r="I52" s="132" t="str">
        <f>VLOOKUP(H52,Presupuesto!$B$11:$C$565,2,0)</f>
        <v>OTROS</v>
      </c>
      <c r="J52" s="225" t="s">
        <v>1370</v>
      </c>
      <c r="K52" s="100" t="s">
        <v>422</v>
      </c>
    </row>
    <row r="53" spans="3:11" x14ac:dyDescent="0.25">
      <c r="C53" s="143"/>
      <c r="D53" s="160"/>
      <c r="E53" s="125"/>
      <c r="F53" s="99">
        <f t="shared" ref="F53:F54" si="3">D53*E53</f>
        <v>0</v>
      </c>
      <c r="G53" s="163"/>
      <c r="H53" s="144"/>
      <c r="I53" s="132" t="e">
        <f>VLOOKUP(H53,Presupuesto!$B$11:$C$565,2,0)</f>
        <v>#N/A</v>
      </c>
      <c r="J53" s="100" t="str">
        <f t="shared" ref="J53:J54" si="4">$J$17</f>
        <v>Desarrollo e Innovación Curricular</v>
      </c>
      <c r="K53" s="100" t="s">
        <v>422</v>
      </c>
    </row>
    <row r="54" spans="3:11" x14ac:dyDescent="0.25">
      <c r="C54" s="143"/>
      <c r="D54" s="160"/>
      <c r="E54" s="125"/>
      <c r="F54" s="99">
        <f t="shared" si="3"/>
        <v>0</v>
      </c>
      <c r="G54" s="163"/>
      <c r="H54" s="144"/>
      <c r="I54" s="132" t="e">
        <f>VLOOKUP(H54,Presupuesto!$B$11:$C$565,2,0)</f>
        <v>#N/A</v>
      </c>
      <c r="J54" s="100" t="str">
        <f t="shared" si="4"/>
        <v>Desarrollo e Innovación Curricular</v>
      </c>
      <c r="K54" s="100" t="s">
        <v>422</v>
      </c>
    </row>
    <row r="56" spans="3:11" ht="15.75" thickBot="1" x14ac:dyDescent="0.3"/>
    <row r="57" spans="3:11" ht="15.75" thickBot="1" x14ac:dyDescent="0.3">
      <c r="C57" s="159" t="s">
        <v>53</v>
      </c>
      <c r="D57" s="426">
        <f>SUM(F64:F73)</f>
        <v>20000</v>
      </c>
      <c r="F57" s="70"/>
      <c r="G57" s="79"/>
      <c r="H57" s="70"/>
      <c r="I57" s="70"/>
    </row>
    <row r="58" spans="3:11" x14ac:dyDescent="0.25">
      <c r="C58" s="70"/>
      <c r="D58" s="31"/>
      <c r="E58" s="95"/>
      <c r="F58" s="95"/>
      <c r="G58" s="95"/>
      <c r="H58" s="76"/>
      <c r="I58" s="76"/>
      <c r="J58" s="76"/>
      <c r="K58" s="114"/>
    </row>
    <row r="59" spans="3:11" x14ac:dyDescent="0.25">
      <c r="C59" s="70"/>
      <c r="D59" s="31"/>
      <c r="E59" s="95"/>
      <c r="F59" s="95"/>
      <c r="G59" s="95"/>
      <c r="H59" s="76"/>
      <c r="I59" s="76"/>
      <c r="J59" s="76"/>
      <c r="K59" s="114"/>
    </row>
    <row r="60" spans="3:11" ht="15.75" x14ac:dyDescent="0.25">
      <c r="C60" s="207" t="s">
        <v>401</v>
      </c>
      <c r="D60" s="208" t="s">
        <v>402</v>
      </c>
      <c r="E60" s="95"/>
      <c r="F60" s="562"/>
      <c r="G60" s="562"/>
      <c r="H60" s="562"/>
      <c r="I60" s="76"/>
      <c r="J60" s="76"/>
      <c r="K60" s="114"/>
    </row>
    <row r="61" spans="3:11" ht="18.75" x14ac:dyDescent="0.25">
      <c r="C61" s="215" t="str">
        <f>IFERROR(VLOOKUP(D60,'Desarrollo e Innov. Curricular'!$E:$F,2,FALSE),IFERROR(VLOOKUP(D60,'Investigación Científica'!$E:$F,2,FALSE),IFERROR(VLOOKUP(D60,'Vinculación Univ. Sociedad'!$E:$F,2,FALSE),IFERROR(VLOOKUP(D60,'Docencia y Profesorado Universi'!$E:$F,2,FALSE),IFERROR(VLOOKUP(D60,'Estudiantes y Graduados'!$E:$F,2,FALSE),IFERROR(VLOOKUP(D60,'Gestion Administrativa'!$E:$F,2,FALSE),IFERROR(VLOOKUP(D60,'Gestión Académica'!$E:$F,2,FALSE),IFERROR(VLOOKUP(D60,'Aseguramiento de la Calidad y M'!$E:$F,2,FALSE),IFERROR(VLOOKUP(D60,'Gestión del Conocimiento'!$E:$F,2,FALSE),IFERROR(VLOOKUP(D60,'Gobernabilidad y Procesos...'!$E:$F,2,FALSE),IFERROR(VLOOKUP(D60,'Gestión del Talento Humano'!$E:$F,2,FALSE),IFERROR(VLOOKUP(D60,'Internacionalización de la E.S.'!$E:$F,2,FALSE),IFERROR(VLOOKUP(D60,Posgrado!$E:$F,2,FALSE),IFERROR(VLOOKUP(D60,'Cultura de Innovación Insti...'!$E:$F,2,FALSE),VLOOKUP(D60,'Lo Esencial de la Reforma Univ.'!$E:$F,2,0)))))))))))))))</f>
        <v xml:space="preserve">Realización de investigaciones de mercado que permitan evaluar la pertinencia del  plan de estudio de la Carrera.                                                                                                              </v>
      </c>
      <c r="D61" s="31"/>
      <c r="E61" s="95"/>
      <c r="F61" s="95"/>
      <c r="G61" s="95"/>
      <c r="H61" s="76"/>
      <c r="I61" s="76"/>
      <c r="J61" s="76"/>
      <c r="K61" s="114"/>
    </row>
    <row r="62" spans="3:11" ht="15.75" thickBot="1" x14ac:dyDescent="0.3">
      <c r="F62" s="95"/>
      <c r="G62" s="76"/>
      <c r="H62" s="76"/>
      <c r="I62" s="76"/>
    </row>
    <row r="63" spans="3:11" ht="38.25" customHeight="1" thickBot="1" x14ac:dyDescent="0.3">
      <c r="C63" s="131" t="s">
        <v>44</v>
      </c>
      <c r="D63" s="131" t="s">
        <v>55</v>
      </c>
      <c r="E63" s="138" t="s">
        <v>57</v>
      </c>
      <c r="F63" s="137" t="s">
        <v>27</v>
      </c>
      <c r="G63" s="135" t="s">
        <v>139</v>
      </c>
      <c r="H63" s="138" t="s">
        <v>46</v>
      </c>
      <c r="I63" s="135" t="s">
        <v>140</v>
      </c>
      <c r="J63" s="135" t="s">
        <v>420</v>
      </c>
      <c r="K63" s="135" t="s">
        <v>421</v>
      </c>
    </row>
    <row r="64" spans="3:11" x14ac:dyDescent="0.25">
      <c r="C64" s="227" t="s">
        <v>440</v>
      </c>
      <c r="D64" s="228">
        <v>0</v>
      </c>
      <c r="E64" s="226">
        <f>HLOOKUP(C64,$AH$2:$BU$3,2,0)</f>
        <v>2000</v>
      </c>
      <c r="F64" s="99">
        <f t="shared" ref="F64:F73" si="5">D64*E64</f>
        <v>0</v>
      </c>
      <c r="G64" s="163" t="s">
        <v>1451</v>
      </c>
      <c r="H64" s="144" t="s">
        <v>774</v>
      </c>
      <c r="I64" s="132" t="str">
        <f>VLOOKUP(H64,Presupuesto!$B$11:$C$565,2,0)</f>
        <v>VIATICOS NACIONALES</v>
      </c>
      <c r="J64" s="225" t="s">
        <v>1370</v>
      </c>
      <c r="K64" s="100" t="s">
        <v>404</v>
      </c>
    </row>
    <row r="65" spans="3:11" x14ac:dyDescent="0.25">
      <c r="C65" s="143" t="s">
        <v>1586</v>
      </c>
      <c r="D65" s="160">
        <v>1</v>
      </c>
      <c r="E65" s="125">
        <v>10000</v>
      </c>
      <c r="F65" s="99">
        <f t="shared" si="5"/>
        <v>10000</v>
      </c>
      <c r="G65" s="163" t="s">
        <v>1451</v>
      </c>
      <c r="H65" s="144" t="s">
        <v>884</v>
      </c>
      <c r="I65" s="132" t="str">
        <f>VLOOKUP(H65,Presupuesto!$B$11:$C$565,2,0)</f>
        <v>GASOLINA</v>
      </c>
      <c r="J65" s="225" t="s">
        <v>1370</v>
      </c>
      <c r="K65" s="100" t="s">
        <v>405</v>
      </c>
    </row>
    <row r="66" spans="3:11" x14ac:dyDescent="0.25">
      <c r="C66" s="143" t="s">
        <v>1587</v>
      </c>
      <c r="D66" s="160">
        <v>1</v>
      </c>
      <c r="E66" s="125">
        <v>10000</v>
      </c>
      <c r="F66" s="99">
        <f t="shared" si="5"/>
        <v>10000</v>
      </c>
      <c r="G66" s="163" t="s">
        <v>1451</v>
      </c>
      <c r="H66" s="144" t="s">
        <v>730</v>
      </c>
      <c r="I66" s="132" t="str">
        <f>VLOOKUP(H66,Presupuesto!$B$11:$C$565,2,0)</f>
        <v>SERVICIOS DE IMPRENTA PUBLIC.Y REPRODUCCION</v>
      </c>
      <c r="J66" s="225" t="s">
        <v>1370</v>
      </c>
      <c r="K66" s="100" t="s">
        <v>405</v>
      </c>
    </row>
    <row r="67" spans="3:11" x14ac:dyDescent="0.25">
      <c r="C67" s="143" t="s">
        <v>1514</v>
      </c>
      <c r="D67" s="160">
        <v>0</v>
      </c>
      <c r="E67" s="125">
        <v>350</v>
      </c>
      <c r="F67" s="99">
        <f t="shared" si="5"/>
        <v>0</v>
      </c>
      <c r="G67" s="163" t="s">
        <v>1451</v>
      </c>
      <c r="H67" s="144"/>
      <c r="I67" s="132" t="e">
        <f>VLOOKUP(H67,Presupuesto!$B$11:$C$565,2,0)</f>
        <v>#N/A</v>
      </c>
      <c r="J67" s="225" t="s">
        <v>1370</v>
      </c>
      <c r="K67" s="100" t="s">
        <v>422</v>
      </c>
    </row>
    <row r="68" spans="3:11" x14ac:dyDescent="0.25">
      <c r="C68" s="143" t="s">
        <v>1515</v>
      </c>
      <c r="D68" s="160">
        <v>0</v>
      </c>
      <c r="E68" s="125">
        <v>90</v>
      </c>
      <c r="F68" s="99">
        <f t="shared" si="5"/>
        <v>0</v>
      </c>
      <c r="G68" s="163" t="s">
        <v>1451</v>
      </c>
      <c r="H68" s="144" t="s">
        <v>828</v>
      </c>
      <c r="I68" s="132" t="str">
        <f>VLOOKUP(H68,Presupuesto!$B$11:$C$565,2,0)</f>
        <v>PAPEL DE ESCRITORIO</v>
      </c>
      <c r="J68" s="225" t="s">
        <v>1370</v>
      </c>
      <c r="K68" s="100" t="s">
        <v>422</v>
      </c>
    </row>
    <row r="69" spans="3:11" x14ac:dyDescent="0.25">
      <c r="C69" s="143"/>
      <c r="D69" s="160"/>
      <c r="E69" s="125"/>
      <c r="F69" s="99">
        <f t="shared" si="5"/>
        <v>0</v>
      </c>
      <c r="G69" s="163" t="s">
        <v>1451</v>
      </c>
      <c r="H69" s="144" t="s">
        <v>881</v>
      </c>
      <c r="I69" s="132" t="str">
        <f>VLOOKUP(H69,Presupuesto!$B$11:$C$565,2,0)</f>
        <v>TINTES, PINTURAS Y COLORANTES</v>
      </c>
      <c r="J69" s="225" t="s">
        <v>1370</v>
      </c>
      <c r="K69" s="100" t="s">
        <v>411</v>
      </c>
    </row>
    <row r="70" spans="3:11" x14ac:dyDescent="0.25">
      <c r="C70" s="143"/>
      <c r="D70" s="160"/>
      <c r="E70" s="125"/>
      <c r="F70" s="99">
        <f t="shared" si="5"/>
        <v>0</v>
      </c>
      <c r="G70" s="163" t="s">
        <v>1451</v>
      </c>
      <c r="H70" s="144" t="s">
        <v>828</v>
      </c>
      <c r="I70" s="132" t="str">
        <f>VLOOKUP(H70,Presupuesto!$B$11:$C$565,2,0)</f>
        <v>PAPEL DE ESCRITORIO</v>
      </c>
      <c r="J70" s="225" t="s">
        <v>1370</v>
      </c>
      <c r="K70" s="100" t="s">
        <v>422</v>
      </c>
    </row>
    <row r="71" spans="3:11" x14ac:dyDescent="0.25">
      <c r="C71" s="143"/>
      <c r="D71" s="160"/>
      <c r="E71" s="125"/>
      <c r="F71" s="99">
        <f t="shared" si="5"/>
        <v>0</v>
      </c>
      <c r="G71" s="163" t="s">
        <v>1451</v>
      </c>
      <c r="H71" s="144" t="s">
        <v>1008</v>
      </c>
      <c r="I71" s="132" t="str">
        <f>VLOOKUP(H71,Presupuesto!$B$11:$C$565,2,0)</f>
        <v>OTROS</v>
      </c>
      <c r="J71" s="225" t="s">
        <v>1370</v>
      </c>
      <c r="K71" s="100" t="s">
        <v>422</v>
      </c>
    </row>
    <row r="72" spans="3:11" x14ac:dyDescent="0.25">
      <c r="C72" s="143"/>
      <c r="D72" s="160"/>
      <c r="E72" s="125"/>
      <c r="F72" s="99">
        <f t="shared" si="5"/>
        <v>0</v>
      </c>
      <c r="G72" s="163"/>
      <c r="H72" s="144"/>
      <c r="I72" s="132" t="e">
        <f>VLOOKUP(H72,Presupuesto!$B$11:$C$565,2,0)</f>
        <v>#N/A</v>
      </c>
      <c r="J72" s="100" t="str">
        <f t="shared" ref="J72:J73" si="6">$J$17</f>
        <v>Desarrollo e Innovación Curricular</v>
      </c>
      <c r="K72" s="100" t="s">
        <v>422</v>
      </c>
    </row>
    <row r="73" spans="3:11" x14ac:dyDescent="0.25">
      <c r="C73" s="143"/>
      <c r="D73" s="160"/>
      <c r="E73" s="125"/>
      <c r="F73" s="99">
        <f t="shared" si="5"/>
        <v>0</v>
      </c>
      <c r="G73" s="163"/>
      <c r="H73" s="144"/>
      <c r="I73" s="132" t="e">
        <f>VLOOKUP(H73,Presupuesto!$B$11:$C$565,2,0)</f>
        <v>#N/A</v>
      </c>
      <c r="J73" s="100" t="str">
        <f t="shared" si="6"/>
        <v>Desarrollo e Innovación Curricular</v>
      </c>
      <c r="K73" s="100" t="s">
        <v>422</v>
      </c>
    </row>
    <row r="74" spans="3:11" ht="15.75" thickBot="1" x14ac:dyDescent="0.3"/>
    <row r="75" spans="3:11" ht="15.75" thickBot="1" x14ac:dyDescent="0.3">
      <c r="C75" s="159" t="s">
        <v>53</v>
      </c>
      <c r="D75" s="426">
        <f>SUM(F82:F91)</f>
        <v>16600</v>
      </c>
      <c r="F75" s="70"/>
      <c r="G75" s="79"/>
      <c r="H75" s="70"/>
      <c r="I75" s="70"/>
    </row>
    <row r="76" spans="3:11" x14ac:dyDescent="0.25">
      <c r="C76" s="70"/>
      <c r="D76" s="31"/>
      <c r="E76" s="95"/>
      <c r="F76" s="95"/>
      <c r="G76" s="95"/>
      <c r="H76" s="76"/>
      <c r="I76" s="76"/>
      <c r="J76" s="76"/>
      <c r="K76" s="114"/>
    </row>
    <row r="77" spans="3:11" x14ac:dyDescent="0.25">
      <c r="C77" s="70"/>
      <c r="D77" s="31"/>
      <c r="E77" s="95"/>
      <c r="F77" s="95"/>
      <c r="G77" s="95"/>
      <c r="H77" s="76"/>
      <c r="I77" s="76"/>
      <c r="J77" s="76"/>
      <c r="K77" s="114"/>
    </row>
    <row r="78" spans="3:11" ht="15.75" x14ac:dyDescent="0.25">
      <c r="C78" s="207" t="s">
        <v>401</v>
      </c>
      <c r="D78" s="208" t="s">
        <v>1634</v>
      </c>
      <c r="E78" s="95"/>
      <c r="F78" s="562"/>
      <c r="G78" s="562"/>
      <c r="H78" s="562"/>
      <c r="I78" s="76"/>
      <c r="J78" s="76"/>
      <c r="K78" s="114"/>
    </row>
    <row r="79" spans="3:11" ht="18.75" x14ac:dyDescent="0.25">
      <c r="C79" s="215" t="str">
        <f>IFERROR(VLOOKUP(D78,'Desarrollo e Innov. Curricular'!$E:$F,2,FALSE),IFERROR(VLOOKUP(D78,'Investigación Científica'!$E:$F,2,FALSE),IFERROR(VLOOKUP(D78,'Vinculación Univ. Sociedad'!$E:$F,2,FALSE),IFERROR(VLOOKUP(D78,'Docencia y Profesorado Universi'!$E:$F,2,FALSE),IFERROR(VLOOKUP(D78,'Estudiantes y Graduados'!$E:$F,2,FALSE),IFERROR(VLOOKUP(D78,'Gestion Administrativa'!$E:$F,2,FALSE),IFERROR(VLOOKUP(D78,'Gestión Académica'!$E:$F,2,FALSE),IFERROR(VLOOKUP(D78,'Aseguramiento de la Calidad y M'!$E:$F,2,FALSE),IFERROR(VLOOKUP(D78,'Gestión del Conocimiento'!$E:$F,2,FALSE),IFERROR(VLOOKUP(D78,'Gobernabilidad y Procesos...'!$E:$F,2,FALSE),IFERROR(VLOOKUP(D78,'Gestión del Talento Humano'!$E:$F,2,FALSE),IFERROR(VLOOKUP(D78,'Internacionalización de la E.S.'!$E:$F,2,FALSE),IFERROR(VLOOKUP(D78,Posgrado!$E:$F,2,FALSE),IFERROR(VLOOKUP(D78,'Cultura de Innovación Insti...'!$E:$F,2,FALSE),VLOOKUP(D78,'Lo Esencial de la Reforma Univ.'!$E:$F,2,0)))))))))))))))</f>
        <v xml:space="preserve">Indagar sobre posibilidades de implementación de seminarios, talleres y charlas de temáticas relacionadas a la formación profesional de los estudiantes. </v>
      </c>
      <c r="D79" s="31"/>
      <c r="E79" s="95"/>
      <c r="F79" s="95"/>
      <c r="G79" s="95"/>
      <c r="H79" s="76"/>
      <c r="I79" s="76"/>
      <c r="J79" s="76"/>
      <c r="K79" s="114"/>
    </row>
    <row r="80" spans="3:11" ht="15.75" thickBot="1" x14ac:dyDescent="0.3">
      <c r="F80" s="95"/>
      <c r="G80" s="76"/>
      <c r="H80" s="76"/>
      <c r="I80" s="76"/>
    </row>
    <row r="81" spans="3:11" ht="38.25" customHeight="1" thickBot="1" x14ac:dyDescent="0.3">
      <c r="C81" s="131" t="s">
        <v>44</v>
      </c>
      <c r="D81" s="131" t="s">
        <v>55</v>
      </c>
      <c r="E81" s="138" t="s">
        <v>57</v>
      </c>
      <c r="F81" s="137" t="s">
        <v>27</v>
      </c>
      <c r="G81" s="135" t="s">
        <v>139</v>
      </c>
      <c r="H81" s="138" t="s">
        <v>46</v>
      </c>
      <c r="I81" s="135" t="s">
        <v>140</v>
      </c>
      <c r="J81" s="135" t="s">
        <v>420</v>
      </c>
      <c r="K81" s="135" t="s">
        <v>421</v>
      </c>
    </row>
    <row r="82" spans="3:11" x14ac:dyDescent="0.25">
      <c r="C82" s="227" t="s">
        <v>440</v>
      </c>
      <c r="D82" s="228">
        <v>0</v>
      </c>
      <c r="E82" s="226">
        <f>HLOOKUP(C82,$AH$2:$BU$3,2,0)</f>
        <v>2000</v>
      </c>
      <c r="F82" s="99">
        <f t="shared" ref="F82:F91" si="7">D82*E82</f>
        <v>0</v>
      </c>
      <c r="G82" s="163" t="s">
        <v>1451</v>
      </c>
      <c r="H82" s="144" t="s">
        <v>774</v>
      </c>
      <c r="I82" s="132" t="str">
        <f>VLOOKUP(H82,Presupuesto!$B$11:$C$565,2,0)</f>
        <v>VIATICOS NACIONALES</v>
      </c>
      <c r="J82" s="225" t="s">
        <v>1370</v>
      </c>
      <c r="K82" s="100" t="s">
        <v>422</v>
      </c>
    </row>
    <row r="83" spans="3:11" x14ac:dyDescent="0.25">
      <c r="C83" s="143" t="s">
        <v>1511</v>
      </c>
      <c r="D83" s="160">
        <v>50</v>
      </c>
      <c r="E83" s="125">
        <v>4</v>
      </c>
      <c r="F83" s="99">
        <f t="shared" si="7"/>
        <v>200</v>
      </c>
      <c r="G83" s="163" t="s">
        <v>1451</v>
      </c>
      <c r="H83" s="144" t="s">
        <v>834</v>
      </c>
      <c r="I83" s="132" t="str">
        <f>VLOOKUP(H83,Presupuesto!$B$11:$C$565,2,0)</f>
        <v>PRODUCTOS PAPEL Y CARTON</v>
      </c>
      <c r="J83" s="225" t="s">
        <v>1370</v>
      </c>
      <c r="K83" s="100" t="s">
        <v>422</v>
      </c>
    </row>
    <row r="84" spans="3:11" x14ac:dyDescent="0.25">
      <c r="C84" s="143" t="s">
        <v>1512</v>
      </c>
      <c r="D84" s="160">
        <v>10</v>
      </c>
      <c r="E84" s="125">
        <v>250</v>
      </c>
      <c r="F84" s="99">
        <f t="shared" si="7"/>
        <v>2500</v>
      </c>
      <c r="G84" s="163" t="s">
        <v>1451</v>
      </c>
      <c r="H84" s="144" t="s">
        <v>336</v>
      </c>
      <c r="I84" s="132" t="str">
        <f>VLOOKUP(H84,Presupuesto!$B$11:$C$565,2,0)</f>
        <v>UTILES DE ESCRITORIO, OFICINA Y ENZE¥ANZA</v>
      </c>
      <c r="J84" s="225" t="s">
        <v>1370</v>
      </c>
      <c r="K84" s="100" t="s">
        <v>422</v>
      </c>
    </row>
    <row r="85" spans="3:11" x14ac:dyDescent="0.25">
      <c r="C85" s="143" t="s">
        <v>1514</v>
      </c>
      <c r="D85" s="160">
        <v>20</v>
      </c>
      <c r="E85" s="125">
        <v>350</v>
      </c>
      <c r="F85" s="99">
        <f t="shared" si="7"/>
        <v>7000</v>
      </c>
      <c r="G85" s="163" t="s">
        <v>1451</v>
      </c>
      <c r="H85" s="144" t="s">
        <v>881</v>
      </c>
      <c r="I85" s="132" t="str">
        <f>VLOOKUP(H85,Presupuesto!$B$11:$C$565,2,0)</f>
        <v>TINTES, PINTURAS Y COLORANTES</v>
      </c>
      <c r="J85" s="225" t="s">
        <v>1370</v>
      </c>
      <c r="K85" s="100" t="s">
        <v>422</v>
      </c>
    </row>
    <row r="86" spans="3:11" x14ac:dyDescent="0.25">
      <c r="C86" s="143" t="s">
        <v>1515</v>
      </c>
      <c r="D86" s="160">
        <v>10</v>
      </c>
      <c r="E86" s="125">
        <v>90</v>
      </c>
      <c r="F86" s="99">
        <f t="shared" si="7"/>
        <v>900</v>
      </c>
      <c r="G86" s="163" t="s">
        <v>1451</v>
      </c>
      <c r="H86" s="144" t="s">
        <v>828</v>
      </c>
      <c r="I86" s="132" t="str">
        <f>VLOOKUP(H86,Presupuesto!$B$11:$C$565,2,0)</f>
        <v>PAPEL DE ESCRITORIO</v>
      </c>
      <c r="J86" s="225" t="s">
        <v>1370</v>
      </c>
      <c r="K86" s="100" t="s">
        <v>422</v>
      </c>
    </row>
    <row r="87" spans="3:11" x14ac:dyDescent="0.25">
      <c r="C87" s="143" t="s">
        <v>1675</v>
      </c>
      <c r="D87" s="160">
        <v>12</v>
      </c>
      <c r="E87" s="125">
        <v>500</v>
      </c>
      <c r="F87" s="99">
        <f t="shared" si="7"/>
        <v>6000</v>
      </c>
      <c r="G87" s="163" t="s">
        <v>1451</v>
      </c>
      <c r="H87" s="144" t="s">
        <v>774</v>
      </c>
      <c r="I87" s="132" t="str">
        <f>VLOOKUP(H87,Presupuesto!$B$11:$C$565,2,0)</f>
        <v>VIATICOS NACIONALES</v>
      </c>
      <c r="J87" s="225" t="s">
        <v>1370</v>
      </c>
      <c r="K87" s="100" t="s">
        <v>422</v>
      </c>
    </row>
    <row r="88" spans="3:11" x14ac:dyDescent="0.25">
      <c r="C88" s="143"/>
      <c r="D88" s="160"/>
      <c r="E88" s="125"/>
      <c r="F88" s="99">
        <f t="shared" si="7"/>
        <v>0</v>
      </c>
      <c r="G88" s="163" t="s">
        <v>1451</v>
      </c>
      <c r="H88" s="144" t="s">
        <v>828</v>
      </c>
      <c r="I88" s="132" t="s">
        <v>829</v>
      </c>
      <c r="J88" s="225" t="s">
        <v>1370</v>
      </c>
      <c r="K88" s="100" t="s">
        <v>422</v>
      </c>
    </row>
    <row r="89" spans="3:11" x14ac:dyDescent="0.25">
      <c r="C89" s="143"/>
      <c r="D89" s="160"/>
      <c r="E89" s="125"/>
      <c r="F89" s="99">
        <f t="shared" si="7"/>
        <v>0</v>
      </c>
      <c r="G89" s="163" t="s">
        <v>1451</v>
      </c>
      <c r="H89" s="144" t="s">
        <v>1008</v>
      </c>
      <c r="I89" s="132" t="str">
        <f>VLOOKUP(H89,Presupuesto!$B$11:$C$565,2,0)</f>
        <v>OTROS</v>
      </c>
      <c r="J89" s="225" t="s">
        <v>1370</v>
      </c>
      <c r="K89" s="100" t="s">
        <v>422</v>
      </c>
    </row>
    <row r="90" spans="3:11" x14ac:dyDescent="0.25">
      <c r="C90" s="143"/>
      <c r="D90" s="160"/>
      <c r="E90" s="125"/>
      <c r="F90" s="99">
        <f t="shared" si="7"/>
        <v>0</v>
      </c>
      <c r="G90" s="163"/>
      <c r="H90" s="144"/>
      <c r="I90" s="132" t="e">
        <f>VLOOKUP(H90,Presupuesto!$B$11:$C$565,2,0)</f>
        <v>#N/A</v>
      </c>
      <c r="J90" s="100" t="str">
        <f t="shared" ref="J90:J91" si="8">$J$17</f>
        <v>Desarrollo e Innovación Curricular</v>
      </c>
      <c r="K90" s="100" t="s">
        <v>422</v>
      </c>
    </row>
    <row r="91" spans="3:11" x14ac:dyDescent="0.25">
      <c r="C91" s="143"/>
      <c r="D91" s="160"/>
      <c r="E91" s="125"/>
      <c r="F91" s="99">
        <f t="shared" si="7"/>
        <v>0</v>
      </c>
      <c r="G91" s="163"/>
      <c r="H91" s="144"/>
      <c r="I91" s="132" t="e">
        <f>VLOOKUP(H91,Presupuesto!$B$11:$C$565,2,0)</f>
        <v>#N/A</v>
      </c>
      <c r="J91" s="100" t="str">
        <f t="shared" si="8"/>
        <v>Desarrollo e Innovación Curricular</v>
      </c>
      <c r="K91" s="100" t="s">
        <v>422</v>
      </c>
    </row>
    <row r="93" spans="3:11" ht="15.75" thickBot="1" x14ac:dyDescent="0.3"/>
    <row r="94" spans="3:11" ht="15.75" thickBot="1" x14ac:dyDescent="0.3">
      <c r="C94" s="159" t="s">
        <v>53</v>
      </c>
      <c r="D94" s="426">
        <f>SUM(F101:F110)</f>
        <v>8195</v>
      </c>
      <c r="F94" s="70"/>
      <c r="G94" s="79"/>
      <c r="H94" s="70"/>
      <c r="I94" s="70"/>
    </row>
    <row r="95" spans="3:11" x14ac:dyDescent="0.25">
      <c r="C95" s="70"/>
      <c r="D95" s="31"/>
      <c r="E95" s="95"/>
      <c r="F95" s="95"/>
      <c r="G95" s="95"/>
      <c r="H95" s="76"/>
      <c r="I95" s="76"/>
      <c r="J95" s="76"/>
      <c r="K95" s="114"/>
    </row>
    <row r="96" spans="3:11" x14ac:dyDescent="0.25">
      <c r="C96" s="70"/>
      <c r="D96" s="31"/>
      <c r="E96" s="95"/>
      <c r="F96" s="95"/>
      <c r="G96" s="95"/>
      <c r="H96" s="76"/>
      <c r="I96" s="76"/>
      <c r="J96" s="76"/>
      <c r="K96" s="114"/>
    </row>
    <row r="97" spans="3:11" ht="15.75" x14ac:dyDescent="0.25">
      <c r="C97" s="207" t="s">
        <v>401</v>
      </c>
      <c r="D97" s="208" t="s">
        <v>1753</v>
      </c>
      <c r="E97" s="95"/>
      <c r="F97" s="562"/>
      <c r="G97" s="562"/>
      <c r="H97" s="562"/>
      <c r="I97" s="76"/>
      <c r="J97" s="76"/>
      <c r="K97" s="114"/>
    </row>
    <row r="98" spans="3:11" ht="18.75" x14ac:dyDescent="0.25">
      <c r="C98" s="215" t="str">
        <f>IFERROR(VLOOKUP(D97,'Desarrollo e Innov. Curricular'!$E:$F,2,FALSE),IFERROR(VLOOKUP(D97,'Investigación Científica'!$E:$F,2,FALSE),IFERROR(VLOOKUP(D97,'Vinculación Univ. Sociedad'!$E:$F,2,FALSE),IFERROR(VLOOKUP(D97,'Docencia y Profesorado Universi'!$E:$F,2,FALSE),IFERROR(VLOOKUP(D97,'Estudiantes y Graduados'!$E:$F,2,FALSE),IFERROR(VLOOKUP(D97,'Gestion Administrativa'!$E:$F,2,FALSE),IFERROR(VLOOKUP(D97,'Gestión Académica'!$E:$F,2,FALSE),IFERROR(VLOOKUP(D97,'Aseguramiento de la Calidad y M'!$E:$F,2,FALSE),IFERROR(VLOOKUP(D97,'Gestión del Conocimiento'!$E:$F,2,FALSE),IFERROR(VLOOKUP(D97,'Gobernabilidad y Procesos...'!$E:$F,2,FALSE),IFERROR(VLOOKUP(D97,'Gestión del Talento Humano'!$E:$F,2,FALSE),IFERROR(VLOOKUP(D97,'Internacionalización de la E.S.'!$E:$F,2,FALSE),IFERROR(VLOOKUP(D97,Posgrado!$E:$F,2,FALSE),IFERROR(VLOOKUP(D97,'Cultura de Innovación Insti...'!$E:$F,2,FALSE),VLOOKUP(D97,'Lo Esencial de la Reforma Univ.'!$E:$F,2,0)))))))))))))))</f>
        <v>Identificación y apoyo a microempresarios exportadores o con fin de exportación en el mediano plazo (Ref. 3.4.1.1.)</v>
      </c>
      <c r="D98" s="31"/>
      <c r="E98" s="95"/>
      <c r="F98" s="95"/>
      <c r="G98" s="95"/>
      <c r="H98" s="76"/>
      <c r="I98" s="76"/>
      <c r="J98" s="76"/>
      <c r="K98" s="114"/>
    </row>
    <row r="99" spans="3:11" ht="15.75" thickBot="1" x14ac:dyDescent="0.3">
      <c r="F99" s="95"/>
      <c r="G99" s="76"/>
      <c r="H99" s="76"/>
      <c r="I99" s="76"/>
    </row>
    <row r="100" spans="3:11" ht="15.75" thickBot="1" x14ac:dyDescent="0.3">
      <c r="C100" s="131" t="s">
        <v>44</v>
      </c>
      <c r="D100" s="131" t="s">
        <v>55</v>
      </c>
      <c r="E100" s="138" t="s">
        <v>57</v>
      </c>
      <c r="F100" s="137" t="s">
        <v>27</v>
      </c>
      <c r="G100" s="135" t="s">
        <v>139</v>
      </c>
      <c r="H100" s="138" t="s">
        <v>46</v>
      </c>
      <c r="I100" s="135" t="s">
        <v>140</v>
      </c>
      <c r="J100" s="135" t="s">
        <v>420</v>
      </c>
      <c r="K100" s="135" t="s">
        <v>421</v>
      </c>
    </row>
    <row r="101" spans="3:11" x14ac:dyDescent="0.25">
      <c r="C101" s="227" t="s">
        <v>440</v>
      </c>
      <c r="D101" s="228">
        <v>0</v>
      </c>
      <c r="E101" s="226">
        <f>HLOOKUP(C101,$AH$2:$BU$3,2,0)</f>
        <v>2000</v>
      </c>
      <c r="F101" s="99">
        <f t="shared" ref="F101:F110" si="9">D101*E101</f>
        <v>0</v>
      </c>
      <c r="G101" s="163" t="s">
        <v>1451</v>
      </c>
      <c r="H101" s="144" t="s">
        <v>774</v>
      </c>
      <c r="I101" s="132" t="str">
        <f>VLOOKUP(H101,Presupuesto!$B$11:$C$565,2,0)</f>
        <v>VIATICOS NACIONALES</v>
      </c>
      <c r="J101" s="225" t="s">
        <v>1370</v>
      </c>
      <c r="K101" s="100" t="s">
        <v>422</v>
      </c>
    </row>
    <row r="102" spans="3:11" x14ac:dyDescent="0.25">
      <c r="C102" s="143" t="s">
        <v>1514</v>
      </c>
      <c r="D102" s="160">
        <v>20</v>
      </c>
      <c r="E102" s="125">
        <v>350</v>
      </c>
      <c r="F102" s="99">
        <f t="shared" si="9"/>
        <v>7000</v>
      </c>
      <c r="G102" s="163" t="s">
        <v>1451</v>
      </c>
      <c r="H102" s="144" t="s">
        <v>881</v>
      </c>
      <c r="I102" s="132" t="s">
        <v>882</v>
      </c>
      <c r="J102" s="225" t="s">
        <v>483</v>
      </c>
      <c r="K102" s="100" t="s">
        <v>422</v>
      </c>
    </row>
    <row r="103" spans="3:11" x14ac:dyDescent="0.25">
      <c r="C103" s="143" t="s">
        <v>1515</v>
      </c>
      <c r="D103" s="160">
        <v>10</v>
      </c>
      <c r="E103" s="125">
        <v>90</v>
      </c>
      <c r="F103" s="99">
        <f t="shared" si="9"/>
        <v>900</v>
      </c>
      <c r="G103" s="163" t="s">
        <v>1451</v>
      </c>
      <c r="H103" s="144" t="s">
        <v>828</v>
      </c>
      <c r="I103" s="132" t="s">
        <v>829</v>
      </c>
      <c r="J103" s="225" t="s">
        <v>483</v>
      </c>
      <c r="K103" s="100" t="s">
        <v>422</v>
      </c>
    </row>
    <row r="104" spans="3:11" x14ac:dyDescent="0.25">
      <c r="C104" s="143"/>
      <c r="D104" s="160"/>
      <c r="E104" s="125"/>
      <c r="F104" s="99">
        <f t="shared" si="9"/>
        <v>0</v>
      </c>
      <c r="G104" s="163" t="s">
        <v>1451</v>
      </c>
      <c r="H104" s="144"/>
      <c r="I104" s="132" t="e">
        <v>#N/A</v>
      </c>
      <c r="J104" s="225"/>
      <c r="K104" s="100" t="s">
        <v>422</v>
      </c>
    </row>
    <row r="105" spans="3:11" x14ac:dyDescent="0.25">
      <c r="C105" s="143" t="s">
        <v>1886</v>
      </c>
      <c r="D105" s="160">
        <v>1</v>
      </c>
      <c r="E105" s="125">
        <v>295</v>
      </c>
      <c r="F105" s="99">
        <f t="shared" si="9"/>
        <v>295</v>
      </c>
      <c r="G105" s="163" t="s">
        <v>1451</v>
      </c>
      <c r="H105" s="144" t="s">
        <v>336</v>
      </c>
      <c r="I105" s="132" t="s">
        <v>954</v>
      </c>
      <c r="J105" s="225" t="s">
        <v>483</v>
      </c>
      <c r="K105" s="100" t="s">
        <v>422</v>
      </c>
    </row>
    <row r="106" spans="3:11" x14ac:dyDescent="0.25">
      <c r="C106" s="143"/>
      <c r="D106" s="160"/>
      <c r="E106" s="125"/>
      <c r="F106" s="99">
        <f t="shared" si="9"/>
        <v>0</v>
      </c>
      <c r="G106" s="163" t="s">
        <v>1451</v>
      </c>
      <c r="H106" s="144" t="s">
        <v>774</v>
      </c>
      <c r="I106" s="132" t="str">
        <f>VLOOKUP(H106,Presupuesto!$B$11:$C$565,2,0)</f>
        <v>VIATICOS NACIONALES</v>
      </c>
      <c r="J106" s="225" t="s">
        <v>1370</v>
      </c>
      <c r="K106" s="100" t="s">
        <v>422</v>
      </c>
    </row>
    <row r="107" spans="3:11" x14ac:dyDescent="0.25">
      <c r="C107" s="143"/>
      <c r="D107" s="160"/>
      <c r="E107" s="125"/>
      <c r="F107" s="99">
        <f t="shared" si="9"/>
        <v>0</v>
      </c>
      <c r="G107" s="163" t="s">
        <v>1451</v>
      </c>
      <c r="H107" s="144" t="s">
        <v>828</v>
      </c>
      <c r="I107" s="132" t="s">
        <v>829</v>
      </c>
      <c r="J107" s="225" t="s">
        <v>1370</v>
      </c>
      <c r="K107" s="100" t="s">
        <v>422</v>
      </c>
    </row>
    <row r="108" spans="3:11" x14ac:dyDescent="0.25">
      <c r="C108" s="143"/>
      <c r="D108" s="160"/>
      <c r="E108" s="125"/>
      <c r="F108" s="99">
        <f t="shared" si="9"/>
        <v>0</v>
      </c>
      <c r="G108" s="163" t="s">
        <v>1451</v>
      </c>
      <c r="H108" s="144" t="s">
        <v>1008</v>
      </c>
      <c r="I108" s="132" t="str">
        <f>VLOOKUP(H108,Presupuesto!$B$11:$C$565,2,0)</f>
        <v>OTROS</v>
      </c>
      <c r="J108" s="225" t="s">
        <v>1370</v>
      </c>
      <c r="K108" s="100" t="s">
        <v>422</v>
      </c>
    </row>
    <row r="109" spans="3:11" x14ac:dyDescent="0.25">
      <c r="C109" s="143"/>
      <c r="D109" s="160"/>
      <c r="E109" s="125"/>
      <c r="F109" s="99">
        <f t="shared" si="9"/>
        <v>0</v>
      </c>
      <c r="G109" s="163"/>
      <c r="H109" s="144"/>
      <c r="I109" s="132" t="e">
        <f>VLOOKUP(H109,Presupuesto!$B$11:$C$565,2,0)</f>
        <v>#N/A</v>
      </c>
      <c r="J109" s="100" t="str">
        <f t="shared" ref="J109:J110" si="10">$J$17</f>
        <v>Desarrollo e Innovación Curricular</v>
      </c>
      <c r="K109" s="100" t="s">
        <v>422</v>
      </c>
    </row>
    <row r="110" spans="3:11" x14ac:dyDescent="0.25">
      <c r="C110" s="143"/>
      <c r="D110" s="160"/>
      <c r="E110" s="125"/>
      <c r="F110" s="99">
        <f t="shared" si="9"/>
        <v>0</v>
      </c>
      <c r="G110" s="163"/>
      <c r="H110" s="144"/>
      <c r="I110" s="132" t="e">
        <f>VLOOKUP(H110,Presupuesto!$B$11:$C$565,2,0)</f>
        <v>#N/A</v>
      </c>
      <c r="J110" s="100" t="str">
        <f t="shared" si="10"/>
        <v>Desarrollo e Innovación Curricular</v>
      </c>
      <c r="K110" s="100" t="s">
        <v>422</v>
      </c>
    </row>
    <row r="113" spans="3:11" ht="15.75" thickBot="1" x14ac:dyDescent="0.3"/>
    <row r="114" spans="3:11" ht="15.75" thickBot="1" x14ac:dyDescent="0.3">
      <c r="C114" s="159" t="s">
        <v>53</v>
      </c>
      <c r="D114" s="426">
        <f>SUM(F121:F130)</f>
        <v>5995</v>
      </c>
      <c r="F114" s="70"/>
      <c r="G114" s="79"/>
      <c r="H114" s="70"/>
      <c r="I114" s="70"/>
    </row>
    <row r="115" spans="3:11" x14ac:dyDescent="0.25">
      <c r="C115" s="70"/>
      <c r="D115" s="31"/>
      <c r="E115" s="95"/>
      <c r="F115" s="95"/>
      <c r="G115" s="95"/>
      <c r="H115" s="76"/>
      <c r="I115" s="76"/>
      <c r="J115" s="76"/>
      <c r="K115" s="114"/>
    </row>
    <row r="116" spans="3:11" x14ac:dyDescent="0.25">
      <c r="C116" s="70"/>
      <c r="D116" s="31"/>
      <c r="E116" s="95"/>
      <c r="F116" s="95"/>
      <c r="G116" s="95"/>
      <c r="H116" s="76"/>
      <c r="I116" s="76"/>
      <c r="J116" s="76"/>
      <c r="K116" s="114"/>
    </row>
    <row r="117" spans="3:11" ht="15.75" x14ac:dyDescent="0.25">
      <c r="C117" s="207" t="s">
        <v>401</v>
      </c>
      <c r="D117" s="208" t="s">
        <v>2020</v>
      </c>
      <c r="E117" s="95"/>
      <c r="F117" s="562"/>
      <c r="G117" s="562"/>
      <c r="H117" s="562"/>
      <c r="I117" s="76"/>
      <c r="J117" s="76"/>
      <c r="K117" s="114"/>
    </row>
    <row r="118" spans="3:11" ht="18.75" x14ac:dyDescent="0.25">
      <c r="C118" s="215" t="str">
        <f>IFERROR(VLOOKUP(D117,'Desarrollo e Innov. Curricular'!$E:$F,2,FALSE),IFERROR(VLOOKUP(D117,'Investigación Científica'!$E:$F,2,FALSE),IFERROR(VLOOKUP(D117,'Vinculación Univ. Sociedad'!$E:$F,2,FALSE),IFERROR(VLOOKUP(D117,'Docencia y Profesorado Universi'!$E:$F,2,FALSE),IFERROR(VLOOKUP(D117,'Estudiantes y Graduados'!$E:$F,2,FALSE),IFERROR(VLOOKUP(D117,'Gestion Administrativa'!$E:$F,2,FALSE),IFERROR(VLOOKUP(D117,'Gestión Académica'!$E:$F,2,FALSE),IFERROR(VLOOKUP(D117,'Aseguramiento de la Calidad y M'!$E:$F,2,FALSE),IFERROR(VLOOKUP(D117,'Gestión del Conocimiento'!$E:$F,2,FALSE),IFERROR(VLOOKUP(D117,'Gobernabilidad y Procesos...'!$E:$F,2,FALSE),IFERROR(VLOOKUP(D117,'Gestión del Talento Humano'!$E:$F,2,FALSE),IFERROR(VLOOKUP(D117,'Internacionalización de la E.S.'!$E:$F,2,FALSE),IFERROR(VLOOKUP(D117,Posgrado!$E:$F,2,FALSE),IFERROR(VLOOKUP(D117,'Cultura de Innovación Insti...'!$E:$F,2,FALSE),VLOOKUP(D117,'Lo Esencial de la Reforma Univ.'!$E:$F,2,0)))))))))))))))</f>
        <v>Gestión e implementación del Diplomado de Inglés.</v>
      </c>
      <c r="D118" s="31"/>
      <c r="E118" s="95"/>
      <c r="F118" s="95"/>
      <c r="G118" s="95"/>
      <c r="H118" s="76"/>
      <c r="I118" s="76"/>
      <c r="J118" s="76"/>
      <c r="K118" s="114"/>
    </row>
    <row r="119" spans="3:11" ht="15.75" thickBot="1" x14ac:dyDescent="0.3">
      <c r="F119" s="95"/>
      <c r="G119" s="76"/>
      <c r="H119" s="76"/>
      <c r="I119" s="76"/>
    </row>
    <row r="120" spans="3:11" ht="15.75" thickBot="1" x14ac:dyDescent="0.3">
      <c r="C120" s="131" t="s">
        <v>44</v>
      </c>
      <c r="D120" s="131" t="s">
        <v>55</v>
      </c>
      <c r="E120" s="138" t="s">
        <v>57</v>
      </c>
      <c r="F120" s="137" t="s">
        <v>27</v>
      </c>
      <c r="G120" s="135" t="s">
        <v>139</v>
      </c>
      <c r="H120" s="138" t="s">
        <v>46</v>
      </c>
      <c r="I120" s="135" t="s">
        <v>140</v>
      </c>
      <c r="J120" s="135" t="s">
        <v>420</v>
      </c>
      <c r="K120" s="135" t="s">
        <v>421</v>
      </c>
    </row>
    <row r="121" spans="3:11" x14ac:dyDescent="0.25">
      <c r="C121" s="227" t="s">
        <v>440</v>
      </c>
      <c r="D121" s="228">
        <v>0</v>
      </c>
      <c r="E121" s="226">
        <f>HLOOKUP(C121,$AH$2:$BU$3,2,0)</f>
        <v>2000</v>
      </c>
      <c r="F121" s="99">
        <f t="shared" ref="F121:F130" si="11">D121*E121</f>
        <v>0</v>
      </c>
      <c r="G121" s="163" t="s">
        <v>1451</v>
      </c>
      <c r="H121" s="144" t="s">
        <v>774</v>
      </c>
      <c r="I121" s="132" t="str">
        <f>VLOOKUP(H121,Presupuesto!$B$11:$C$565,2,0)</f>
        <v>VIATICOS NACIONALES</v>
      </c>
      <c r="J121" s="225" t="s">
        <v>1373</v>
      </c>
      <c r="K121" s="100" t="s">
        <v>422</v>
      </c>
    </row>
    <row r="122" spans="3:11" x14ac:dyDescent="0.25">
      <c r="C122" s="143" t="s">
        <v>1514</v>
      </c>
      <c r="D122" s="160">
        <v>15</v>
      </c>
      <c r="E122" s="125">
        <v>350</v>
      </c>
      <c r="F122" s="99">
        <f t="shared" si="11"/>
        <v>5250</v>
      </c>
      <c r="G122" s="163" t="s">
        <v>1451</v>
      </c>
      <c r="H122" s="144" t="s">
        <v>881</v>
      </c>
      <c r="I122" s="132" t="s">
        <v>882</v>
      </c>
      <c r="J122" s="225" t="s">
        <v>1373</v>
      </c>
      <c r="K122" s="100" t="s">
        <v>413</v>
      </c>
    </row>
    <row r="123" spans="3:11" x14ac:dyDescent="0.25">
      <c r="C123" s="143" t="s">
        <v>1515</v>
      </c>
      <c r="D123" s="160">
        <v>5</v>
      </c>
      <c r="E123" s="125">
        <v>90</v>
      </c>
      <c r="F123" s="99">
        <f t="shared" si="11"/>
        <v>450</v>
      </c>
      <c r="G123" s="163" t="s">
        <v>1451</v>
      </c>
      <c r="H123" s="144" t="s">
        <v>828</v>
      </c>
      <c r="I123" s="132" t="s">
        <v>829</v>
      </c>
      <c r="J123" s="225" t="s">
        <v>1373</v>
      </c>
      <c r="K123" s="100" t="s">
        <v>422</v>
      </c>
    </row>
    <row r="124" spans="3:11" x14ac:dyDescent="0.25">
      <c r="C124" s="143"/>
      <c r="D124" s="160"/>
      <c r="E124" s="125"/>
      <c r="F124" s="99">
        <f t="shared" si="11"/>
        <v>0</v>
      </c>
      <c r="G124" s="163" t="s">
        <v>1451</v>
      </c>
      <c r="H124" s="144"/>
      <c r="I124" s="132" t="e">
        <v>#N/A</v>
      </c>
      <c r="J124" s="225" t="s">
        <v>1373</v>
      </c>
      <c r="K124" s="100" t="s">
        <v>422</v>
      </c>
    </row>
    <row r="125" spans="3:11" x14ac:dyDescent="0.25">
      <c r="C125" s="143" t="s">
        <v>1886</v>
      </c>
      <c r="D125" s="160">
        <v>1</v>
      </c>
      <c r="E125" s="125">
        <v>295</v>
      </c>
      <c r="F125" s="99">
        <f t="shared" si="11"/>
        <v>295</v>
      </c>
      <c r="G125" s="163" t="s">
        <v>1451</v>
      </c>
      <c r="H125" s="144" t="s">
        <v>336</v>
      </c>
      <c r="I125" s="132" t="s">
        <v>954</v>
      </c>
      <c r="J125" s="225" t="s">
        <v>1373</v>
      </c>
      <c r="K125" s="100" t="s">
        <v>422</v>
      </c>
    </row>
    <row r="126" spans="3:11" x14ac:dyDescent="0.25">
      <c r="C126" s="143" t="s">
        <v>1675</v>
      </c>
      <c r="D126" s="160">
        <v>0</v>
      </c>
      <c r="E126" s="125">
        <v>500</v>
      </c>
      <c r="F126" s="99">
        <f t="shared" si="11"/>
        <v>0</v>
      </c>
      <c r="G126" s="163" t="s">
        <v>1451</v>
      </c>
      <c r="H126" s="144" t="s">
        <v>774</v>
      </c>
      <c r="I126" s="132" t="str">
        <f>VLOOKUP(H126,Presupuesto!$B$11:$C$565,2,0)</f>
        <v>VIATICOS NACIONALES</v>
      </c>
      <c r="J126" s="225" t="s">
        <v>1373</v>
      </c>
      <c r="K126" s="100" t="s">
        <v>422</v>
      </c>
    </row>
    <row r="127" spans="3:11" x14ac:dyDescent="0.25">
      <c r="C127" s="143"/>
      <c r="D127" s="160"/>
      <c r="E127" s="125"/>
      <c r="F127" s="99">
        <f t="shared" si="11"/>
        <v>0</v>
      </c>
      <c r="G127" s="163" t="s">
        <v>1451</v>
      </c>
      <c r="H127" s="144" t="s">
        <v>828</v>
      </c>
      <c r="I127" s="132" t="s">
        <v>829</v>
      </c>
      <c r="J127" s="225" t="s">
        <v>1373</v>
      </c>
      <c r="K127" s="100" t="s">
        <v>422</v>
      </c>
    </row>
    <row r="128" spans="3:11" x14ac:dyDescent="0.25">
      <c r="C128" s="143"/>
      <c r="D128" s="160"/>
      <c r="E128" s="125"/>
      <c r="F128" s="99">
        <f t="shared" si="11"/>
        <v>0</v>
      </c>
      <c r="G128" s="163" t="s">
        <v>1451</v>
      </c>
      <c r="H128" s="144" t="s">
        <v>1008</v>
      </c>
      <c r="I128" s="132" t="str">
        <f>VLOOKUP(H128,Presupuesto!$B$11:$C$565,2,0)</f>
        <v>OTROS</v>
      </c>
      <c r="J128" s="225" t="s">
        <v>1373</v>
      </c>
      <c r="K128" s="100" t="s">
        <v>422</v>
      </c>
    </row>
    <row r="129" spans="3:11" x14ac:dyDescent="0.25">
      <c r="C129" s="143"/>
      <c r="D129" s="160"/>
      <c r="E129" s="125"/>
      <c r="F129" s="99">
        <f t="shared" si="11"/>
        <v>0</v>
      </c>
      <c r="G129" s="163"/>
      <c r="H129" s="144"/>
      <c r="I129" s="132" t="e">
        <f>VLOOKUP(H129,Presupuesto!$B$11:$C$565,2,0)</f>
        <v>#N/A</v>
      </c>
      <c r="J129" s="100" t="str">
        <f t="shared" ref="J129:J130" si="12">$J$17</f>
        <v>Desarrollo e Innovación Curricular</v>
      </c>
      <c r="K129" s="100" t="s">
        <v>422</v>
      </c>
    </row>
    <row r="130" spans="3:11" x14ac:dyDescent="0.25">
      <c r="C130" s="143"/>
      <c r="D130" s="160"/>
      <c r="E130" s="125"/>
      <c r="F130" s="99">
        <f t="shared" si="11"/>
        <v>0</v>
      </c>
      <c r="G130" s="163"/>
      <c r="H130" s="144"/>
      <c r="I130" s="132" t="e">
        <f>VLOOKUP(H130,Presupuesto!$B$11:$C$565,2,0)</f>
        <v>#N/A</v>
      </c>
      <c r="J130" s="100" t="str">
        <f t="shared" si="12"/>
        <v>Desarrollo e Innovación Curricular</v>
      </c>
      <c r="K130" s="100" t="s">
        <v>422</v>
      </c>
    </row>
    <row r="132" spans="3:11" ht="15.75" thickBot="1" x14ac:dyDescent="0.3"/>
    <row r="133" spans="3:11" ht="15.75" thickBot="1" x14ac:dyDescent="0.3">
      <c r="C133" s="159" t="s">
        <v>53</v>
      </c>
      <c r="D133" s="426">
        <f>SUM(F140:F148)</f>
        <v>30400</v>
      </c>
      <c r="F133" s="70"/>
      <c r="G133" s="79"/>
      <c r="H133" s="70"/>
      <c r="I133" s="70"/>
    </row>
    <row r="134" spans="3:11" x14ac:dyDescent="0.25">
      <c r="C134" s="70"/>
      <c r="D134" s="31"/>
      <c r="E134" s="95"/>
      <c r="F134" s="95"/>
      <c r="G134" s="95"/>
      <c r="H134" s="76"/>
      <c r="I134" s="76"/>
      <c r="J134" s="76"/>
      <c r="K134" s="114"/>
    </row>
    <row r="135" spans="3:11" x14ac:dyDescent="0.25">
      <c r="C135" s="70"/>
      <c r="D135" s="31"/>
      <c r="E135" s="95"/>
      <c r="F135" s="95"/>
      <c r="G135" s="95"/>
      <c r="H135" s="76"/>
      <c r="I135" s="76"/>
      <c r="J135" s="76"/>
      <c r="K135" s="114"/>
    </row>
    <row r="136" spans="3:11" ht="15.75" x14ac:dyDescent="0.25">
      <c r="C136" s="207" t="s">
        <v>401</v>
      </c>
      <c r="D136" s="208" t="s">
        <v>2084</v>
      </c>
      <c r="E136" s="95"/>
      <c r="F136" s="562"/>
      <c r="G136" s="562"/>
      <c r="H136" s="562"/>
      <c r="I136" s="76"/>
      <c r="J136" s="76"/>
      <c r="K136" s="114"/>
    </row>
    <row r="137" spans="3:11" ht="18.75" x14ac:dyDescent="0.25">
      <c r="C137" s="215" t="str">
        <f>IFERROR(VLOOKUP(D136,'Desarrollo e Innov. Curricular'!$E:$F,2,FALSE),IFERROR(VLOOKUP(D136,'Investigación Científica'!$E:$F,2,FALSE),IFERROR(VLOOKUP(D136,'Vinculación Univ. Sociedad'!$E:$F,2,FALSE),IFERROR(VLOOKUP(D136,'Docencia y Profesorado Universi'!$E:$F,2,FALSE),IFERROR(VLOOKUP(D136,'Estudiantes y Graduados'!$E:$F,2,FALSE),IFERROR(VLOOKUP(D136,'Gestion Administrativa'!$E:$F,2,FALSE),IFERROR(VLOOKUP(D136,'Gestión Académica'!$E:$F,2,FALSE),IFERROR(VLOOKUP(D136,'Aseguramiento de la Calidad y M'!$E:$F,2,FALSE),IFERROR(VLOOKUP(D136,'Gestión del Conocimiento'!$E:$F,2,FALSE),IFERROR(VLOOKUP(D136,'Gobernabilidad y Procesos...'!$E:$F,2,FALSE),IFERROR(VLOOKUP(D136,'Gestión del Talento Humano'!$E:$F,2,FALSE),IFERROR(VLOOKUP(D136,'Internacionalización de la E.S.'!$E:$F,2,FALSE),IFERROR(VLOOKUP(D136,Posgrado!$E:$F,2,FALSE),IFERROR(VLOOKUP(D136,'Cultura de Innovación Insti...'!$E:$F,2,FALSE),VLOOKUP(D136,'Lo Esencial de la Reforma Univ.'!$E:$F,2,0)))))))))))))))</f>
        <v>Realizacion de Encuentro deportivo con graduados y estudiantes de la Carrera Contaduría Pública y Finanzas.</v>
      </c>
      <c r="D137" s="31"/>
      <c r="E137" s="95"/>
      <c r="F137" s="95"/>
      <c r="G137" s="95"/>
      <c r="H137" s="76"/>
      <c r="I137" s="76"/>
      <c r="J137" s="76"/>
      <c r="K137" s="114"/>
    </row>
    <row r="138" spans="3:11" ht="15.75" thickBot="1" x14ac:dyDescent="0.3">
      <c r="F138" s="95"/>
      <c r="G138" s="76"/>
      <c r="H138" s="76"/>
      <c r="I138" s="76"/>
    </row>
    <row r="139" spans="3:11" ht="15.75" thickBot="1" x14ac:dyDescent="0.3">
      <c r="C139" s="131" t="s">
        <v>44</v>
      </c>
      <c r="D139" s="131" t="s">
        <v>55</v>
      </c>
      <c r="E139" s="138" t="s">
        <v>57</v>
      </c>
      <c r="F139" s="137" t="s">
        <v>27</v>
      </c>
      <c r="G139" s="135" t="s">
        <v>139</v>
      </c>
      <c r="H139" s="138" t="s">
        <v>46</v>
      </c>
      <c r="I139" s="135" t="s">
        <v>140</v>
      </c>
      <c r="J139" s="135" t="s">
        <v>420</v>
      </c>
      <c r="K139" s="135" t="s">
        <v>421</v>
      </c>
    </row>
    <row r="140" spans="3:11" x14ac:dyDescent="0.25">
      <c r="C140" s="227" t="s">
        <v>440</v>
      </c>
      <c r="D140" s="228">
        <v>0</v>
      </c>
      <c r="E140" s="226">
        <f>HLOOKUP(C140,$AH$2:$BU$3,2,0)</f>
        <v>2000</v>
      </c>
      <c r="F140" s="99">
        <f t="shared" ref="F140:F145" si="13">D140*E140</f>
        <v>0</v>
      </c>
      <c r="G140" s="163" t="s">
        <v>1451</v>
      </c>
      <c r="H140" s="144" t="s">
        <v>774</v>
      </c>
      <c r="I140" s="132" t="str">
        <f>VLOOKUP(H140,Presupuesto!$B$11:$C$565,2,0)</f>
        <v>VIATICOS NACIONALES</v>
      </c>
      <c r="J140" s="225" t="s">
        <v>1373</v>
      </c>
      <c r="K140" s="100" t="s">
        <v>422</v>
      </c>
    </row>
    <row r="141" spans="3:11" x14ac:dyDescent="0.25">
      <c r="C141" s="143" t="s">
        <v>2085</v>
      </c>
      <c r="D141" s="160"/>
      <c r="E141" s="125"/>
      <c r="F141" s="99">
        <f t="shared" si="13"/>
        <v>0</v>
      </c>
      <c r="G141" s="163" t="s">
        <v>1451</v>
      </c>
      <c r="H141" s="144" t="s">
        <v>881</v>
      </c>
      <c r="I141" s="132" t="s">
        <v>882</v>
      </c>
      <c r="J141" s="225" t="s">
        <v>1373</v>
      </c>
      <c r="K141" s="100" t="s">
        <v>413</v>
      </c>
    </row>
    <row r="142" spans="3:11" x14ac:dyDescent="0.25">
      <c r="C142" s="143" t="s">
        <v>2086</v>
      </c>
      <c r="D142" s="160">
        <v>8</v>
      </c>
      <c r="E142" s="125">
        <v>2800</v>
      </c>
      <c r="F142" s="99">
        <f t="shared" si="13"/>
        <v>22400</v>
      </c>
      <c r="G142" s="163" t="s">
        <v>1451</v>
      </c>
      <c r="H142" s="144" t="s">
        <v>674</v>
      </c>
      <c r="I142" s="132" t="s">
        <v>675</v>
      </c>
      <c r="J142" s="225" t="s">
        <v>1373</v>
      </c>
      <c r="K142" s="100" t="s">
        <v>422</v>
      </c>
    </row>
    <row r="143" spans="3:11" x14ac:dyDescent="0.25">
      <c r="C143" s="143" t="s">
        <v>2087</v>
      </c>
      <c r="D143" s="160">
        <v>32</v>
      </c>
      <c r="E143" s="125">
        <v>250</v>
      </c>
      <c r="F143" s="99">
        <f t="shared" si="13"/>
        <v>8000</v>
      </c>
      <c r="G143" s="163" t="s">
        <v>1451</v>
      </c>
      <c r="H143" s="144" t="s">
        <v>577</v>
      </c>
      <c r="I143" s="132" t="s">
        <v>578</v>
      </c>
      <c r="J143" s="225" t="s">
        <v>1373</v>
      </c>
      <c r="K143" s="100" t="s">
        <v>422</v>
      </c>
    </row>
    <row r="144" spans="3:11" x14ac:dyDescent="0.25">
      <c r="C144" s="143"/>
      <c r="D144" s="160"/>
      <c r="E144" s="125"/>
      <c r="F144" s="99">
        <f t="shared" si="13"/>
        <v>0</v>
      </c>
      <c r="G144" s="163" t="s">
        <v>1451</v>
      </c>
      <c r="H144" s="144" t="s">
        <v>336</v>
      </c>
      <c r="I144" s="132" t="s">
        <v>954</v>
      </c>
      <c r="J144" s="225" t="s">
        <v>1373</v>
      </c>
      <c r="K144" s="100" t="s">
        <v>422</v>
      </c>
    </row>
    <row r="145" spans="3:11" x14ac:dyDescent="0.25">
      <c r="C145" s="143"/>
      <c r="D145" s="160"/>
      <c r="E145" s="125"/>
      <c r="F145" s="99">
        <f t="shared" si="13"/>
        <v>0</v>
      </c>
      <c r="G145" s="163" t="s">
        <v>1451</v>
      </c>
      <c r="H145" s="144" t="s">
        <v>774</v>
      </c>
      <c r="I145" s="132" t="str">
        <f>VLOOKUP(H145,Presupuesto!$B$11:$C$565,2,0)</f>
        <v>VIATICOS NACIONALES</v>
      </c>
      <c r="J145" s="225" t="s">
        <v>1373</v>
      </c>
      <c r="K145" s="100" t="s">
        <v>422</v>
      </c>
    </row>
    <row r="146" spans="3:11" x14ac:dyDescent="0.25">
      <c r="C146" s="143"/>
      <c r="D146" s="160"/>
      <c r="E146" s="125"/>
      <c r="F146" s="99">
        <f t="shared" ref="F146:F148" si="14">D146*E146</f>
        <v>0</v>
      </c>
      <c r="G146" s="163" t="s">
        <v>1451</v>
      </c>
      <c r="H146" s="144" t="s">
        <v>828</v>
      </c>
      <c r="I146" s="132" t="s">
        <v>829</v>
      </c>
      <c r="J146" s="225" t="s">
        <v>1373</v>
      </c>
      <c r="K146" s="100" t="s">
        <v>422</v>
      </c>
    </row>
    <row r="147" spans="3:11" x14ac:dyDescent="0.25">
      <c r="C147" s="143"/>
      <c r="D147" s="160"/>
      <c r="E147" s="125"/>
      <c r="F147" s="99">
        <f t="shared" si="14"/>
        <v>0</v>
      </c>
      <c r="G147" s="163" t="s">
        <v>1451</v>
      </c>
      <c r="H147" s="144" t="s">
        <v>1008</v>
      </c>
      <c r="I147" s="132" t="str">
        <f>VLOOKUP(H147,Presupuesto!$B$11:$C$565,2,0)</f>
        <v>OTROS</v>
      </c>
      <c r="J147" s="225" t="s">
        <v>1373</v>
      </c>
      <c r="K147" s="100" t="s">
        <v>422</v>
      </c>
    </row>
    <row r="148" spans="3:11" x14ac:dyDescent="0.25">
      <c r="C148" s="143"/>
      <c r="D148" s="160"/>
      <c r="E148" s="125"/>
      <c r="F148" s="99">
        <f t="shared" si="14"/>
        <v>0</v>
      </c>
      <c r="G148" s="163"/>
      <c r="H148" s="144"/>
      <c r="I148" s="132" t="e">
        <f>VLOOKUP(H148,Presupuesto!$B$11:$C$565,2,0)</f>
        <v>#N/A</v>
      </c>
      <c r="J148" s="100" t="str">
        <f t="shared" ref="J148" si="15">$J$17</f>
        <v>Desarrollo e Innovación Curricular</v>
      </c>
      <c r="K148" s="100" t="s">
        <v>422</v>
      </c>
    </row>
    <row r="150" spans="3:11" ht="15.75" thickBot="1" x14ac:dyDescent="0.3"/>
    <row r="151" spans="3:11" ht="15.75" thickBot="1" x14ac:dyDescent="0.3">
      <c r="C151" s="159" t="s">
        <v>53</v>
      </c>
      <c r="D151" s="426">
        <f>SUM(F158:F166)</f>
        <v>2280</v>
      </c>
      <c r="F151" s="70"/>
      <c r="G151" s="79"/>
      <c r="H151" s="70"/>
      <c r="I151" s="70"/>
    </row>
    <row r="152" spans="3:11" x14ac:dyDescent="0.25">
      <c r="C152" s="70"/>
      <c r="D152" s="31"/>
      <c r="E152" s="95"/>
      <c r="F152" s="95"/>
      <c r="G152" s="95"/>
      <c r="H152" s="76"/>
      <c r="I152" s="76"/>
      <c r="J152" s="76"/>
      <c r="K152" s="114"/>
    </row>
    <row r="153" spans="3:11" x14ac:dyDescent="0.25">
      <c r="C153" s="70"/>
      <c r="D153" s="31"/>
      <c r="E153" s="95"/>
      <c r="F153" s="95"/>
      <c r="G153" s="95"/>
      <c r="H153" s="76"/>
      <c r="I153" s="76"/>
      <c r="J153" s="76"/>
      <c r="K153" s="114"/>
    </row>
    <row r="154" spans="3:11" ht="15.75" x14ac:dyDescent="0.25">
      <c r="C154" s="207" t="s">
        <v>401</v>
      </c>
      <c r="D154" s="208" t="s">
        <v>2078</v>
      </c>
      <c r="E154" s="95"/>
      <c r="F154" s="562"/>
      <c r="G154" s="562"/>
      <c r="H154" s="562"/>
      <c r="I154" s="76"/>
      <c r="J154" s="76"/>
      <c r="K154" s="114"/>
    </row>
    <row r="155" spans="3:11" ht="18.75" x14ac:dyDescent="0.25">
      <c r="C155" s="215" t="str">
        <f>IFERROR(VLOOKUP(D154,'Desarrollo e Innov. Curricular'!$E:$F,2,FALSE),IFERROR(VLOOKUP(D154,'Investigación Científica'!$E:$F,2,FALSE),IFERROR(VLOOKUP(D154,'Vinculación Univ. Sociedad'!$E:$F,2,FALSE),IFERROR(VLOOKUP(D154,'Docencia y Profesorado Universi'!$E:$F,2,FALSE),IFERROR(VLOOKUP(D154,'Estudiantes y Graduados'!$E:$F,2,FALSE),IFERROR(VLOOKUP(D154,'Gestion Administrativa'!$E:$F,2,FALSE),IFERROR(VLOOKUP(D154,'Gestión Académica'!$E:$F,2,FALSE),IFERROR(VLOOKUP(D154,'Aseguramiento de la Calidad y M'!$E:$F,2,FALSE),IFERROR(VLOOKUP(D154,'Gestión del Conocimiento'!$E:$F,2,FALSE),IFERROR(VLOOKUP(D154,'Gobernabilidad y Procesos...'!$E:$F,2,FALSE),IFERROR(VLOOKUP(D154,'Gestión del Talento Humano'!$E:$F,2,FALSE),IFERROR(VLOOKUP(D154,'Internacionalización de la E.S.'!$E:$F,2,FALSE),IFERROR(VLOOKUP(D154,Posgrado!$E:$F,2,FALSE),IFERROR(VLOOKUP(D154,'Cultura de Innovación Insti...'!$E:$F,2,FALSE),VLOOKUP(D154,'Lo Esencial de la Reforma Univ.'!$E:$F,2,0)))))))))))))))</f>
        <v>Realizar encuestas del desempeño laboral de los egresados de los últimos dos años.</v>
      </c>
      <c r="D155" s="31"/>
      <c r="E155" s="95"/>
      <c r="F155" s="95"/>
      <c r="G155" s="95"/>
      <c r="H155" s="76"/>
      <c r="I155" s="76"/>
      <c r="J155" s="76"/>
      <c r="K155" s="114"/>
    </row>
    <row r="156" spans="3:11" ht="15.75" thickBot="1" x14ac:dyDescent="0.3">
      <c r="F156" s="95"/>
      <c r="G156" s="76"/>
      <c r="H156" s="76"/>
      <c r="I156" s="76"/>
    </row>
    <row r="157" spans="3:11" ht="15.75" thickBot="1" x14ac:dyDescent="0.3">
      <c r="C157" s="131" t="s">
        <v>44</v>
      </c>
      <c r="D157" s="131" t="s">
        <v>55</v>
      </c>
      <c r="E157" s="138" t="s">
        <v>57</v>
      </c>
      <c r="F157" s="137" t="s">
        <v>27</v>
      </c>
      <c r="G157" s="135" t="s">
        <v>139</v>
      </c>
      <c r="H157" s="138" t="s">
        <v>46</v>
      </c>
      <c r="I157" s="135" t="s">
        <v>140</v>
      </c>
      <c r="J157" s="135" t="s">
        <v>420</v>
      </c>
      <c r="K157" s="135" t="s">
        <v>421</v>
      </c>
    </row>
    <row r="158" spans="3:11" x14ac:dyDescent="0.25">
      <c r="C158" s="227" t="s">
        <v>440</v>
      </c>
      <c r="D158" s="228">
        <v>0</v>
      </c>
      <c r="E158" s="226">
        <f>HLOOKUP(C158,$AH$2:$BU$3,2,0)</f>
        <v>2000</v>
      </c>
      <c r="F158" s="99">
        <f t="shared" ref="F158:F166" si="16">D158*E158</f>
        <v>0</v>
      </c>
      <c r="G158" s="163" t="s">
        <v>1451</v>
      </c>
      <c r="H158" s="144" t="s">
        <v>774</v>
      </c>
      <c r="I158" s="132" t="str">
        <f>VLOOKUP(H158,Presupuesto!$B$11:$C$565,2,0)</f>
        <v>VIATICOS NACIONALES</v>
      </c>
      <c r="J158" s="225" t="s">
        <v>1373</v>
      </c>
      <c r="K158" s="100" t="s">
        <v>422</v>
      </c>
    </row>
    <row r="159" spans="3:11" x14ac:dyDescent="0.25">
      <c r="C159" s="143" t="s">
        <v>1510</v>
      </c>
      <c r="D159" s="160"/>
      <c r="E159" s="125">
        <v>2300</v>
      </c>
      <c r="F159" s="99">
        <f t="shared" si="16"/>
        <v>0</v>
      </c>
      <c r="G159" s="163" t="s">
        <v>1451</v>
      </c>
      <c r="H159" s="144" t="s">
        <v>346</v>
      </c>
      <c r="I159" s="132" t="s">
        <v>1018</v>
      </c>
      <c r="J159" s="225" t="s">
        <v>1373</v>
      </c>
      <c r="K159" s="100" t="s">
        <v>413</v>
      </c>
    </row>
    <row r="160" spans="3:11" x14ac:dyDescent="0.25">
      <c r="C160" s="143" t="s">
        <v>1511</v>
      </c>
      <c r="D160" s="160">
        <v>10</v>
      </c>
      <c r="E160" s="125">
        <v>4</v>
      </c>
      <c r="F160" s="99">
        <f t="shared" si="16"/>
        <v>40</v>
      </c>
      <c r="G160" s="163" t="s">
        <v>1451</v>
      </c>
      <c r="H160" s="144" t="s">
        <v>834</v>
      </c>
      <c r="I160" s="132" t="str">
        <f>VLOOKUP(H160,Presupuesto!$B$11:$C$565,2,0)</f>
        <v>PRODUCTOS PAPEL Y CARTON</v>
      </c>
      <c r="J160" s="225" t="s">
        <v>1373</v>
      </c>
      <c r="K160" s="100" t="s">
        <v>422</v>
      </c>
    </row>
    <row r="161" spans="3:11" x14ac:dyDescent="0.25">
      <c r="C161" s="143" t="s">
        <v>1512</v>
      </c>
      <c r="D161" s="160">
        <v>1</v>
      </c>
      <c r="E161" s="125">
        <v>250</v>
      </c>
      <c r="F161" s="99">
        <f t="shared" si="16"/>
        <v>250</v>
      </c>
      <c r="G161" s="163" t="s">
        <v>1451</v>
      </c>
      <c r="H161" s="144" t="s">
        <v>336</v>
      </c>
      <c r="I161" s="132" t="s">
        <v>954</v>
      </c>
      <c r="J161" s="225" t="s">
        <v>1373</v>
      </c>
      <c r="K161" s="100" t="s">
        <v>422</v>
      </c>
    </row>
    <row r="162" spans="3:11" x14ac:dyDescent="0.25">
      <c r="C162" s="143" t="s">
        <v>1513</v>
      </c>
      <c r="D162" s="160">
        <v>2</v>
      </c>
      <c r="E162" s="125">
        <v>70</v>
      </c>
      <c r="F162" s="99">
        <f t="shared" si="16"/>
        <v>140</v>
      </c>
      <c r="G162" s="163" t="s">
        <v>1451</v>
      </c>
      <c r="H162" s="144" t="s">
        <v>336</v>
      </c>
      <c r="I162" s="132" t="s">
        <v>954</v>
      </c>
      <c r="J162" s="225" t="s">
        <v>1373</v>
      </c>
      <c r="K162" s="100" t="s">
        <v>422</v>
      </c>
    </row>
    <row r="163" spans="3:11" x14ac:dyDescent="0.25">
      <c r="C163" s="143" t="s">
        <v>1514</v>
      </c>
      <c r="D163" s="160">
        <v>4</v>
      </c>
      <c r="E163" s="125">
        <v>350</v>
      </c>
      <c r="F163" s="99">
        <f t="shared" si="16"/>
        <v>1400</v>
      </c>
      <c r="G163" s="163" t="s">
        <v>1451</v>
      </c>
      <c r="H163" s="144" t="s">
        <v>881</v>
      </c>
      <c r="I163" s="132" t="s">
        <v>882</v>
      </c>
      <c r="J163" s="225" t="s">
        <v>1373</v>
      </c>
      <c r="K163" s="100" t="s">
        <v>422</v>
      </c>
    </row>
    <row r="164" spans="3:11" x14ac:dyDescent="0.25">
      <c r="C164" s="143" t="s">
        <v>1515</v>
      </c>
      <c r="D164" s="160">
        <v>5</v>
      </c>
      <c r="E164" s="125">
        <v>90</v>
      </c>
      <c r="F164" s="99">
        <f t="shared" si="16"/>
        <v>450</v>
      </c>
      <c r="G164" s="163" t="s">
        <v>1451</v>
      </c>
      <c r="H164" s="144" t="s">
        <v>828</v>
      </c>
      <c r="I164" s="132" t="s">
        <v>829</v>
      </c>
      <c r="J164" s="225" t="s">
        <v>1373</v>
      </c>
      <c r="K164" s="100" t="s">
        <v>422</v>
      </c>
    </row>
    <row r="165" spans="3:11" x14ac:dyDescent="0.25">
      <c r="C165" s="143" t="s">
        <v>1516</v>
      </c>
      <c r="D165" s="160"/>
      <c r="E165" s="125">
        <v>1150</v>
      </c>
      <c r="F165" s="99">
        <f t="shared" si="16"/>
        <v>0</v>
      </c>
      <c r="G165" s="163" t="s">
        <v>1451</v>
      </c>
      <c r="H165" s="144" t="s">
        <v>336</v>
      </c>
      <c r="I165" s="132" t="s">
        <v>954</v>
      </c>
      <c r="J165" s="225" t="s">
        <v>1373</v>
      </c>
      <c r="K165" s="100" t="s">
        <v>422</v>
      </c>
    </row>
    <row r="166" spans="3:11" x14ac:dyDescent="0.25">
      <c r="C166" s="143"/>
      <c r="D166" s="160"/>
      <c r="E166" s="125"/>
      <c r="F166" s="99">
        <f t="shared" si="16"/>
        <v>0</v>
      </c>
      <c r="G166" s="163"/>
      <c r="H166" s="144"/>
      <c r="I166" s="132" t="e">
        <f>VLOOKUP(H166,Presupuesto!$B$11:$C$565,2,0)</f>
        <v>#N/A</v>
      </c>
      <c r="J166" s="100" t="str">
        <f t="shared" ref="J166" si="17">$J$17</f>
        <v>Desarrollo e Innovación Curricular</v>
      </c>
      <c r="K166" s="100" t="s">
        <v>422</v>
      </c>
    </row>
    <row r="170" spans="3:11" ht="15.75" thickBot="1" x14ac:dyDescent="0.3"/>
    <row r="171" spans="3:11" ht="15.75" thickBot="1" x14ac:dyDescent="0.3">
      <c r="C171" s="159" t="s">
        <v>53</v>
      </c>
      <c r="D171" s="426">
        <f>SUM(F178:F187)</f>
        <v>2280</v>
      </c>
      <c r="F171" s="70"/>
      <c r="G171" s="79"/>
      <c r="H171" s="70"/>
      <c r="I171" s="70"/>
    </row>
    <row r="172" spans="3:11" x14ac:dyDescent="0.25">
      <c r="C172" s="70"/>
      <c r="D172" s="31"/>
      <c r="E172" s="95"/>
      <c r="F172" s="95"/>
      <c r="G172" s="95"/>
      <c r="H172" s="76"/>
      <c r="I172" s="76"/>
      <c r="J172" s="76"/>
      <c r="K172" s="114"/>
    </row>
    <row r="173" spans="3:11" x14ac:dyDescent="0.25">
      <c r="C173" s="70"/>
      <c r="D173" s="31"/>
      <c r="E173" s="95"/>
      <c r="F173" s="95"/>
      <c r="G173" s="95"/>
      <c r="H173" s="76"/>
      <c r="I173" s="76"/>
      <c r="J173" s="76"/>
      <c r="K173" s="114"/>
    </row>
    <row r="174" spans="3:11" ht="15.75" x14ac:dyDescent="0.25">
      <c r="C174" s="207" t="s">
        <v>401</v>
      </c>
      <c r="D174" s="208" t="s">
        <v>2093</v>
      </c>
      <c r="E174" s="95"/>
      <c r="F174" s="562"/>
      <c r="G174" s="562"/>
      <c r="H174" s="562"/>
      <c r="I174" s="76"/>
      <c r="J174" s="76"/>
      <c r="K174" s="114"/>
    </row>
    <row r="175" spans="3:11" ht="18.75" x14ac:dyDescent="0.25">
      <c r="C175" s="215" t="str">
        <f>IFERROR(VLOOKUP(D174,'Desarrollo e Innov. Curricular'!$E:$F,2,FALSE),IFERROR(VLOOKUP(D174,'Investigación Científica'!$E:$F,2,FALSE),IFERROR(VLOOKUP(D174,'Vinculación Univ. Sociedad'!$E:$F,2,FALSE),IFERROR(VLOOKUP(D174,'Docencia y Profesorado Universi'!$E:$F,2,FALSE),IFERROR(VLOOKUP(D174,'Estudiantes y Graduados'!$E:$F,2,FALSE),IFERROR(VLOOKUP(D174,'Gestion Administrativa'!$E:$F,2,FALSE),IFERROR(VLOOKUP(D174,'Gestión Académica'!$E:$F,2,FALSE),IFERROR(VLOOKUP(D174,'Aseguramiento de la Calidad y M'!$E:$F,2,FALSE),IFERROR(VLOOKUP(D174,'Gestión del Conocimiento'!$E:$F,2,FALSE),IFERROR(VLOOKUP(D174,'Gobernabilidad y Procesos...'!$E:$F,2,FALSE),IFERROR(VLOOKUP(D174,'Gestión del Talento Humano'!$E:$F,2,FALSE),IFERROR(VLOOKUP(D174,'Internacionalización de la E.S.'!$E:$F,2,FALSE),IFERROR(VLOOKUP(D174,Posgrado!$E:$F,2,FALSE),IFERROR(VLOOKUP(D174,'Cultura de Innovación Insti...'!$E:$F,2,FALSE),VLOOKUP(D174,'Lo Esencial de la Reforma Univ.'!$E:$F,2,0)))))))))))))))</f>
        <v>Realizar encuestas del desempeño laboral a los empleadores (del último año).</v>
      </c>
      <c r="D175" s="31"/>
      <c r="E175" s="95"/>
      <c r="F175" s="95"/>
      <c r="G175" s="95"/>
      <c r="H175" s="76"/>
      <c r="I175" s="76"/>
      <c r="J175" s="76"/>
      <c r="K175" s="114"/>
    </row>
    <row r="176" spans="3:11" ht="15.75" thickBot="1" x14ac:dyDescent="0.3">
      <c r="F176" s="95"/>
      <c r="G176" s="76"/>
      <c r="H176" s="76"/>
      <c r="I176" s="76"/>
    </row>
    <row r="177" spans="3:11" ht="15.75" thickBot="1" x14ac:dyDescent="0.3">
      <c r="C177" s="131" t="s">
        <v>44</v>
      </c>
      <c r="D177" s="131" t="s">
        <v>55</v>
      </c>
      <c r="E177" s="138" t="s">
        <v>57</v>
      </c>
      <c r="F177" s="137" t="s">
        <v>27</v>
      </c>
      <c r="G177" s="135" t="s">
        <v>139</v>
      </c>
      <c r="H177" s="138" t="s">
        <v>46</v>
      </c>
      <c r="I177" s="135" t="s">
        <v>140</v>
      </c>
      <c r="J177" s="135" t="s">
        <v>420</v>
      </c>
      <c r="K177" s="135" t="s">
        <v>421</v>
      </c>
    </row>
    <row r="178" spans="3:11" x14ac:dyDescent="0.25">
      <c r="C178" s="227" t="s">
        <v>440</v>
      </c>
      <c r="D178" s="228">
        <v>0</v>
      </c>
      <c r="E178" s="226">
        <f>HLOOKUP(C178,$AH$2:$BU$3,2,0)</f>
        <v>2000</v>
      </c>
      <c r="F178" s="99">
        <f t="shared" ref="F178:F186" si="18">D178*E178</f>
        <v>0</v>
      </c>
      <c r="G178" s="163" t="s">
        <v>1451</v>
      </c>
      <c r="H178" s="144" t="s">
        <v>774</v>
      </c>
      <c r="I178" s="132" t="str">
        <f>VLOOKUP(H178,Presupuesto!$B$11:$C$565,2,0)</f>
        <v>VIATICOS NACIONALES</v>
      </c>
      <c r="J178" s="225" t="s">
        <v>1373</v>
      </c>
      <c r="K178" s="100" t="s">
        <v>422</v>
      </c>
    </row>
    <row r="179" spans="3:11" x14ac:dyDescent="0.25">
      <c r="C179" s="143" t="s">
        <v>1510</v>
      </c>
      <c r="D179" s="160"/>
      <c r="E179" s="125">
        <v>2300</v>
      </c>
      <c r="F179" s="99">
        <f t="shared" si="18"/>
        <v>0</v>
      </c>
      <c r="G179" s="163" t="s">
        <v>1451</v>
      </c>
      <c r="H179" s="144" t="s">
        <v>346</v>
      </c>
      <c r="I179" s="132" t="s">
        <v>1018</v>
      </c>
      <c r="J179" s="225" t="s">
        <v>1373</v>
      </c>
      <c r="K179" s="100" t="s">
        <v>413</v>
      </c>
    </row>
    <row r="180" spans="3:11" x14ac:dyDescent="0.25">
      <c r="C180" s="143" t="s">
        <v>1511</v>
      </c>
      <c r="D180" s="160">
        <v>10</v>
      </c>
      <c r="E180" s="125">
        <v>4</v>
      </c>
      <c r="F180" s="99">
        <f t="shared" si="18"/>
        <v>40</v>
      </c>
      <c r="G180" s="163" t="s">
        <v>1451</v>
      </c>
      <c r="H180" s="144" t="s">
        <v>834</v>
      </c>
      <c r="I180" s="132" t="str">
        <f>VLOOKUP(H180,Presupuesto!$B$11:$C$565,2,0)</f>
        <v>PRODUCTOS PAPEL Y CARTON</v>
      </c>
      <c r="J180" s="225" t="s">
        <v>1373</v>
      </c>
      <c r="K180" s="100" t="s">
        <v>422</v>
      </c>
    </row>
    <row r="181" spans="3:11" x14ac:dyDescent="0.25">
      <c r="C181" s="143" t="s">
        <v>1512</v>
      </c>
      <c r="D181" s="160">
        <v>1</v>
      </c>
      <c r="E181" s="125">
        <v>250</v>
      </c>
      <c r="F181" s="99">
        <f t="shared" si="18"/>
        <v>250</v>
      </c>
      <c r="G181" s="163" t="s">
        <v>1451</v>
      </c>
      <c r="H181" s="144" t="s">
        <v>336</v>
      </c>
      <c r="I181" s="132" t="s">
        <v>954</v>
      </c>
      <c r="J181" s="225" t="s">
        <v>1373</v>
      </c>
      <c r="K181" s="100" t="s">
        <v>422</v>
      </c>
    </row>
    <row r="182" spans="3:11" x14ac:dyDescent="0.25">
      <c r="C182" s="143" t="s">
        <v>1513</v>
      </c>
      <c r="D182" s="160">
        <v>2</v>
      </c>
      <c r="E182" s="125">
        <v>70</v>
      </c>
      <c r="F182" s="99">
        <f t="shared" si="18"/>
        <v>140</v>
      </c>
      <c r="G182" s="163" t="s">
        <v>1451</v>
      </c>
      <c r="H182" s="144" t="s">
        <v>336</v>
      </c>
      <c r="I182" s="132" t="s">
        <v>954</v>
      </c>
      <c r="J182" s="225" t="s">
        <v>1373</v>
      </c>
      <c r="K182" s="100" t="s">
        <v>422</v>
      </c>
    </row>
    <row r="183" spans="3:11" x14ac:dyDescent="0.25">
      <c r="C183" s="143" t="s">
        <v>1514</v>
      </c>
      <c r="D183" s="160">
        <v>4</v>
      </c>
      <c r="E183" s="125">
        <v>350</v>
      </c>
      <c r="F183" s="99">
        <f t="shared" si="18"/>
        <v>1400</v>
      </c>
      <c r="G183" s="163" t="s">
        <v>1451</v>
      </c>
      <c r="H183" s="144" t="s">
        <v>881</v>
      </c>
      <c r="I183" s="132" t="s">
        <v>882</v>
      </c>
      <c r="J183" s="225" t="s">
        <v>1373</v>
      </c>
      <c r="K183" s="100" t="s">
        <v>422</v>
      </c>
    </row>
    <row r="184" spans="3:11" x14ac:dyDescent="0.25">
      <c r="C184" s="143" t="s">
        <v>1515</v>
      </c>
      <c r="D184" s="160">
        <v>5</v>
      </c>
      <c r="E184" s="125">
        <v>90</v>
      </c>
      <c r="F184" s="99">
        <f t="shared" si="18"/>
        <v>450</v>
      </c>
      <c r="G184" s="163" t="s">
        <v>1451</v>
      </c>
      <c r="H184" s="144" t="s">
        <v>828</v>
      </c>
      <c r="I184" s="132" t="s">
        <v>829</v>
      </c>
      <c r="J184" s="225" t="s">
        <v>1373</v>
      </c>
      <c r="K184" s="100" t="s">
        <v>422</v>
      </c>
    </row>
    <row r="185" spans="3:11" x14ac:dyDescent="0.25">
      <c r="C185" s="143" t="s">
        <v>1516</v>
      </c>
      <c r="D185" s="160"/>
      <c r="E185" s="125">
        <v>1150</v>
      </c>
      <c r="F185" s="99">
        <f t="shared" si="18"/>
        <v>0</v>
      </c>
      <c r="G185" s="163" t="s">
        <v>1451</v>
      </c>
      <c r="H185" s="144" t="s">
        <v>336</v>
      </c>
      <c r="I185" s="132" t="s">
        <v>954</v>
      </c>
      <c r="J185" s="225" t="s">
        <v>1373</v>
      </c>
      <c r="K185" s="100" t="s">
        <v>422</v>
      </c>
    </row>
    <row r="186" spans="3:11" x14ac:dyDescent="0.25">
      <c r="C186" s="143"/>
      <c r="D186" s="160"/>
      <c r="E186" s="125"/>
      <c r="F186" s="99">
        <f t="shared" si="18"/>
        <v>0</v>
      </c>
      <c r="G186" s="163"/>
      <c r="H186" s="144"/>
      <c r="I186" s="132" t="e">
        <f>VLOOKUP(H186,Presupuesto!$B$11:$C$565,2,0)</f>
        <v>#N/A</v>
      </c>
      <c r="J186" s="100" t="str">
        <f t="shared" ref="J186" si="19">$J$17</f>
        <v>Desarrollo e Innovación Curricular</v>
      </c>
      <c r="K186" s="100" t="s">
        <v>422</v>
      </c>
    </row>
    <row r="189" spans="3:11" ht="15.75" thickBot="1" x14ac:dyDescent="0.3"/>
    <row r="190" spans="3:11" ht="15.75" thickBot="1" x14ac:dyDescent="0.3">
      <c r="C190" s="159" t="s">
        <v>53</v>
      </c>
      <c r="D190" s="426">
        <f>SUM(F197:F206)</f>
        <v>21000</v>
      </c>
      <c r="F190" s="70"/>
      <c r="G190" s="79"/>
      <c r="H190" s="70"/>
      <c r="I190" s="70"/>
    </row>
    <row r="191" spans="3:11" x14ac:dyDescent="0.25">
      <c r="C191" s="70"/>
      <c r="D191" s="31"/>
      <c r="E191" s="95"/>
      <c r="F191" s="95"/>
      <c r="G191" s="95"/>
      <c r="H191" s="76"/>
      <c r="I191" s="76"/>
      <c r="J191" s="76"/>
      <c r="K191" s="114"/>
    </row>
    <row r="192" spans="3:11" x14ac:dyDescent="0.25">
      <c r="C192" s="70"/>
      <c r="D192" s="31"/>
      <c r="E192" s="95"/>
      <c r="F192" s="95"/>
      <c r="G192" s="95"/>
      <c r="H192" s="76"/>
      <c r="I192" s="76"/>
      <c r="J192" s="76"/>
      <c r="K192" s="114"/>
    </row>
    <row r="193" spans="3:11" ht="15.75" x14ac:dyDescent="0.25">
      <c r="C193" s="207" t="s">
        <v>401</v>
      </c>
      <c r="D193" s="208" t="s">
        <v>1798</v>
      </c>
      <c r="E193" s="95"/>
      <c r="F193" s="562"/>
      <c r="G193" s="562"/>
      <c r="H193" s="562"/>
      <c r="I193" s="76"/>
      <c r="J193" s="76"/>
      <c r="K193" s="114"/>
    </row>
    <row r="194" spans="3:11" ht="18.75" x14ac:dyDescent="0.25">
      <c r="C194" s="215" t="str">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de la Calidad y M'!$E:$F,2,FALSE),IFERROR(VLOOKUP(D193,'Gestión del Conocimiento'!$E:$F,2,FALSE),IFERROR(VLOOKUP(D193,'Gobernabilidad y Procesos...'!$E:$F,2,FALSE),IFERROR(VLOOKUP(D193,'Gestión del Talento Humano'!$E:$F,2,FALSE),IFERROR(VLOOKUP(D193,'Internacionalización de la E.S.'!$E:$F,2,FALSE),IFERROR(VLOOKUP(D193,Posgrado!$E:$F,2,FALSE),IFERROR(VLOOKUP(D193,'Cultura de Innovación Insti...'!$E:$F,2,FALSE),VLOOKUP(D193,'Lo Esencial de la Reforma Univ.'!$E:$F,2,0)))))))))))))))</f>
        <v>Gestión para donación y/o adquisición de libros de textos impresos o virtuales: PDF, e-mobi, e-pub. (Ref. 1.2.1.3)</v>
      </c>
      <c r="D194" s="31"/>
      <c r="E194" s="95"/>
      <c r="F194" s="95"/>
      <c r="G194" s="95"/>
      <c r="H194" s="76"/>
      <c r="I194" s="76"/>
      <c r="J194" s="76"/>
      <c r="K194" s="114"/>
    </row>
    <row r="195" spans="3:11" ht="15.75" thickBot="1" x14ac:dyDescent="0.3">
      <c r="F195" s="95"/>
      <c r="G195" s="76"/>
      <c r="H195" s="76"/>
      <c r="I195" s="76"/>
    </row>
    <row r="196" spans="3:11" ht="36.75" customHeight="1" thickBot="1" x14ac:dyDescent="0.3">
      <c r="C196" s="131" t="s">
        <v>44</v>
      </c>
      <c r="D196" s="131" t="s">
        <v>55</v>
      </c>
      <c r="E196" s="138" t="s">
        <v>57</v>
      </c>
      <c r="F196" s="137" t="s">
        <v>27</v>
      </c>
      <c r="G196" s="135" t="s">
        <v>139</v>
      </c>
      <c r="H196" s="138" t="s">
        <v>46</v>
      </c>
      <c r="I196" s="135" t="s">
        <v>140</v>
      </c>
      <c r="J196" s="135" t="s">
        <v>420</v>
      </c>
      <c r="K196" s="135" t="s">
        <v>421</v>
      </c>
    </row>
    <row r="197" spans="3:11" x14ac:dyDescent="0.25">
      <c r="C197" s="227" t="s">
        <v>440</v>
      </c>
      <c r="D197" s="228">
        <v>0</v>
      </c>
      <c r="E197" s="226">
        <f>HLOOKUP(C197,$AH$2:$BU$3,2,0)</f>
        <v>2000</v>
      </c>
      <c r="F197" s="99">
        <f t="shared" ref="F197:F205" si="20">D197*E197</f>
        <v>0</v>
      </c>
      <c r="G197" s="163" t="s">
        <v>1451</v>
      </c>
      <c r="H197" s="144" t="s">
        <v>774</v>
      </c>
      <c r="I197" s="132" t="str">
        <f>VLOOKUP(H197,Presupuesto!$B$11:$C$565,2,0)</f>
        <v>VIATICOS NACIONALES</v>
      </c>
      <c r="J197" s="225" t="s">
        <v>1373</v>
      </c>
      <c r="K197" s="100" t="s">
        <v>422</v>
      </c>
    </row>
    <row r="198" spans="3:11" x14ac:dyDescent="0.25">
      <c r="C198" s="143" t="s">
        <v>2102</v>
      </c>
      <c r="D198" s="160">
        <v>30</v>
      </c>
      <c r="E198" s="125">
        <v>700</v>
      </c>
      <c r="F198" s="99">
        <f t="shared" si="20"/>
        <v>21000</v>
      </c>
      <c r="G198" s="163" t="s">
        <v>1451</v>
      </c>
      <c r="H198" s="144" t="s">
        <v>848</v>
      </c>
      <c r="I198" s="132" t="str">
        <f>VLOOKUP(H198,Presupuesto!$B$11:$C$565,2,0)</f>
        <v>TEXTOS DE ENSE¥ANZA</v>
      </c>
      <c r="J198" s="225" t="s">
        <v>1377</v>
      </c>
      <c r="K198" s="100" t="s">
        <v>413</v>
      </c>
    </row>
    <row r="199" spans="3:11" x14ac:dyDescent="0.25">
      <c r="C199" s="143" t="s">
        <v>1511</v>
      </c>
      <c r="D199" s="160">
        <v>0</v>
      </c>
      <c r="E199" s="125">
        <v>4</v>
      </c>
      <c r="F199" s="99">
        <f t="shared" si="20"/>
        <v>0</v>
      </c>
      <c r="G199" s="163" t="s">
        <v>1451</v>
      </c>
      <c r="H199" s="144" t="s">
        <v>834</v>
      </c>
      <c r="I199" s="132" t="str">
        <f>VLOOKUP(H199,Presupuesto!$B$11:$C$565,2,0)</f>
        <v>PRODUCTOS PAPEL Y CARTON</v>
      </c>
      <c r="J199" s="225" t="s">
        <v>1373</v>
      </c>
      <c r="K199" s="100" t="s">
        <v>422</v>
      </c>
    </row>
    <row r="200" spans="3:11" x14ac:dyDescent="0.25">
      <c r="C200" s="143" t="s">
        <v>1512</v>
      </c>
      <c r="D200" s="160">
        <v>0</v>
      </c>
      <c r="E200" s="125">
        <v>250</v>
      </c>
      <c r="F200" s="99">
        <f t="shared" si="20"/>
        <v>0</v>
      </c>
      <c r="G200" s="163" t="s">
        <v>1451</v>
      </c>
      <c r="H200" s="144" t="s">
        <v>336</v>
      </c>
      <c r="I200" s="132" t="s">
        <v>954</v>
      </c>
      <c r="J200" s="225" t="s">
        <v>1373</v>
      </c>
      <c r="K200" s="100" t="s">
        <v>422</v>
      </c>
    </row>
    <row r="201" spans="3:11" x14ac:dyDescent="0.25">
      <c r="C201" s="143" t="s">
        <v>1513</v>
      </c>
      <c r="D201" s="160">
        <v>0</v>
      </c>
      <c r="E201" s="125">
        <v>70</v>
      </c>
      <c r="F201" s="99">
        <f t="shared" si="20"/>
        <v>0</v>
      </c>
      <c r="G201" s="163" t="s">
        <v>1451</v>
      </c>
      <c r="H201" s="144" t="s">
        <v>336</v>
      </c>
      <c r="I201" s="132" t="s">
        <v>954</v>
      </c>
      <c r="J201" s="225" t="s">
        <v>1373</v>
      </c>
      <c r="K201" s="100" t="s">
        <v>422</v>
      </c>
    </row>
    <row r="202" spans="3:11" x14ac:dyDescent="0.25">
      <c r="C202" s="143" t="s">
        <v>1514</v>
      </c>
      <c r="D202" s="160">
        <v>0</v>
      </c>
      <c r="E202" s="125">
        <v>350</v>
      </c>
      <c r="F202" s="99">
        <f t="shared" si="20"/>
        <v>0</v>
      </c>
      <c r="G202" s="163" t="s">
        <v>1451</v>
      </c>
      <c r="H202" s="144" t="s">
        <v>881</v>
      </c>
      <c r="I202" s="132" t="s">
        <v>882</v>
      </c>
      <c r="J202" s="225" t="s">
        <v>1373</v>
      </c>
      <c r="K202" s="100" t="s">
        <v>422</v>
      </c>
    </row>
    <row r="203" spans="3:11" x14ac:dyDescent="0.25">
      <c r="C203" s="143" t="s">
        <v>1515</v>
      </c>
      <c r="D203" s="160">
        <v>0</v>
      </c>
      <c r="E203" s="125">
        <v>90</v>
      </c>
      <c r="F203" s="99">
        <f t="shared" si="20"/>
        <v>0</v>
      </c>
      <c r="G203" s="163" t="s">
        <v>1451</v>
      </c>
      <c r="H203" s="144" t="s">
        <v>828</v>
      </c>
      <c r="I203" s="132" t="s">
        <v>829</v>
      </c>
      <c r="J203" s="225" t="s">
        <v>1373</v>
      </c>
      <c r="K203" s="100" t="s">
        <v>422</v>
      </c>
    </row>
    <row r="204" spans="3:11" x14ac:dyDescent="0.25">
      <c r="C204" s="143" t="s">
        <v>1516</v>
      </c>
      <c r="D204" s="160"/>
      <c r="E204" s="125">
        <v>1150</v>
      </c>
      <c r="F204" s="99">
        <f t="shared" si="20"/>
        <v>0</v>
      </c>
      <c r="G204" s="163" t="s">
        <v>1451</v>
      </c>
      <c r="H204" s="144" t="s">
        <v>336</v>
      </c>
      <c r="I204" s="132" t="s">
        <v>954</v>
      </c>
      <c r="J204" s="225" t="s">
        <v>1373</v>
      </c>
      <c r="K204" s="100" t="s">
        <v>422</v>
      </c>
    </row>
    <row r="205" spans="3:11" x14ac:dyDescent="0.25">
      <c r="C205" s="143"/>
      <c r="D205" s="160"/>
      <c r="E205" s="125"/>
      <c r="F205" s="99">
        <f t="shared" si="20"/>
        <v>0</v>
      </c>
      <c r="G205" s="163"/>
      <c r="H205" s="144"/>
      <c r="I205" s="132" t="e">
        <f>VLOOKUP(H205,Presupuesto!$B$11:$C$565,2,0)</f>
        <v>#N/A</v>
      </c>
      <c r="J205" s="100" t="str">
        <f t="shared" ref="J205" si="21">$J$17</f>
        <v>Desarrollo e Innovación Curricular</v>
      </c>
      <c r="K205" s="100" t="s">
        <v>422</v>
      </c>
    </row>
  </sheetData>
  <mergeCells count="10">
    <mergeCell ref="F174:H174"/>
    <mergeCell ref="F193:H193"/>
    <mergeCell ref="F117:H117"/>
    <mergeCell ref="F136:H136"/>
    <mergeCell ref="F154:H154"/>
    <mergeCell ref="F13:H13"/>
    <mergeCell ref="F41:H41"/>
    <mergeCell ref="F60:H60"/>
    <mergeCell ref="F78:H78"/>
    <mergeCell ref="F97:H97"/>
  </mergeCells>
  <dataValidations count="5">
    <dataValidation type="list" allowBlank="1" showInputMessage="1" showErrorMessage="1" errorTitle="¡Ingreso Inválido!" error="Seleccione una opción de la lista." promptTitle="Tipo de Presupuesto" prompt="Seleccione una opción de la lista." sqref="G17:G35 G45:G54 G64:G73 G82:G91 G101:G110 G121:G130 G140:G148 G158:G166 G178:G186 G197:G205">
      <formula1>$R$2:$S$2</formula1>
    </dataValidation>
    <dataValidation type="list" allowBlank="1" showInputMessage="1" showErrorMessage="1" errorTitle="¡Ingreso Inválido!" error="Seleccione una opción de la lista" promptTitle="Mes Requerido" prompt="Seleccione el mes en el que requiere el recurso." sqref="K17:K35 K45:K54 K64:K73 K82:K91 K101:K110 K121:K130 K140:K148 K158:K166 K178:K186 K197:K205">
      <formula1>$U$2:$AF$2</formula1>
    </dataValidation>
    <dataValidation type="list" allowBlank="1" showInputMessage="1" showErrorMessage="1" errorTitle="¡Ingreso Invalido!" error="Seleccione una opción de la lista." promptTitle="Categoria/Zona de Viáticos" prompt="Seleccione una opción de la lista" sqref="C17 C45 C64 C82 C101 C121 C140 C158 C178 C197">
      <formula1>$AH$2:$BU$2</formula1>
    </dataValidation>
    <dataValidation type="list" allowBlank="1" showInputMessage="1" showErrorMessage="1" errorTitle="¡Ingreso Inválido!" error="Verifique el valor ingresado." promptTitle="Ingrese el Objeto de Gasto" prompt="Ingrese el Objeto de Gasto" sqref="H17:H35 H45:H54 H64:H73 H82:H91 H101:H110 H121:H130 H140:H148 H158:H166 H178:H186 H197:H205">
      <formula1>$A$1:$UI$1</formula1>
    </dataValidation>
    <dataValidation type="list" allowBlank="1" showInputMessage="1" showErrorMessage="1" errorTitle="¡Ingreso Inválido!" error="Seleccione una opción de la lista." promptTitle="Dimensión Estratégica" prompt="Seleccione una opción de la lista." sqref="J17:J35 J45:J54 J64:J73 J82:J91 J101:J110 J121:J130 J140:J148 J158:J166 J178:J186 J197:J205">
      <formula1>$A$2:$O$2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D13" sqref="D13"/>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260</v>
      </c>
      <c r="B1" s="193" t="s">
        <v>261</v>
      </c>
      <c r="C1" s="184" t="s">
        <v>262</v>
      </c>
      <c r="D1" s="184" t="s">
        <v>509</v>
      </c>
      <c r="E1" s="184" t="s">
        <v>511</v>
      </c>
      <c r="F1" s="184" t="s">
        <v>513</v>
      </c>
      <c r="G1" s="184" t="s">
        <v>515</v>
      </c>
      <c r="H1" s="184" t="s">
        <v>517</v>
      </c>
      <c r="I1" s="184" t="s">
        <v>519</v>
      </c>
      <c r="J1" s="184" t="s">
        <v>263</v>
      </c>
      <c r="K1" s="184" t="s">
        <v>522</v>
      </c>
      <c r="L1" s="184" t="s">
        <v>264</v>
      </c>
      <c r="M1" s="184" t="s">
        <v>524</v>
      </c>
      <c r="N1" s="184" t="s">
        <v>526</v>
      </c>
      <c r="O1" s="184" t="s">
        <v>528</v>
      </c>
      <c r="P1" s="184" t="s">
        <v>265</v>
      </c>
      <c r="Q1" s="184" t="s">
        <v>529</v>
      </c>
      <c r="R1" s="184" t="s">
        <v>532</v>
      </c>
      <c r="S1" s="184" t="s">
        <v>266</v>
      </c>
      <c r="T1" s="184" t="s">
        <v>534</v>
      </c>
      <c r="U1" s="184" t="s">
        <v>267</v>
      </c>
      <c r="V1" s="184" t="s">
        <v>535</v>
      </c>
      <c r="W1" s="184" t="s">
        <v>536</v>
      </c>
      <c r="X1" s="184" t="s">
        <v>540</v>
      </c>
      <c r="Y1" s="184" t="s">
        <v>283</v>
      </c>
      <c r="Z1" s="184" t="s">
        <v>541</v>
      </c>
      <c r="AA1" s="184" t="s">
        <v>543</v>
      </c>
      <c r="AB1" s="184" t="s">
        <v>545</v>
      </c>
      <c r="AC1" s="184" t="s">
        <v>284</v>
      </c>
      <c r="AD1" s="184" t="s">
        <v>547</v>
      </c>
      <c r="AE1" s="184" t="s">
        <v>549</v>
      </c>
      <c r="AF1" s="184" t="s">
        <v>551</v>
      </c>
      <c r="AG1" s="184" t="s">
        <v>553</v>
      </c>
      <c r="AH1" s="184" t="s">
        <v>259</v>
      </c>
      <c r="AI1" s="184" t="s">
        <v>555</v>
      </c>
      <c r="AJ1" s="193" t="s">
        <v>268</v>
      </c>
      <c r="AK1" s="184" t="s">
        <v>557</v>
      </c>
      <c r="AL1" s="184" t="s">
        <v>269</v>
      </c>
      <c r="AM1" s="184" t="s">
        <v>559</v>
      </c>
      <c r="AN1" s="184" t="s">
        <v>561</v>
      </c>
      <c r="AO1" s="184" t="s">
        <v>270</v>
      </c>
      <c r="AP1" s="184" t="s">
        <v>563</v>
      </c>
      <c r="AQ1" s="184" t="s">
        <v>565</v>
      </c>
      <c r="AR1" s="184" t="s">
        <v>271</v>
      </c>
      <c r="AS1" s="184" t="s">
        <v>566</v>
      </c>
      <c r="AT1" s="184" t="s">
        <v>568</v>
      </c>
      <c r="AU1" s="184" t="s">
        <v>569</v>
      </c>
      <c r="AV1" s="184" t="s">
        <v>570</v>
      </c>
      <c r="AW1" s="184" t="s">
        <v>572</v>
      </c>
      <c r="AX1" s="184" t="s">
        <v>574</v>
      </c>
      <c r="AY1" s="184" t="s">
        <v>575</v>
      </c>
      <c r="AZ1" s="184" t="s">
        <v>272</v>
      </c>
      <c r="BA1" s="184" t="s">
        <v>577</v>
      </c>
      <c r="BB1" s="184" t="s">
        <v>579</v>
      </c>
      <c r="BC1" s="184" t="s">
        <v>581</v>
      </c>
      <c r="BD1" s="184" t="s">
        <v>583</v>
      </c>
      <c r="BE1" s="184" t="s">
        <v>585</v>
      </c>
      <c r="BF1" s="184" t="s">
        <v>587</v>
      </c>
      <c r="BG1" s="184" t="s">
        <v>589</v>
      </c>
      <c r="BH1" s="184" t="s">
        <v>591</v>
      </c>
      <c r="BI1" s="184" t="s">
        <v>285</v>
      </c>
      <c r="BJ1" s="184" t="s">
        <v>593</v>
      </c>
      <c r="BK1" s="184" t="s">
        <v>595</v>
      </c>
      <c r="BL1" s="184" t="s">
        <v>597</v>
      </c>
      <c r="BM1" s="184" t="s">
        <v>599</v>
      </c>
      <c r="BN1" s="184" t="s">
        <v>601</v>
      </c>
      <c r="BO1" s="184" t="s">
        <v>603</v>
      </c>
      <c r="BP1" s="184" t="s">
        <v>605</v>
      </c>
      <c r="BQ1" s="184" t="s">
        <v>607</v>
      </c>
      <c r="BR1" s="184" t="s">
        <v>609</v>
      </c>
      <c r="BS1" s="184" t="s">
        <v>611</v>
      </c>
      <c r="BT1" s="193" t="s">
        <v>273</v>
      </c>
      <c r="BU1" s="184" t="s">
        <v>274</v>
      </c>
      <c r="BV1" s="184" t="s">
        <v>613</v>
      </c>
      <c r="BW1" s="184" t="s">
        <v>275</v>
      </c>
      <c r="BX1" s="184" t="s">
        <v>615</v>
      </c>
      <c r="BY1" s="184" t="s">
        <v>617</v>
      </c>
      <c r="BZ1" s="193" t="s">
        <v>276</v>
      </c>
      <c r="CA1" s="184" t="s">
        <v>277</v>
      </c>
      <c r="CB1" s="184" t="s">
        <v>619</v>
      </c>
      <c r="CC1" s="184" t="s">
        <v>278</v>
      </c>
      <c r="CD1" s="184" t="s">
        <v>621</v>
      </c>
      <c r="CE1" s="184" t="s">
        <v>623</v>
      </c>
      <c r="CF1" s="184" t="s">
        <v>625</v>
      </c>
      <c r="CG1" s="193" t="s">
        <v>279</v>
      </c>
      <c r="CH1" s="184" t="s">
        <v>631</v>
      </c>
      <c r="CI1" s="184" t="s">
        <v>633</v>
      </c>
      <c r="CJ1" s="184" t="s">
        <v>280</v>
      </c>
      <c r="CK1" s="184" t="s">
        <v>627</v>
      </c>
      <c r="CL1" s="184" t="s">
        <v>629</v>
      </c>
      <c r="CM1" s="184" t="s">
        <v>281</v>
      </c>
      <c r="CN1" s="184" t="s">
        <v>635</v>
      </c>
      <c r="CO1" s="184" t="s">
        <v>282</v>
      </c>
      <c r="CP1" s="184" t="s">
        <v>636</v>
      </c>
      <c r="CQ1" s="181" t="s">
        <v>286</v>
      </c>
      <c r="CR1" s="193" t="s">
        <v>287</v>
      </c>
      <c r="CS1" s="184" t="s">
        <v>637</v>
      </c>
      <c r="CT1" s="184" t="s">
        <v>638</v>
      </c>
      <c r="CU1" s="184" t="s">
        <v>640</v>
      </c>
      <c r="CV1" s="184" t="s">
        <v>288</v>
      </c>
      <c r="CW1" s="184" t="s">
        <v>642</v>
      </c>
      <c r="CX1" s="184" t="s">
        <v>644</v>
      </c>
      <c r="CY1" s="184" t="s">
        <v>646</v>
      </c>
      <c r="CZ1" s="184" t="s">
        <v>648</v>
      </c>
      <c r="DA1" s="184" t="s">
        <v>650</v>
      </c>
      <c r="DB1" s="184" t="s">
        <v>652</v>
      </c>
      <c r="DC1" s="193" t="s">
        <v>289</v>
      </c>
      <c r="DD1" s="184" t="s">
        <v>290</v>
      </c>
      <c r="DE1" s="184" t="s">
        <v>654</v>
      </c>
      <c r="DF1" s="184" t="s">
        <v>291</v>
      </c>
      <c r="DG1" s="184" t="s">
        <v>656</v>
      </c>
      <c r="DH1" s="184" t="s">
        <v>658</v>
      </c>
      <c r="DI1" s="184" t="s">
        <v>660</v>
      </c>
      <c r="DJ1" s="184" t="s">
        <v>662</v>
      </c>
      <c r="DK1" s="184" t="s">
        <v>664</v>
      </c>
      <c r="DL1" s="184" t="s">
        <v>666</v>
      </c>
      <c r="DM1" s="184" t="s">
        <v>668</v>
      </c>
      <c r="DN1" s="184" t="s">
        <v>292</v>
      </c>
      <c r="DO1" s="184" t="s">
        <v>670</v>
      </c>
      <c r="DP1" s="184" t="s">
        <v>672</v>
      </c>
      <c r="DQ1" s="184" t="s">
        <v>674</v>
      </c>
      <c r="DR1" s="193" t="s">
        <v>293</v>
      </c>
      <c r="DS1" s="184" t="s">
        <v>676</v>
      </c>
      <c r="DT1" s="184" t="s">
        <v>294</v>
      </c>
      <c r="DU1" s="184" t="s">
        <v>678</v>
      </c>
      <c r="DV1" s="184" t="s">
        <v>295</v>
      </c>
      <c r="DW1" s="184" t="s">
        <v>680</v>
      </c>
      <c r="DX1" s="184" t="s">
        <v>682</v>
      </c>
      <c r="DY1" s="184" t="s">
        <v>684</v>
      </c>
      <c r="DZ1" s="184" t="s">
        <v>686</v>
      </c>
      <c r="EA1" s="184" t="s">
        <v>688</v>
      </c>
      <c r="EB1" s="184" t="s">
        <v>690</v>
      </c>
      <c r="EC1" s="184" t="s">
        <v>692</v>
      </c>
      <c r="ED1" s="184" t="s">
        <v>694</v>
      </c>
      <c r="EE1" s="184" t="s">
        <v>696</v>
      </c>
      <c r="EF1" s="184" t="s">
        <v>698</v>
      </c>
      <c r="EG1" s="184" t="s">
        <v>700</v>
      </c>
      <c r="EH1" s="193" t="s">
        <v>296</v>
      </c>
      <c r="EI1" s="184" t="s">
        <v>702</v>
      </c>
      <c r="EJ1" s="184" t="s">
        <v>297</v>
      </c>
      <c r="EK1" s="184" t="s">
        <v>704</v>
      </c>
      <c r="EL1" s="184" t="s">
        <v>706</v>
      </c>
      <c r="EM1" s="184" t="s">
        <v>298</v>
      </c>
      <c r="EN1" s="184" t="s">
        <v>708</v>
      </c>
      <c r="EO1" s="184" t="s">
        <v>710</v>
      </c>
      <c r="EP1" s="184" t="s">
        <v>299</v>
      </c>
      <c r="EQ1" s="184" t="s">
        <v>712</v>
      </c>
      <c r="ER1" s="184" t="s">
        <v>714</v>
      </c>
      <c r="ES1" s="184" t="s">
        <v>716</v>
      </c>
      <c r="ET1" s="184" t="s">
        <v>300</v>
      </c>
      <c r="EU1" s="184" t="s">
        <v>718</v>
      </c>
      <c r="EV1" s="184" t="s">
        <v>720</v>
      </c>
      <c r="EW1" s="193" t="s">
        <v>301</v>
      </c>
      <c r="EX1" s="184" t="s">
        <v>302</v>
      </c>
      <c r="EY1" s="184" t="s">
        <v>722</v>
      </c>
      <c r="EZ1" s="184" t="s">
        <v>724</v>
      </c>
      <c r="FA1" s="184" t="s">
        <v>726</v>
      </c>
      <c r="FB1" s="184" t="s">
        <v>728</v>
      </c>
      <c r="FC1" s="184" t="s">
        <v>303</v>
      </c>
      <c r="FD1" s="184" t="s">
        <v>730</v>
      </c>
      <c r="FE1" s="184" t="s">
        <v>732</v>
      </c>
      <c r="FF1" s="184" t="s">
        <v>734</v>
      </c>
      <c r="FG1" s="184" t="s">
        <v>736</v>
      </c>
      <c r="FH1" s="184" t="s">
        <v>738</v>
      </c>
      <c r="FI1" s="184" t="s">
        <v>304</v>
      </c>
      <c r="FJ1" s="184" t="s">
        <v>741</v>
      </c>
      <c r="FK1" s="184" t="s">
        <v>305</v>
      </c>
      <c r="FL1" s="184" t="s">
        <v>744</v>
      </c>
      <c r="FM1" s="184" t="s">
        <v>745</v>
      </c>
      <c r="FN1" s="184" t="s">
        <v>747</v>
      </c>
      <c r="FO1" s="184" t="s">
        <v>306</v>
      </c>
      <c r="FP1" s="184" t="s">
        <v>750</v>
      </c>
      <c r="FQ1" s="184" t="s">
        <v>751</v>
      </c>
      <c r="FR1" s="184" t="s">
        <v>753</v>
      </c>
      <c r="FS1" s="184" t="s">
        <v>307</v>
      </c>
      <c r="FT1" s="184" t="s">
        <v>756</v>
      </c>
      <c r="FU1" s="184" t="s">
        <v>758</v>
      </c>
      <c r="FV1" s="184" t="s">
        <v>760</v>
      </c>
      <c r="FW1" s="193" t="s">
        <v>308</v>
      </c>
      <c r="FX1" s="193" t="s">
        <v>309</v>
      </c>
      <c r="FY1" s="184" t="s">
        <v>315</v>
      </c>
      <c r="FZ1" s="184" t="s">
        <v>762</v>
      </c>
      <c r="GA1" s="184" t="s">
        <v>764</v>
      </c>
      <c r="GB1" s="184" t="s">
        <v>766</v>
      </c>
      <c r="GC1" s="184" t="s">
        <v>768</v>
      </c>
      <c r="GD1" s="184" t="s">
        <v>770</v>
      </c>
      <c r="GE1" s="184" t="s">
        <v>772</v>
      </c>
      <c r="GF1" s="193" t="s">
        <v>310</v>
      </c>
      <c r="GG1" s="184" t="s">
        <v>316</v>
      </c>
      <c r="GH1" s="184" t="s">
        <v>774</v>
      </c>
      <c r="GI1" s="184" t="s">
        <v>776</v>
      </c>
      <c r="GJ1" s="184" t="s">
        <v>777</v>
      </c>
      <c r="GK1" s="184" t="s">
        <v>317</v>
      </c>
      <c r="GL1" s="184" t="s">
        <v>780</v>
      </c>
      <c r="GM1" s="184" t="s">
        <v>781</v>
      </c>
      <c r="GN1" s="193" t="s">
        <v>311</v>
      </c>
      <c r="GO1" s="184" t="s">
        <v>312</v>
      </c>
      <c r="GP1" s="184" t="s">
        <v>783</v>
      </c>
      <c r="GQ1" s="184" t="s">
        <v>785</v>
      </c>
      <c r="GR1" s="184" t="s">
        <v>787</v>
      </c>
      <c r="GS1" s="184" t="s">
        <v>789</v>
      </c>
      <c r="GT1" s="184" t="s">
        <v>791</v>
      </c>
      <c r="GU1" s="193" t="s">
        <v>313</v>
      </c>
      <c r="GV1" s="184" t="s">
        <v>314</v>
      </c>
      <c r="GW1" s="184" t="s">
        <v>793</v>
      </c>
      <c r="GX1" s="184" t="s">
        <v>795</v>
      </c>
      <c r="GY1" s="184" t="s">
        <v>797</v>
      </c>
      <c r="GZ1" s="184" t="s">
        <v>799</v>
      </c>
      <c r="HA1" s="184" t="s">
        <v>801</v>
      </c>
      <c r="HB1" s="184" t="s">
        <v>803</v>
      </c>
      <c r="HC1" s="181" t="s">
        <v>318</v>
      </c>
      <c r="HD1" s="193" t="s">
        <v>319</v>
      </c>
      <c r="HE1" s="184" t="s">
        <v>320</v>
      </c>
      <c r="HF1" s="184" t="s">
        <v>805</v>
      </c>
      <c r="HG1" s="184" t="s">
        <v>807</v>
      </c>
      <c r="HH1" s="184" t="s">
        <v>809</v>
      </c>
      <c r="HI1" s="184" t="s">
        <v>811</v>
      </c>
      <c r="HJ1" s="184" t="s">
        <v>321</v>
      </c>
      <c r="HK1" s="184" t="s">
        <v>814</v>
      </c>
      <c r="HL1" s="184" t="s">
        <v>338</v>
      </c>
      <c r="HM1" s="184" t="s">
        <v>852</v>
      </c>
      <c r="HN1" s="184" t="s">
        <v>854</v>
      </c>
      <c r="HO1" s="184" t="s">
        <v>856</v>
      </c>
      <c r="HP1" s="193" t="s">
        <v>322</v>
      </c>
      <c r="HQ1" s="184" t="s">
        <v>816</v>
      </c>
      <c r="HR1" s="184" t="s">
        <v>818</v>
      </c>
      <c r="HS1" s="184" t="s">
        <v>323</v>
      </c>
      <c r="HT1" s="184" t="s">
        <v>821</v>
      </c>
      <c r="HU1" s="184" t="s">
        <v>823</v>
      </c>
      <c r="HV1" s="184" t="s">
        <v>824</v>
      </c>
      <c r="HW1" s="184" t="s">
        <v>826</v>
      </c>
      <c r="HX1" s="193" t="s">
        <v>324</v>
      </c>
      <c r="HY1" s="184" t="s">
        <v>828</v>
      </c>
      <c r="HZ1" s="184" t="s">
        <v>830</v>
      </c>
      <c r="IA1" s="184" t="s">
        <v>832</v>
      </c>
      <c r="IB1" s="184" t="s">
        <v>325</v>
      </c>
      <c r="IC1" s="184" t="s">
        <v>834</v>
      </c>
      <c r="ID1" s="184" t="s">
        <v>836</v>
      </c>
      <c r="IE1" s="184" t="s">
        <v>326</v>
      </c>
      <c r="IF1" s="184" t="s">
        <v>838</v>
      </c>
      <c r="IG1" s="184" t="s">
        <v>840</v>
      </c>
      <c r="IH1" s="184" t="s">
        <v>327</v>
      </c>
      <c r="II1" s="184" t="s">
        <v>842</v>
      </c>
      <c r="IJ1" s="184" t="s">
        <v>844</v>
      </c>
      <c r="IK1" s="184" t="s">
        <v>846</v>
      </c>
      <c r="IL1" s="184" t="s">
        <v>848</v>
      </c>
      <c r="IM1" s="184" t="s">
        <v>328</v>
      </c>
      <c r="IN1" s="184" t="s">
        <v>850</v>
      </c>
      <c r="IO1" s="193" t="s">
        <v>329</v>
      </c>
      <c r="IP1" s="184" t="s">
        <v>858</v>
      </c>
      <c r="IQ1" s="184" t="s">
        <v>860</v>
      </c>
      <c r="IR1" s="184" t="s">
        <v>330</v>
      </c>
      <c r="IS1" s="184" t="s">
        <v>862</v>
      </c>
      <c r="IT1" s="184" t="s">
        <v>864</v>
      </c>
      <c r="IU1" s="184" t="s">
        <v>866</v>
      </c>
      <c r="IV1" s="193" t="s">
        <v>331</v>
      </c>
      <c r="IW1" s="184" t="s">
        <v>868</v>
      </c>
      <c r="IX1" s="184" t="s">
        <v>332</v>
      </c>
      <c r="IY1" s="184" t="s">
        <v>871</v>
      </c>
      <c r="IZ1" s="184" t="s">
        <v>873</v>
      </c>
      <c r="JA1" s="184" t="s">
        <v>875</v>
      </c>
      <c r="JB1" s="184" t="s">
        <v>877</v>
      </c>
      <c r="JC1" s="184" t="s">
        <v>879</v>
      </c>
      <c r="JD1" s="184" t="s">
        <v>881</v>
      </c>
      <c r="JE1" s="184" t="s">
        <v>333</v>
      </c>
      <c r="JF1" s="184" t="s">
        <v>884</v>
      </c>
      <c r="JG1" s="184" t="s">
        <v>886</v>
      </c>
      <c r="JH1" s="184" t="s">
        <v>888</v>
      </c>
      <c r="JI1" s="184" t="s">
        <v>890</v>
      </c>
      <c r="JJ1" s="184" t="s">
        <v>892</v>
      </c>
      <c r="JK1" s="184" t="s">
        <v>894</v>
      </c>
      <c r="JL1" s="184" t="s">
        <v>896</v>
      </c>
      <c r="JM1" s="184" t="s">
        <v>898</v>
      </c>
      <c r="JN1" s="184" t="s">
        <v>334</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335</v>
      </c>
      <c r="KP1" s="184" t="s">
        <v>952</v>
      </c>
      <c r="KQ1" s="184" t="s">
        <v>336</v>
      </c>
      <c r="KR1" s="184" t="s">
        <v>955</v>
      </c>
      <c r="KS1" s="184" t="s">
        <v>957</v>
      </c>
      <c r="KT1" s="184" t="s">
        <v>959</v>
      </c>
      <c r="KU1" s="184" t="s">
        <v>961</v>
      </c>
      <c r="KV1" s="184" t="s">
        <v>337</v>
      </c>
      <c r="KW1" s="184" t="s">
        <v>964</v>
      </c>
      <c r="KX1" s="184" t="s">
        <v>966</v>
      </c>
      <c r="KY1" s="184" t="s">
        <v>968</v>
      </c>
      <c r="KZ1" s="184" t="s">
        <v>970</v>
      </c>
      <c r="LA1" s="184" t="s">
        <v>972</v>
      </c>
      <c r="LB1" s="184" t="s">
        <v>974</v>
      </c>
      <c r="LC1" s="184" t="s">
        <v>976</v>
      </c>
      <c r="LD1" s="181" t="s">
        <v>339</v>
      </c>
      <c r="LE1" s="193" t="s">
        <v>340</v>
      </c>
      <c r="LF1" s="184" t="s">
        <v>341</v>
      </c>
      <c r="LG1" s="184" t="s">
        <v>355</v>
      </c>
      <c r="LH1" s="184" t="s">
        <v>978</v>
      </c>
      <c r="LI1" s="184" t="s">
        <v>980</v>
      </c>
      <c r="LJ1" s="184" t="s">
        <v>982</v>
      </c>
      <c r="LK1" s="184" t="s">
        <v>984</v>
      </c>
      <c r="LL1" s="184" t="s">
        <v>356</v>
      </c>
      <c r="LM1" s="184" t="s">
        <v>986</v>
      </c>
      <c r="LN1" s="184" t="s">
        <v>357</v>
      </c>
      <c r="LO1" s="184" t="s">
        <v>988</v>
      </c>
      <c r="LP1" s="184" t="s">
        <v>342</v>
      </c>
      <c r="LQ1" s="184" t="s">
        <v>990</v>
      </c>
      <c r="LR1" s="184" t="s">
        <v>358</v>
      </c>
      <c r="LS1" s="184" t="s">
        <v>992</v>
      </c>
      <c r="LT1" s="184" t="s">
        <v>994</v>
      </c>
      <c r="LU1" s="184" t="s">
        <v>359</v>
      </c>
      <c r="LV1" s="193" t="s">
        <v>343</v>
      </c>
      <c r="LW1" s="184" t="s">
        <v>344</v>
      </c>
      <c r="LX1" s="184" t="s">
        <v>996</v>
      </c>
      <c r="LY1" s="184" t="s">
        <v>998</v>
      </c>
      <c r="LZ1" s="184" t="s">
        <v>999</v>
      </c>
      <c r="MA1" s="184" t="s">
        <v>1001</v>
      </c>
      <c r="MB1" s="184" t="s">
        <v>1002</v>
      </c>
      <c r="MC1" s="184" t="s">
        <v>1004</v>
      </c>
      <c r="MD1" s="184" t="s">
        <v>1006</v>
      </c>
      <c r="ME1" s="184" t="s">
        <v>1008</v>
      </c>
      <c r="MF1" s="184" t="s">
        <v>1010</v>
      </c>
      <c r="MG1" s="184" t="s">
        <v>345</v>
      </c>
      <c r="MH1" s="184" t="s">
        <v>1013</v>
      </c>
      <c r="MI1" s="184" t="s">
        <v>1014</v>
      </c>
      <c r="MJ1" s="184" t="s">
        <v>1016</v>
      </c>
      <c r="MK1" s="184" t="s">
        <v>346</v>
      </c>
      <c r="ML1" s="184" t="s">
        <v>1019</v>
      </c>
      <c r="MM1" s="184" t="s">
        <v>1020</v>
      </c>
      <c r="MN1" s="184" t="s">
        <v>1022</v>
      </c>
      <c r="MO1" s="184" t="s">
        <v>1024</v>
      </c>
      <c r="MP1" s="184" t="s">
        <v>347</v>
      </c>
      <c r="MQ1" s="184" t="s">
        <v>1027</v>
      </c>
      <c r="MR1" s="184" t="s">
        <v>1029</v>
      </c>
      <c r="MS1" s="184" t="s">
        <v>1031</v>
      </c>
      <c r="MT1" s="184" t="s">
        <v>1033</v>
      </c>
      <c r="MU1" s="184" t="s">
        <v>348</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349</v>
      </c>
      <c r="NI1" s="184" t="s">
        <v>350</v>
      </c>
      <c r="NJ1" s="184" t="s">
        <v>1059</v>
      </c>
      <c r="NK1" s="184" t="s">
        <v>1061</v>
      </c>
      <c r="NL1" s="184" t="s">
        <v>1063</v>
      </c>
      <c r="NM1" s="184" t="s">
        <v>1065</v>
      </c>
      <c r="NN1" s="193" t="s">
        <v>351</v>
      </c>
      <c r="NO1" s="184" t="s">
        <v>352</v>
      </c>
      <c r="NP1" s="184" t="s">
        <v>1066</v>
      </c>
      <c r="NQ1" s="184" t="s">
        <v>353</v>
      </c>
      <c r="NR1" s="184" t="s">
        <v>1068</v>
      </c>
      <c r="NS1" s="184" t="s">
        <v>1070</v>
      </c>
      <c r="NT1" s="184" t="s">
        <v>354</v>
      </c>
      <c r="NU1" s="184" t="s">
        <v>1072</v>
      </c>
      <c r="NV1" s="181" t="s">
        <v>360</v>
      </c>
      <c r="NW1" s="193" t="s">
        <v>361</v>
      </c>
      <c r="NX1" s="184" t="s">
        <v>362</v>
      </c>
      <c r="NY1" s="184" t="s">
        <v>1075</v>
      </c>
      <c r="NZ1" s="184" t="s">
        <v>1077</v>
      </c>
      <c r="OA1" s="184" t="s">
        <v>363</v>
      </c>
      <c r="OB1" s="184" t="s">
        <v>373</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374</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364</v>
      </c>
      <c r="QA1" s="184" t="s">
        <v>1175</v>
      </c>
      <c r="QB1" s="184" t="s">
        <v>1177</v>
      </c>
      <c r="QC1" s="184" t="s">
        <v>1179</v>
      </c>
      <c r="QD1" s="184" t="s">
        <v>1181</v>
      </c>
      <c r="QE1" s="184" t="s">
        <v>1183</v>
      </c>
      <c r="QF1" s="193" t="s">
        <v>365</v>
      </c>
      <c r="QG1" s="184" t="s">
        <v>366</v>
      </c>
      <c r="QH1" s="184" t="s">
        <v>1185</v>
      </c>
      <c r="QI1" s="184" t="s">
        <v>1187</v>
      </c>
      <c r="QJ1" s="184" t="s">
        <v>1189</v>
      </c>
      <c r="QK1" s="184" t="s">
        <v>1191</v>
      </c>
      <c r="QL1" s="184" t="s">
        <v>1193</v>
      </c>
      <c r="QM1" s="184" t="s">
        <v>1195</v>
      </c>
      <c r="QN1" s="193" t="s">
        <v>367</v>
      </c>
      <c r="QO1" s="184" t="s">
        <v>1197</v>
      </c>
      <c r="QP1" s="184" t="s">
        <v>368</v>
      </c>
      <c r="QQ1" s="184" t="s">
        <v>375</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369</v>
      </c>
      <c r="RG1" s="184" t="s">
        <v>370</v>
      </c>
      <c r="RH1" s="184" t="s">
        <v>1227</v>
      </c>
      <c r="RI1" s="184" t="s">
        <v>1229</v>
      </c>
      <c r="RJ1" s="193" t="s">
        <v>371</v>
      </c>
      <c r="RK1" s="184" t="s">
        <v>372</v>
      </c>
      <c r="RL1" s="184" t="s">
        <v>1231</v>
      </c>
      <c r="RM1" s="184" t="s">
        <v>1232</v>
      </c>
      <c r="RN1" s="184" t="s">
        <v>1233</v>
      </c>
      <c r="RO1" s="184" t="s">
        <v>1234</v>
      </c>
      <c r="RP1" s="184" t="s">
        <v>1236</v>
      </c>
      <c r="RQ1" s="184" t="s">
        <v>1237</v>
      </c>
      <c r="RR1" s="184" t="s">
        <v>1239</v>
      </c>
      <c r="RS1" s="184" t="s">
        <v>1240</v>
      </c>
      <c r="RT1" s="181" t="s">
        <v>376</v>
      </c>
      <c r="RU1" s="193" t="s">
        <v>377</v>
      </c>
      <c r="RV1" s="184" t="s">
        <v>378</v>
      </c>
      <c r="RW1" s="184" t="s">
        <v>1242</v>
      </c>
      <c r="RX1" s="184" t="s">
        <v>1244</v>
      </c>
      <c r="RY1" s="184" t="s">
        <v>379</v>
      </c>
      <c r="RZ1" s="184" t="s">
        <v>1246</v>
      </c>
      <c r="SA1" s="184" t="s">
        <v>1248</v>
      </c>
      <c r="SB1" s="184" t="s">
        <v>1250</v>
      </c>
      <c r="SC1" s="184" t="s">
        <v>1252</v>
      </c>
      <c r="SD1" s="193" t="s">
        <v>380</v>
      </c>
      <c r="SE1" s="184" t="s">
        <v>381</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382</v>
      </c>
      <c r="SV1" s="193" t="s">
        <v>383</v>
      </c>
      <c r="SW1" s="184" t="s">
        <v>384</v>
      </c>
      <c r="SX1" s="184" t="s">
        <v>1284</v>
      </c>
      <c r="SY1" s="184" t="s">
        <v>1286</v>
      </c>
      <c r="SZ1" s="184" t="s">
        <v>1288</v>
      </c>
      <c r="TA1" s="184" t="s">
        <v>1290</v>
      </c>
      <c r="TB1" s="184" t="s">
        <v>1292</v>
      </c>
      <c r="TC1" s="184" t="s">
        <v>385</v>
      </c>
      <c r="TD1" s="184" t="s">
        <v>1294</v>
      </c>
      <c r="TE1" s="184" t="s">
        <v>1296</v>
      </c>
      <c r="TF1" s="184" t="s">
        <v>1298</v>
      </c>
      <c r="TG1" s="184" t="s">
        <v>1300</v>
      </c>
      <c r="TH1" s="184" t="s">
        <v>1302</v>
      </c>
      <c r="TI1" s="184" t="s">
        <v>1304</v>
      </c>
      <c r="TJ1" s="193" t="s">
        <v>386</v>
      </c>
      <c r="TK1" s="184" t="s">
        <v>387</v>
      </c>
      <c r="TL1" s="184" t="s">
        <v>388</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1463</v>
      </c>
      <c r="K2" s="124" t="s">
        <v>1377</v>
      </c>
      <c r="L2" s="124" t="s">
        <v>1378</v>
      </c>
      <c r="M2" s="124" t="s">
        <v>1379</v>
      </c>
      <c r="N2" s="124" t="s">
        <v>1380</v>
      </c>
      <c r="O2" s="124" t="s">
        <v>1381</v>
      </c>
      <c r="R2" s="124" t="s">
        <v>137</v>
      </c>
      <c r="S2" s="124" t="s">
        <v>1451</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397</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26">
        <f>SUM(F17:F51)</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c r="E13" s="95"/>
      <c r="F13" s="95"/>
      <c r="G13" s="95"/>
      <c r="H13" s="76"/>
      <c r="I13" s="76"/>
      <c r="J13" s="76"/>
      <c r="K13" s="114"/>
    </row>
    <row r="14" spans="1:555" ht="18.75" x14ac:dyDescent="0.25">
      <c r="B14" s="9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139</v>
      </c>
      <c r="H16" s="138" t="s">
        <v>46</v>
      </c>
      <c r="I16" s="135" t="s">
        <v>140</v>
      </c>
      <c r="J16" s="135" t="s">
        <v>420</v>
      </c>
      <c r="K16" s="135" t="s">
        <v>421</v>
      </c>
      <c r="L16" s="135" t="s">
        <v>477</v>
      </c>
    </row>
    <row r="17" spans="3:12" x14ac:dyDescent="0.25">
      <c r="C17" s="143"/>
      <c r="D17" s="160"/>
      <c r="E17" s="117"/>
      <c r="F17" s="99">
        <f t="shared" ref="F17:F51" si="0">D17*E17</f>
        <v>0</v>
      </c>
      <c r="G17" s="163" t="s">
        <v>137</v>
      </c>
      <c r="H17" s="144" t="s">
        <v>1079</v>
      </c>
      <c r="I17" s="132" t="str">
        <f>VLOOKUP(H17,Presupuesto!$B$11:$C$565,2,0)</f>
        <v>BECAS</v>
      </c>
      <c r="J17" s="225" t="s">
        <v>1463</v>
      </c>
      <c r="K17" s="100" t="s">
        <v>404</v>
      </c>
      <c r="L17" s="100"/>
    </row>
    <row r="18" spans="3:12" x14ac:dyDescent="0.25">
      <c r="C18" s="143"/>
      <c r="D18" s="160"/>
      <c r="E18" s="125"/>
      <c r="F18" s="99">
        <f t="shared" si="0"/>
        <v>0</v>
      </c>
      <c r="G18" s="163"/>
      <c r="H18" s="144" t="s">
        <v>1081</v>
      </c>
      <c r="I18" s="132" t="str">
        <f>VLOOKUP(H18,Presupuesto!$B$11:$C$565,2,0)</f>
        <v>BECAS ESTUDIANTES DE PREGRADO (PLAN REFORMA)</v>
      </c>
      <c r="J18" s="100" t="str">
        <f>$J$17</f>
        <v>Posgrado</v>
      </c>
      <c r="K18" s="100" t="s">
        <v>422</v>
      </c>
      <c r="L18" s="100"/>
    </row>
    <row r="19" spans="3:12" x14ac:dyDescent="0.25">
      <c r="C19" s="143"/>
      <c r="D19" s="160"/>
      <c r="E19" s="125"/>
      <c r="F19" s="99">
        <f t="shared" si="0"/>
        <v>0</v>
      </c>
      <c r="G19" s="163"/>
      <c r="H19" s="144" t="s">
        <v>1083</v>
      </c>
      <c r="I19" s="132" t="str">
        <f>VLOOKUP(H19,Presupuesto!$B$11:$C$565,2,0)</f>
        <v>BECAS CONVENIO MINISTERIO SALUD -IHSS-UNAH</v>
      </c>
      <c r="J19" s="100" t="str">
        <f t="shared" ref="J19:J50" si="1">$J$17</f>
        <v>Posgrado</v>
      </c>
      <c r="K19" s="100" t="s">
        <v>422</v>
      </c>
      <c r="L19" s="100"/>
    </row>
    <row r="20" spans="3:12" x14ac:dyDescent="0.25">
      <c r="C20" s="143"/>
      <c r="D20" s="160"/>
      <c r="E20" s="125"/>
      <c r="F20" s="99">
        <f t="shared" si="0"/>
        <v>0</v>
      </c>
      <c r="G20" s="163"/>
      <c r="H20" s="144" t="s">
        <v>1085</v>
      </c>
      <c r="I20" s="132" t="str">
        <f>VLOOKUP(H20,Presupuesto!$B$11:$C$565,2,0)</f>
        <v>BECAS DE ACTUALIZACION Y CAPACITACION DOCENTE</v>
      </c>
      <c r="J20" s="100" t="str">
        <f t="shared" si="1"/>
        <v>Posgrado</v>
      </c>
      <c r="K20" s="100" t="s">
        <v>422</v>
      </c>
      <c r="L20" s="100"/>
    </row>
    <row r="21" spans="3:12" x14ac:dyDescent="0.25">
      <c r="C21" s="143"/>
      <c r="D21" s="160"/>
      <c r="E21" s="125"/>
      <c r="F21" s="99">
        <f t="shared" si="0"/>
        <v>0</v>
      </c>
      <c r="G21" s="163"/>
      <c r="H21" s="144" t="s">
        <v>1087</v>
      </c>
      <c r="I21" s="132" t="str">
        <f>VLOOKUP(H21,Presupuesto!$B$11:$C$565,2,0)</f>
        <v>BECAS EXCELENCIA ACADEMICA</v>
      </c>
      <c r="J21" s="100" t="str">
        <f t="shared" si="1"/>
        <v>Posgrado</v>
      </c>
      <c r="K21" s="100" t="s">
        <v>422</v>
      </c>
      <c r="L21" s="100"/>
    </row>
    <row r="22" spans="3:12" x14ac:dyDescent="0.25">
      <c r="C22" s="143"/>
      <c r="D22" s="160"/>
      <c r="E22" s="125"/>
      <c r="F22" s="99">
        <f t="shared" si="0"/>
        <v>0</v>
      </c>
      <c r="G22" s="163"/>
      <c r="H22" s="144" t="s">
        <v>1089</v>
      </c>
      <c r="I22" s="132" t="str">
        <f>VLOOKUP(H22,Presupuesto!$B$11:$C$565,2,0)</f>
        <v>BECAS PARA HIJOS DE LOS TRABAJADORES</v>
      </c>
      <c r="J22" s="100" t="str">
        <f t="shared" si="1"/>
        <v>Posgrado</v>
      </c>
      <c r="K22" s="100" t="s">
        <v>411</v>
      </c>
      <c r="L22" s="100"/>
    </row>
    <row r="23" spans="3:12" x14ac:dyDescent="0.25">
      <c r="C23" s="143"/>
      <c r="D23" s="160"/>
      <c r="E23" s="125"/>
      <c r="F23" s="99">
        <f t="shared" si="0"/>
        <v>0</v>
      </c>
      <c r="G23" s="163"/>
      <c r="H23" s="144" t="s">
        <v>1091</v>
      </c>
      <c r="I23" s="132" t="str">
        <f>VLOOKUP(H23,Presupuesto!$B$11:$C$565,2,0)</f>
        <v>BECAS POST GRADO ECONOMIA</v>
      </c>
      <c r="J23" s="100" t="str">
        <f t="shared" si="1"/>
        <v>Posgrado</v>
      </c>
      <c r="K23" s="100" t="s">
        <v>422</v>
      </c>
      <c r="L23" s="100"/>
    </row>
    <row r="24" spans="3:12" x14ac:dyDescent="0.25">
      <c r="C24" s="143"/>
      <c r="D24" s="160"/>
      <c r="E24" s="125"/>
      <c r="F24" s="99">
        <f t="shared" si="0"/>
        <v>0</v>
      </c>
      <c r="G24" s="163"/>
      <c r="H24" s="144" t="s">
        <v>1093</v>
      </c>
      <c r="I24" s="132" t="str">
        <f>VLOOKUP(H24,Presupuesto!$B$11:$C$565,2,0)</f>
        <v>BECAS POST-GRADO DE TRABAJO SOCIAL</v>
      </c>
      <c r="J24" s="100" t="str">
        <f t="shared" si="1"/>
        <v>Posgrado</v>
      </c>
      <c r="K24" s="100" t="s">
        <v>422</v>
      </c>
      <c r="L24" s="100"/>
    </row>
    <row r="25" spans="3:12" x14ac:dyDescent="0.25">
      <c r="C25" s="143"/>
      <c r="D25" s="160"/>
      <c r="E25" s="125"/>
      <c r="F25" s="99">
        <f t="shared" si="0"/>
        <v>0</v>
      </c>
      <c r="G25" s="163"/>
      <c r="H25" s="144" t="s">
        <v>1095</v>
      </c>
      <c r="I25" s="132" t="str">
        <f>VLOOKUP(H25,Presupuesto!$B$11:$C$565,2,0)</f>
        <v>BECAS PROFESIONALIZANTES DOCENTE (PLAN DE REFORMA)</v>
      </c>
      <c r="J25" s="100" t="str">
        <f t="shared" si="1"/>
        <v>Posgrado</v>
      </c>
      <c r="K25" s="100" t="s">
        <v>422</v>
      </c>
      <c r="L25" s="100"/>
    </row>
    <row r="26" spans="3:12" x14ac:dyDescent="0.25">
      <c r="C26" s="143"/>
      <c r="D26" s="160"/>
      <c r="E26" s="125"/>
      <c r="F26" s="99">
        <f t="shared" si="0"/>
        <v>0</v>
      </c>
      <c r="G26" s="163"/>
      <c r="H26" s="144" t="s">
        <v>1097</v>
      </c>
      <c r="I26" s="132" t="str">
        <f>VLOOKUP(H26,Presupuesto!$B$11:$C$565,2,0)</f>
        <v>PRESTAMOS A ESTUDIANTES</v>
      </c>
      <c r="J26" s="100" t="str">
        <f t="shared" si="1"/>
        <v>Posgrado</v>
      </c>
      <c r="K26" s="100" t="s">
        <v>422</v>
      </c>
      <c r="L26" s="100"/>
    </row>
    <row r="27" spans="3:12" x14ac:dyDescent="0.25">
      <c r="C27" s="143"/>
      <c r="D27" s="160"/>
      <c r="E27" s="125"/>
      <c r="F27" s="99">
        <f t="shared" si="0"/>
        <v>0</v>
      </c>
      <c r="G27" s="163"/>
      <c r="H27" s="144" t="s">
        <v>1099</v>
      </c>
      <c r="I27" s="132" t="str">
        <f>VLOOKUP(H27,Presupuesto!$B$11:$C$565,2,0)</f>
        <v>BECAS TALLERES EMPLEADOS A ESTUDIANTES</v>
      </c>
      <c r="J27" s="100" t="str">
        <f t="shared" si="1"/>
        <v>Posgrado</v>
      </c>
      <c r="K27" s="100" t="s">
        <v>422</v>
      </c>
      <c r="L27" s="100"/>
    </row>
    <row r="28" spans="3:12" x14ac:dyDescent="0.25">
      <c r="C28" s="143"/>
      <c r="D28" s="160"/>
      <c r="E28" s="125"/>
      <c r="F28" s="99">
        <f t="shared" si="0"/>
        <v>0</v>
      </c>
      <c r="G28" s="163"/>
      <c r="H28" s="144" t="s">
        <v>1101</v>
      </c>
      <c r="I28" s="132" t="str">
        <f>VLOOKUP(H28,Presupuesto!$B$11:$C$565,2,0)</f>
        <v>BECAS EXTERNAS DE INVESTIGACION</v>
      </c>
      <c r="J28" s="100" t="str">
        <f t="shared" si="1"/>
        <v>Posgrado</v>
      </c>
      <c r="K28" s="100" t="s">
        <v>422</v>
      </c>
      <c r="L28" s="100"/>
    </row>
    <row r="29" spans="3:12" x14ac:dyDescent="0.25">
      <c r="C29" s="143"/>
      <c r="D29" s="160"/>
      <c r="E29" s="125"/>
      <c r="F29" s="99">
        <f t="shared" si="0"/>
        <v>0</v>
      </c>
      <c r="G29" s="163"/>
      <c r="H29" s="144" t="s">
        <v>1103</v>
      </c>
      <c r="I29" s="132" t="str">
        <f>VLOOKUP(H29,Presupuesto!$B$11:$C$565,2,0)</f>
        <v>BECAS SUSTANTIVAS DE INVESTIGACIÓN</v>
      </c>
      <c r="J29" s="100" t="str">
        <f t="shared" si="1"/>
        <v>Posgrado</v>
      </c>
      <c r="K29" s="100" t="s">
        <v>422</v>
      </c>
      <c r="L29" s="100"/>
    </row>
    <row r="30" spans="3:12" x14ac:dyDescent="0.25">
      <c r="C30" s="143"/>
      <c r="D30" s="160"/>
      <c r="E30" s="125"/>
      <c r="F30" s="99">
        <f t="shared" si="0"/>
        <v>0</v>
      </c>
      <c r="G30" s="163"/>
      <c r="H30" s="144" t="s">
        <v>1105</v>
      </c>
      <c r="I30" s="132" t="str">
        <f>VLOOKUP(H30,Presupuesto!$B$11:$C$565,2,0)</f>
        <v>BECAS DE INVEST, PARA ESTUD. DE PREGRADO</v>
      </c>
      <c r="J30" s="100" t="str">
        <f t="shared" si="1"/>
        <v>Posgrado</v>
      </c>
      <c r="K30" s="100" t="s">
        <v>422</v>
      </c>
      <c r="L30" s="100"/>
    </row>
    <row r="31" spans="3:12" x14ac:dyDescent="0.25">
      <c r="C31" s="143"/>
      <c r="D31" s="160"/>
      <c r="E31" s="125"/>
      <c r="F31" s="99">
        <f t="shared" si="0"/>
        <v>0</v>
      </c>
      <c r="G31" s="163"/>
      <c r="H31" s="144" t="s">
        <v>1107</v>
      </c>
      <c r="I31" s="132" t="str">
        <f>VLOOKUP(H31,Presupuesto!$B$11:$C$565,2,0)</f>
        <v>BECAS DE INVEST. PARA DOC.DE POST-GRADO</v>
      </c>
      <c r="J31" s="100" t="str">
        <f t="shared" si="1"/>
        <v>Posgrado</v>
      </c>
      <c r="K31" s="100" t="s">
        <v>422</v>
      </c>
      <c r="L31" s="100"/>
    </row>
    <row r="32" spans="3:12" x14ac:dyDescent="0.25">
      <c r="C32" s="143"/>
      <c r="D32" s="160"/>
      <c r="E32" s="125"/>
      <c r="F32" s="99">
        <f t="shared" si="0"/>
        <v>0</v>
      </c>
      <c r="G32" s="163"/>
      <c r="H32" s="144" t="s">
        <v>1109</v>
      </c>
      <c r="I32" s="132" t="str">
        <f>VLOOKUP(H32,Presupuesto!$B$11:$C$565,2,0)</f>
        <v>BECAS BÁSICAS DE INVESTIGACIÓN</v>
      </c>
      <c r="J32" s="100" t="str">
        <f t="shared" si="1"/>
        <v>Posgrado</v>
      </c>
      <c r="K32" s="100" t="s">
        <v>422</v>
      </c>
      <c r="L32" s="100"/>
    </row>
    <row r="33" spans="3:12" x14ac:dyDescent="0.25">
      <c r="C33" s="143"/>
      <c r="D33" s="160"/>
      <c r="E33" s="125"/>
      <c r="F33" s="99">
        <f t="shared" si="0"/>
        <v>0</v>
      </c>
      <c r="G33" s="163"/>
      <c r="H33" s="144" t="s">
        <v>1111</v>
      </c>
      <c r="I33" s="132" t="str">
        <f>VLOOKUP(H33,Presupuesto!$B$11:$C$565,2,0)</f>
        <v>BECAS RELEVO GENERACIONAL</v>
      </c>
      <c r="J33" s="100" t="str">
        <f t="shared" si="1"/>
        <v>Posgrado</v>
      </c>
      <c r="K33" s="100" t="s">
        <v>422</v>
      </c>
      <c r="L33" s="100"/>
    </row>
    <row r="34" spans="3:12" x14ac:dyDescent="0.25">
      <c r="C34" s="143"/>
      <c r="D34" s="160"/>
      <c r="E34" s="125"/>
      <c r="F34" s="99">
        <f t="shared" si="0"/>
        <v>0</v>
      </c>
      <c r="G34" s="163"/>
      <c r="H34" s="144" t="s">
        <v>1113</v>
      </c>
      <c r="I34" s="132" t="str">
        <f>VLOOKUP(H34,Presupuesto!$B$11:$C$565,2,0)</f>
        <v>BECAS DE EQUIDAD</v>
      </c>
      <c r="J34" s="100" t="str">
        <f t="shared" si="1"/>
        <v>Posgrado</v>
      </c>
      <c r="K34" s="100" t="s">
        <v>422</v>
      </c>
      <c r="L34" s="100"/>
    </row>
    <row r="35" spans="3:12" x14ac:dyDescent="0.25">
      <c r="C35" s="143"/>
      <c r="D35" s="160"/>
      <c r="E35" s="125"/>
      <c r="F35" s="99">
        <f t="shared" si="0"/>
        <v>0</v>
      </c>
      <c r="G35" s="163"/>
      <c r="H35" s="144" t="s">
        <v>1115</v>
      </c>
      <c r="I35" s="132" t="str">
        <f>VLOOKUP(H35,Presupuesto!$B$11:$C$565,2,0)</f>
        <v>PREMIOS AL INVESTIGADOR</v>
      </c>
      <c r="J35" s="100" t="str">
        <f t="shared" si="1"/>
        <v>Posgrado</v>
      </c>
      <c r="K35" s="100" t="s">
        <v>422</v>
      </c>
      <c r="L35" s="100"/>
    </row>
    <row r="36" spans="3:12" x14ac:dyDescent="0.25">
      <c r="C36" s="143"/>
      <c r="D36" s="160"/>
      <c r="E36" s="125"/>
      <c r="F36" s="99">
        <f t="shared" si="0"/>
        <v>0</v>
      </c>
      <c r="G36" s="163"/>
      <c r="H36" s="144" t="s">
        <v>1117</v>
      </c>
      <c r="I36" s="132" t="str">
        <f>VLOOKUP(H36,Presupuesto!$B$11:$C$565,2,0)</f>
        <v>BECAS DE INV. PARA ESTUDIANTES DE POSTGRADO</v>
      </c>
      <c r="J36" s="100" t="str">
        <f t="shared" si="1"/>
        <v>Posgrado</v>
      </c>
      <c r="K36" s="100" t="s">
        <v>422</v>
      </c>
      <c r="L36" s="100"/>
    </row>
    <row r="37" spans="3:12" x14ac:dyDescent="0.25">
      <c r="C37" s="143"/>
      <c r="D37" s="160"/>
      <c r="E37" s="125"/>
      <c r="F37" s="99">
        <f t="shared" si="0"/>
        <v>0</v>
      </c>
      <c r="G37" s="163"/>
      <c r="H37" s="144" t="s">
        <v>1119</v>
      </c>
      <c r="I37" s="132" t="str">
        <f>VLOOKUP(H37,Presupuesto!$B$11:$C$565,2,0)</f>
        <v>Becas Especiales de Investigación</v>
      </c>
      <c r="J37" s="100" t="str">
        <f t="shared" si="1"/>
        <v>Posgrado</v>
      </c>
      <c r="K37" s="100" t="s">
        <v>422</v>
      </c>
      <c r="L37" s="100"/>
    </row>
    <row r="38" spans="3:12" x14ac:dyDescent="0.25">
      <c r="C38" s="143"/>
      <c r="D38" s="160"/>
      <c r="E38" s="125"/>
      <c r="F38" s="99">
        <f t="shared" si="0"/>
        <v>0</v>
      </c>
      <c r="G38" s="163"/>
      <c r="H38" s="144"/>
      <c r="I38" s="132" t="e">
        <f>VLOOKUP(H38,Presupuesto!$B$11:$C$565,2,0)</f>
        <v>#N/A</v>
      </c>
      <c r="J38" s="100" t="str">
        <f t="shared" si="1"/>
        <v>Posgrado</v>
      </c>
      <c r="K38" s="100" t="s">
        <v>422</v>
      </c>
      <c r="L38" s="100"/>
    </row>
    <row r="39" spans="3:12" x14ac:dyDescent="0.25">
      <c r="C39" s="145"/>
      <c r="D39" s="160"/>
      <c r="E39" s="120"/>
      <c r="F39" s="99">
        <f t="shared" si="0"/>
        <v>0</v>
      </c>
      <c r="G39" s="163"/>
      <c r="H39" s="146"/>
      <c r="I39" s="132" t="e">
        <f>VLOOKUP(H39,Presupuesto!$B$11:$C$565,2,0)</f>
        <v>#N/A</v>
      </c>
      <c r="J39" s="100" t="str">
        <f t="shared" si="1"/>
        <v>Posgrado</v>
      </c>
      <c r="K39" s="100" t="s">
        <v>422</v>
      </c>
      <c r="L39" s="100"/>
    </row>
    <row r="40" spans="3:12" x14ac:dyDescent="0.25">
      <c r="C40" s="145"/>
      <c r="D40" s="160"/>
      <c r="E40" s="120"/>
      <c r="F40" s="99">
        <f t="shared" si="0"/>
        <v>0</v>
      </c>
      <c r="G40" s="163"/>
      <c r="H40" s="146"/>
      <c r="I40" s="132" t="e">
        <f>VLOOKUP(H40,Presupuesto!$B$11:$C$565,2,0)</f>
        <v>#N/A</v>
      </c>
      <c r="J40" s="100" t="str">
        <f t="shared" si="1"/>
        <v>Posgrado</v>
      </c>
      <c r="K40" s="100" t="s">
        <v>422</v>
      </c>
      <c r="L40" s="100"/>
    </row>
    <row r="41" spans="3:12" x14ac:dyDescent="0.25">
      <c r="C41" s="145"/>
      <c r="D41" s="160"/>
      <c r="E41" s="120"/>
      <c r="F41" s="99">
        <f t="shared" si="0"/>
        <v>0</v>
      </c>
      <c r="G41" s="163"/>
      <c r="H41" s="146"/>
      <c r="I41" s="132" t="e">
        <f>VLOOKUP(H41,Presupuesto!$B$11:$C$565,2,0)</f>
        <v>#N/A</v>
      </c>
      <c r="J41" s="100" t="str">
        <f t="shared" si="1"/>
        <v>Posgrado</v>
      </c>
      <c r="K41" s="100" t="s">
        <v>422</v>
      </c>
      <c r="L41" s="100"/>
    </row>
    <row r="42" spans="3:12" x14ac:dyDescent="0.25">
      <c r="C42" s="145"/>
      <c r="D42" s="160"/>
      <c r="E42" s="120"/>
      <c r="F42" s="99">
        <f t="shared" si="0"/>
        <v>0</v>
      </c>
      <c r="G42" s="163"/>
      <c r="H42" s="146"/>
      <c r="I42" s="132" t="e">
        <f>VLOOKUP(H42,Presupuesto!$B$11:$C$565,2,0)</f>
        <v>#N/A</v>
      </c>
      <c r="J42" s="100" t="str">
        <f t="shared" si="1"/>
        <v>Posgrado</v>
      </c>
      <c r="K42" s="100" t="s">
        <v>422</v>
      </c>
      <c r="L42" s="100"/>
    </row>
    <row r="43" spans="3:12" x14ac:dyDescent="0.25">
      <c r="C43" s="145"/>
      <c r="D43" s="160"/>
      <c r="E43" s="120"/>
      <c r="F43" s="99">
        <f t="shared" si="0"/>
        <v>0</v>
      </c>
      <c r="G43" s="163"/>
      <c r="H43" s="146"/>
      <c r="I43" s="132" t="e">
        <f>VLOOKUP(H43,Presupuesto!$B$11:$C$565,2,0)</f>
        <v>#N/A</v>
      </c>
      <c r="J43" s="100" t="str">
        <f t="shared" si="1"/>
        <v>Posgrado</v>
      </c>
      <c r="K43" s="100" t="s">
        <v>422</v>
      </c>
      <c r="L43" s="100"/>
    </row>
    <row r="44" spans="3:12" x14ac:dyDescent="0.25">
      <c r="C44" s="145"/>
      <c r="D44" s="160"/>
      <c r="E44" s="120"/>
      <c r="F44" s="99">
        <f t="shared" si="0"/>
        <v>0</v>
      </c>
      <c r="G44" s="163"/>
      <c r="H44" s="146"/>
      <c r="I44" s="132" t="e">
        <f>VLOOKUP(H44,Presupuesto!$B$11:$C$565,2,0)</f>
        <v>#N/A</v>
      </c>
      <c r="J44" s="100" t="str">
        <f t="shared" si="1"/>
        <v>Posgrado</v>
      </c>
      <c r="K44" s="100" t="s">
        <v>422</v>
      </c>
      <c r="L44" s="100"/>
    </row>
    <row r="45" spans="3:12" x14ac:dyDescent="0.25">
      <c r="C45" s="145"/>
      <c r="D45" s="160"/>
      <c r="E45" s="120"/>
      <c r="F45" s="99">
        <f t="shared" si="0"/>
        <v>0</v>
      </c>
      <c r="G45" s="163"/>
      <c r="H45" s="146"/>
      <c r="I45" s="132" t="e">
        <f>VLOOKUP(H45,Presupuesto!$B$11:$C$565,2,0)</f>
        <v>#N/A</v>
      </c>
      <c r="J45" s="100" t="str">
        <f t="shared" si="1"/>
        <v>Posgrado</v>
      </c>
      <c r="K45" s="100" t="s">
        <v>422</v>
      </c>
      <c r="L45" s="100"/>
    </row>
    <row r="46" spans="3:12" x14ac:dyDescent="0.25">
      <c r="C46" s="145"/>
      <c r="D46" s="160"/>
      <c r="E46" s="120"/>
      <c r="F46" s="99">
        <f t="shared" si="0"/>
        <v>0</v>
      </c>
      <c r="G46" s="163"/>
      <c r="H46" s="146"/>
      <c r="I46" s="132" t="e">
        <f>VLOOKUP(H46,Presupuesto!$B$11:$C$565,2,0)</f>
        <v>#N/A</v>
      </c>
      <c r="J46" s="100" t="str">
        <f t="shared" si="1"/>
        <v>Posgrado</v>
      </c>
      <c r="K46" s="100" t="s">
        <v>422</v>
      </c>
      <c r="L46" s="100"/>
    </row>
    <row r="47" spans="3:12" x14ac:dyDescent="0.25">
      <c r="C47" s="147"/>
      <c r="D47" s="160"/>
      <c r="E47" s="120"/>
      <c r="F47" s="99">
        <f t="shared" si="0"/>
        <v>0</v>
      </c>
      <c r="G47" s="163"/>
      <c r="H47" s="148"/>
      <c r="I47" s="132" t="e">
        <f>VLOOKUP(H47,Presupuesto!$B$11:$C$565,2,0)</f>
        <v>#N/A</v>
      </c>
      <c r="J47" s="100" t="str">
        <f t="shared" si="1"/>
        <v>Posgrado</v>
      </c>
      <c r="K47" s="100" t="s">
        <v>413</v>
      </c>
      <c r="L47" s="100"/>
    </row>
    <row r="48" spans="3:12" x14ac:dyDescent="0.25">
      <c r="C48" s="147"/>
      <c r="D48" s="160"/>
      <c r="E48" s="120"/>
      <c r="F48" s="99">
        <f t="shared" si="0"/>
        <v>0</v>
      </c>
      <c r="G48" s="163"/>
      <c r="H48" s="148"/>
      <c r="I48" s="132" t="e">
        <f>VLOOKUP(H48,Presupuesto!$B$11:$C$565,2,0)</f>
        <v>#N/A</v>
      </c>
      <c r="J48" s="100" t="str">
        <f t="shared" si="1"/>
        <v>Posgrado</v>
      </c>
      <c r="K48" s="100" t="s">
        <v>422</v>
      </c>
      <c r="L48" s="100"/>
    </row>
    <row r="49" spans="3:12" x14ac:dyDescent="0.25">
      <c r="C49" s="147"/>
      <c r="D49" s="160"/>
      <c r="E49" s="120"/>
      <c r="F49" s="99">
        <f t="shared" si="0"/>
        <v>0</v>
      </c>
      <c r="G49" s="163"/>
      <c r="H49" s="148"/>
      <c r="I49" s="132" t="e">
        <f>VLOOKUP(H49,Presupuesto!$B$11:$C$565,2,0)</f>
        <v>#N/A</v>
      </c>
      <c r="J49" s="100" t="str">
        <f t="shared" si="1"/>
        <v>Posgrado</v>
      </c>
      <c r="K49" s="100" t="s">
        <v>422</v>
      </c>
      <c r="L49" s="100"/>
    </row>
    <row r="50" spans="3:12" x14ac:dyDescent="0.25">
      <c r="C50" s="147"/>
      <c r="D50" s="160"/>
      <c r="E50" s="120"/>
      <c r="F50" s="99">
        <f t="shared" si="0"/>
        <v>0</v>
      </c>
      <c r="G50" s="163"/>
      <c r="H50" s="148"/>
      <c r="I50" s="132" t="e">
        <f>VLOOKUP(H50,Presupuesto!$B$11:$C$565,2,0)</f>
        <v>#N/A</v>
      </c>
      <c r="J50" s="100" t="str">
        <f t="shared" si="1"/>
        <v>Posgrado</v>
      </c>
      <c r="K50" s="100" t="s">
        <v>422</v>
      </c>
      <c r="L50" s="100"/>
    </row>
    <row r="51" spans="3:12" ht="15.75" thickBot="1" x14ac:dyDescent="0.3">
      <c r="C51" s="149"/>
      <c r="D51" s="229"/>
      <c r="E51" s="105"/>
      <c r="F51" s="107">
        <f t="shared" si="0"/>
        <v>0</v>
      </c>
      <c r="G51" s="164"/>
      <c r="H51" s="150"/>
      <c r="I51" s="134" t="e">
        <f>VLOOKUP(H51,Presupuesto!$B$11:$C$565,2,0)</f>
        <v>#N/A</v>
      </c>
      <c r="J51" s="108" t="str">
        <f t="shared" ref="J51" si="2">$J$17</f>
        <v>Posgrado</v>
      </c>
      <c r="K51" s="126" t="s">
        <v>404</v>
      </c>
      <c r="L51" s="126"/>
    </row>
    <row r="52" spans="3:12" x14ac:dyDescent="0.25">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2014-10-01T20:24:08Z</dcterms:modified>
</cp:coreProperties>
</file>