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ml.chartsha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155" tabRatio="765" firstSheet="1" activeTab="4"/>
  </bookViews>
  <sheets>
    <sheet name="CME VACIO" sheetId="4" state="hidden" r:id="rId1"/>
    <sheet name="Cuadro resumen" sheetId="27" r:id="rId2"/>
    <sheet name="Presupuesto" sheetId="38" r:id="rId3"/>
    <sheet name="Actividades de Impacto" sheetId="51" r:id="rId4"/>
    <sheet name="1. TALLERES SEMINARIOS" sheetId="7" r:id="rId5"/>
    <sheet name="2. CONTRATACION DE PERSONAL" sheetId="8" r:id="rId6"/>
    <sheet name="3. EQUIPO DE OFICINA" sheetId="9" r:id="rId7"/>
    <sheet name="4. EQUIPO TECNOLÓGICOS" sheetId="10" r:id="rId8"/>
    <sheet name="5. ACTIVIDADES ESPECIALES" sheetId="12" r:id="rId9"/>
    <sheet name="6. Becas" sheetId="40" r:id="rId10"/>
    <sheet name="7. Infraestructura" sheetId="42" r:id="rId11"/>
    <sheet name="8. Venta de Servicios" sheetId="43" r:id="rId12"/>
    <sheet name="Desarrollo e Innov. Curricular" sheetId="28" r:id="rId13"/>
    <sheet name="Investigación Científica" sheetId="21" r:id="rId14"/>
    <sheet name="Vinculación Univ. Sociedad" sheetId="22" r:id="rId15"/>
    <sheet name="Docencia y Profesorado Universi" sheetId="29" r:id="rId16"/>
    <sheet name="Estudiantes y Graduados" sheetId="30" r:id="rId17"/>
    <sheet name="Gestión del Conocimiento" sheetId="23" r:id="rId18"/>
    <sheet name="Lo Esencial de la Reforma Univ." sheetId="45" r:id="rId19"/>
    <sheet name="Aseguramiento de la Calidad" sheetId="33" r:id="rId20"/>
    <sheet name="Cultura de Innovación Insti..." sheetId="47" r:id="rId21"/>
    <sheet name="Posgrado" sheetId="48" r:id="rId22"/>
    <sheet name="Gestion Administrativa" sheetId="24" r:id="rId23"/>
    <sheet name="Gestión del Talento Humano" sheetId="44" r:id="rId24"/>
    <sheet name="Gestión Académica" sheetId="31" r:id="rId25"/>
    <sheet name="Internacionalización de la E.S." sheetId="46" r:id="rId26"/>
    <sheet name="Gobernabilidad y Procesos..." sheetId="34" r:id="rId27"/>
    <sheet name="Hoja1" sheetId="49" r:id="rId28"/>
    <sheet name="Hoja2" sheetId="50" r:id="rId29"/>
  </sheets>
  <definedNames>
    <definedName name="_xlnm._FilterDatabase" localSheetId="4" hidden="1">'1. TALLERES SEMINARIOS'!$K$17:$K$26</definedName>
    <definedName name="_xlnm._FilterDatabase" localSheetId="0" hidden="1">'CME VACIO'!$B$7:$AJ$18</definedName>
    <definedName name="_xlnm._FilterDatabase" localSheetId="2" hidden="1">Presupuesto!$D$1:$E$566</definedName>
    <definedName name="_xlnm.Print_Area" localSheetId="0">'CME VACIO'!$A$1:$AK$32</definedName>
    <definedName name="_xlnm.Print_Titles" localSheetId="0">'CME VACIO'!$1:$9</definedName>
    <definedName name="_xlnm.Print_Titles" localSheetId="12">'Desarrollo e Innov. Curricular'!$5:$7</definedName>
    <definedName name="_xlnm.Print_Titles" localSheetId="13">'Investigación Científica'!#REF!</definedName>
    <definedName name="_xlnm.Print_Titles" localSheetId="14">'Vinculación Univ. Sociedad'!#REF!</definedName>
  </definedNames>
  <calcPr calcId="124519"/>
</workbook>
</file>

<file path=xl/calcChain.xml><?xml version="1.0" encoding="utf-8"?>
<calcChain xmlns="http://schemas.openxmlformats.org/spreadsheetml/2006/main">
  <c r="F9" i="27"/>
  <c r="F8"/>
  <c r="D468" i="7"/>
  <c r="K480"/>
  <c r="J480"/>
  <c r="G480"/>
  <c r="K479"/>
  <c r="J479"/>
  <c r="G479"/>
  <c r="K478"/>
  <c r="J478"/>
  <c r="G478"/>
  <c r="J477"/>
  <c r="G477"/>
  <c r="K476"/>
  <c r="J476"/>
  <c r="G476"/>
  <c r="K475"/>
  <c r="J475"/>
  <c r="G475"/>
  <c r="J474"/>
  <c r="G474"/>
  <c r="J473"/>
  <c r="G473"/>
  <c r="J472"/>
  <c r="G472"/>
  <c r="C469"/>
  <c r="D465" l="1"/>
  <c r="D749" i="12" l="1"/>
  <c r="C750" s="1"/>
  <c r="D702"/>
  <c r="C703" s="1"/>
  <c r="G39" i="24"/>
  <c r="H39"/>
  <c r="I39"/>
  <c r="J39"/>
  <c r="K39"/>
  <c r="L39"/>
  <c r="M39"/>
  <c r="J787" i="12"/>
  <c r="I787"/>
  <c r="F787"/>
  <c r="J786"/>
  <c r="I786"/>
  <c r="F786"/>
  <c r="J785"/>
  <c r="I785"/>
  <c r="F785"/>
  <c r="J784"/>
  <c r="I784"/>
  <c r="F784"/>
  <c r="J783"/>
  <c r="I783"/>
  <c r="F783"/>
  <c r="J782"/>
  <c r="I782"/>
  <c r="F782"/>
  <c r="J781"/>
  <c r="I781"/>
  <c r="F781"/>
  <c r="J780"/>
  <c r="I780"/>
  <c r="F780"/>
  <c r="J779"/>
  <c r="I779"/>
  <c r="F779"/>
  <c r="J778"/>
  <c r="I778"/>
  <c r="F778"/>
  <c r="J777"/>
  <c r="I777"/>
  <c r="F777"/>
  <c r="J776"/>
  <c r="I776"/>
  <c r="F776"/>
  <c r="J775"/>
  <c r="I775"/>
  <c r="F775"/>
  <c r="J774"/>
  <c r="I774"/>
  <c r="F774"/>
  <c r="J773"/>
  <c r="I773"/>
  <c r="F773"/>
  <c r="J772"/>
  <c r="I772"/>
  <c r="F772"/>
  <c r="J771"/>
  <c r="I771"/>
  <c r="F771"/>
  <c r="J770"/>
  <c r="I770"/>
  <c r="F770"/>
  <c r="J769"/>
  <c r="I769"/>
  <c r="F769"/>
  <c r="J768"/>
  <c r="I768"/>
  <c r="F768"/>
  <c r="J767"/>
  <c r="I767"/>
  <c r="F767"/>
  <c r="J766"/>
  <c r="I766"/>
  <c r="F766"/>
  <c r="J765"/>
  <c r="I765"/>
  <c r="F765"/>
  <c r="I764"/>
  <c r="F764"/>
  <c r="I763"/>
  <c r="F763"/>
  <c r="I762"/>
  <c r="F762"/>
  <c r="I761"/>
  <c r="F761"/>
  <c r="I760"/>
  <c r="F760"/>
  <c r="I759"/>
  <c r="F759"/>
  <c r="J758"/>
  <c r="I758"/>
  <c r="F758"/>
  <c r="I757"/>
  <c r="F757"/>
  <c r="I756"/>
  <c r="F756"/>
  <c r="J755"/>
  <c r="I755"/>
  <c r="F755"/>
  <c r="I754"/>
  <c r="F754"/>
  <c r="I753"/>
  <c r="F753"/>
  <c r="D746"/>
  <c r="J740"/>
  <c r="I740"/>
  <c r="F740"/>
  <c r="J739"/>
  <c r="I739"/>
  <c r="F739"/>
  <c r="J738"/>
  <c r="I738"/>
  <c r="F738"/>
  <c r="J737"/>
  <c r="I737"/>
  <c r="F737"/>
  <c r="J736"/>
  <c r="I736"/>
  <c r="F736"/>
  <c r="J735"/>
  <c r="I735"/>
  <c r="F735"/>
  <c r="J734"/>
  <c r="I734"/>
  <c r="F734"/>
  <c r="J733"/>
  <c r="I733"/>
  <c r="F733"/>
  <c r="J732"/>
  <c r="I732"/>
  <c r="F732"/>
  <c r="J731"/>
  <c r="I731"/>
  <c r="F731"/>
  <c r="J730"/>
  <c r="I730"/>
  <c r="F730"/>
  <c r="J729"/>
  <c r="I729"/>
  <c r="F729"/>
  <c r="J728"/>
  <c r="I728"/>
  <c r="F728"/>
  <c r="J727"/>
  <c r="I727"/>
  <c r="F727"/>
  <c r="J726"/>
  <c r="I726"/>
  <c r="F726"/>
  <c r="J725"/>
  <c r="I725"/>
  <c r="F725"/>
  <c r="J724"/>
  <c r="I724"/>
  <c r="F724"/>
  <c r="J723"/>
  <c r="I723"/>
  <c r="F723"/>
  <c r="J722"/>
  <c r="I722"/>
  <c r="F722"/>
  <c r="J721"/>
  <c r="I721"/>
  <c r="F721"/>
  <c r="J720"/>
  <c r="I720"/>
  <c r="F720"/>
  <c r="J719"/>
  <c r="I719"/>
  <c r="F719"/>
  <c r="J718"/>
  <c r="I718"/>
  <c r="F718"/>
  <c r="I717"/>
  <c r="F717"/>
  <c r="I716"/>
  <c r="F716"/>
  <c r="I715"/>
  <c r="F715"/>
  <c r="I714"/>
  <c r="F714"/>
  <c r="I713"/>
  <c r="F713"/>
  <c r="I712"/>
  <c r="F712"/>
  <c r="J711"/>
  <c r="I711"/>
  <c r="F711"/>
  <c r="I710"/>
  <c r="F710"/>
  <c r="I709"/>
  <c r="F709"/>
  <c r="J708"/>
  <c r="I708"/>
  <c r="F708"/>
  <c r="I707"/>
  <c r="F707"/>
  <c r="I706"/>
  <c r="F706"/>
  <c r="F439"/>
  <c r="I439"/>
  <c r="D243"/>
  <c r="D699" l="1"/>
  <c r="I257" l="1"/>
  <c r="E257"/>
  <c r="E659" l="1"/>
  <c r="E658"/>
  <c r="E249"/>
  <c r="E200" l="1"/>
  <c r="E155"/>
  <c r="E109"/>
  <c r="E62"/>
  <c r="E17"/>
  <c r="F122" i="8"/>
  <c r="P33" i="45" l="1"/>
  <c r="F119" i="42"/>
  <c r="D654" i="12" l="1"/>
  <c r="J692"/>
  <c r="I692"/>
  <c r="F692"/>
  <c r="J691"/>
  <c r="I691"/>
  <c r="F691"/>
  <c r="J690"/>
  <c r="I690"/>
  <c r="F690"/>
  <c r="J689"/>
  <c r="I689"/>
  <c r="F689"/>
  <c r="J688"/>
  <c r="I688"/>
  <c r="F688"/>
  <c r="J687"/>
  <c r="I687"/>
  <c r="F687"/>
  <c r="J686"/>
  <c r="I686"/>
  <c r="F686"/>
  <c r="J685"/>
  <c r="I685"/>
  <c r="F685"/>
  <c r="J684"/>
  <c r="I684"/>
  <c r="F684"/>
  <c r="J683"/>
  <c r="I683"/>
  <c r="F683"/>
  <c r="J682"/>
  <c r="I682"/>
  <c r="F682"/>
  <c r="J681"/>
  <c r="I681"/>
  <c r="F681"/>
  <c r="J680"/>
  <c r="I680"/>
  <c r="F680"/>
  <c r="J679"/>
  <c r="I679"/>
  <c r="F679"/>
  <c r="J678"/>
  <c r="I678"/>
  <c r="F678"/>
  <c r="J677"/>
  <c r="I677"/>
  <c r="F677"/>
  <c r="J676"/>
  <c r="I676"/>
  <c r="F676"/>
  <c r="J675"/>
  <c r="I675"/>
  <c r="F675"/>
  <c r="J674"/>
  <c r="I674"/>
  <c r="F674"/>
  <c r="J673"/>
  <c r="I673"/>
  <c r="F673"/>
  <c r="J672"/>
  <c r="I672"/>
  <c r="F672"/>
  <c r="J671"/>
  <c r="I671"/>
  <c r="F671"/>
  <c r="J670"/>
  <c r="I670"/>
  <c r="F670"/>
  <c r="I669"/>
  <c r="F669"/>
  <c r="I668"/>
  <c r="F668"/>
  <c r="I667"/>
  <c r="F667"/>
  <c r="I666"/>
  <c r="F666"/>
  <c r="I665"/>
  <c r="F665"/>
  <c r="I664"/>
  <c r="F664"/>
  <c r="J663"/>
  <c r="I663"/>
  <c r="F663"/>
  <c r="I662"/>
  <c r="F662"/>
  <c r="I661"/>
  <c r="F661"/>
  <c r="J660"/>
  <c r="I660"/>
  <c r="F660"/>
  <c r="I659"/>
  <c r="I658"/>
  <c r="C655"/>
  <c r="D651" l="1"/>
  <c r="D609"/>
  <c r="C610" s="1"/>
  <c r="J647"/>
  <c r="I647"/>
  <c r="F647"/>
  <c r="J646"/>
  <c r="I646"/>
  <c r="F646"/>
  <c r="J645"/>
  <c r="I645"/>
  <c r="F645"/>
  <c r="J644"/>
  <c r="I644"/>
  <c r="F644"/>
  <c r="J643"/>
  <c r="I643"/>
  <c r="F643"/>
  <c r="J642"/>
  <c r="I642"/>
  <c r="F642"/>
  <c r="J641"/>
  <c r="I641"/>
  <c r="F641"/>
  <c r="J640"/>
  <c r="I640"/>
  <c r="F640"/>
  <c r="J639"/>
  <c r="I639"/>
  <c r="F639"/>
  <c r="J638"/>
  <c r="I638"/>
  <c r="F638"/>
  <c r="J637"/>
  <c r="I637"/>
  <c r="F637"/>
  <c r="J636"/>
  <c r="I636"/>
  <c r="F636"/>
  <c r="J635"/>
  <c r="I635"/>
  <c r="F635"/>
  <c r="J634"/>
  <c r="I634"/>
  <c r="F634"/>
  <c r="J633"/>
  <c r="I633"/>
  <c r="F633"/>
  <c r="J632"/>
  <c r="I632"/>
  <c r="F632"/>
  <c r="J631"/>
  <c r="I631"/>
  <c r="F631"/>
  <c r="J630"/>
  <c r="I630"/>
  <c r="F630"/>
  <c r="J629"/>
  <c r="I629"/>
  <c r="F629"/>
  <c r="J628"/>
  <c r="I628"/>
  <c r="F628"/>
  <c r="J627"/>
  <c r="I627"/>
  <c r="F627"/>
  <c r="J626"/>
  <c r="I626"/>
  <c r="F626"/>
  <c r="J625"/>
  <c r="I625"/>
  <c r="F625"/>
  <c r="I624"/>
  <c r="F624"/>
  <c r="I623"/>
  <c r="F623"/>
  <c r="I622"/>
  <c r="F622"/>
  <c r="I621"/>
  <c r="F621"/>
  <c r="I620"/>
  <c r="F620"/>
  <c r="I619"/>
  <c r="F619"/>
  <c r="J618"/>
  <c r="I618"/>
  <c r="F618"/>
  <c r="I617"/>
  <c r="F617"/>
  <c r="I616"/>
  <c r="F616"/>
  <c r="J615"/>
  <c r="I615"/>
  <c r="F615"/>
  <c r="J614"/>
  <c r="I614"/>
  <c r="F614"/>
  <c r="I613"/>
  <c r="F613"/>
  <c r="D562"/>
  <c r="C563" s="1"/>
  <c r="J600"/>
  <c r="I600"/>
  <c r="F600"/>
  <c r="J599"/>
  <c r="I599"/>
  <c r="F599"/>
  <c r="J598"/>
  <c r="I598"/>
  <c r="F598"/>
  <c r="J597"/>
  <c r="I597"/>
  <c r="F597"/>
  <c r="J596"/>
  <c r="I596"/>
  <c r="F596"/>
  <c r="J595"/>
  <c r="I595"/>
  <c r="F595"/>
  <c r="J594"/>
  <c r="I594"/>
  <c r="F594"/>
  <c r="J593"/>
  <c r="I593"/>
  <c r="F593"/>
  <c r="J592"/>
  <c r="I592"/>
  <c r="F592"/>
  <c r="J591"/>
  <c r="I591"/>
  <c r="F591"/>
  <c r="J590"/>
  <c r="I590"/>
  <c r="F590"/>
  <c r="J589"/>
  <c r="I589"/>
  <c r="F589"/>
  <c r="J588"/>
  <c r="I588"/>
  <c r="F588"/>
  <c r="J587"/>
  <c r="I587"/>
  <c r="F587"/>
  <c r="J586"/>
  <c r="I586"/>
  <c r="F586"/>
  <c r="J585"/>
  <c r="I585"/>
  <c r="F585"/>
  <c r="J584"/>
  <c r="I584"/>
  <c r="F584"/>
  <c r="J583"/>
  <c r="I583"/>
  <c r="F583"/>
  <c r="J582"/>
  <c r="I582"/>
  <c r="F582"/>
  <c r="J581"/>
  <c r="I581"/>
  <c r="F581"/>
  <c r="J580"/>
  <c r="I580"/>
  <c r="F580"/>
  <c r="J579"/>
  <c r="I579"/>
  <c r="F579"/>
  <c r="J578"/>
  <c r="I578"/>
  <c r="F578"/>
  <c r="I577"/>
  <c r="F577"/>
  <c r="I576"/>
  <c r="F576"/>
  <c r="I575"/>
  <c r="F575"/>
  <c r="I574"/>
  <c r="F574"/>
  <c r="I573"/>
  <c r="F573"/>
  <c r="I572"/>
  <c r="F572"/>
  <c r="J571"/>
  <c r="I571"/>
  <c r="F571"/>
  <c r="I570"/>
  <c r="F570"/>
  <c r="I569"/>
  <c r="F569"/>
  <c r="J568"/>
  <c r="I568"/>
  <c r="F568"/>
  <c r="J567"/>
  <c r="I567"/>
  <c r="F567"/>
  <c r="I566"/>
  <c r="F566"/>
  <c r="D106" i="42"/>
  <c r="C107" s="1"/>
  <c r="I145"/>
  <c r="F145"/>
  <c r="J144"/>
  <c r="I144"/>
  <c r="F144"/>
  <c r="J143"/>
  <c r="I143"/>
  <c r="F143"/>
  <c r="J142"/>
  <c r="I142"/>
  <c r="F142"/>
  <c r="J141"/>
  <c r="I141"/>
  <c r="F141"/>
  <c r="J140"/>
  <c r="I140"/>
  <c r="F140"/>
  <c r="J139"/>
  <c r="I139"/>
  <c r="F139"/>
  <c r="J138"/>
  <c r="I138"/>
  <c r="F138"/>
  <c r="J137"/>
  <c r="I137"/>
  <c r="F137"/>
  <c r="J136"/>
  <c r="I136"/>
  <c r="F136"/>
  <c r="J135"/>
  <c r="I135"/>
  <c r="F135"/>
  <c r="J134"/>
  <c r="I134"/>
  <c r="F134"/>
  <c r="J133"/>
  <c r="I133"/>
  <c r="F133"/>
  <c r="J132"/>
  <c r="I132"/>
  <c r="F132"/>
  <c r="J131"/>
  <c r="I131"/>
  <c r="F131"/>
  <c r="J130"/>
  <c r="I130"/>
  <c r="F130"/>
  <c r="J129"/>
  <c r="I129"/>
  <c r="F129"/>
  <c r="J128"/>
  <c r="I128"/>
  <c r="F128"/>
  <c r="J127"/>
  <c r="I127"/>
  <c r="F127"/>
  <c r="J126"/>
  <c r="I126"/>
  <c r="F126"/>
  <c r="J125"/>
  <c r="I125"/>
  <c r="F125"/>
  <c r="J124"/>
  <c r="I124"/>
  <c r="F124"/>
  <c r="J123"/>
  <c r="I123"/>
  <c r="F123"/>
  <c r="J122"/>
  <c r="I122"/>
  <c r="F122"/>
  <c r="J121"/>
  <c r="I121"/>
  <c r="F121"/>
  <c r="J120"/>
  <c r="I120"/>
  <c r="F120"/>
  <c r="I119"/>
  <c r="I118"/>
  <c r="F118"/>
  <c r="J117"/>
  <c r="I117"/>
  <c r="F117"/>
  <c r="J116"/>
  <c r="I116"/>
  <c r="F116"/>
  <c r="J115"/>
  <c r="I115"/>
  <c r="F115"/>
  <c r="J114"/>
  <c r="I114"/>
  <c r="F114"/>
  <c r="J113"/>
  <c r="I113"/>
  <c r="F113"/>
  <c r="J112"/>
  <c r="I112"/>
  <c r="F112"/>
  <c r="I111"/>
  <c r="F111"/>
  <c r="D74" i="8"/>
  <c r="C75" s="1"/>
  <c r="K128"/>
  <c r="J128"/>
  <c r="F128"/>
  <c r="G128" s="1"/>
  <c r="K127"/>
  <c r="J127"/>
  <c r="F127"/>
  <c r="G127" s="1"/>
  <c r="K126"/>
  <c r="J126"/>
  <c r="G126"/>
  <c r="K125"/>
  <c r="J125"/>
  <c r="G125"/>
  <c r="K124"/>
  <c r="J124"/>
  <c r="G124"/>
  <c r="K123"/>
  <c r="J123"/>
  <c r="G123"/>
  <c r="K122"/>
  <c r="J122"/>
  <c r="J121"/>
  <c r="J120"/>
  <c r="G120"/>
  <c r="K119"/>
  <c r="J119"/>
  <c r="K118"/>
  <c r="J118"/>
  <c r="K117"/>
  <c r="J117"/>
  <c r="F117"/>
  <c r="G117" s="1"/>
  <c r="K116"/>
  <c r="J116"/>
  <c r="K115"/>
  <c r="J115"/>
  <c r="K114"/>
  <c r="J114"/>
  <c r="F114"/>
  <c r="G114" s="1"/>
  <c r="K113"/>
  <c r="J113"/>
  <c r="K112"/>
  <c r="J112"/>
  <c r="K111"/>
  <c r="J111"/>
  <c r="F111"/>
  <c r="G111" s="1"/>
  <c r="K110"/>
  <c r="J110"/>
  <c r="K109"/>
  <c r="J109"/>
  <c r="K108"/>
  <c r="J108"/>
  <c r="F108"/>
  <c r="G108" s="1"/>
  <c r="K107"/>
  <c r="J107"/>
  <c r="K106"/>
  <c r="J106"/>
  <c r="K105"/>
  <c r="J105"/>
  <c r="F105"/>
  <c r="G105" s="1"/>
  <c r="K104"/>
  <c r="J104"/>
  <c r="K103"/>
  <c r="J103"/>
  <c r="K102"/>
  <c r="J102"/>
  <c r="F102"/>
  <c r="G102" s="1"/>
  <c r="K101"/>
  <c r="J101"/>
  <c r="K100"/>
  <c r="J100"/>
  <c r="K99"/>
  <c r="J99"/>
  <c r="F99"/>
  <c r="G99" s="1"/>
  <c r="K98"/>
  <c r="J98"/>
  <c r="K97"/>
  <c r="J97"/>
  <c r="K96"/>
  <c r="J96"/>
  <c r="G96"/>
  <c r="F98" s="1"/>
  <c r="G98" s="1"/>
  <c r="J95"/>
  <c r="J94"/>
  <c r="J93"/>
  <c r="G93"/>
  <c r="K92"/>
  <c r="J92"/>
  <c r="G92"/>
  <c r="K91"/>
  <c r="J91"/>
  <c r="K90"/>
  <c r="J90"/>
  <c r="F90"/>
  <c r="G90" s="1"/>
  <c r="F91" s="1"/>
  <c r="G91" s="1"/>
  <c r="K89"/>
  <c r="J89"/>
  <c r="K88"/>
  <c r="J88"/>
  <c r="K87"/>
  <c r="J87"/>
  <c r="F87"/>
  <c r="G87" s="1"/>
  <c r="F89" s="1"/>
  <c r="G89" s="1"/>
  <c r="K86"/>
  <c r="J86"/>
  <c r="K85"/>
  <c r="J85"/>
  <c r="K84"/>
  <c r="J84"/>
  <c r="F84"/>
  <c r="G84" s="1"/>
  <c r="K83"/>
  <c r="J83"/>
  <c r="K82"/>
  <c r="J82"/>
  <c r="K81"/>
  <c r="J81"/>
  <c r="G81"/>
  <c r="F83" s="1"/>
  <c r="G83" s="1"/>
  <c r="F81"/>
  <c r="K80"/>
  <c r="J80"/>
  <c r="K79"/>
  <c r="J79"/>
  <c r="J78"/>
  <c r="G78"/>
  <c r="F79" s="1"/>
  <c r="G79" s="1"/>
  <c r="F78"/>
  <c r="D444" i="7"/>
  <c r="K456"/>
  <c r="J456"/>
  <c r="G456"/>
  <c r="K455"/>
  <c r="J455"/>
  <c r="G455"/>
  <c r="K454"/>
  <c r="J454"/>
  <c r="G454"/>
  <c r="J453"/>
  <c r="G453"/>
  <c r="K452"/>
  <c r="J452"/>
  <c r="G452"/>
  <c r="K451"/>
  <c r="J451"/>
  <c r="G451"/>
  <c r="J450"/>
  <c r="G450"/>
  <c r="J449"/>
  <c r="G449"/>
  <c r="J448"/>
  <c r="G448"/>
  <c r="C445"/>
  <c r="F100" i="8" l="1"/>
  <c r="G100" s="1"/>
  <c r="F101"/>
  <c r="G101" s="1"/>
  <c r="F112"/>
  <c r="G112" s="1"/>
  <c r="F113"/>
  <c r="G113" s="1"/>
  <c r="F106"/>
  <c r="G106" s="1"/>
  <c r="F107"/>
  <c r="G107" s="1"/>
  <c r="F118"/>
  <c r="G118" s="1"/>
  <c r="F119"/>
  <c r="G119" s="1"/>
  <c r="F80"/>
  <c r="G80" s="1"/>
  <c r="G122"/>
  <c r="F121"/>
  <c r="G95"/>
  <c r="G94"/>
  <c r="F97"/>
  <c r="G97" s="1"/>
  <c r="F103"/>
  <c r="G103" s="1"/>
  <c r="F104"/>
  <c r="G104" s="1"/>
  <c r="F110"/>
  <c r="G110" s="1"/>
  <c r="F109"/>
  <c r="G109" s="1"/>
  <c r="F116"/>
  <c r="G116" s="1"/>
  <c r="F115"/>
  <c r="G115" s="1"/>
  <c r="F85"/>
  <c r="G85" s="1"/>
  <c r="F86"/>
  <c r="G86" s="1"/>
  <c r="F82"/>
  <c r="G82" s="1"/>
  <c r="F88"/>
  <c r="G88" s="1"/>
  <c r="D104" i="42"/>
  <c r="D441" i="7"/>
  <c r="D606" i="12"/>
  <c r="D559"/>
  <c r="G121" i="8"/>
  <c r="D71" s="1"/>
  <c r="D425" i="7"/>
  <c r="K437"/>
  <c r="J437"/>
  <c r="G437"/>
  <c r="K436"/>
  <c r="J436"/>
  <c r="G436"/>
  <c r="K435"/>
  <c r="J435"/>
  <c r="G435"/>
  <c r="J434"/>
  <c r="G434"/>
  <c r="K433"/>
  <c r="J433"/>
  <c r="G433"/>
  <c r="K432"/>
  <c r="J432"/>
  <c r="G432"/>
  <c r="J431"/>
  <c r="G431"/>
  <c r="J430"/>
  <c r="G430"/>
  <c r="J429"/>
  <c r="G429"/>
  <c r="C426"/>
  <c r="D422" l="1"/>
  <c r="D38" i="10"/>
  <c r="C39" s="1"/>
  <c r="I55"/>
  <c r="F55"/>
  <c r="I54"/>
  <c r="F54"/>
  <c r="I53"/>
  <c r="F53"/>
  <c r="I52"/>
  <c r="F52"/>
  <c r="I51"/>
  <c r="F51"/>
  <c r="I50"/>
  <c r="F50"/>
  <c r="J49"/>
  <c r="I49"/>
  <c r="F49"/>
  <c r="J48"/>
  <c r="I48"/>
  <c r="F48"/>
  <c r="J47"/>
  <c r="I47"/>
  <c r="F47"/>
  <c r="J46"/>
  <c r="I46"/>
  <c r="F46"/>
  <c r="J45"/>
  <c r="I45"/>
  <c r="F45"/>
  <c r="J44"/>
  <c r="I44"/>
  <c r="F44"/>
  <c r="J43"/>
  <c r="I43"/>
  <c r="E43"/>
  <c r="F43" s="1"/>
  <c r="I42"/>
  <c r="F42"/>
  <c r="D73" i="9"/>
  <c r="I86"/>
  <c r="F86"/>
  <c r="I85"/>
  <c r="F85"/>
  <c r="I84"/>
  <c r="F84"/>
  <c r="I83"/>
  <c r="F83"/>
  <c r="I82"/>
  <c r="F82"/>
  <c r="I81"/>
  <c r="F81"/>
  <c r="I80"/>
  <c r="F80"/>
  <c r="I79"/>
  <c r="F79"/>
  <c r="I78"/>
  <c r="F78"/>
  <c r="I77"/>
  <c r="F77"/>
  <c r="C74"/>
  <c r="D35" i="10" l="1"/>
  <c r="D70" i="9"/>
  <c r="D404" i="7"/>
  <c r="C405" s="1"/>
  <c r="K417"/>
  <c r="J417"/>
  <c r="F417"/>
  <c r="G417" s="1"/>
  <c r="K416"/>
  <c r="J416"/>
  <c r="G416"/>
  <c r="K415"/>
  <c r="J415"/>
  <c r="G415"/>
  <c r="K414"/>
  <c r="J414"/>
  <c r="G414"/>
  <c r="J413"/>
  <c r="G413"/>
  <c r="K412"/>
  <c r="J412"/>
  <c r="G412"/>
  <c r="K411"/>
  <c r="J411"/>
  <c r="G411"/>
  <c r="J410"/>
  <c r="G410"/>
  <c r="J409"/>
  <c r="G409"/>
  <c r="J408"/>
  <c r="G408"/>
  <c r="D383"/>
  <c r="C384" s="1"/>
  <c r="K396"/>
  <c r="J396"/>
  <c r="F396"/>
  <c r="G396" s="1"/>
  <c r="K395"/>
  <c r="J395"/>
  <c r="G395"/>
  <c r="K394"/>
  <c r="J394"/>
  <c r="G394"/>
  <c r="K393"/>
  <c r="J393"/>
  <c r="G393"/>
  <c r="J392"/>
  <c r="G392"/>
  <c r="K391"/>
  <c r="J391"/>
  <c r="G391"/>
  <c r="K390"/>
  <c r="J390"/>
  <c r="G390"/>
  <c r="J389"/>
  <c r="G389"/>
  <c r="J388"/>
  <c r="G388"/>
  <c r="J387"/>
  <c r="G387"/>
  <c r="D362"/>
  <c r="D379" i="45"/>
  <c r="K375" i="7"/>
  <c r="J375"/>
  <c r="F375"/>
  <c r="G375" s="1"/>
  <c r="K374"/>
  <c r="J374"/>
  <c r="G374"/>
  <c r="K373"/>
  <c r="J373"/>
  <c r="G373"/>
  <c r="K372"/>
  <c r="J372"/>
  <c r="G372"/>
  <c r="J371"/>
  <c r="G371"/>
  <c r="K370"/>
  <c r="J370"/>
  <c r="G370"/>
  <c r="K369"/>
  <c r="J369"/>
  <c r="G369"/>
  <c r="J368"/>
  <c r="G368"/>
  <c r="J367"/>
  <c r="G367"/>
  <c r="J366"/>
  <c r="G366"/>
  <c r="C363"/>
  <c r="D359" l="1"/>
  <c r="D401"/>
  <c r="D380"/>
  <c r="D515" i="12"/>
  <c r="D473"/>
  <c r="C474" s="1"/>
  <c r="D426"/>
  <c r="C427" s="1"/>
  <c r="J553"/>
  <c r="I553"/>
  <c r="F553"/>
  <c r="J552"/>
  <c r="I552"/>
  <c r="F552"/>
  <c r="J551"/>
  <c r="I551"/>
  <c r="F551"/>
  <c r="J550"/>
  <c r="I550"/>
  <c r="F550"/>
  <c r="J549"/>
  <c r="I549"/>
  <c r="F549"/>
  <c r="J548"/>
  <c r="I548"/>
  <c r="F548"/>
  <c r="J547"/>
  <c r="I547"/>
  <c r="F547"/>
  <c r="J546"/>
  <c r="I546"/>
  <c r="F546"/>
  <c r="J545"/>
  <c r="I545"/>
  <c r="F545"/>
  <c r="J544"/>
  <c r="I544"/>
  <c r="F544"/>
  <c r="J543"/>
  <c r="I543"/>
  <c r="F543"/>
  <c r="J542"/>
  <c r="I542"/>
  <c r="F542"/>
  <c r="J541"/>
  <c r="I541"/>
  <c r="F541"/>
  <c r="J540"/>
  <c r="I540"/>
  <c r="F540"/>
  <c r="J539"/>
  <c r="I539"/>
  <c r="F539"/>
  <c r="J538"/>
  <c r="I538"/>
  <c r="F538"/>
  <c r="J537"/>
  <c r="I537"/>
  <c r="F537"/>
  <c r="J536"/>
  <c r="I536"/>
  <c r="F536"/>
  <c r="J535"/>
  <c r="I535"/>
  <c r="F535"/>
  <c r="J534"/>
  <c r="I534"/>
  <c r="F534"/>
  <c r="J533"/>
  <c r="I533"/>
  <c r="F533"/>
  <c r="J532"/>
  <c r="I532"/>
  <c r="F532"/>
  <c r="J531"/>
  <c r="I531"/>
  <c r="F531"/>
  <c r="J530"/>
  <c r="I530"/>
  <c r="F530"/>
  <c r="I529"/>
  <c r="F529"/>
  <c r="I528"/>
  <c r="F528"/>
  <c r="I527"/>
  <c r="F527"/>
  <c r="I526"/>
  <c r="F526"/>
  <c r="I525"/>
  <c r="F525"/>
  <c r="J524"/>
  <c r="I524"/>
  <c r="F524"/>
  <c r="I523"/>
  <c r="F523"/>
  <c r="I522"/>
  <c r="F522"/>
  <c r="J521"/>
  <c r="I521"/>
  <c r="F521"/>
  <c r="J520"/>
  <c r="I520"/>
  <c r="F520"/>
  <c r="I519"/>
  <c r="F519"/>
  <c r="C516"/>
  <c r="J506"/>
  <c r="I506"/>
  <c r="F506"/>
  <c r="J505"/>
  <c r="I505"/>
  <c r="F505"/>
  <c r="J504"/>
  <c r="I504"/>
  <c r="F504"/>
  <c r="J503"/>
  <c r="I503"/>
  <c r="F503"/>
  <c r="J502"/>
  <c r="I502"/>
  <c r="F502"/>
  <c r="J501"/>
  <c r="I501"/>
  <c r="F501"/>
  <c r="J500"/>
  <c r="I500"/>
  <c r="F500"/>
  <c r="J499"/>
  <c r="I499"/>
  <c r="F499"/>
  <c r="J498"/>
  <c r="I498"/>
  <c r="F498"/>
  <c r="J497"/>
  <c r="I497"/>
  <c r="F497"/>
  <c r="J496"/>
  <c r="I496"/>
  <c r="F496"/>
  <c r="J495"/>
  <c r="I495"/>
  <c r="F495"/>
  <c r="J494"/>
  <c r="I494"/>
  <c r="F494"/>
  <c r="J493"/>
  <c r="I493"/>
  <c r="F493"/>
  <c r="J492"/>
  <c r="I492"/>
  <c r="F492"/>
  <c r="J491"/>
  <c r="I491"/>
  <c r="F491"/>
  <c r="J490"/>
  <c r="I490"/>
  <c r="F490"/>
  <c r="J489"/>
  <c r="I489"/>
  <c r="F489"/>
  <c r="J488"/>
  <c r="I488"/>
  <c r="F488"/>
  <c r="J487"/>
  <c r="I487"/>
  <c r="F487"/>
  <c r="J486"/>
  <c r="I486"/>
  <c r="F486"/>
  <c r="J485"/>
  <c r="I485"/>
  <c r="F485"/>
  <c r="I484"/>
  <c r="F484"/>
  <c r="J483"/>
  <c r="I483"/>
  <c r="F483"/>
  <c r="J482"/>
  <c r="I482"/>
  <c r="F482"/>
  <c r="I481"/>
  <c r="F481"/>
  <c r="I480"/>
  <c r="F480"/>
  <c r="J479"/>
  <c r="I479"/>
  <c r="F479"/>
  <c r="J478"/>
  <c r="I478"/>
  <c r="F478"/>
  <c r="I477"/>
  <c r="F477"/>
  <c r="J463"/>
  <c r="I463"/>
  <c r="F463"/>
  <c r="J462"/>
  <c r="I462"/>
  <c r="F462"/>
  <c r="J461"/>
  <c r="I461"/>
  <c r="F461"/>
  <c r="J460"/>
  <c r="I460"/>
  <c r="F460"/>
  <c r="J459"/>
  <c r="I459"/>
  <c r="F459"/>
  <c r="J458"/>
  <c r="I458"/>
  <c r="F458"/>
  <c r="J457"/>
  <c r="I457"/>
  <c r="F457"/>
  <c r="J456"/>
  <c r="I456"/>
  <c r="F456"/>
  <c r="J455"/>
  <c r="I455"/>
  <c r="F455"/>
  <c r="J454"/>
  <c r="I454"/>
  <c r="F454"/>
  <c r="J453"/>
  <c r="I453"/>
  <c r="F453"/>
  <c r="J452"/>
  <c r="I452"/>
  <c r="F452"/>
  <c r="J451"/>
  <c r="I451"/>
  <c r="F451"/>
  <c r="J450"/>
  <c r="I450"/>
  <c r="F450"/>
  <c r="J449"/>
  <c r="I449"/>
  <c r="F449"/>
  <c r="J448"/>
  <c r="I448"/>
  <c r="F448"/>
  <c r="J447"/>
  <c r="I447"/>
  <c r="F447"/>
  <c r="J446"/>
  <c r="I446"/>
  <c r="F446"/>
  <c r="J445"/>
  <c r="I445"/>
  <c r="F445"/>
  <c r="J444"/>
  <c r="I444"/>
  <c r="F444"/>
  <c r="J443"/>
  <c r="I443"/>
  <c r="F443"/>
  <c r="J442"/>
  <c r="I442"/>
  <c r="F442"/>
  <c r="J441"/>
  <c r="I441"/>
  <c r="F441"/>
  <c r="J440"/>
  <c r="I440"/>
  <c r="F440"/>
  <c r="I438"/>
  <c r="F438"/>
  <c r="I437"/>
  <c r="F437"/>
  <c r="J436"/>
  <c r="I436"/>
  <c r="F436"/>
  <c r="J435"/>
  <c r="I435"/>
  <c r="F435"/>
  <c r="I434"/>
  <c r="F434"/>
  <c r="I433"/>
  <c r="F433"/>
  <c r="J432"/>
  <c r="I432"/>
  <c r="F432"/>
  <c r="J431"/>
  <c r="I431"/>
  <c r="F431"/>
  <c r="I430"/>
  <c r="F430"/>
  <c r="D380"/>
  <c r="J418"/>
  <c r="I418"/>
  <c r="F418"/>
  <c r="J417"/>
  <c r="I417"/>
  <c r="F417"/>
  <c r="J416"/>
  <c r="I416"/>
  <c r="F416"/>
  <c r="J415"/>
  <c r="I415"/>
  <c r="F415"/>
  <c r="J414"/>
  <c r="I414"/>
  <c r="F414"/>
  <c r="J413"/>
  <c r="I413"/>
  <c r="F413"/>
  <c r="J412"/>
  <c r="I412"/>
  <c r="F412"/>
  <c r="J411"/>
  <c r="I411"/>
  <c r="F411"/>
  <c r="J410"/>
  <c r="I410"/>
  <c r="F410"/>
  <c r="J409"/>
  <c r="I409"/>
  <c r="F409"/>
  <c r="J408"/>
  <c r="I408"/>
  <c r="F408"/>
  <c r="J407"/>
  <c r="I407"/>
  <c r="F407"/>
  <c r="J406"/>
  <c r="I406"/>
  <c r="F406"/>
  <c r="J405"/>
  <c r="I405"/>
  <c r="F405"/>
  <c r="J404"/>
  <c r="I404"/>
  <c r="F404"/>
  <c r="J403"/>
  <c r="I403"/>
  <c r="F403"/>
  <c r="J402"/>
  <c r="I402"/>
  <c r="F402"/>
  <c r="J401"/>
  <c r="I401"/>
  <c r="F401"/>
  <c r="J400"/>
  <c r="I400"/>
  <c r="F400"/>
  <c r="J399"/>
  <c r="I399"/>
  <c r="F399"/>
  <c r="J398"/>
  <c r="I398"/>
  <c r="F398"/>
  <c r="J397"/>
  <c r="I397"/>
  <c r="F397"/>
  <c r="J396"/>
  <c r="I396"/>
  <c r="F396"/>
  <c r="J395"/>
  <c r="I395"/>
  <c r="F395"/>
  <c r="I394"/>
  <c r="F394"/>
  <c r="I393"/>
  <c r="F393"/>
  <c r="I392"/>
  <c r="F392"/>
  <c r="J391"/>
  <c r="I391"/>
  <c r="F391"/>
  <c r="J390"/>
  <c r="I390"/>
  <c r="F390"/>
  <c r="J389"/>
  <c r="I389"/>
  <c r="F389"/>
  <c r="I388"/>
  <c r="F388"/>
  <c r="I387"/>
  <c r="F387"/>
  <c r="J386"/>
  <c r="I386"/>
  <c r="F386"/>
  <c r="J385"/>
  <c r="I385"/>
  <c r="F385"/>
  <c r="I384"/>
  <c r="F384"/>
  <c r="C381"/>
  <c r="D377" l="1"/>
  <c r="D470"/>
  <c r="D512"/>
  <c r="D423"/>
  <c r="D59" i="42"/>
  <c r="I98"/>
  <c r="F98"/>
  <c r="J97"/>
  <c r="I97"/>
  <c r="F97"/>
  <c r="J96"/>
  <c r="I96"/>
  <c r="F96"/>
  <c r="J95"/>
  <c r="I95"/>
  <c r="F95"/>
  <c r="J94"/>
  <c r="I94"/>
  <c r="F94"/>
  <c r="J93"/>
  <c r="I93"/>
  <c r="F93"/>
  <c r="J92"/>
  <c r="I92"/>
  <c r="F92"/>
  <c r="J91"/>
  <c r="I91"/>
  <c r="F91"/>
  <c r="J90"/>
  <c r="I90"/>
  <c r="F90"/>
  <c r="J89"/>
  <c r="I89"/>
  <c r="F89"/>
  <c r="J88"/>
  <c r="I88"/>
  <c r="F88"/>
  <c r="J87"/>
  <c r="I87"/>
  <c r="F87"/>
  <c r="J86"/>
  <c r="I86"/>
  <c r="F86"/>
  <c r="J85"/>
  <c r="I85"/>
  <c r="F85"/>
  <c r="J84"/>
  <c r="I84"/>
  <c r="F84"/>
  <c r="J83"/>
  <c r="I83"/>
  <c r="F83"/>
  <c r="J82"/>
  <c r="I82"/>
  <c r="F82"/>
  <c r="J81"/>
  <c r="I81"/>
  <c r="F81"/>
  <c r="J80"/>
  <c r="I80"/>
  <c r="F80"/>
  <c r="J79"/>
  <c r="I79"/>
  <c r="F79"/>
  <c r="J78"/>
  <c r="I78"/>
  <c r="F78"/>
  <c r="J77"/>
  <c r="I77"/>
  <c r="F77"/>
  <c r="J76"/>
  <c r="I76"/>
  <c r="F76"/>
  <c r="J75"/>
  <c r="I75"/>
  <c r="F75"/>
  <c r="J74"/>
  <c r="I74"/>
  <c r="F74"/>
  <c r="J73"/>
  <c r="I73"/>
  <c r="F73"/>
  <c r="J72"/>
  <c r="I72"/>
  <c r="F72"/>
  <c r="I71"/>
  <c r="F71"/>
  <c r="J70"/>
  <c r="I70"/>
  <c r="F70"/>
  <c r="J69"/>
  <c r="I69"/>
  <c r="F69"/>
  <c r="J68"/>
  <c r="I68"/>
  <c r="F68"/>
  <c r="J67"/>
  <c r="I67"/>
  <c r="F67"/>
  <c r="J66"/>
  <c r="I66"/>
  <c r="F66"/>
  <c r="J65"/>
  <c r="I65"/>
  <c r="F65"/>
  <c r="I64"/>
  <c r="F64"/>
  <c r="C60"/>
  <c r="D341" i="7"/>
  <c r="C342" s="1"/>
  <c r="K353"/>
  <c r="J353"/>
  <c r="G353"/>
  <c r="K352"/>
  <c r="J352"/>
  <c r="G352"/>
  <c r="J351"/>
  <c r="G351"/>
  <c r="K350"/>
  <c r="J350"/>
  <c r="G350"/>
  <c r="K349"/>
  <c r="J349"/>
  <c r="G349"/>
  <c r="K348"/>
  <c r="J348"/>
  <c r="G348"/>
  <c r="J347"/>
  <c r="G347"/>
  <c r="K346"/>
  <c r="J346"/>
  <c r="G346"/>
  <c r="J345"/>
  <c r="G345"/>
  <c r="D334" i="12"/>
  <c r="C335" s="1"/>
  <c r="J372"/>
  <c r="I372"/>
  <c r="F372"/>
  <c r="J371"/>
  <c r="I371"/>
  <c r="F371"/>
  <c r="J370"/>
  <c r="I370"/>
  <c r="F370"/>
  <c r="J369"/>
  <c r="I369"/>
  <c r="F369"/>
  <c r="J368"/>
  <c r="I368"/>
  <c r="F368"/>
  <c r="J367"/>
  <c r="I367"/>
  <c r="F367"/>
  <c r="J366"/>
  <c r="I366"/>
  <c r="F366"/>
  <c r="J365"/>
  <c r="I365"/>
  <c r="F365"/>
  <c r="J364"/>
  <c r="I364"/>
  <c r="F364"/>
  <c r="J363"/>
  <c r="I363"/>
  <c r="F363"/>
  <c r="J362"/>
  <c r="I362"/>
  <c r="F362"/>
  <c r="J361"/>
  <c r="I361"/>
  <c r="F361"/>
  <c r="J360"/>
  <c r="I360"/>
  <c r="F360"/>
  <c r="J359"/>
  <c r="I359"/>
  <c r="F359"/>
  <c r="J358"/>
  <c r="I358"/>
  <c r="F358"/>
  <c r="J357"/>
  <c r="I357"/>
  <c r="F357"/>
  <c r="J356"/>
  <c r="I356"/>
  <c r="F356"/>
  <c r="J355"/>
  <c r="I355"/>
  <c r="F355"/>
  <c r="J354"/>
  <c r="I354"/>
  <c r="F354"/>
  <c r="J353"/>
  <c r="I353"/>
  <c r="F353"/>
  <c r="J352"/>
  <c r="I352"/>
  <c r="F352"/>
  <c r="J351"/>
  <c r="I351"/>
  <c r="F351"/>
  <c r="J350"/>
  <c r="I350"/>
  <c r="F350"/>
  <c r="J349"/>
  <c r="I349"/>
  <c r="F349"/>
  <c r="I348"/>
  <c r="F348"/>
  <c r="I347"/>
  <c r="I346"/>
  <c r="F346"/>
  <c r="J345"/>
  <c r="I345"/>
  <c r="F345"/>
  <c r="J344"/>
  <c r="I344"/>
  <c r="F344"/>
  <c r="J343"/>
  <c r="I343"/>
  <c r="F343"/>
  <c r="I342"/>
  <c r="F342"/>
  <c r="I341"/>
  <c r="F341"/>
  <c r="J340"/>
  <c r="I340"/>
  <c r="F340"/>
  <c r="J339"/>
  <c r="I339"/>
  <c r="F339"/>
  <c r="I338"/>
  <c r="F338"/>
  <c r="D321" i="7"/>
  <c r="C322" s="1"/>
  <c r="K333"/>
  <c r="J333"/>
  <c r="G333"/>
  <c r="K332"/>
  <c r="J332"/>
  <c r="G332"/>
  <c r="J331"/>
  <c r="G331"/>
  <c r="K330"/>
  <c r="J330"/>
  <c r="G330"/>
  <c r="K329"/>
  <c r="J329"/>
  <c r="G329"/>
  <c r="K328"/>
  <c r="J328"/>
  <c r="G328"/>
  <c r="J327"/>
  <c r="G327"/>
  <c r="J326"/>
  <c r="G326"/>
  <c r="J325"/>
  <c r="G325"/>
  <c r="D300"/>
  <c r="C301" s="1"/>
  <c r="K312"/>
  <c r="J312"/>
  <c r="G312"/>
  <c r="K311"/>
  <c r="J311"/>
  <c r="G311"/>
  <c r="K310"/>
  <c r="J310"/>
  <c r="G310"/>
  <c r="K309"/>
  <c r="J309"/>
  <c r="G309"/>
  <c r="K308"/>
  <c r="J308"/>
  <c r="G308"/>
  <c r="K307"/>
  <c r="J307"/>
  <c r="G307"/>
  <c r="J306"/>
  <c r="G306"/>
  <c r="K305"/>
  <c r="J305"/>
  <c r="G305"/>
  <c r="J304"/>
  <c r="G304"/>
  <c r="D13" i="40"/>
  <c r="D331" i="12" l="1"/>
  <c r="D57" i="42"/>
  <c r="D338" i="7"/>
  <c r="D318"/>
  <c r="D297"/>
  <c r="D281"/>
  <c r="C282" s="1"/>
  <c r="K293"/>
  <c r="J293"/>
  <c r="G293"/>
  <c r="K292"/>
  <c r="J292"/>
  <c r="G292"/>
  <c r="K291"/>
  <c r="J291"/>
  <c r="G291"/>
  <c r="K290"/>
  <c r="J290"/>
  <c r="G290"/>
  <c r="K289"/>
  <c r="J289"/>
  <c r="G289"/>
  <c r="K288"/>
  <c r="J288"/>
  <c r="G288"/>
  <c r="J287"/>
  <c r="G287"/>
  <c r="K286"/>
  <c r="J286"/>
  <c r="G286"/>
  <c r="J285"/>
  <c r="G285"/>
  <c r="I296" i="12"/>
  <c r="D288"/>
  <c r="C289" s="1"/>
  <c r="J326"/>
  <c r="I326"/>
  <c r="F326"/>
  <c r="J325"/>
  <c r="I325"/>
  <c r="F325"/>
  <c r="J324"/>
  <c r="I324"/>
  <c r="F324"/>
  <c r="J323"/>
  <c r="I323"/>
  <c r="F323"/>
  <c r="J322"/>
  <c r="I322"/>
  <c r="F322"/>
  <c r="J321"/>
  <c r="I321"/>
  <c r="F321"/>
  <c r="J320"/>
  <c r="I320"/>
  <c r="F320"/>
  <c r="J319"/>
  <c r="I319"/>
  <c r="F319"/>
  <c r="J318"/>
  <c r="I318"/>
  <c r="F318"/>
  <c r="J317"/>
  <c r="I317"/>
  <c r="F317"/>
  <c r="J316"/>
  <c r="I316"/>
  <c r="F316"/>
  <c r="J315"/>
  <c r="I315"/>
  <c r="F315"/>
  <c r="J314"/>
  <c r="I314"/>
  <c r="F314"/>
  <c r="J313"/>
  <c r="I313"/>
  <c r="F313"/>
  <c r="J312"/>
  <c r="I312"/>
  <c r="F312"/>
  <c r="J311"/>
  <c r="I311"/>
  <c r="F311"/>
  <c r="J310"/>
  <c r="I310"/>
  <c r="F310"/>
  <c r="J309"/>
  <c r="I309"/>
  <c r="F309"/>
  <c r="J308"/>
  <c r="I308"/>
  <c r="F308"/>
  <c r="J307"/>
  <c r="I307"/>
  <c r="F307"/>
  <c r="J306"/>
  <c r="I306"/>
  <c r="F306"/>
  <c r="J305"/>
  <c r="I305"/>
  <c r="F305"/>
  <c r="J304"/>
  <c r="I304"/>
  <c r="F304"/>
  <c r="J303"/>
  <c r="I303"/>
  <c r="F303"/>
  <c r="I302"/>
  <c r="F302"/>
  <c r="I301"/>
  <c r="F301"/>
  <c r="I300"/>
  <c r="F300"/>
  <c r="J299"/>
  <c r="I299"/>
  <c r="F299"/>
  <c r="J298"/>
  <c r="I298"/>
  <c r="F298"/>
  <c r="J297"/>
  <c r="I297"/>
  <c r="F297"/>
  <c r="F296"/>
  <c r="I295"/>
  <c r="F295"/>
  <c r="J294"/>
  <c r="I294"/>
  <c r="F294"/>
  <c r="J293"/>
  <c r="I293"/>
  <c r="F293"/>
  <c r="I292"/>
  <c r="F292"/>
  <c r="D53" i="9"/>
  <c r="C54" s="1"/>
  <c r="I66"/>
  <c r="F66"/>
  <c r="I65"/>
  <c r="F65"/>
  <c r="I64"/>
  <c r="F64"/>
  <c r="I63"/>
  <c r="F63"/>
  <c r="J62"/>
  <c r="I62"/>
  <c r="F62"/>
  <c r="I61"/>
  <c r="F61"/>
  <c r="J60"/>
  <c r="I60"/>
  <c r="F60"/>
  <c r="I59"/>
  <c r="F59"/>
  <c r="I58"/>
  <c r="F58"/>
  <c r="I57"/>
  <c r="F57"/>
  <c r="D12" i="42"/>
  <c r="D285" i="12" l="1"/>
  <c r="D278" i="7"/>
  <c r="D50" i="9"/>
  <c r="F44"/>
  <c r="D13" i="10"/>
  <c r="D33" i="9"/>
  <c r="C34" s="1"/>
  <c r="I46"/>
  <c r="I45"/>
  <c r="F45"/>
  <c r="I44"/>
  <c r="I43"/>
  <c r="F43"/>
  <c r="J42"/>
  <c r="I42"/>
  <c r="F42"/>
  <c r="J41"/>
  <c r="I41"/>
  <c r="F41"/>
  <c r="J40"/>
  <c r="I40"/>
  <c r="F40"/>
  <c r="I39"/>
  <c r="F39"/>
  <c r="I38"/>
  <c r="F38"/>
  <c r="I37"/>
  <c r="F37"/>
  <c r="D260" i="7"/>
  <c r="C261" s="1"/>
  <c r="K273"/>
  <c r="J273"/>
  <c r="F273"/>
  <c r="G273" s="1"/>
  <c r="K272"/>
  <c r="J272"/>
  <c r="G272"/>
  <c r="K271"/>
  <c r="J271"/>
  <c r="G271"/>
  <c r="K270"/>
  <c r="J270"/>
  <c r="G270"/>
  <c r="K269"/>
  <c r="J269"/>
  <c r="G269"/>
  <c r="K268"/>
  <c r="J268"/>
  <c r="G268"/>
  <c r="K267"/>
  <c r="J267"/>
  <c r="G267"/>
  <c r="J266"/>
  <c r="G266"/>
  <c r="J265"/>
  <c r="G265"/>
  <c r="J264"/>
  <c r="G264"/>
  <c r="D240"/>
  <c r="K253"/>
  <c r="J253"/>
  <c r="F253"/>
  <c r="G253" s="1"/>
  <c r="K252"/>
  <c r="J252"/>
  <c r="G252"/>
  <c r="K251"/>
  <c r="J251"/>
  <c r="G251"/>
  <c r="K250"/>
  <c r="J250"/>
  <c r="G250"/>
  <c r="K249"/>
  <c r="J249"/>
  <c r="G249"/>
  <c r="K248"/>
  <c r="J248"/>
  <c r="G248"/>
  <c r="K247"/>
  <c r="J247"/>
  <c r="G247"/>
  <c r="J246"/>
  <c r="G246"/>
  <c r="J245"/>
  <c r="G245"/>
  <c r="J244"/>
  <c r="G244"/>
  <c r="C241"/>
  <c r="D30" i="9" l="1"/>
  <c r="D257" i="7"/>
  <c r="D237"/>
  <c r="F25" i="9"/>
  <c r="D13"/>
  <c r="D245" i="12"/>
  <c r="C246" s="1"/>
  <c r="J281"/>
  <c r="I281"/>
  <c r="F281"/>
  <c r="J280"/>
  <c r="I280"/>
  <c r="F280"/>
  <c r="J279"/>
  <c r="I279"/>
  <c r="F279"/>
  <c r="J278"/>
  <c r="I278"/>
  <c r="F278"/>
  <c r="J277"/>
  <c r="I277"/>
  <c r="F277"/>
  <c r="J276"/>
  <c r="I276"/>
  <c r="F276"/>
  <c r="J275"/>
  <c r="I275"/>
  <c r="F275"/>
  <c r="J274"/>
  <c r="I274"/>
  <c r="F274"/>
  <c r="J273"/>
  <c r="I273"/>
  <c r="F273"/>
  <c r="J272"/>
  <c r="I272"/>
  <c r="F272"/>
  <c r="J271"/>
  <c r="I271"/>
  <c r="F271"/>
  <c r="J270"/>
  <c r="I270"/>
  <c r="F270"/>
  <c r="J269"/>
  <c r="I269"/>
  <c r="F269"/>
  <c r="J268"/>
  <c r="I268"/>
  <c r="F268"/>
  <c r="J267"/>
  <c r="I267"/>
  <c r="F267"/>
  <c r="J266"/>
  <c r="I266"/>
  <c r="F266"/>
  <c r="J265"/>
  <c r="I265"/>
  <c r="F265"/>
  <c r="J264"/>
  <c r="I264"/>
  <c r="F264"/>
  <c r="J263"/>
  <c r="I263"/>
  <c r="F263"/>
  <c r="J262"/>
  <c r="I262"/>
  <c r="F262"/>
  <c r="J261"/>
  <c r="I261"/>
  <c r="F261"/>
  <c r="J260"/>
  <c r="I260"/>
  <c r="F260"/>
  <c r="J259"/>
  <c r="I259"/>
  <c r="F259"/>
  <c r="J258"/>
  <c r="I258"/>
  <c r="F258"/>
  <c r="I256"/>
  <c r="F256"/>
  <c r="J255"/>
  <c r="I255"/>
  <c r="F255"/>
  <c r="J254"/>
  <c r="I254"/>
  <c r="F254"/>
  <c r="J253"/>
  <c r="I253"/>
  <c r="F253"/>
  <c r="J252"/>
  <c r="I252"/>
  <c r="F252"/>
  <c r="J251"/>
  <c r="I251"/>
  <c r="F251"/>
  <c r="J250"/>
  <c r="I250"/>
  <c r="F250"/>
  <c r="I249"/>
  <c r="D221" i="7"/>
  <c r="K234"/>
  <c r="J234"/>
  <c r="F234"/>
  <c r="G234" s="1"/>
  <c r="K233"/>
  <c r="J233"/>
  <c r="G233"/>
  <c r="J232"/>
  <c r="G232"/>
  <c r="K231"/>
  <c r="J231"/>
  <c r="K230"/>
  <c r="J230"/>
  <c r="G230"/>
  <c r="K229"/>
  <c r="J229"/>
  <c r="G229"/>
  <c r="K228"/>
  <c r="J228"/>
  <c r="G228"/>
  <c r="J227"/>
  <c r="G227"/>
  <c r="J226"/>
  <c r="G226"/>
  <c r="J225"/>
  <c r="G225"/>
  <c r="C222"/>
  <c r="D242" i="12" l="1"/>
  <c r="D218" i="7"/>
  <c r="P74" i="22"/>
  <c r="D58" i="12" l="1"/>
  <c r="D202" i="7" l="1"/>
  <c r="C203" s="1"/>
  <c r="K215"/>
  <c r="J215"/>
  <c r="G215"/>
  <c r="F215"/>
  <c r="J214"/>
  <c r="G214"/>
  <c r="K213"/>
  <c r="J213"/>
  <c r="J212"/>
  <c r="G212"/>
  <c r="K211"/>
  <c r="J211"/>
  <c r="G211"/>
  <c r="K210"/>
  <c r="J210"/>
  <c r="G210"/>
  <c r="K209"/>
  <c r="J209"/>
  <c r="G209"/>
  <c r="J208"/>
  <c r="G208"/>
  <c r="J207"/>
  <c r="G207"/>
  <c r="J206"/>
  <c r="G206"/>
  <c r="D199" l="1"/>
  <c r="D196" i="12"/>
  <c r="C197" s="1"/>
  <c r="J234"/>
  <c r="I234"/>
  <c r="F234"/>
  <c r="J233"/>
  <c r="I233"/>
  <c r="F233"/>
  <c r="J232"/>
  <c r="I232"/>
  <c r="F232"/>
  <c r="J231"/>
  <c r="I231"/>
  <c r="F231"/>
  <c r="J230"/>
  <c r="I230"/>
  <c r="F230"/>
  <c r="J229"/>
  <c r="I229"/>
  <c r="F229"/>
  <c r="J228"/>
  <c r="I228"/>
  <c r="F228"/>
  <c r="J227"/>
  <c r="I227"/>
  <c r="F227"/>
  <c r="J226"/>
  <c r="I226"/>
  <c r="F226"/>
  <c r="J225"/>
  <c r="I225"/>
  <c r="F225"/>
  <c r="J224"/>
  <c r="I224"/>
  <c r="F224"/>
  <c r="J223"/>
  <c r="I223"/>
  <c r="F223"/>
  <c r="J222"/>
  <c r="I222"/>
  <c r="F222"/>
  <c r="J221"/>
  <c r="I221"/>
  <c r="F221"/>
  <c r="J220"/>
  <c r="I220"/>
  <c r="F220"/>
  <c r="J219"/>
  <c r="I219"/>
  <c r="F219"/>
  <c r="J218"/>
  <c r="I218"/>
  <c r="F218"/>
  <c r="J217"/>
  <c r="I217"/>
  <c r="F217"/>
  <c r="J216"/>
  <c r="I216"/>
  <c r="F216"/>
  <c r="J215"/>
  <c r="I215"/>
  <c r="F215"/>
  <c r="J214"/>
  <c r="I214"/>
  <c r="F214"/>
  <c r="J213"/>
  <c r="I213"/>
  <c r="F213"/>
  <c r="J212"/>
  <c r="I212"/>
  <c r="F212"/>
  <c r="J211"/>
  <c r="I211"/>
  <c r="F211"/>
  <c r="J210"/>
  <c r="I210"/>
  <c r="F210"/>
  <c r="I209"/>
  <c r="F209"/>
  <c r="I208"/>
  <c r="F208"/>
  <c r="J207"/>
  <c r="I207"/>
  <c r="F207"/>
  <c r="J206"/>
  <c r="I206"/>
  <c r="F206"/>
  <c r="J205"/>
  <c r="I205"/>
  <c r="F205"/>
  <c r="J204"/>
  <c r="I204"/>
  <c r="F204"/>
  <c r="J203"/>
  <c r="I203"/>
  <c r="F203"/>
  <c r="J202"/>
  <c r="I202"/>
  <c r="F202"/>
  <c r="J201"/>
  <c r="I201"/>
  <c r="F201"/>
  <c r="I200"/>
  <c r="F200"/>
  <c r="D181" i="7"/>
  <c r="C182" s="1"/>
  <c r="K194"/>
  <c r="J194"/>
  <c r="F194"/>
  <c r="G194" s="1"/>
  <c r="K193"/>
  <c r="J193"/>
  <c r="G193"/>
  <c r="K192"/>
  <c r="J192"/>
  <c r="G192"/>
  <c r="K191"/>
  <c r="J191"/>
  <c r="G191"/>
  <c r="K190"/>
  <c r="J190"/>
  <c r="G190"/>
  <c r="K189"/>
  <c r="J189"/>
  <c r="G189"/>
  <c r="K188"/>
  <c r="J188"/>
  <c r="G188"/>
  <c r="J187"/>
  <c r="G187"/>
  <c r="K186"/>
  <c r="J186"/>
  <c r="G186"/>
  <c r="J185"/>
  <c r="G185"/>
  <c r="D156"/>
  <c r="C157" s="1"/>
  <c r="K169"/>
  <c r="J169"/>
  <c r="F169"/>
  <c r="G169" s="1"/>
  <c r="K168"/>
  <c r="J168"/>
  <c r="G168"/>
  <c r="K167"/>
  <c r="J167"/>
  <c r="G167"/>
  <c r="K166"/>
  <c r="J166"/>
  <c r="G166"/>
  <c r="K165"/>
  <c r="J165"/>
  <c r="G165"/>
  <c r="K164"/>
  <c r="J164"/>
  <c r="G164"/>
  <c r="K163"/>
  <c r="J163"/>
  <c r="G163"/>
  <c r="J162"/>
  <c r="G162"/>
  <c r="K161"/>
  <c r="J161"/>
  <c r="G161"/>
  <c r="J160"/>
  <c r="G160"/>
  <c r="D193" i="12" l="1"/>
  <c r="D153" i="7"/>
  <c r="D178"/>
  <c r="D136"/>
  <c r="C137" s="1"/>
  <c r="K149"/>
  <c r="J149"/>
  <c r="F149"/>
  <c r="G149" s="1"/>
  <c r="K148"/>
  <c r="J148"/>
  <c r="G148"/>
  <c r="K147"/>
  <c r="J147"/>
  <c r="G147"/>
  <c r="K146"/>
  <c r="J146"/>
  <c r="G146"/>
  <c r="K145"/>
  <c r="J145"/>
  <c r="G145"/>
  <c r="K144"/>
  <c r="J144"/>
  <c r="G144"/>
  <c r="K143"/>
  <c r="J143"/>
  <c r="G143"/>
  <c r="K142"/>
  <c r="J142"/>
  <c r="G142"/>
  <c r="K141"/>
  <c r="J141"/>
  <c r="G141"/>
  <c r="J140"/>
  <c r="G140"/>
  <c r="D116"/>
  <c r="C117" s="1"/>
  <c r="K129"/>
  <c r="J129"/>
  <c r="F129"/>
  <c r="G129" s="1"/>
  <c r="K128"/>
  <c r="J128"/>
  <c r="G128"/>
  <c r="K127"/>
  <c r="J127"/>
  <c r="G127"/>
  <c r="K126"/>
  <c r="J126"/>
  <c r="G126"/>
  <c r="K125"/>
  <c r="J125"/>
  <c r="G125"/>
  <c r="K124"/>
  <c r="J124"/>
  <c r="G124"/>
  <c r="K123"/>
  <c r="J123"/>
  <c r="G123"/>
  <c r="J122"/>
  <c r="G122"/>
  <c r="J121"/>
  <c r="G121"/>
  <c r="J120"/>
  <c r="G120"/>
  <c r="D96"/>
  <c r="C97" s="1"/>
  <c r="K109"/>
  <c r="J109"/>
  <c r="F109"/>
  <c r="G109" s="1"/>
  <c r="K108"/>
  <c r="J108"/>
  <c r="G108"/>
  <c r="K107"/>
  <c r="J107"/>
  <c r="G107"/>
  <c r="K106"/>
  <c r="J106"/>
  <c r="G106"/>
  <c r="K105"/>
  <c r="J105"/>
  <c r="G105"/>
  <c r="K104"/>
  <c r="J104"/>
  <c r="G104"/>
  <c r="K103"/>
  <c r="J103"/>
  <c r="G103"/>
  <c r="J102"/>
  <c r="G102"/>
  <c r="J101"/>
  <c r="G101"/>
  <c r="J100"/>
  <c r="G100"/>
  <c r="D113" l="1"/>
  <c r="D93"/>
  <c r="D133"/>
  <c r="D13" i="8"/>
  <c r="D151" i="12"/>
  <c r="C152" s="1"/>
  <c r="J189"/>
  <c r="I189"/>
  <c r="F189"/>
  <c r="J188"/>
  <c r="I188"/>
  <c r="F188"/>
  <c r="J187"/>
  <c r="I187"/>
  <c r="F187"/>
  <c r="J186"/>
  <c r="I186"/>
  <c r="F186"/>
  <c r="J185"/>
  <c r="I185"/>
  <c r="F185"/>
  <c r="J184"/>
  <c r="I184"/>
  <c r="F184"/>
  <c r="J183"/>
  <c r="I183"/>
  <c r="F183"/>
  <c r="J182"/>
  <c r="I182"/>
  <c r="F182"/>
  <c r="J181"/>
  <c r="I181"/>
  <c r="F181"/>
  <c r="J180"/>
  <c r="I180"/>
  <c r="F180"/>
  <c r="J179"/>
  <c r="I179"/>
  <c r="F179"/>
  <c r="J178"/>
  <c r="I178"/>
  <c r="F178"/>
  <c r="J177"/>
  <c r="I177"/>
  <c r="F177"/>
  <c r="J176"/>
  <c r="I176"/>
  <c r="F176"/>
  <c r="J175"/>
  <c r="I175"/>
  <c r="F175"/>
  <c r="J174"/>
  <c r="I174"/>
  <c r="F174"/>
  <c r="J173"/>
  <c r="I173"/>
  <c r="F173"/>
  <c r="J172"/>
  <c r="I172"/>
  <c r="F172"/>
  <c r="J171"/>
  <c r="I171"/>
  <c r="F171"/>
  <c r="J170"/>
  <c r="I170"/>
  <c r="F170"/>
  <c r="J169"/>
  <c r="I169"/>
  <c r="F169"/>
  <c r="J168"/>
  <c r="I168"/>
  <c r="F168"/>
  <c r="J167"/>
  <c r="I167"/>
  <c r="F167"/>
  <c r="J166"/>
  <c r="I166"/>
  <c r="F166"/>
  <c r="J165"/>
  <c r="I165"/>
  <c r="F165"/>
  <c r="J164"/>
  <c r="I164"/>
  <c r="F164"/>
  <c r="I163"/>
  <c r="F163"/>
  <c r="J162"/>
  <c r="I162"/>
  <c r="F162"/>
  <c r="J161"/>
  <c r="I161"/>
  <c r="F161"/>
  <c r="J160"/>
  <c r="I160"/>
  <c r="F160"/>
  <c r="J159"/>
  <c r="I159"/>
  <c r="F159"/>
  <c r="J158"/>
  <c r="I158"/>
  <c r="F158"/>
  <c r="J157"/>
  <c r="I157"/>
  <c r="F157"/>
  <c r="J156"/>
  <c r="I156"/>
  <c r="F156"/>
  <c r="I155"/>
  <c r="F155"/>
  <c r="D105"/>
  <c r="J143"/>
  <c r="I143"/>
  <c r="F143"/>
  <c r="J142"/>
  <c r="I142"/>
  <c r="F142"/>
  <c r="J141"/>
  <c r="I141"/>
  <c r="F141"/>
  <c r="J140"/>
  <c r="I140"/>
  <c r="F140"/>
  <c r="J139"/>
  <c r="I139"/>
  <c r="F139"/>
  <c r="J138"/>
  <c r="I138"/>
  <c r="F138"/>
  <c r="J137"/>
  <c r="I137"/>
  <c r="F137"/>
  <c r="J136"/>
  <c r="I136"/>
  <c r="F136"/>
  <c r="J135"/>
  <c r="I135"/>
  <c r="F135"/>
  <c r="J134"/>
  <c r="I134"/>
  <c r="F134"/>
  <c r="J133"/>
  <c r="I133"/>
  <c r="F133"/>
  <c r="J132"/>
  <c r="I132"/>
  <c r="F132"/>
  <c r="J131"/>
  <c r="I131"/>
  <c r="F131"/>
  <c r="J130"/>
  <c r="I130"/>
  <c r="F130"/>
  <c r="J129"/>
  <c r="I129"/>
  <c r="F129"/>
  <c r="J128"/>
  <c r="I128"/>
  <c r="F128"/>
  <c r="J127"/>
  <c r="I127"/>
  <c r="F127"/>
  <c r="J126"/>
  <c r="I126"/>
  <c r="F126"/>
  <c r="J125"/>
  <c r="I125"/>
  <c r="F125"/>
  <c r="J124"/>
  <c r="I124"/>
  <c r="F124"/>
  <c r="J123"/>
  <c r="I123"/>
  <c r="F123"/>
  <c r="J122"/>
  <c r="I122"/>
  <c r="F122"/>
  <c r="J121"/>
  <c r="I121"/>
  <c r="F121"/>
  <c r="J120"/>
  <c r="I120"/>
  <c r="F120"/>
  <c r="J119"/>
  <c r="I119"/>
  <c r="F119"/>
  <c r="J118"/>
  <c r="I118"/>
  <c r="F118"/>
  <c r="I117"/>
  <c r="F117"/>
  <c r="J116"/>
  <c r="I116"/>
  <c r="F116"/>
  <c r="J115"/>
  <c r="I115"/>
  <c r="F115"/>
  <c r="J114"/>
  <c r="I114"/>
  <c r="F114"/>
  <c r="J113"/>
  <c r="I113"/>
  <c r="F113"/>
  <c r="J112"/>
  <c r="I112"/>
  <c r="F112"/>
  <c r="J111"/>
  <c r="I111"/>
  <c r="F111"/>
  <c r="J110"/>
  <c r="I110"/>
  <c r="F110"/>
  <c r="I109"/>
  <c r="F109"/>
  <c r="C106"/>
  <c r="D76" i="7"/>
  <c r="C77" s="1"/>
  <c r="K89"/>
  <c r="J89"/>
  <c r="F89"/>
  <c r="G89" s="1"/>
  <c r="K88"/>
  <c r="J88"/>
  <c r="G88"/>
  <c r="K87"/>
  <c r="J87"/>
  <c r="G87"/>
  <c r="K86"/>
  <c r="J86"/>
  <c r="G86"/>
  <c r="J85"/>
  <c r="G85"/>
  <c r="K84"/>
  <c r="J84"/>
  <c r="G84"/>
  <c r="K83"/>
  <c r="J83"/>
  <c r="G83"/>
  <c r="J82"/>
  <c r="E82"/>
  <c r="G82" s="1"/>
  <c r="K81"/>
  <c r="J81"/>
  <c r="G81"/>
  <c r="J80"/>
  <c r="G80"/>
  <c r="D53"/>
  <c r="J96" i="12"/>
  <c r="I96"/>
  <c r="F96"/>
  <c r="J95"/>
  <c r="I95"/>
  <c r="F95"/>
  <c r="J94"/>
  <c r="I94"/>
  <c r="F94"/>
  <c r="J93"/>
  <c r="I93"/>
  <c r="F93"/>
  <c r="J92"/>
  <c r="I92"/>
  <c r="F92"/>
  <c r="J91"/>
  <c r="I91"/>
  <c r="F91"/>
  <c r="J90"/>
  <c r="I90"/>
  <c r="F90"/>
  <c r="J89"/>
  <c r="I89"/>
  <c r="F89"/>
  <c r="J88"/>
  <c r="I88"/>
  <c r="F88"/>
  <c r="J87"/>
  <c r="I87"/>
  <c r="F87"/>
  <c r="J86"/>
  <c r="I86"/>
  <c r="F86"/>
  <c r="J85"/>
  <c r="I85"/>
  <c r="F85"/>
  <c r="J84"/>
  <c r="I84"/>
  <c r="F84"/>
  <c r="J83"/>
  <c r="I83"/>
  <c r="F83"/>
  <c r="J82"/>
  <c r="I82"/>
  <c r="F82"/>
  <c r="J81"/>
  <c r="I81"/>
  <c r="F81"/>
  <c r="J80"/>
  <c r="I80"/>
  <c r="F80"/>
  <c r="J79"/>
  <c r="I79"/>
  <c r="F79"/>
  <c r="J78"/>
  <c r="I78"/>
  <c r="F78"/>
  <c r="J77"/>
  <c r="I77"/>
  <c r="F77"/>
  <c r="J76"/>
  <c r="I76"/>
  <c r="F76"/>
  <c r="J75"/>
  <c r="I75"/>
  <c r="F75"/>
  <c r="J74"/>
  <c r="I74"/>
  <c r="F74"/>
  <c r="J73"/>
  <c r="I73"/>
  <c r="F73"/>
  <c r="J72"/>
  <c r="I72"/>
  <c r="F72"/>
  <c r="J71"/>
  <c r="I71"/>
  <c r="F71"/>
  <c r="J70"/>
  <c r="I70"/>
  <c r="F70"/>
  <c r="J69"/>
  <c r="I69"/>
  <c r="F69"/>
  <c r="J68"/>
  <c r="I68"/>
  <c r="F68"/>
  <c r="J67"/>
  <c r="I67"/>
  <c r="F67"/>
  <c r="J66"/>
  <c r="I66"/>
  <c r="F66"/>
  <c r="J65"/>
  <c r="I65"/>
  <c r="F65"/>
  <c r="J64"/>
  <c r="I64"/>
  <c r="F64"/>
  <c r="I63"/>
  <c r="F63"/>
  <c r="I62"/>
  <c r="C59"/>
  <c r="D73" i="7" l="1"/>
  <c r="D148" i="12"/>
  <c r="D102"/>
  <c r="D55"/>
  <c r="D33" i="7" l="1"/>
  <c r="D13" i="12" l="1"/>
  <c r="K66" i="7" l="1"/>
  <c r="J66"/>
  <c r="F66"/>
  <c r="G66" s="1"/>
  <c r="K65"/>
  <c r="J65"/>
  <c r="G65"/>
  <c r="K64"/>
  <c r="J64"/>
  <c r="G64"/>
  <c r="K63"/>
  <c r="J63"/>
  <c r="G63"/>
  <c r="J62"/>
  <c r="G62"/>
  <c r="K61"/>
  <c r="J61"/>
  <c r="G61"/>
  <c r="J60"/>
  <c r="G60"/>
  <c r="J59"/>
  <c r="E59"/>
  <c r="G59" s="1"/>
  <c r="J58"/>
  <c r="G58"/>
  <c r="J57"/>
  <c r="G57"/>
  <c r="C54"/>
  <c r="K46"/>
  <c r="J46"/>
  <c r="F46"/>
  <c r="G46" s="1"/>
  <c r="K45"/>
  <c r="J45"/>
  <c r="G45"/>
  <c r="K44"/>
  <c r="J44"/>
  <c r="G44"/>
  <c r="K43"/>
  <c r="J43"/>
  <c r="G43"/>
  <c r="K42"/>
  <c r="J42"/>
  <c r="G42"/>
  <c r="K41"/>
  <c r="J41"/>
  <c r="G41"/>
  <c r="K40"/>
  <c r="J40"/>
  <c r="G40"/>
  <c r="J39"/>
  <c r="G39"/>
  <c r="K38"/>
  <c r="J38"/>
  <c r="G38"/>
  <c r="J37"/>
  <c r="G37"/>
  <c r="C34"/>
  <c r="D50" l="1"/>
  <c r="D30"/>
  <c r="C14" i="43" l="1"/>
  <c r="C13" i="42"/>
  <c r="C14" i="40"/>
  <c r="C14" i="12"/>
  <c r="C14" i="10"/>
  <c r="C14" i="9"/>
  <c r="C14" i="8"/>
  <c r="D5" s="1"/>
  <c r="C14" i="7"/>
  <c r="J50" i="42" l="1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3"/>
  <c r="J22"/>
  <c r="J21"/>
  <c r="J20"/>
  <c r="J19"/>
  <c r="J18"/>
  <c r="J50" i="40"/>
  <c r="J49"/>
  <c r="J48"/>
  <c r="J47"/>
  <c r="J46"/>
  <c r="J45"/>
  <c r="J44"/>
  <c r="J43"/>
  <c r="J42"/>
  <c r="J41"/>
  <c r="J40"/>
  <c r="J39"/>
  <c r="J38"/>
  <c r="J37"/>
  <c r="J36"/>
  <c r="J35"/>
  <c r="J34"/>
  <c r="J33"/>
  <c r="J31"/>
  <c r="J30"/>
  <c r="J29"/>
  <c r="J28"/>
  <c r="J27"/>
  <c r="J26"/>
  <c r="J25"/>
  <c r="J24"/>
  <c r="J23"/>
  <c r="J22"/>
  <c r="J21"/>
  <c r="J20"/>
  <c r="J19"/>
  <c r="J50" i="12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29" i="10"/>
  <c r="J27"/>
  <c r="J26"/>
  <c r="J24"/>
  <c r="J23"/>
  <c r="J22"/>
  <c r="J21"/>
  <c r="J20"/>
  <c r="J19"/>
  <c r="J18"/>
  <c r="J25" i="9"/>
  <c r="J24"/>
  <c r="J23"/>
  <c r="J22"/>
  <c r="J21"/>
  <c r="J20"/>
  <c r="J19"/>
  <c r="K66" i="8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1"/>
  <c r="K30"/>
  <c r="K29"/>
  <c r="K28"/>
  <c r="K27"/>
  <c r="K26"/>
  <c r="K25"/>
  <c r="K24"/>
  <c r="K23"/>
  <c r="K22"/>
  <c r="K21"/>
  <c r="K20"/>
  <c r="K19"/>
  <c r="K25" i="7"/>
  <c r="K24"/>
  <c r="K23"/>
  <c r="K22"/>
  <c r="K21"/>
  <c r="K20"/>
  <c r="K19"/>
  <c r="K18"/>
  <c r="I20" i="27"/>
  <c r="I21"/>
  <c r="I22"/>
  <c r="P42" i="48"/>
  <c r="I13" i="27" s="1"/>
  <c r="O42" i="48"/>
  <c r="N42"/>
  <c r="M42"/>
  <c r="L42"/>
  <c r="K42"/>
  <c r="J42"/>
  <c r="I42"/>
  <c r="H42"/>
  <c r="G42"/>
  <c r="J145" i="42" l="1"/>
  <c r="J98"/>
  <c r="P19" i="47"/>
  <c r="I12" i="27" s="1"/>
  <c r="O19" i="47"/>
  <c r="N19"/>
  <c r="M19"/>
  <c r="L19"/>
  <c r="K19"/>
  <c r="J19"/>
  <c r="I19"/>
  <c r="H19"/>
  <c r="G19"/>
  <c r="D341" i="38"/>
  <c r="E341"/>
  <c r="Z341"/>
  <c r="AA341"/>
  <c r="AB341"/>
  <c r="AD341"/>
  <c r="AE341"/>
  <c r="AF341"/>
  <c r="AH341"/>
  <c r="AI341"/>
  <c r="AJ341"/>
  <c r="AL341"/>
  <c r="AM341"/>
  <c r="AN341"/>
  <c r="J17" i="7"/>
  <c r="D225" i="38"/>
  <c r="D226"/>
  <c r="E226"/>
  <c r="D227"/>
  <c r="E227"/>
  <c r="D228"/>
  <c r="E228"/>
  <c r="D229"/>
  <c r="E229"/>
  <c r="D230"/>
  <c r="E230"/>
  <c r="D231"/>
  <c r="E231"/>
  <c r="D232"/>
  <c r="E232"/>
  <c r="D233"/>
  <c r="E233"/>
  <c r="D234"/>
  <c r="E234"/>
  <c r="D216"/>
  <c r="E216"/>
  <c r="D217"/>
  <c r="E217"/>
  <c r="D218"/>
  <c r="E218"/>
  <c r="D219"/>
  <c r="E219"/>
  <c r="D220"/>
  <c r="E220"/>
  <c r="D221"/>
  <c r="E221"/>
  <c r="D209"/>
  <c r="E209"/>
  <c r="D210"/>
  <c r="E210"/>
  <c r="D211"/>
  <c r="E211"/>
  <c r="D212"/>
  <c r="E212"/>
  <c r="D213"/>
  <c r="E213"/>
  <c r="D201"/>
  <c r="D202"/>
  <c r="E202"/>
  <c r="D203"/>
  <c r="E203"/>
  <c r="D204"/>
  <c r="E204"/>
  <c r="D205"/>
  <c r="E205"/>
  <c r="D206"/>
  <c r="E206"/>
  <c r="D193"/>
  <c r="E193"/>
  <c r="D194"/>
  <c r="E194"/>
  <c r="D195"/>
  <c r="E195"/>
  <c r="D196"/>
  <c r="E196"/>
  <c r="D197"/>
  <c r="E197"/>
  <c r="D198"/>
  <c r="E198"/>
  <c r="D166"/>
  <c r="E166"/>
  <c r="D167"/>
  <c r="E167"/>
  <c r="D168"/>
  <c r="E168"/>
  <c r="D169"/>
  <c r="E169"/>
  <c r="D170"/>
  <c r="E170"/>
  <c r="D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51"/>
  <c r="E151"/>
  <c r="D152"/>
  <c r="E152"/>
  <c r="D153"/>
  <c r="E153"/>
  <c r="D154"/>
  <c r="E154"/>
  <c r="D155"/>
  <c r="E155"/>
  <c r="D156"/>
  <c r="E156"/>
  <c r="D157"/>
  <c r="E157"/>
  <c r="E158"/>
  <c r="D159"/>
  <c r="E159"/>
  <c r="D160"/>
  <c r="E160"/>
  <c r="D161"/>
  <c r="E161"/>
  <c r="D162"/>
  <c r="E162"/>
  <c r="D163"/>
  <c r="E163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98"/>
  <c r="E98"/>
  <c r="D99"/>
  <c r="E99"/>
  <c r="D100"/>
  <c r="E100"/>
  <c r="D101"/>
  <c r="E101"/>
  <c r="D102"/>
  <c r="E102"/>
  <c r="D103"/>
  <c r="E103"/>
  <c r="D104"/>
  <c r="E104"/>
  <c r="D105"/>
  <c r="E105"/>
  <c r="D91"/>
  <c r="E91"/>
  <c r="D92"/>
  <c r="E92"/>
  <c r="D93"/>
  <c r="E93"/>
  <c r="D94"/>
  <c r="E94"/>
  <c r="D95"/>
  <c r="E95"/>
  <c r="D85"/>
  <c r="E85"/>
  <c r="D86"/>
  <c r="E86"/>
  <c r="D87"/>
  <c r="E87"/>
  <c r="D88"/>
  <c r="E8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D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AK341" l="1"/>
  <c r="AO341"/>
  <c r="AC341"/>
  <c r="AG341"/>
  <c r="F341"/>
  <c r="J341" s="1"/>
  <c r="O52" i="46"/>
  <c r="P52"/>
  <c r="O33" i="45"/>
  <c r="I10" i="27"/>
  <c r="O16" i="44"/>
  <c r="P16"/>
  <c r="I19" i="27" s="1"/>
  <c r="O26" i="23"/>
  <c r="P26"/>
  <c r="I9" i="27" s="1"/>
  <c r="O20" i="33"/>
  <c r="P20"/>
  <c r="I11" i="27" s="1"/>
  <c r="O21" i="31"/>
  <c r="P21"/>
  <c r="O39" i="24"/>
  <c r="P39"/>
  <c r="I18" i="27" s="1"/>
  <c r="O42" i="30"/>
  <c r="P42"/>
  <c r="I8" i="27" s="1"/>
  <c r="O20" i="29"/>
  <c r="P20"/>
  <c r="I7" i="27" s="1"/>
  <c r="O74" i="22"/>
  <c r="I6" i="27"/>
  <c r="O44" i="21"/>
  <c r="O27" i="28"/>
  <c r="I23" i="27" l="1"/>
  <c r="AP341" i="38"/>
  <c r="H341"/>
  <c r="J51" i="40"/>
  <c r="K67" i="8"/>
  <c r="N39" i="24" l="1"/>
  <c r="N52" i="46" l="1"/>
  <c r="M52"/>
  <c r="L52"/>
  <c r="K52"/>
  <c r="J52"/>
  <c r="I52"/>
  <c r="H52"/>
  <c r="G52"/>
  <c r="E18" i="10" l="1"/>
  <c r="E17"/>
  <c r="I560" i="38"/>
  <c r="G560"/>
  <c r="AN565"/>
  <c r="AM565"/>
  <c r="AL565"/>
  <c r="AJ565"/>
  <c r="AI565"/>
  <c r="AH565"/>
  <c r="AF565"/>
  <c r="AE565"/>
  <c r="AB565"/>
  <c r="Z565"/>
  <c r="E565"/>
  <c r="D565"/>
  <c r="AN564"/>
  <c r="AM564"/>
  <c r="AL564"/>
  <c r="AJ564"/>
  <c r="AI564"/>
  <c r="AH564"/>
  <c r="AF564"/>
  <c r="AE564"/>
  <c r="AD564"/>
  <c r="AB564"/>
  <c r="AA564"/>
  <c r="Z564"/>
  <c r="E564"/>
  <c r="D564"/>
  <c r="AN563"/>
  <c r="AM563"/>
  <c r="AL563"/>
  <c r="AJ563"/>
  <c r="AI563"/>
  <c r="AH563"/>
  <c r="AF563"/>
  <c r="AE563"/>
  <c r="AD563"/>
  <c r="AB563"/>
  <c r="AA563"/>
  <c r="Z563"/>
  <c r="E563"/>
  <c r="D563"/>
  <c r="AN562"/>
  <c r="AM562"/>
  <c r="AL562"/>
  <c r="AJ562"/>
  <c r="AI562"/>
  <c r="AH562"/>
  <c r="AF562"/>
  <c r="AE562"/>
  <c r="AD562"/>
  <c r="AB562"/>
  <c r="AA562"/>
  <c r="Z562"/>
  <c r="E562"/>
  <c r="D562"/>
  <c r="AN561"/>
  <c r="AM561"/>
  <c r="AL561"/>
  <c r="AJ561"/>
  <c r="AI561"/>
  <c r="AH561"/>
  <c r="AF561"/>
  <c r="AE561"/>
  <c r="AD561"/>
  <c r="AB561"/>
  <c r="AA561"/>
  <c r="AN559"/>
  <c r="AM559"/>
  <c r="AL559"/>
  <c r="AJ559"/>
  <c r="AI559"/>
  <c r="AH559"/>
  <c r="AF559"/>
  <c r="AE559"/>
  <c r="AD559"/>
  <c r="AB559"/>
  <c r="AA559"/>
  <c r="Z559"/>
  <c r="E559"/>
  <c r="D559"/>
  <c r="AN558"/>
  <c r="AM558"/>
  <c r="AL558"/>
  <c r="AJ558"/>
  <c r="AI558"/>
  <c r="AH558"/>
  <c r="AF558"/>
  <c r="AE558"/>
  <c r="AD558"/>
  <c r="AB558"/>
  <c r="AA558"/>
  <c r="Z558"/>
  <c r="E558"/>
  <c r="D558"/>
  <c r="AN557"/>
  <c r="AM557"/>
  <c r="AL557"/>
  <c r="AJ557"/>
  <c r="AI557"/>
  <c r="AH557"/>
  <c r="AF557"/>
  <c r="AE557"/>
  <c r="AD557"/>
  <c r="AB557"/>
  <c r="AA557"/>
  <c r="Z557"/>
  <c r="E557"/>
  <c r="D557"/>
  <c r="AN556"/>
  <c r="AM556"/>
  <c r="AL556"/>
  <c r="AJ556"/>
  <c r="AI556"/>
  <c r="AH556"/>
  <c r="AF556"/>
  <c r="AE556"/>
  <c r="AD556"/>
  <c r="AB556"/>
  <c r="AA556"/>
  <c r="Z556"/>
  <c r="E556"/>
  <c r="D556"/>
  <c r="AN555"/>
  <c r="AM555"/>
  <c r="AL555"/>
  <c r="AJ555"/>
  <c r="AI555"/>
  <c r="AH555"/>
  <c r="AF555"/>
  <c r="AE555"/>
  <c r="AD555"/>
  <c r="AB555"/>
  <c r="AA555"/>
  <c r="Z555"/>
  <c r="E555"/>
  <c r="D555"/>
  <c r="AN554"/>
  <c r="AM554"/>
  <c r="AL554"/>
  <c r="AJ554"/>
  <c r="AI554"/>
  <c r="AH554"/>
  <c r="AF554"/>
  <c r="AE554"/>
  <c r="AD554"/>
  <c r="AB554"/>
  <c r="AA554"/>
  <c r="Z554"/>
  <c r="E554"/>
  <c r="D554"/>
  <c r="AN553"/>
  <c r="AM553"/>
  <c r="AL553"/>
  <c r="AJ553"/>
  <c r="AI553"/>
  <c r="AH553"/>
  <c r="AF553"/>
  <c r="AE553"/>
  <c r="AD553"/>
  <c r="AB553"/>
  <c r="AA553"/>
  <c r="Z553"/>
  <c r="E553"/>
  <c r="D553"/>
  <c r="AN552"/>
  <c r="AM552"/>
  <c r="AL552"/>
  <c r="AJ552"/>
  <c r="AI552"/>
  <c r="AH552"/>
  <c r="AF552"/>
  <c r="AE552"/>
  <c r="AD552"/>
  <c r="AB552"/>
  <c r="AA552"/>
  <c r="Z552"/>
  <c r="E552"/>
  <c r="D552"/>
  <c r="AN551"/>
  <c r="AM551"/>
  <c r="AL551"/>
  <c r="AJ551"/>
  <c r="AI551"/>
  <c r="AH551"/>
  <c r="AF551"/>
  <c r="AE551"/>
  <c r="AD551"/>
  <c r="AB551"/>
  <c r="AA551"/>
  <c r="Z551"/>
  <c r="E551"/>
  <c r="D551"/>
  <c r="AN550"/>
  <c r="AM550"/>
  <c r="AL550"/>
  <c r="AJ550"/>
  <c r="AI550"/>
  <c r="AH550"/>
  <c r="AF550"/>
  <c r="AE550"/>
  <c r="AD550"/>
  <c r="AB550"/>
  <c r="AA550"/>
  <c r="Z550"/>
  <c r="E550"/>
  <c r="D550"/>
  <c r="AN549"/>
  <c r="AM549"/>
  <c r="AL549"/>
  <c r="AJ549"/>
  <c r="AI549"/>
  <c r="AH549"/>
  <c r="AF549"/>
  <c r="AE549"/>
  <c r="AD549"/>
  <c r="AB549"/>
  <c r="AA549"/>
  <c r="Z549"/>
  <c r="E549"/>
  <c r="D549"/>
  <c r="AN548"/>
  <c r="AM548"/>
  <c r="AL548"/>
  <c r="AJ548"/>
  <c r="AI548"/>
  <c r="AH548"/>
  <c r="AF548"/>
  <c r="AE548"/>
  <c r="AD548"/>
  <c r="AB548"/>
  <c r="AA548"/>
  <c r="Z548"/>
  <c r="E548"/>
  <c r="D548"/>
  <c r="AN547"/>
  <c r="AM547"/>
  <c r="AL547"/>
  <c r="AJ547"/>
  <c r="AI547"/>
  <c r="AH547"/>
  <c r="AF547"/>
  <c r="AE547"/>
  <c r="AD547"/>
  <c r="AB547"/>
  <c r="AA547"/>
  <c r="Z547"/>
  <c r="E547"/>
  <c r="D547"/>
  <c r="AN546"/>
  <c r="AM546"/>
  <c r="AL546"/>
  <c r="AJ546"/>
  <c r="AI546"/>
  <c r="AH546"/>
  <c r="AF546"/>
  <c r="AE546"/>
  <c r="AD546"/>
  <c r="AB546"/>
  <c r="AA546"/>
  <c r="Z546"/>
  <c r="E546"/>
  <c r="D546"/>
  <c r="AN545"/>
  <c r="AM545"/>
  <c r="AL545"/>
  <c r="AJ545"/>
  <c r="AI545"/>
  <c r="AH545"/>
  <c r="AF545"/>
  <c r="AE545"/>
  <c r="AD545"/>
  <c r="AB545"/>
  <c r="AA545"/>
  <c r="Z545"/>
  <c r="E545"/>
  <c r="D545"/>
  <c r="AN544"/>
  <c r="AM544"/>
  <c r="AL544"/>
  <c r="AJ544"/>
  <c r="AI544"/>
  <c r="AH544"/>
  <c r="AF544"/>
  <c r="AE544"/>
  <c r="AD544"/>
  <c r="AB544"/>
  <c r="AA544"/>
  <c r="Z544"/>
  <c r="E544"/>
  <c r="D544"/>
  <c r="AN543"/>
  <c r="AM543"/>
  <c r="AL543"/>
  <c r="AJ543"/>
  <c r="AI543"/>
  <c r="AH543"/>
  <c r="AF543"/>
  <c r="AE543"/>
  <c r="AD543"/>
  <c r="AB543"/>
  <c r="AA543"/>
  <c r="Z543"/>
  <c r="E543"/>
  <c r="D543"/>
  <c r="AN537"/>
  <c r="AM537"/>
  <c r="AL537"/>
  <c r="AJ537"/>
  <c r="AI537"/>
  <c r="AH537"/>
  <c r="AF537"/>
  <c r="AE537"/>
  <c r="AD537"/>
  <c r="AB537"/>
  <c r="AA537"/>
  <c r="Z537"/>
  <c r="E537"/>
  <c r="D537"/>
  <c r="AN536"/>
  <c r="AM536"/>
  <c r="AL536"/>
  <c r="AJ536"/>
  <c r="AI536"/>
  <c r="AH536"/>
  <c r="AF536"/>
  <c r="AE536"/>
  <c r="AD536"/>
  <c r="AB536"/>
  <c r="AA536"/>
  <c r="Z536"/>
  <c r="E536"/>
  <c r="D536"/>
  <c r="AN535"/>
  <c r="AM535"/>
  <c r="AL535"/>
  <c r="AJ535"/>
  <c r="AI535"/>
  <c r="AH535"/>
  <c r="AF535"/>
  <c r="AE535"/>
  <c r="AD535"/>
  <c r="AB535"/>
  <c r="AA535"/>
  <c r="Z535"/>
  <c r="E535"/>
  <c r="D535"/>
  <c r="D538"/>
  <c r="E538"/>
  <c r="Z538"/>
  <c r="AA538"/>
  <c r="AB538"/>
  <c r="AD538"/>
  <c r="AE538"/>
  <c r="AF538"/>
  <c r="AH538"/>
  <c r="AI538"/>
  <c r="AJ538"/>
  <c r="AL538"/>
  <c r="AM538"/>
  <c r="AN538"/>
  <c r="D539"/>
  <c r="E539"/>
  <c r="Z539"/>
  <c r="AA539"/>
  <c r="AB539"/>
  <c r="AD539"/>
  <c r="AE539"/>
  <c r="AF539"/>
  <c r="AH539"/>
  <c r="AI539"/>
  <c r="AJ539"/>
  <c r="AL539"/>
  <c r="AM539"/>
  <c r="AN539"/>
  <c r="D540"/>
  <c r="E540"/>
  <c r="Z540"/>
  <c r="AA540"/>
  <c r="AB540"/>
  <c r="AD540"/>
  <c r="AE540"/>
  <c r="AF540"/>
  <c r="AH540"/>
  <c r="AI540"/>
  <c r="AJ540"/>
  <c r="AL540"/>
  <c r="AM540"/>
  <c r="AN540"/>
  <c r="AN533"/>
  <c r="AM533"/>
  <c r="AL533"/>
  <c r="AJ533"/>
  <c r="AI533"/>
  <c r="AH533"/>
  <c r="AF533"/>
  <c r="AE533"/>
  <c r="AD533"/>
  <c r="AB533"/>
  <c r="AA533"/>
  <c r="Z533"/>
  <c r="E533"/>
  <c r="D533"/>
  <c r="AN532"/>
  <c r="AM532"/>
  <c r="AL532"/>
  <c r="AJ532"/>
  <c r="AI532"/>
  <c r="AH532"/>
  <c r="AF532"/>
  <c r="AE532"/>
  <c r="AD532"/>
  <c r="AB532"/>
  <c r="AA532"/>
  <c r="Z532"/>
  <c r="E532"/>
  <c r="D532"/>
  <c r="AN531"/>
  <c r="AM531"/>
  <c r="AL531"/>
  <c r="AJ531"/>
  <c r="AI531"/>
  <c r="AH531"/>
  <c r="AF531"/>
  <c r="AE531"/>
  <c r="AD531"/>
  <c r="AB531"/>
  <c r="AA531"/>
  <c r="Z531"/>
  <c r="E531"/>
  <c r="D531"/>
  <c r="AN530"/>
  <c r="AM530"/>
  <c r="AL530"/>
  <c r="AJ530"/>
  <c r="AI530"/>
  <c r="AH530"/>
  <c r="AF530"/>
  <c r="AE530"/>
  <c r="AD530"/>
  <c r="AB530"/>
  <c r="AA530"/>
  <c r="Z530"/>
  <c r="E530"/>
  <c r="D530"/>
  <c r="AN529"/>
  <c r="AM529"/>
  <c r="AL529"/>
  <c r="AJ529"/>
  <c r="AI529"/>
  <c r="AH529"/>
  <c r="AF529"/>
  <c r="AE529"/>
  <c r="AD529"/>
  <c r="AB529"/>
  <c r="AA529"/>
  <c r="Z529"/>
  <c r="E529"/>
  <c r="D529"/>
  <c r="D534"/>
  <c r="E534"/>
  <c r="Z534"/>
  <c r="AA534"/>
  <c r="AB534"/>
  <c r="AD534"/>
  <c r="AE534"/>
  <c r="AF534"/>
  <c r="AH534"/>
  <c r="AI534"/>
  <c r="AJ534"/>
  <c r="AL534"/>
  <c r="AM534"/>
  <c r="AN534"/>
  <c r="AN518"/>
  <c r="AM518"/>
  <c r="AL518"/>
  <c r="AJ518"/>
  <c r="AI518"/>
  <c r="AH518"/>
  <c r="AF518"/>
  <c r="AE518"/>
  <c r="AD518"/>
  <c r="AB518"/>
  <c r="AA518"/>
  <c r="Z518"/>
  <c r="E518"/>
  <c r="D518"/>
  <c r="AN517"/>
  <c r="AM517"/>
  <c r="AL517"/>
  <c r="AJ517"/>
  <c r="AI517"/>
  <c r="AH517"/>
  <c r="AF517"/>
  <c r="AE517"/>
  <c r="AD517"/>
  <c r="AB517"/>
  <c r="AA517"/>
  <c r="Z517"/>
  <c r="E517"/>
  <c r="D517"/>
  <c r="AN516"/>
  <c r="AM516"/>
  <c r="AL516"/>
  <c r="AJ516"/>
  <c r="AI516"/>
  <c r="AH516"/>
  <c r="AF516"/>
  <c r="AE516"/>
  <c r="AD516"/>
  <c r="AB516"/>
  <c r="AA516"/>
  <c r="Z516"/>
  <c r="E516"/>
  <c r="D516"/>
  <c r="AN515"/>
  <c r="AM515"/>
  <c r="AL515"/>
  <c r="AJ515"/>
  <c r="AI515"/>
  <c r="AH515"/>
  <c r="AF515"/>
  <c r="AE515"/>
  <c r="AD515"/>
  <c r="AB515"/>
  <c r="AA515"/>
  <c r="Z515"/>
  <c r="E515"/>
  <c r="D515"/>
  <c r="AN514"/>
  <c r="AM514"/>
  <c r="AL514"/>
  <c r="AJ514"/>
  <c r="AI514"/>
  <c r="AH514"/>
  <c r="AF514"/>
  <c r="AE514"/>
  <c r="AD514"/>
  <c r="AB514"/>
  <c r="AA514"/>
  <c r="Z514"/>
  <c r="E514"/>
  <c r="D514"/>
  <c r="AN513"/>
  <c r="AM513"/>
  <c r="AL513"/>
  <c r="AJ513"/>
  <c r="AI513"/>
  <c r="AH513"/>
  <c r="AF513"/>
  <c r="AE513"/>
  <c r="AD513"/>
  <c r="AB513"/>
  <c r="AA513"/>
  <c r="Z513"/>
  <c r="E513"/>
  <c r="D513"/>
  <c r="AN512"/>
  <c r="AM512"/>
  <c r="AL512"/>
  <c r="AJ512"/>
  <c r="AI512"/>
  <c r="AH512"/>
  <c r="AF512"/>
  <c r="AE512"/>
  <c r="AD512"/>
  <c r="AB512"/>
  <c r="AA512"/>
  <c r="Z512"/>
  <c r="E512"/>
  <c r="D512"/>
  <c r="AN511"/>
  <c r="AM511"/>
  <c r="AL511"/>
  <c r="AJ511"/>
  <c r="AI511"/>
  <c r="AH511"/>
  <c r="AF511"/>
  <c r="AE511"/>
  <c r="AD511"/>
  <c r="AB511"/>
  <c r="AA511"/>
  <c r="Z511"/>
  <c r="E511"/>
  <c r="D511"/>
  <c r="I509"/>
  <c r="G509"/>
  <c r="AN520"/>
  <c r="AM520"/>
  <c r="AL520"/>
  <c r="AJ520"/>
  <c r="AI520"/>
  <c r="AH520"/>
  <c r="AF520"/>
  <c r="AE520"/>
  <c r="AD520"/>
  <c r="AB520"/>
  <c r="AA520"/>
  <c r="Z520"/>
  <c r="E520"/>
  <c r="D520"/>
  <c r="AN522"/>
  <c r="AM522"/>
  <c r="AL522"/>
  <c r="AJ522"/>
  <c r="AI522"/>
  <c r="AH522"/>
  <c r="AF522"/>
  <c r="AE522"/>
  <c r="AD522"/>
  <c r="AB522"/>
  <c r="AA522"/>
  <c r="Z522"/>
  <c r="E522"/>
  <c r="D522"/>
  <c r="AN521"/>
  <c r="AM521"/>
  <c r="AL521"/>
  <c r="AJ521"/>
  <c r="AI521"/>
  <c r="AH521"/>
  <c r="AF521"/>
  <c r="AE521"/>
  <c r="AD521"/>
  <c r="AB521"/>
  <c r="AA521"/>
  <c r="Z521"/>
  <c r="E521"/>
  <c r="D521"/>
  <c r="AN519"/>
  <c r="AM519"/>
  <c r="AL519"/>
  <c r="AJ519"/>
  <c r="AI519"/>
  <c r="AH519"/>
  <c r="AF519"/>
  <c r="AE519"/>
  <c r="AD519"/>
  <c r="AB519"/>
  <c r="AA519"/>
  <c r="Z519"/>
  <c r="E519"/>
  <c r="D519"/>
  <c r="AN510"/>
  <c r="AM510"/>
  <c r="AL510"/>
  <c r="AJ510"/>
  <c r="AI510"/>
  <c r="AH510"/>
  <c r="AF510"/>
  <c r="AE510"/>
  <c r="AD510"/>
  <c r="AB510"/>
  <c r="AA510"/>
  <c r="Z510"/>
  <c r="E510"/>
  <c r="D510"/>
  <c r="AN524"/>
  <c r="AM524"/>
  <c r="AL524"/>
  <c r="AJ524"/>
  <c r="AI524"/>
  <c r="AH524"/>
  <c r="AF524"/>
  <c r="AE524"/>
  <c r="AD524"/>
  <c r="AB524"/>
  <c r="AA524"/>
  <c r="Z524"/>
  <c r="E524"/>
  <c r="D524"/>
  <c r="AN523"/>
  <c r="AM523"/>
  <c r="AL523"/>
  <c r="AJ523"/>
  <c r="AI523"/>
  <c r="AH523"/>
  <c r="AF523"/>
  <c r="AE523"/>
  <c r="AD523"/>
  <c r="AB523"/>
  <c r="AA523"/>
  <c r="Z523"/>
  <c r="E523"/>
  <c r="D523"/>
  <c r="AN525"/>
  <c r="AM525"/>
  <c r="AL525"/>
  <c r="AJ525"/>
  <c r="AI525"/>
  <c r="AH525"/>
  <c r="AF525"/>
  <c r="AE525"/>
  <c r="AD525"/>
  <c r="AB525"/>
  <c r="AA525"/>
  <c r="Z525"/>
  <c r="E525"/>
  <c r="D525"/>
  <c r="D505"/>
  <c r="E505"/>
  <c r="Z505"/>
  <c r="AA505"/>
  <c r="AB505"/>
  <c r="AD505"/>
  <c r="AE505"/>
  <c r="AF505"/>
  <c r="AH505"/>
  <c r="AI505"/>
  <c r="AJ505"/>
  <c r="AL505"/>
  <c r="AM505"/>
  <c r="AN505"/>
  <c r="D506"/>
  <c r="E506"/>
  <c r="Z506"/>
  <c r="AA506"/>
  <c r="AB506"/>
  <c r="AD506"/>
  <c r="AE506"/>
  <c r="AF506"/>
  <c r="AH506"/>
  <c r="AI506"/>
  <c r="AJ506"/>
  <c r="AL506"/>
  <c r="AM506"/>
  <c r="AN506"/>
  <c r="D507"/>
  <c r="E507"/>
  <c r="Z507"/>
  <c r="AA507"/>
  <c r="AB507"/>
  <c r="AD507"/>
  <c r="AE507"/>
  <c r="AF507"/>
  <c r="AH507"/>
  <c r="AI507"/>
  <c r="AJ507"/>
  <c r="AL507"/>
  <c r="AM507"/>
  <c r="AN507"/>
  <c r="D508"/>
  <c r="E508"/>
  <c r="Z508"/>
  <c r="AA508"/>
  <c r="AB508"/>
  <c r="AD508"/>
  <c r="AE508"/>
  <c r="AF508"/>
  <c r="AH508"/>
  <c r="AI508"/>
  <c r="AJ508"/>
  <c r="AL508"/>
  <c r="AM508"/>
  <c r="AN508"/>
  <c r="AN504"/>
  <c r="AM504"/>
  <c r="AL504"/>
  <c r="AJ504"/>
  <c r="AI504"/>
  <c r="AH504"/>
  <c r="AF504"/>
  <c r="AE504"/>
  <c r="AD504"/>
  <c r="AB504"/>
  <c r="AA504"/>
  <c r="Z504"/>
  <c r="E504"/>
  <c r="D504"/>
  <c r="AN503"/>
  <c r="AM503"/>
  <c r="AL503"/>
  <c r="AJ503"/>
  <c r="AI503"/>
  <c r="AH503"/>
  <c r="AF503"/>
  <c r="AE503"/>
  <c r="AD503"/>
  <c r="AB503"/>
  <c r="AA503"/>
  <c r="Z503"/>
  <c r="E503"/>
  <c r="D503"/>
  <c r="AN502"/>
  <c r="AM502"/>
  <c r="AL502"/>
  <c r="AJ502"/>
  <c r="AI502"/>
  <c r="AH502"/>
  <c r="AF502"/>
  <c r="AE502"/>
  <c r="AD502"/>
  <c r="AB502"/>
  <c r="AA502"/>
  <c r="Z502"/>
  <c r="E502"/>
  <c r="D502"/>
  <c r="I489"/>
  <c r="G489"/>
  <c r="AN491"/>
  <c r="AM491"/>
  <c r="AL491"/>
  <c r="AJ491"/>
  <c r="AI491"/>
  <c r="AH491"/>
  <c r="AF491"/>
  <c r="AE491"/>
  <c r="AD491"/>
  <c r="AB491"/>
  <c r="AA491"/>
  <c r="Z491"/>
  <c r="E491"/>
  <c r="D491"/>
  <c r="AN494"/>
  <c r="AM494"/>
  <c r="AL494"/>
  <c r="AJ494"/>
  <c r="AI494"/>
  <c r="AH494"/>
  <c r="AF494"/>
  <c r="AE494"/>
  <c r="AD494"/>
  <c r="AB494"/>
  <c r="AA494"/>
  <c r="Z494"/>
  <c r="E494"/>
  <c r="D494"/>
  <c r="AN493"/>
  <c r="AM493"/>
  <c r="AL493"/>
  <c r="AJ493"/>
  <c r="AI493"/>
  <c r="AH493"/>
  <c r="AF493"/>
  <c r="AE493"/>
  <c r="AD493"/>
  <c r="AB493"/>
  <c r="AA493"/>
  <c r="Z493"/>
  <c r="E493"/>
  <c r="D493"/>
  <c r="AN492"/>
  <c r="AM492"/>
  <c r="AL492"/>
  <c r="AJ492"/>
  <c r="AI492"/>
  <c r="AH492"/>
  <c r="AF492"/>
  <c r="AE492"/>
  <c r="AD492"/>
  <c r="AB492"/>
  <c r="AA492"/>
  <c r="Z492"/>
  <c r="E492"/>
  <c r="D492"/>
  <c r="AN490"/>
  <c r="AM490"/>
  <c r="AL490"/>
  <c r="AJ490"/>
  <c r="AI490"/>
  <c r="AH490"/>
  <c r="AF490"/>
  <c r="AE490"/>
  <c r="AD490"/>
  <c r="AB490"/>
  <c r="AA490"/>
  <c r="Z490"/>
  <c r="E490"/>
  <c r="D490"/>
  <c r="AN496"/>
  <c r="AM496"/>
  <c r="AL496"/>
  <c r="AJ496"/>
  <c r="AI496"/>
  <c r="AH496"/>
  <c r="AF496"/>
  <c r="AE496"/>
  <c r="AD496"/>
  <c r="AB496"/>
  <c r="AA496"/>
  <c r="Z496"/>
  <c r="E496"/>
  <c r="D496"/>
  <c r="AN495"/>
  <c r="AM495"/>
  <c r="AL495"/>
  <c r="AJ495"/>
  <c r="AI495"/>
  <c r="AH495"/>
  <c r="AF495"/>
  <c r="AE495"/>
  <c r="AD495"/>
  <c r="AB495"/>
  <c r="AA495"/>
  <c r="Z495"/>
  <c r="E495"/>
  <c r="D495"/>
  <c r="AN497"/>
  <c r="AM497"/>
  <c r="AL497"/>
  <c r="AJ497"/>
  <c r="AI497"/>
  <c r="AH497"/>
  <c r="AF497"/>
  <c r="AE497"/>
  <c r="AD497"/>
  <c r="AB497"/>
  <c r="AA497"/>
  <c r="Z497"/>
  <c r="E497"/>
  <c r="D497"/>
  <c r="I485"/>
  <c r="G485"/>
  <c r="AN486"/>
  <c r="AM486"/>
  <c r="AL486"/>
  <c r="AJ486"/>
  <c r="AI486"/>
  <c r="AH486"/>
  <c r="AF486"/>
  <c r="AE486"/>
  <c r="AD486"/>
  <c r="AB486"/>
  <c r="AA486"/>
  <c r="Z486"/>
  <c r="E486"/>
  <c r="D486"/>
  <c r="AN487"/>
  <c r="AM487"/>
  <c r="AL487"/>
  <c r="AJ487"/>
  <c r="AI487"/>
  <c r="AH487"/>
  <c r="AF487"/>
  <c r="AE487"/>
  <c r="AD487"/>
  <c r="AB487"/>
  <c r="AA487"/>
  <c r="Z487"/>
  <c r="E487"/>
  <c r="D487"/>
  <c r="AN477"/>
  <c r="AM477"/>
  <c r="AL477"/>
  <c r="AJ477"/>
  <c r="AI477"/>
  <c r="AH477"/>
  <c r="AF477"/>
  <c r="AE477"/>
  <c r="AD477"/>
  <c r="AB477"/>
  <c r="AA477"/>
  <c r="Z477"/>
  <c r="E477"/>
  <c r="D477"/>
  <c r="AN476"/>
  <c r="AM476"/>
  <c r="AL476"/>
  <c r="AJ476"/>
  <c r="AI476"/>
  <c r="AH476"/>
  <c r="AF476"/>
  <c r="AE476"/>
  <c r="AD476"/>
  <c r="AB476"/>
  <c r="AA476"/>
  <c r="Z476"/>
  <c r="E476"/>
  <c r="D476"/>
  <c r="AN475"/>
  <c r="AM475"/>
  <c r="AL475"/>
  <c r="AJ475"/>
  <c r="AI475"/>
  <c r="AH475"/>
  <c r="AF475"/>
  <c r="AE475"/>
  <c r="AD475"/>
  <c r="AB475"/>
  <c r="AA475"/>
  <c r="Z475"/>
  <c r="E475"/>
  <c r="D475"/>
  <c r="AN474"/>
  <c r="AM474"/>
  <c r="AL474"/>
  <c r="AJ474"/>
  <c r="AI474"/>
  <c r="AH474"/>
  <c r="AF474"/>
  <c r="AE474"/>
  <c r="AD474"/>
  <c r="AB474"/>
  <c r="AA474"/>
  <c r="Z474"/>
  <c r="E474"/>
  <c r="D474"/>
  <c r="AN473"/>
  <c r="AM473"/>
  <c r="AL473"/>
  <c r="AJ473"/>
  <c r="AI473"/>
  <c r="AH473"/>
  <c r="AF473"/>
  <c r="AE473"/>
  <c r="AD473"/>
  <c r="AB473"/>
  <c r="AA473"/>
  <c r="Z473"/>
  <c r="E473"/>
  <c r="D473"/>
  <c r="AN472"/>
  <c r="AM472"/>
  <c r="AL472"/>
  <c r="AJ472"/>
  <c r="AI472"/>
  <c r="AH472"/>
  <c r="AF472"/>
  <c r="AE472"/>
  <c r="AD472"/>
  <c r="AB472"/>
  <c r="AA472"/>
  <c r="Z472"/>
  <c r="E472"/>
  <c r="D472"/>
  <c r="AN471"/>
  <c r="AM471"/>
  <c r="AL471"/>
  <c r="AJ471"/>
  <c r="AI471"/>
  <c r="AH471"/>
  <c r="AF471"/>
  <c r="AE471"/>
  <c r="AD471"/>
  <c r="AB471"/>
  <c r="AA471"/>
  <c r="Z471"/>
  <c r="E471"/>
  <c r="D471"/>
  <c r="AN470"/>
  <c r="AM470"/>
  <c r="AL470"/>
  <c r="AJ470"/>
  <c r="AI470"/>
  <c r="AH470"/>
  <c r="AF470"/>
  <c r="AE470"/>
  <c r="AD470"/>
  <c r="AB470"/>
  <c r="AA470"/>
  <c r="Z470"/>
  <c r="E470"/>
  <c r="D470"/>
  <c r="AN481"/>
  <c r="AM481"/>
  <c r="AL481"/>
  <c r="AJ481"/>
  <c r="AI481"/>
  <c r="AH481"/>
  <c r="AF481"/>
  <c r="AE481"/>
  <c r="AD481"/>
  <c r="AB481"/>
  <c r="AA481"/>
  <c r="Z481"/>
  <c r="E481"/>
  <c r="D481"/>
  <c r="AN480"/>
  <c r="AM480"/>
  <c r="AL480"/>
  <c r="AJ480"/>
  <c r="AI480"/>
  <c r="AH480"/>
  <c r="AF480"/>
  <c r="AE480"/>
  <c r="AD480"/>
  <c r="AB480"/>
  <c r="AA480"/>
  <c r="Z480"/>
  <c r="E480"/>
  <c r="D480"/>
  <c r="AN479"/>
  <c r="AM479"/>
  <c r="AL479"/>
  <c r="AJ479"/>
  <c r="AI479"/>
  <c r="AH479"/>
  <c r="AF479"/>
  <c r="AE479"/>
  <c r="AD479"/>
  <c r="AB479"/>
  <c r="AA479"/>
  <c r="Z479"/>
  <c r="E479"/>
  <c r="D479"/>
  <c r="AN478"/>
  <c r="AM478"/>
  <c r="AL478"/>
  <c r="AJ478"/>
  <c r="AI478"/>
  <c r="AH478"/>
  <c r="AF478"/>
  <c r="AE478"/>
  <c r="AD478"/>
  <c r="AB478"/>
  <c r="AA478"/>
  <c r="Z478"/>
  <c r="E478"/>
  <c r="D478"/>
  <c r="AN483"/>
  <c r="AM483"/>
  <c r="AL483"/>
  <c r="AJ483"/>
  <c r="AI483"/>
  <c r="AH483"/>
  <c r="AF483"/>
  <c r="AE483"/>
  <c r="AD483"/>
  <c r="AB483"/>
  <c r="AA483"/>
  <c r="Z483"/>
  <c r="E483"/>
  <c r="D483"/>
  <c r="AN482"/>
  <c r="AM482"/>
  <c r="AL482"/>
  <c r="AJ482"/>
  <c r="AI482"/>
  <c r="AH482"/>
  <c r="AF482"/>
  <c r="AE482"/>
  <c r="AD482"/>
  <c r="AB482"/>
  <c r="AA482"/>
  <c r="Z482"/>
  <c r="E482"/>
  <c r="D482"/>
  <c r="AN484"/>
  <c r="AM484"/>
  <c r="AL484"/>
  <c r="AJ484"/>
  <c r="AI484"/>
  <c r="AH484"/>
  <c r="AF484"/>
  <c r="AE484"/>
  <c r="AD484"/>
  <c r="AB484"/>
  <c r="AA484"/>
  <c r="Z484"/>
  <c r="E484"/>
  <c r="D484"/>
  <c r="I467"/>
  <c r="G467"/>
  <c r="AN468"/>
  <c r="AM468"/>
  <c r="AL468"/>
  <c r="AJ468"/>
  <c r="AI468"/>
  <c r="AH468"/>
  <c r="AF468"/>
  <c r="AE468"/>
  <c r="AD468"/>
  <c r="AB468"/>
  <c r="AA468"/>
  <c r="Z468"/>
  <c r="E468"/>
  <c r="D468"/>
  <c r="I459"/>
  <c r="G459"/>
  <c r="AN462"/>
  <c r="AM462"/>
  <c r="AL462"/>
  <c r="AJ462"/>
  <c r="AI462"/>
  <c r="AH462"/>
  <c r="AF462"/>
  <c r="AE462"/>
  <c r="AD462"/>
  <c r="AB462"/>
  <c r="AA462"/>
  <c r="Z462"/>
  <c r="E462"/>
  <c r="D462"/>
  <c r="AN461"/>
  <c r="AM461"/>
  <c r="AL461"/>
  <c r="AJ461"/>
  <c r="AI461"/>
  <c r="AH461"/>
  <c r="AF461"/>
  <c r="AE461"/>
  <c r="AD461"/>
  <c r="AB461"/>
  <c r="AA461"/>
  <c r="Z461"/>
  <c r="E461"/>
  <c r="D461"/>
  <c r="AN460"/>
  <c r="AM460"/>
  <c r="AL460"/>
  <c r="AJ460"/>
  <c r="AI460"/>
  <c r="AH460"/>
  <c r="AF460"/>
  <c r="AE460"/>
  <c r="AD460"/>
  <c r="AB460"/>
  <c r="AA460"/>
  <c r="Z460"/>
  <c r="E460"/>
  <c r="D460"/>
  <c r="AN464"/>
  <c r="AM464"/>
  <c r="AL464"/>
  <c r="AJ464"/>
  <c r="AI464"/>
  <c r="AH464"/>
  <c r="AF464"/>
  <c r="AE464"/>
  <c r="AD464"/>
  <c r="AB464"/>
  <c r="AA464"/>
  <c r="Z464"/>
  <c r="E464"/>
  <c r="D464"/>
  <c r="AN463"/>
  <c r="AM463"/>
  <c r="AL463"/>
  <c r="AJ463"/>
  <c r="AI463"/>
  <c r="AH463"/>
  <c r="AF463"/>
  <c r="AE463"/>
  <c r="AD463"/>
  <c r="AB463"/>
  <c r="AA463"/>
  <c r="Z463"/>
  <c r="E463"/>
  <c r="D463"/>
  <c r="AN465"/>
  <c r="AM465"/>
  <c r="AL465"/>
  <c r="AJ465"/>
  <c r="AI465"/>
  <c r="AH465"/>
  <c r="AF465"/>
  <c r="AE465"/>
  <c r="AD465"/>
  <c r="AB465"/>
  <c r="AA465"/>
  <c r="Z465"/>
  <c r="E465"/>
  <c r="D465"/>
  <c r="AN456"/>
  <c r="AM456"/>
  <c r="AL456"/>
  <c r="AJ456"/>
  <c r="AI456"/>
  <c r="AH456"/>
  <c r="AF456"/>
  <c r="AE456"/>
  <c r="AD456"/>
  <c r="AB456"/>
  <c r="AA456"/>
  <c r="Z456"/>
  <c r="E456"/>
  <c r="D456"/>
  <c r="AN453"/>
  <c r="AM453"/>
  <c r="AL453"/>
  <c r="AJ453"/>
  <c r="AI453"/>
  <c r="AH453"/>
  <c r="AF453"/>
  <c r="AE453"/>
  <c r="AD453"/>
  <c r="AB453"/>
  <c r="AA453"/>
  <c r="Z453"/>
  <c r="E453"/>
  <c r="D453"/>
  <c r="AN402"/>
  <c r="AM402"/>
  <c r="AL402"/>
  <c r="AJ402"/>
  <c r="AI402"/>
  <c r="AH402"/>
  <c r="AF402"/>
  <c r="AE402"/>
  <c r="AD402"/>
  <c r="AB402"/>
  <c r="AA402"/>
  <c r="Z402"/>
  <c r="E402"/>
  <c r="D402"/>
  <c r="AN401"/>
  <c r="AM401"/>
  <c r="AL401"/>
  <c r="AJ401"/>
  <c r="AI401"/>
  <c r="AH401"/>
  <c r="AF401"/>
  <c r="AE401"/>
  <c r="AD401"/>
  <c r="AB401"/>
  <c r="AA401"/>
  <c r="Z401"/>
  <c r="E401"/>
  <c r="D401"/>
  <c r="AN400"/>
  <c r="AM400"/>
  <c r="AL400"/>
  <c r="AJ400"/>
  <c r="AI400"/>
  <c r="AH400"/>
  <c r="AF400"/>
  <c r="AE400"/>
  <c r="AD400"/>
  <c r="AB400"/>
  <c r="AA400"/>
  <c r="Z400"/>
  <c r="E400"/>
  <c r="D400"/>
  <c r="AN428"/>
  <c r="AM428"/>
  <c r="AL428"/>
  <c r="AJ428"/>
  <c r="AI428"/>
  <c r="AH428"/>
  <c r="AF428"/>
  <c r="AE428"/>
  <c r="AD428"/>
  <c r="AB428"/>
  <c r="AA428"/>
  <c r="Z428"/>
  <c r="E428"/>
  <c r="D428"/>
  <c r="AN427"/>
  <c r="AM427"/>
  <c r="AL427"/>
  <c r="AJ427"/>
  <c r="AI427"/>
  <c r="AH427"/>
  <c r="AF427"/>
  <c r="AE427"/>
  <c r="AD427"/>
  <c r="AB427"/>
  <c r="AA427"/>
  <c r="Z427"/>
  <c r="E427"/>
  <c r="D427"/>
  <c r="AN426"/>
  <c r="AM426"/>
  <c r="AL426"/>
  <c r="AJ426"/>
  <c r="AI426"/>
  <c r="AH426"/>
  <c r="AF426"/>
  <c r="AE426"/>
  <c r="AD426"/>
  <c r="AB426"/>
  <c r="AA426"/>
  <c r="Z426"/>
  <c r="E426"/>
  <c r="D426"/>
  <c r="AN425"/>
  <c r="AM425"/>
  <c r="AL425"/>
  <c r="AJ425"/>
  <c r="AI425"/>
  <c r="AH425"/>
  <c r="AF425"/>
  <c r="AE425"/>
  <c r="AD425"/>
  <c r="AB425"/>
  <c r="AA425"/>
  <c r="Z425"/>
  <c r="E425"/>
  <c r="D425"/>
  <c r="AN424"/>
  <c r="AM424"/>
  <c r="AL424"/>
  <c r="AJ424"/>
  <c r="AI424"/>
  <c r="AH424"/>
  <c r="AF424"/>
  <c r="AE424"/>
  <c r="AD424"/>
  <c r="AB424"/>
  <c r="Z424"/>
  <c r="E424"/>
  <c r="D424"/>
  <c r="AN423"/>
  <c r="AM423"/>
  <c r="AL423"/>
  <c r="AJ423"/>
  <c r="AI423"/>
  <c r="AH423"/>
  <c r="AF423"/>
  <c r="AE423"/>
  <c r="AD423"/>
  <c r="AB423"/>
  <c r="Z423"/>
  <c r="E423"/>
  <c r="D423"/>
  <c r="AN422"/>
  <c r="AM422"/>
  <c r="AL422"/>
  <c r="AJ422"/>
  <c r="AI422"/>
  <c r="AH422"/>
  <c r="AF422"/>
  <c r="AE422"/>
  <c r="AD422"/>
  <c r="AB422"/>
  <c r="Z422"/>
  <c r="E422"/>
  <c r="D422"/>
  <c r="AN421"/>
  <c r="AM421"/>
  <c r="AL421"/>
  <c r="AJ421"/>
  <c r="AI421"/>
  <c r="AH421"/>
  <c r="AF421"/>
  <c r="AE421"/>
  <c r="AD421"/>
  <c r="AB421"/>
  <c r="Z421"/>
  <c r="E421"/>
  <c r="D421"/>
  <c r="AN420"/>
  <c r="AM420"/>
  <c r="AL420"/>
  <c r="AJ420"/>
  <c r="AI420"/>
  <c r="AH420"/>
  <c r="AF420"/>
  <c r="AE420"/>
  <c r="AD420"/>
  <c r="AB420"/>
  <c r="Z420"/>
  <c r="E420"/>
  <c r="D420"/>
  <c r="AN419"/>
  <c r="AM419"/>
  <c r="AL419"/>
  <c r="AJ419"/>
  <c r="AI419"/>
  <c r="AH419"/>
  <c r="AF419"/>
  <c r="AE419"/>
  <c r="AD419"/>
  <c r="AB419"/>
  <c r="D419"/>
  <c r="AN418"/>
  <c r="AM418"/>
  <c r="AL418"/>
  <c r="AJ418"/>
  <c r="AI418"/>
  <c r="AH418"/>
  <c r="AF418"/>
  <c r="AE418"/>
  <c r="AD418"/>
  <c r="AB418"/>
  <c r="Z418"/>
  <c r="E418"/>
  <c r="D418"/>
  <c r="AN417"/>
  <c r="AM417"/>
  <c r="AL417"/>
  <c r="AJ417"/>
  <c r="AI417"/>
  <c r="AH417"/>
  <c r="AF417"/>
  <c r="AE417"/>
  <c r="AD417"/>
  <c r="AB417"/>
  <c r="Z417"/>
  <c r="E417"/>
  <c r="D417"/>
  <c r="AN416"/>
  <c r="AM416"/>
  <c r="AL416"/>
  <c r="AJ416"/>
  <c r="AI416"/>
  <c r="AH416"/>
  <c r="AF416"/>
  <c r="AE416"/>
  <c r="AD416"/>
  <c r="AB416"/>
  <c r="Z416"/>
  <c r="E416"/>
  <c r="D416"/>
  <c r="AN415"/>
  <c r="AM415"/>
  <c r="AL415"/>
  <c r="AJ415"/>
  <c r="AI415"/>
  <c r="AH415"/>
  <c r="AF415"/>
  <c r="AE415"/>
  <c r="AD415"/>
  <c r="AB415"/>
  <c r="Z415"/>
  <c r="E415"/>
  <c r="D415"/>
  <c r="AN414"/>
  <c r="AM414"/>
  <c r="AL414"/>
  <c r="AJ414"/>
  <c r="AI414"/>
  <c r="AH414"/>
  <c r="AF414"/>
  <c r="AE414"/>
  <c r="AD414"/>
  <c r="AB414"/>
  <c r="Z414"/>
  <c r="E414"/>
  <c r="D414"/>
  <c r="AN413"/>
  <c r="AM413"/>
  <c r="AL413"/>
  <c r="AJ413"/>
  <c r="AI413"/>
  <c r="AH413"/>
  <c r="AF413"/>
  <c r="AE413"/>
  <c r="AD413"/>
  <c r="AB413"/>
  <c r="Z413"/>
  <c r="E413"/>
  <c r="D413"/>
  <c r="AN412"/>
  <c r="AM412"/>
  <c r="AL412"/>
  <c r="AJ412"/>
  <c r="AI412"/>
  <c r="AH412"/>
  <c r="AF412"/>
  <c r="AE412"/>
  <c r="AD412"/>
  <c r="AB412"/>
  <c r="Z412"/>
  <c r="E412"/>
  <c r="D412"/>
  <c r="AN411"/>
  <c r="AM411"/>
  <c r="AL411"/>
  <c r="AJ411"/>
  <c r="AI411"/>
  <c r="AH411"/>
  <c r="AF411"/>
  <c r="AE411"/>
  <c r="AD411"/>
  <c r="AB411"/>
  <c r="Z411"/>
  <c r="E411"/>
  <c r="D411"/>
  <c r="AN410"/>
  <c r="AM410"/>
  <c r="AL410"/>
  <c r="AJ410"/>
  <c r="AI410"/>
  <c r="AH410"/>
  <c r="AF410"/>
  <c r="AE410"/>
  <c r="AD410"/>
  <c r="AB410"/>
  <c r="Z410"/>
  <c r="E410"/>
  <c r="D410"/>
  <c r="AN409"/>
  <c r="AM409"/>
  <c r="AL409"/>
  <c r="AI409"/>
  <c r="AH409"/>
  <c r="AF409"/>
  <c r="AE409"/>
  <c r="AD409"/>
  <c r="AB409"/>
  <c r="AA409"/>
  <c r="Z409"/>
  <c r="E409"/>
  <c r="D409"/>
  <c r="AN408"/>
  <c r="AM408"/>
  <c r="AL408"/>
  <c r="AJ408"/>
  <c r="AI408"/>
  <c r="AH408"/>
  <c r="AF408"/>
  <c r="AE408"/>
  <c r="AD408"/>
  <c r="AB408"/>
  <c r="Z408"/>
  <c r="E408"/>
  <c r="D408"/>
  <c r="AN407"/>
  <c r="AM407"/>
  <c r="AL407"/>
  <c r="AJ407"/>
  <c r="AI407"/>
  <c r="AH407"/>
  <c r="AF407"/>
  <c r="AE407"/>
  <c r="AD407"/>
  <c r="AB407"/>
  <c r="Z407"/>
  <c r="E407"/>
  <c r="D407"/>
  <c r="AN406"/>
  <c r="AM406"/>
  <c r="AL406"/>
  <c r="AJ406"/>
  <c r="AI406"/>
  <c r="AH406"/>
  <c r="AF406"/>
  <c r="AE406"/>
  <c r="AD406"/>
  <c r="AB406"/>
  <c r="Z406"/>
  <c r="E406"/>
  <c r="D406"/>
  <c r="AN405"/>
  <c r="AM405"/>
  <c r="AL405"/>
  <c r="AJ405"/>
  <c r="AI405"/>
  <c r="AH405"/>
  <c r="AF405"/>
  <c r="AE405"/>
  <c r="AD405"/>
  <c r="AB405"/>
  <c r="Z405"/>
  <c r="E405"/>
  <c r="D405"/>
  <c r="AN404"/>
  <c r="AM404"/>
  <c r="AL404"/>
  <c r="AJ404"/>
  <c r="AI404"/>
  <c r="AH404"/>
  <c r="AF404"/>
  <c r="AE404"/>
  <c r="AD404"/>
  <c r="AB404"/>
  <c r="AA404"/>
  <c r="E404"/>
  <c r="AN444"/>
  <c r="AM444"/>
  <c r="AL444"/>
  <c r="AJ444"/>
  <c r="AI444"/>
  <c r="AH444"/>
  <c r="AF444"/>
  <c r="AE444"/>
  <c r="AD444"/>
  <c r="AB444"/>
  <c r="AA444"/>
  <c r="Z444"/>
  <c r="E444"/>
  <c r="D444"/>
  <c r="AN443"/>
  <c r="AM443"/>
  <c r="AL443"/>
  <c r="AJ443"/>
  <c r="AI443"/>
  <c r="AH443"/>
  <c r="AF443"/>
  <c r="AE443"/>
  <c r="AD443"/>
  <c r="AB443"/>
  <c r="AA443"/>
  <c r="Z443"/>
  <c r="E443"/>
  <c r="D443"/>
  <c r="AN442"/>
  <c r="AM442"/>
  <c r="AL442"/>
  <c r="AJ442"/>
  <c r="AI442"/>
  <c r="AH442"/>
  <c r="AF442"/>
  <c r="AE442"/>
  <c r="AD442"/>
  <c r="AB442"/>
  <c r="AA442"/>
  <c r="Z442"/>
  <c r="E442"/>
  <c r="D442"/>
  <c r="AN441"/>
  <c r="AM441"/>
  <c r="AL441"/>
  <c r="AJ441"/>
  <c r="AI441"/>
  <c r="AH441"/>
  <c r="AF441"/>
  <c r="AE441"/>
  <c r="AD441"/>
  <c r="AB441"/>
  <c r="AA441"/>
  <c r="Z441"/>
  <c r="E441"/>
  <c r="D441"/>
  <c r="AN440"/>
  <c r="AM440"/>
  <c r="AL440"/>
  <c r="AJ440"/>
  <c r="AI440"/>
  <c r="AH440"/>
  <c r="AF440"/>
  <c r="AE440"/>
  <c r="AD440"/>
  <c r="AB440"/>
  <c r="AA440"/>
  <c r="Z440"/>
  <c r="E440"/>
  <c r="D440"/>
  <c r="AN439"/>
  <c r="AM439"/>
  <c r="AL439"/>
  <c r="AJ439"/>
  <c r="AI439"/>
  <c r="AH439"/>
  <c r="AF439"/>
  <c r="AE439"/>
  <c r="AD439"/>
  <c r="AB439"/>
  <c r="AA439"/>
  <c r="Z439"/>
  <c r="E439"/>
  <c r="D439"/>
  <c r="AN438"/>
  <c r="AM438"/>
  <c r="AL438"/>
  <c r="AJ438"/>
  <c r="AI438"/>
  <c r="AH438"/>
  <c r="AF438"/>
  <c r="AE438"/>
  <c r="AD438"/>
  <c r="AB438"/>
  <c r="AA438"/>
  <c r="Z438"/>
  <c r="E438"/>
  <c r="D438"/>
  <c r="AN437"/>
  <c r="AM437"/>
  <c r="AL437"/>
  <c r="AJ437"/>
  <c r="AI437"/>
  <c r="AH437"/>
  <c r="AF437"/>
  <c r="AE437"/>
  <c r="AD437"/>
  <c r="AB437"/>
  <c r="AA437"/>
  <c r="Z437"/>
  <c r="E437"/>
  <c r="D437"/>
  <c r="AN436"/>
  <c r="AM436"/>
  <c r="AL436"/>
  <c r="AJ436"/>
  <c r="AI436"/>
  <c r="AH436"/>
  <c r="AF436"/>
  <c r="AE436"/>
  <c r="AD436"/>
  <c r="AB436"/>
  <c r="AA436"/>
  <c r="Z436"/>
  <c r="E436"/>
  <c r="D436"/>
  <c r="AN435"/>
  <c r="AM435"/>
  <c r="AL435"/>
  <c r="AJ435"/>
  <c r="AI435"/>
  <c r="AH435"/>
  <c r="AF435"/>
  <c r="AE435"/>
  <c r="AD435"/>
  <c r="AB435"/>
  <c r="AA435"/>
  <c r="Z435"/>
  <c r="E435"/>
  <c r="D435"/>
  <c r="AN434"/>
  <c r="AM434"/>
  <c r="AL434"/>
  <c r="AJ434"/>
  <c r="AI434"/>
  <c r="AH434"/>
  <c r="AF434"/>
  <c r="AE434"/>
  <c r="AD434"/>
  <c r="AB434"/>
  <c r="AA434"/>
  <c r="Z434"/>
  <c r="E434"/>
  <c r="D434"/>
  <c r="AN433"/>
  <c r="AM433"/>
  <c r="AL433"/>
  <c r="AJ433"/>
  <c r="AI433"/>
  <c r="AH433"/>
  <c r="AF433"/>
  <c r="AE433"/>
  <c r="AD433"/>
  <c r="AB433"/>
  <c r="AA433"/>
  <c r="Z433"/>
  <c r="E433"/>
  <c r="D433"/>
  <c r="AN432"/>
  <c r="AM432"/>
  <c r="AL432"/>
  <c r="AJ432"/>
  <c r="AI432"/>
  <c r="AH432"/>
  <c r="AF432"/>
  <c r="AE432"/>
  <c r="AD432"/>
  <c r="AB432"/>
  <c r="AA432"/>
  <c r="Z432"/>
  <c r="E432"/>
  <c r="D432"/>
  <c r="AN431"/>
  <c r="AM431"/>
  <c r="AL431"/>
  <c r="AJ431"/>
  <c r="AI431"/>
  <c r="AH431"/>
  <c r="AF431"/>
  <c r="AE431"/>
  <c r="AD431"/>
  <c r="AB431"/>
  <c r="AA431"/>
  <c r="Z431"/>
  <c r="E431"/>
  <c r="D431"/>
  <c r="AN430"/>
  <c r="AM430"/>
  <c r="AL430"/>
  <c r="AJ430"/>
  <c r="AI430"/>
  <c r="AH430"/>
  <c r="AF430"/>
  <c r="AE430"/>
  <c r="AD430"/>
  <c r="AB430"/>
  <c r="AA430"/>
  <c r="Z430"/>
  <c r="E430"/>
  <c r="D430"/>
  <c r="AN429"/>
  <c r="AM429"/>
  <c r="AL429"/>
  <c r="AJ429"/>
  <c r="AI429"/>
  <c r="AH429"/>
  <c r="AF429"/>
  <c r="AE429"/>
  <c r="AD429"/>
  <c r="AB429"/>
  <c r="AA429"/>
  <c r="Z429"/>
  <c r="E429"/>
  <c r="D429"/>
  <c r="AN452"/>
  <c r="AM452"/>
  <c r="AL452"/>
  <c r="AJ452"/>
  <c r="AI452"/>
  <c r="AH452"/>
  <c r="AF452"/>
  <c r="AE452"/>
  <c r="AD452"/>
  <c r="AB452"/>
  <c r="AA452"/>
  <c r="Z452"/>
  <c r="E452"/>
  <c r="D452"/>
  <c r="AN451"/>
  <c r="AM451"/>
  <c r="AL451"/>
  <c r="AJ451"/>
  <c r="AI451"/>
  <c r="AH451"/>
  <c r="AF451"/>
  <c r="AE451"/>
  <c r="AD451"/>
  <c r="AB451"/>
  <c r="AA451"/>
  <c r="Z451"/>
  <c r="E451"/>
  <c r="D451"/>
  <c r="AN450"/>
  <c r="AM450"/>
  <c r="AL450"/>
  <c r="AJ450"/>
  <c r="AI450"/>
  <c r="AH450"/>
  <c r="AF450"/>
  <c r="AE450"/>
  <c r="AD450"/>
  <c r="AB450"/>
  <c r="AA450"/>
  <c r="Z450"/>
  <c r="E450"/>
  <c r="D450"/>
  <c r="AN449"/>
  <c r="AM449"/>
  <c r="AL449"/>
  <c r="AJ449"/>
  <c r="AI449"/>
  <c r="AH449"/>
  <c r="AF449"/>
  <c r="AE449"/>
  <c r="AD449"/>
  <c r="AB449"/>
  <c r="AA449"/>
  <c r="Z449"/>
  <c r="E449"/>
  <c r="D449"/>
  <c r="AN448"/>
  <c r="AM448"/>
  <c r="AL448"/>
  <c r="AJ448"/>
  <c r="AI448"/>
  <c r="AH448"/>
  <c r="AF448"/>
  <c r="AE448"/>
  <c r="AD448"/>
  <c r="AB448"/>
  <c r="AA448"/>
  <c r="Z448"/>
  <c r="E448"/>
  <c r="D448"/>
  <c r="AN447"/>
  <c r="AM447"/>
  <c r="AL447"/>
  <c r="AJ447"/>
  <c r="AI447"/>
  <c r="AH447"/>
  <c r="AF447"/>
  <c r="AE447"/>
  <c r="AD447"/>
  <c r="AB447"/>
  <c r="AA447"/>
  <c r="Z447"/>
  <c r="E447"/>
  <c r="D447"/>
  <c r="AN446"/>
  <c r="AM446"/>
  <c r="AL446"/>
  <c r="AJ446"/>
  <c r="AI446"/>
  <c r="AH446"/>
  <c r="AF446"/>
  <c r="AE446"/>
  <c r="AD446"/>
  <c r="AB446"/>
  <c r="AA446"/>
  <c r="Z446"/>
  <c r="E446"/>
  <c r="D446"/>
  <c r="AN445"/>
  <c r="AM445"/>
  <c r="AL445"/>
  <c r="AJ445"/>
  <c r="AI445"/>
  <c r="AH445"/>
  <c r="AF445"/>
  <c r="AE445"/>
  <c r="AD445"/>
  <c r="AB445"/>
  <c r="AA445"/>
  <c r="Z445"/>
  <c r="E445"/>
  <c r="D445"/>
  <c r="AN455"/>
  <c r="AM455"/>
  <c r="AL455"/>
  <c r="AJ455"/>
  <c r="AI455"/>
  <c r="AH455"/>
  <c r="AF455"/>
  <c r="AE455"/>
  <c r="AD455"/>
  <c r="AB455"/>
  <c r="AA455"/>
  <c r="Z455"/>
  <c r="E455"/>
  <c r="D455"/>
  <c r="AN454"/>
  <c r="AM454"/>
  <c r="AL454"/>
  <c r="AJ454"/>
  <c r="AI454"/>
  <c r="AH454"/>
  <c r="AF454"/>
  <c r="AE454"/>
  <c r="AD454"/>
  <c r="AB454"/>
  <c r="AA454"/>
  <c r="Z454"/>
  <c r="E454"/>
  <c r="D454"/>
  <c r="AN396"/>
  <c r="AM396"/>
  <c r="AL396"/>
  <c r="AJ396"/>
  <c r="AI396"/>
  <c r="AH396"/>
  <c r="AF396"/>
  <c r="AE396"/>
  <c r="AD396"/>
  <c r="AB396"/>
  <c r="AA396"/>
  <c r="Z396"/>
  <c r="E396"/>
  <c r="D396"/>
  <c r="AN394"/>
  <c r="AM394"/>
  <c r="AL394"/>
  <c r="AJ394"/>
  <c r="AI394"/>
  <c r="AH394"/>
  <c r="AF394"/>
  <c r="AE394"/>
  <c r="AD394"/>
  <c r="AB394"/>
  <c r="AA394"/>
  <c r="Z394"/>
  <c r="E394"/>
  <c r="D394"/>
  <c r="AN393"/>
  <c r="AM393"/>
  <c r="AL393"/>
  <c r="AJ393"/>
  <c r="AI393"/>
  <c r="AH393"/>
  <c r="AF393"/>
  <c r="AE393"/>
  <c r="AD393"/>
  <c r="AB393"/>
  <c r="AA393"/>
  <c r="Z393"/>
  <c r="E393"/>
  <c r="D393"/>
  <c r="AN392"/>
  <c r="AM392"/>
  <c r="AL392"/>
  <c r="AJ392"/>
  <c r="AI392"/>
  <c r="AH392"/>
  <c r="AF392"/>
  <c r="AE392"/>
  <c r="AD392"/>
  <c r="AB392"/>
  <c r="AA392"/>
  <c r="Z392"/>
  <c r="E392"/>
  <c r="D392"/>
  <c r="AN391"/>
  <c r="AM391"/>
  <c r="AL391"/>
  <c r="AJ391"/>
  <c r="AI391"/>
  <c r="AH391"/>
  <c r="AF391"/>
  <c r="AE391"/>
  <c r="AD391"/>
  <c r="AB391"/>
  <c r="AA391"/>
  <c r="Z391"/>
  <c r="E391"/>
  <c r="D391"/>
  <c r="I383"/>
  <c r="G383"/>
  <c r="AN385"/>
  <c r="AM385"/>
  <c r="AL385"/>
  <c r="AJ385"/>
  <c r="AI385"/>
  <c r="AF385"/>
  <c r="AE385"/>
  <c r="AD385"/>
  <c r="AB385"/>
  <c r="AA385"/>
  <c r="Z385"/>
  <c r="D385"/>
  <c r="AN386"/>
  <c r="AM386"/>
  <c r="AL386"/>
  <c r="AJ386"/>
  <c r="AI386"/>
  <c r="AH386"/>
  <c r="AF386"/>
  <c r="AE386"/>
  <c r="AD386"/>
  <c r="AB386"/>
  <c r="AA386"/>
  <c r="Z386"/>
  <c r="E386"/>
  <c r="D386"/>
  <c r="AN384"/>
  <c r="AM384"/>
  <c r="AL384"/>
  <c r="AJ384"/>
  <c r="AI384"/>
  <c r="AH384"/>
  <c r="AF384"/>
  <c r="AE384"/>
  <c r="AD384"/>
  <c r="AB384"/>
  <c r="AA384"/>
  <c r="Z384"/>
  <c r="E384"/>
  <c r="D384"/>
  <c r="D387"/>
  <c r="E387"/>
  <c r="Z387"/>
  <c r="AA387"/>
  <c r="AB387"/>
  <c r="AD387"/>
  <c r="AE387"/>
  <c r="AF387"/>
  <c r="AH387"/>
  <c r="AI387"/>
  <c r="AJ387"/>
  <c r="AL387"/>
  <c r="AM387"/>
  <c r="AN387"/>
  <c r="D388"/>
  <c r="E388"/>
  <c r="Z388"/>
  <c r="AA388"/>
  <c r="AB388"/>
  <c r="AD388"/>
  <c r="AE388"/>
  <c r="AF388"/>
  <c r="AH388"/>
  <c r="AI388"/>
  <c r="AJ388"/>
  <c r="AL388"/>
  <c r="AM388"/>
  <c r="AN388"/>
  <c r="AN362"/>
  <c r="AM362"/>
  <c r="AL362"/>
  <c r="AJ362"/>
  <c r="AI362"/>
  <c r="AH362"/>
  <c r="AF362"/>
  <c r="AE362"/>
  <c r="AD362"/>
  <c r="AB362"/>
  <c r="AA362"/>
  <c r="Z362"/>
  <c r="E362"/>
  <c r="D362"/>
  <c r="AN361"/>
  <c r="AM361"/>
  <c r="AL361"/>
  <c r="AJ361"/>
  <c r="AI361"/>
  <c r="AH361"/>
  <c r="AF361"/>
  <c r="AE361"/>
  <c r="AD361"/>
  <c r="AB361"/>
  <c r="AA361"/>
  <c r="Z361"/>
  <c r="E361"/>
  <c r="D361"/>
  <c r="AN360"/>
  <c r="AM360"/>
  <c r="AL360"/>
  <c r="AJ360"/>
  <c r="AI360"/>
  <c r="AH360"/>
  <c r="AF360"/>
  <c r="AE360"/>
  <c r="AD360"/>
  <c r="AB360"/>
  <c r="AA360"/>
  <c r="Z360"/>
  <c r="E360"/>
  <c r="D360"/>
  <c r="AN359"/>
  <c r="AM359"/>
  <c r="AL359"/>
  <c r="AJ359"/>
  <c r="AI359"/>
  <c r="AH359"/>
  <c r="AF359"/>
  <c r="AE359"/>
  <c r="AD359"/>
  <c r="AB359"/>
  <c r="AA359"/>
  <c r="Z359"/>
  <c r="E359"/>
  <c r="D359"/>
  <c r="AN358"/>
  <c r="AM358"/>
  <c r="AL358"/>
  <c r="AJ358"/>
  <c r="AI358"/>
  <c r="AH358"/>
  <c r="AF358"/>
  <c r="AE358"/>
  <c r="AD358"/>
  <c r="AB358"/>
  <c r="AA358"/>
  <c r="Z358"/>
  <c r="E358"/>
  <c r="D358"/>
  <c r="AN357"/>
  <c r="AL357"/>
  <c r="AJ357"/>
  <c r="AI357"/>
  <c r="AH357"/>
  <c r="AF357"/>
  <c r="AD357"/>
  <c r="AA357"/>
  <c r="Z357"/>
  <c r="E357"/>
  <c r="AN356"/>
  <c r="AM356"/>
  <c r="AL356"/>
  <c r="AJ356"/>
  <c r="AI356"/>
  <c r="AH356"/>
  <c r="AF356"/>
  <c r="AE356"/>
  <c r="AD356"/>
  <c r="AB356"/>
  <c r="AA356"/>
  <c r="Z356"/>
  <c r="E356"/>
  <c r="D356"/>
  <c r="AN355"/>
  <c r="AM355"/>
  <c r="AL355"/>
  <c r="AJ355"/>
  <c r="AI355"/>
  <c r="AH355"/>
  <c r="AF355"/>
  <c r="AE355"/>
  <c r="AD355"/>
  <c r="AB355"/>
  <c r="AA355"/>
  <c r="Z355"/>
  <c r="E355"/>
  <c r="D355"/>
  <c r="AN354"/>
  <c r="AM354"/>
  <c r="AL354"/>
  <c r="AJ354"/>
  <c r="AI354"/>
  <c r="AH354"/>
  <c r="AF354"/>
  <c r="AE354"/>
  <c r="AD354"/>
  <c r="AB354"/>
  <c r="AA354"/>
  <c r="Z354"/>
  <c r="E354"/>
  <c r="D354"/>
  <c r="AN353"/>
  <c r="AM353"/>
  <c r="AL353"/>
  <c r="AJ353"/>
  <c r="AI353"/>
  <c r="AH353"/>
  <c r="AF353"/>
  <c r="AE353"/>
  <c r="AD353"/>
  <c r="AB353"/>
  <c r="AA353"/>
  <c r="Z353"/>
  <c r="E353"/>
  <c r="D353"/>
  <c r="AN352"/>
  <c r="AM352"/>
  <c r="AL352"/>
  <c r="AJ352"/>
  <c r="AI352"/>
  <c r="AH352"/>
  <c r="AF352"/>
  <c r="AE352"/>
  <c r="AD352"/>
  <c r="AB352"/>
  <c r="AA352"/>
  <c r="Z352"/>
  <c r="E352"/>
  <c r="D352"/>
  <c r="AN351"/>
  <c r="AM351"/>
  <c r="AL351"/>
  <c r="AJ351"/>
  <c r="AI351"/>
  <c r="AH351"/>
  <c r="AF351"/>
  <c r="AE351"/>
  <c r="AD351"/>
  <c r="AB351"/>
  <c r="AA351"/>
  <c r="Z351"/>
  <c r="E351"/>
  <c r="D351"/>
  <c r="AN350"/>
  <c r="AL350"/>
  <c r="AJ350"/>
  <c r="AI350"/>
  <c r="AF350"/>
  <c r="AE350"/>
  <c r="AD350"/>
  <c r="AA350"/>
  <c r="D350"/>
  <c r="AN349"/>
  <c r="AM349"/>
  <c r="AL349"/>
  <c r="AJ349"/>
  <c r="AI349"/>
  <c r="AH349"/>
  <c r="AE349"/>
  <c r="AD349"/>
  <c r="AA349"/>
  <c r="Z349"/>
  <c r="E349"/>
  <c r="AM348"/>
  <c r="AL348"/>
  <c r="AJ348"/>
  <c r="AI348"/>
  <c r="AH348"/>
  <c r="AF348"/>
  <c r="AE348"/>
  <c r="AD348"/>
  <c r="Z348"/>
  <c r="AN347"/>
  <c r="AM347"/>
  <c r="AL347"/>
  <c r="AJ347"/>
  <c r="AI347"/>
  <c r="AH347"/>
  <c r="AF347"/>
  <c r="AE347"/>
  <c r="AD347"/>
  <c r="AB347"/>
  <c r="AA347"/>
  <c r="Z347"/>
  <c r="E347"/>
  <c r="D347"/>
  <c r="AN378"/>
  <c r="AM378"/>
  <c r="AL378"/>
  <c r="AJ378"/>
  <c r="AI378"/>
  <c r="AH378"/>
  <c r="AF378"/>
  <c r="AE378"/>
  <c r="AD378"/>
  <c r="AB378"/>
  <c r="AA378"/>
  <c r="Z378"/>
  <c r="E378"/>
  <c r="D378"/>
  <c r="AN377"/>
  <c r="AM377"/>
  <c r="AL377"/>
  <c r="AJ377"/>
  <c r="AI377"/>
  <c r="AH377"/>
  <c r="AF377"/>
  <c r="AE377"/>
  <c r="AD377"/>
  <c r="AB377"/>
  <c r="AA377"/>
  <c r="Z377"/>
  <c r="E377"/>
  <c r="D377"/>
  <c r="AN376"/>
  <c r="AM376"/>
  <c r="AL376"/>
  <c r="AJ376"/>
  <c r="AI376"/>
  <c r="AH376"/>
  <c r="AF376"/>
  <c r="AE376"/>
  <c r="AD376"/>
  <c r="AB376"/>
  <c r="AA376"/>
  <c r="Z376"/>
  <c r="E376"/>
  <c r="D376"/>
  <c r="AN375"/>
  <c r="AM375"/>
  <c r="AL375"/>
  <c r="AJ375"/>
  <c r="AI375"/>
  <c r="AH375"/>
  <c r="AF375"/>
  <c r="AE375"/>
  <c r="AD375"/>
  <c r="AB375"/>
  <c r="AA375"/>
  <c r="Z375"/>
  <c r="E375"/>
  <c r="D375"/>
  <c r="AN374"/>
  <c r="AM374"/>
  <c r="AL374"/>
  <c r="AJ374"/>
  <c r="AI374"/>
  <c r="AH374"/>
  <c r="AF374"/>
  <c r="AE374"/>
  <c r="AD374"/>
  <c r="AB374"/>
  <c r="AA374"/>
  <c r="Z374"/>
  <c r="E374"/>
  <c r="D374"/>
  <c r="AN373"/>
  <c r="AM373"/>
  <c r="AL373"/>
  <c r="AJ373"/>
  <c r="AI373"/>
  <c r="AH373"/>
  <c r="AF373"/>
  <c r="AE373"/>
  <c r="AD373"/>
  <c r="AB373"/>
  <c r="AA373"/>
  <c r="Z373"/>
  <c r="E373"/>
  <c r="D373"/>
  <c r="AN372"/>
  <c r="AM372"/>
  <c r="AL372"/>
  <c r="AJ372"/>
  <c r="AI372"/>
  <c r="AH372"/>
  <c r="AF372"/>
  <c r="AE372"/>
  <c r="AD372"/>
  <c r="AB372"/>
  <c r="AA372"/>
  <c r="Z372"/>
  <c r="E372"/>
  <c r="D372"/>
  <c r="AN371"/>
  <c r="AM371"/>
  <c r="AL371"/>
  <c r="AJ371"/>
  <c r="AI371"/>
  <c r="AH371"/>
  <c r="AF371"/>
  <c r="AE371"/>
  <c r="AD371"/>
  <c r="AB371"/>
  <c r="AA371"/>
  <c r="Z371"/>
  <c r="E371"/>
  <c r="D371"/>
  <c r="AN370"/>
  <c r="AM370"/>
  <c r="AL370"/>
  <c r="AJ370"/>
  <c r="AI370"/>
  <c r="AH370"/>
  <c r="AF370"/>
  <c r="AE370"/>
  <c r="AD370"/>
  <c r="AB370"/>
  <c r="AA370"/>
  <c r="Z370"/>
  <c r="E370"/>
  <c r="D370"/>
  <c r="AN369"/>
  <c r="AM369"/>
  <c r="AL369"/>
  <c r="AJ369"/>
  <c r="AI369"/>
  <c r="AH369"/>
  <c r="AF369"/>
  <c r="AE369"/>
  <c r="AD369"/>
  <c r="AB369"/>
  <c r="AA369"/>
  <c r="Z369"/>
  <c r="E369"/>
  <c r="D369"/>
  <c r="AN368"/>
  <c r="AM368"/>
  <c r="AL368"/>
  <c r="AJ368"/>
  <c r="AI368"/>
  <c r="AH368"/>
  <c r="AF368"/>
  <c r="AE368"/>
  <c r="AD368"/>
  <c r="AB368"/>
  <c r="AA368"/>
  <c r="Z368"/>
  <c r="E368"/>
  <c r="D368"/>
  <c r="AN367"/>
  <c r="AM367"/>
  <c r="AL367"/>
  <c r="AJ367"/>
  <c r="AI367"/>
  <c r="AH367"/>
  <c r="AF367"/>
  <c r="AE367"/>
  <c r="AD367"/>
  <c r="AB367"/>
  <c r="AA367"/>
  <c r="Z367"/>
  <c r="E367"/>
  <c r="D367"/>
  <c r="AN366"/>
  <c r="AM366"/>
  <c r="AL366"/>
  <c r="AJ366"/>
  <c r="AI366"/>
  <c r="AH366"/>
  <c r="AF366"/>
  <c r="AE366"/>
  <c r="AD366"/>
  <c r="D366"/>
  <c r="AN365"/>
  <c r="AM365"/>
  <c r="AL365"/>
  <c r="AJ365"/>
  <c r="AI365"/>
  <c r="AH365"/>
  <c r="AF365"/>
  <c r="AE365"/>
  <c r="AD365"/>
  <c r="AB365"/>
  <c r="AA365"/>
  <c r="Z365"/>
  <c r="E365"/>
  <c r="D365"/>
  <c r="AN364"/>
  <c r="AM364"/>
  <c r="AL364"/>
  <c r="AJ364"/>
  <c r="AI364"/>
  <c r="AH364"/>
  <c r="AF364"/>
  <c r="AE364"/>
  <c r="AD364"/>
  <c r="AB364"/>
  <c r="AA364"/>
  <c r="Z364"/>
  <c r="E364"/>
  <c r="D364"/>
  <c r="AN363"/>
  <c r="AM363"/>
  <c r="AL363"/>
  <c r="AJ363"/>
  <c r="AI363"/>
  <c r="AH363"/>
  <c r="AF363"/>
  <c r="AE363"/>
  <c r="AD363"/>
  <c r="AB363"/>
  <c r="AA363"/>
  <c r="Z363"/>
  <c r="E363"/>
  <c r="D363"/>
  <c r="AN382"/>
  <c r="AM382"/>
  <c r="AL382"/>
  <c r="AJ382"/>
  <c r="AI382"/>
  <c r="AH382"/>
  <c r="AF382"/>
  <c r="AE382"/>
  <c r="AD382"/>
  <c r="AB382"/>
  <c r="AA382"/>
  <c r="Z382"/>
  <c r="E382"/>
  <c r="D382"/>
  <c r="AN381"/>
  <c r="AM381"/>
  <c r="AL381"/>
  <c r="AJ381"/>
  <c r="AI381"/>
  <c r="AH381"/>
  <c r="AF381"/>
  <c r="AE381"/>
  <c r="AD381"/>
  <c r="AB381"/>
  <c r="AA381"/>
  <c r="Z381"/>
  <c r="E381"/>
  <c r="D381"/>
  <c r="AN380"/>
  <c r="AM380"/>
  <c r="AL380"/>
  <c r="AJ380"/>
  <c r="AI380"/>
  <c r="AH380"/>
  <c r="AF380"/>
  <c r="AE380"/>
  <c r="AD380"/>
  <c r="AB380"/>
  <c r="AA380"/>
  <c r="Z380"/>
  <c r="E380"/>
  <c r="D380"/>
  <c r="AN379"/>
  <c r="AM379"/>
  <c r="AL379"/>
  <c r="AJ379"/>
  <c r="AI379"/>
  <c r="AH379"/>
  <c r="AF379"/>
  <c r="AE379"/>
  <c r="AD379"/>
  <c r="AB379"/>
  <c r="AA379"/>
  <c r="Z379"/>
  <c r="E379"/>
  <c r="D379"/>
  <c r="AN342"/>
  <c r="AM342"/>
  <c r="AL342"/>
  <c r="AJ342"/>
  <c r="AI342"/>
  <c r="AH342"/>
  <c r="AF342"/>
  <c r="AE342"/>
  <c r="AD342"/>
  <c r="AB342"/>
  <c r="AA342"/>
  <c r="Z342"/>
  <c r="E342"/>
  <c r="D342"/>
  <c r="AN343"/>
  <c r="AM343"/>
  <c r="AL343"/>
  <c r="AJ343"/>
  <c r="AI343"/>
  <c r="AH343"/>
  <c r="AF343"/>
  <c r="AE343"/>
  <c r="AD343"/>
  <c r="AB343"/>
  <c r="AA343"/>
  <c r="Z343"/>
  <c r="E343"/>
  <c r="D343"/>
  <c r="AN340"/>
  <c r="AM340"/>
  <c r="AL340"/>
  <c r="AJ340"/>
  <c r="AI340"/>
  <c r="AH340"/>
  <c r="AF340"/>
  <c r="AE340"/>
  <c r="AD340"/>
  <c r="AB340"/>
  <c r="AA340"/>
  <c r="Z340"/>
  <c r="E340"/>
  <c r="D340"/>
  <c r="AN337"/>
  <c r="AM337"/>
  <c r="AL337"/>
  <c r="AJ337"/>
  <c r="AI337"/>
  <c r="AH337"/>
  <c r="AF337"/>
  <c r="AE337"/>
  <c r="AD337"/>
  <c r="AB337"/>
  <c r="AA337"/>
  <c r="Z337"/>
  <c r="E337"/>
  <c r="D337"/>
  <c r="AN336"/>
  <c r="AM336"/>
  <c r="AL336"/>
  <c r="AJ336"/>
  <c r="AI336"/>
  <c r="AH336"/>
  <c r="AF336"/>
  <c r="AE336"/>
  <c r="AD336"/>
  <c r="AB336"/>
  <c r="AA336"/>
  <c r="Z336"/>
  <c r="E336"/>
  <c r="D336"/>
  <c r="AN334"/>
  <c r="AM334"/>
  <c r="AL334"/>
  <c r="AJ334"/>
  <c r="AI334"/>
  <c r="AH334"/>
  <c r="AF334"/>
  <c r="AE334"/>
  <c r="AD334"/>
  <c r="AB334"/>
  <c r="AA334"/>
  <c r="Z334"/>
  <c r="E334"/>
  <c r="D334"/>
  <c r="AN331"/>
  <c r="AM331"/>
  <c r="AL331"/>
  <c r="AJ331"/>
  <c r="AI331"/>
  <c r="AH331"/>
  <c r="AF331"/>
  <c r="AE331"/>
  <c r="AD331"/>
  <c r="AB331"/>
  <c r="AA331"/>
  <c r="Z331"/>
  <c r="E331"/>
  <c r="D331"/>
  <c r="AN333"/>
  <c r="AM333"/>
  <c r="AL333"/>
  <c r="AJ333"/>
  <c r="AI333"/>
  <c r="AH333"/>
  <c r="AF333"/>
  <c r="AE333"/>
  <c r="AD333"/>
  <c r="AB333"/>
  <c r="AA333"/>
  <c r="Z333"/>
  <c r="E333"/>
  <c r="D333"/>
  <c r="AN332"/>
  <c r="AM332"/>
  <c r="AL332"/>
  <c r="AJ332"/>
  <c r="AI332"/>
  <c r="AH332"/>
  <c r="AF332"/>
  <c r="AE332"/>
  <c r="AD332"/>
  <c r="AB332"/>
  <c r="AA332"/>
  <c r="Z332"/>
  <c r="E332"/>
  <c r="D332"/>
  <c r="AN319"/>
  <c r="AM319"/>
  <c r="AL319"/>
  <c r="AJ319"/>
  <c r="AI319"/>
  <c r="AH319"/>
  <c r="AF319"/>
  <c r="AE319"/>
  <c r="AD319"/>
  <c r="AB319"/>
  <c r="AA319"/>
  <c r="Z319"/>
  <c r="E319"/>
  <c r="D319"/>
  <c r="AN318"/>
  <c r="AM318"/>
  <c r="AL318"/>
  <c r="AJ318"/>
  <c r="AI318"/>
  <c r="AH318"/>
  <c r="AF318"/>
  <c r="AE318"/>
  <c r="AD318"/>
  <c r="AB318"/>
  <c r="AA318"/>
  <c r="Z318"/>
  <c r="E318"/>
  <c r="D318"/>
  <c r="AN317"/>
  <c r="AM317"/>
  <c r="AL317"/>
  <c r="AJ317"/>
  <c r="AI317"/>
  <c r="AH317"/>
  <c r="AF317"/>
  <c r="AE317"/>
  <c r="AD317"/>
  <c r="AA317"/>
  <c r="Z317"/>
  <c r="E317"/>
  <c r="D317"/>
  <c r="AN316"/>
  <c r="AM316"/>
  <c r="AL316"/>
  <c r="AJ316"/>
  <c r="AI316"/>
  <c r="AH316"/>
  <c r="AF316"/>
  <c r="AE316"/>
  <c r="AD316"/>
  <c r="AB316"/>
  <c r="AA316"/>
  <c r="Z316"/>
  <c r="E316"/>
  <c r="D316"/>
  <c r="AN315"/>
  <c r="AM315"/>
  <c r="AL315"/>
  <c r="AJ315"/>
  <c r="AI315"/>
  <c r="AH315"/>
  <c r="AF315"/>
  <c r="AE315"/>
  <c r="AB315"/>
  <c r="Z315"/>
  <c r="D315"/>
  <c r="AN314"/>
  <c r="AM314"/>
  <c r="AL314"/>
  <c r="AJ314"/>
  <c r="AI314"/>
  <c r="AH314"/>
  <c r="AF314"/>
  <c r="AE314"/>
  <c r="AD314"/>
  <c r="AB314"/>
  <c r="AA314"/>
  <c r="Z314"/>
  <c r="E314"/>
  <c r="D314"/>
  <c r="AN323"/>
  <c r="AM323"/>
  <c r="AL323"/>
  <c r="AJ323"/>
  <c r="AI323"/>
  <c r="AH323"/>
  <c r="AF323"/>
  <c r="AE323"/>
  <c r="AD323"/>
  <c r="AB323"/>
  <c r="AA323"/>
  <c r="Z323"/>
  <c r="E323"/>
  <c r="D323"/>
  <c r="AN322"/>
  <c r="AM322"/>
  <c r="AL322"/>
  <c r="AJ322"/>
  <c r="AI322"/>
  <c r="AH322"/>
  <c r="AF322"/>
  <c r="AE322"/>
  <c r="AD322"/>
  <c r="AA322"/>
  <c r="E322"/>
  <c r="D322"/>
  <c r="AN321"/>
  <c r="AM321"/>
  <c r="AL321"/>
  <c r="AJ321"/>
  <c r="AI321"/>
  <c r="AH321"/>
  <c r="AF321"/>
  <c r="AE321"/>
  <c r="AD321"/>
  <c r="AB321"/>
  <c r="AA321"/>
  <c r="Z321"/>
  <c r="E321"/>
  <c r="D321"/>
  <c r="AN320"/>
  <c r="AM320"/>
  <c r="AL320"/>
  <c r="AJ320"/>
  <c r="AI320"/>
  <c r="AH320"/>
  <c r="AF320"/>
  <c r="AE320"/>
  <c r="AD320"/>
  <c r="AB320"/>
  <c r="AA320"/>
  <c r="Z320"/>
  <c r="E320"/>
  <c r="D320"/>
  <c r="AN325"/>
  <c r="AM325"/>
  <c r="AL325"/>
  <c r="AJ325"/>
  <c r="AI325"/>
  <c r="AH325"/>
  <c r="AF325"/>
  <c r="AE325"/>
  <c r="AD325"/>
  <c r="AB325"/>
  <c r="AA325"/>
  <c r="Z325"/>
  <c r="E325"/>
  <c r="D325"/>
  <c r="AN324"/>
  <c r="AM324"/>
  <c r="AL324"/>
  <c r="AJ324"/>
  <c r="AI324"/>
  <c r="AH324"/>
  <c r="AF324"/>
  <c r="AE324"/>
  <c r="AD324"/>
  <c r="AB324"/>
  <c r="AA324"/>
  <c r="Z324"/>
  <c r="E324"/>
  <c r="D324"/>
  <c r="AN326"/>
  <c r="AM326"/>
  <c r="AL326"/>
  <c r="AJ326"/>
  <c r="AI326"/>
  <c r="AH326"/>
  <c r="AF326"/>
  <c r="AE326"/>
  <c r="AD326"/>
  <c r="AB326"/>
  <c r="AA326"/>
  <c r="Z326"/>
  <c r="E326"/>
  <c r="D326"/>
  <c r="AN300"/>
  <c r="AM300"/>
  <c r="AL300"/>
  <c r="AJ300"/>
  <c r="AI300"/>
  <c r="AH300"/>
  <c r="AF300"/>
  <c r="AE300"/>
  <c r="AD300"/>
  <c r="AB300"/>
  <c r="AA300"/>
  <c r="Z300"/>
  <c r="E300"/>
  <c r="D300"/>
  <c r="AN299"/>
  <c r="AM299"/>
  <c r="AL299"/>
  <c r="AJ299"/>
  <c r="AI299"/>
  <c r="AH299"/>
  <c r="AF299"/>
  <c r="AE299"/>
  <c r="AD299"/>
  <c r="AB299"/>
  <c r="AA299"/>
  <c r="Z299"/>
  <c r="E299"/>
  <c r="D299"/>
  <c r="AN298"/>
  <c r="AM298"/>
  <c r="AL298"/>
  <c r="AJ298"/>
  <c r="AI298"/>
  <c r="AH298"/>
  <c r="AF298"/>
  <c r="AE298"/>
  <c r="AD298"/>
  <c r="AB298"/>
  <c r="AA298"/>
  <c r="Z298"/>
  <c r="E298"/>
  <c r="D298"/>
  <c r="AN297"/>
  <c r="AM297"/>
  <c r="AL297"/>
  <c r="AJ297"/>
  <c r="AI297"/>
  <c r="AH297"/>
  <c r="AF297"/>
  <c r="AE297"/>
  <c r="AD297"/>
  <c r="AB297"/>
  <c r="AA297"/>
  <c r="Z297"/>
  <c r="E297"/>
  <c r="D297"/>
  <c r="AN296"/>
  <c r="AM296"/>
  <c r="AL296"/>
  <c r="AJ296"/>
  <c r="AI296"/>
  <c r="AH296"/>
  <c r="AF296"/>
  <c r="AE296"/>
  <c r="AD296"/>
  <c r="AB296"/>
  <c r="AA296"/>
  <c r="Z296"/>
  <c r="E296"/>
  <c r="D296"/>
  <c r="AN295"/>
  <c r="AM295"/>
  <c r="AL295"/>
  <c r="AJ295"/>
  <c r="AI295"/>
  <c r="AH295"/>
  <c r="AF295"/>
  <c r="AE295"/>
  <c r="AD295"/>
  <c r="AB295"/>
  <c r="AA295"/>
  <c r="Z295"/>
  <c r="E295"/>
  <c r="D295"/>
  <c r="AN294"/>
  <c r="AM294"/>
  <c r="AL294"/>
  <c r="AJ294"/>
  <c r="AI294"/>
  <c r="AH294"/>
  <c r="AF294"/>
  <c r="AE294"/>
  <c r="AD294"/>
  <c r="AB294"/>
  <c r="AA294"/>
  <c r="Z294"/>
  <c r="E294"/>
  <c r="D294"/>
  <c r="AN293"/>
  <c r="AM293"/>
  <c r="AL293"/>
  <c r="AJ293"/>
  <c r="AI293"/>
  <c r="AH293"/>
  <c r="AF293"/>
  <c r="AE293"/>
  <c r="AD293"/>
  <c r="AB293"/>
  <c r="AA293"/>
  <c r="Z293"/>
  <c r="E293"/>
  <c r="D293"/>
  <c r="AN292"/>
  <c r="AM292"/>
  <c r="AL292"/>
  <c r="AJ292"/>
  <c r="AI292"/>
  <c r="AH292"/>
  <c r="AF292"/>
  <c r="AE292"/>
  <c r="AD292"/>
  <c r="AB292"/>
  <c r="AA292"/>
  <c r="Z292"/>
  <c r="E292"/>
  <c r="D292"/>
  <c r="AN291"/>
  <c r="AM291"/>
  <c r="AL291"/>
  <c r="AJ291"/>
  <c r="AI291"/>
  <c r="AH291"/>
  <c r="AF291"/>
  <c r="AE291"/>
  <c r="AD291"/>
  <c r="AB291"/>
  <c r="AA291"/>
  <c r="Z291"/>
  <c r="E291"/>
  <c r="D291"/>
  <c r="AN290"/>
  <c r="AM290"/>
  <c r="AL290"/>
  <c r="AJ290"/>
  <c r="AI290"/>
  <c r="AH290"/>
  <c r="AF290"/>
  <c r="AE290"/>
  <c r="AD290"/>
  <c r="AB290"/>
  <c r="AA290"/>
  <c r="Z290"/>
  <c r="E290"/>
  <c r="D290"/>
  <c r="AN289"/>
  <c r="AM289"/>
  <c r="AL289"/>
  <c r="AJ289"/>
  <c r="AI289"/>
  <c r="AH289"/>
  <c r="AF289"/>
  <c r="AE289"/>
  <c r="AD289"/>
  <c r="AB289"/>
  <c r="AA289"/>
  <c r="Z289"/>
  <c r="E289"/>
  <c r="D289"/>
  <c r="AN288"/>
  <c r="AM288"/>
  <c r="AL288"/>
  <c r="AJ288"/>
  <c r="AI288"/>
  <c r="AH288"/>
  <c r="AF288"/>
  <c r="AE288"/>
  <c r="AD288"/>
  <c r="AB288"/>
  <c r="AA288"/>
  <c r="Z288"/>
  <c r="E288"/>
  <c r="D288"/>
  <c r="AN287"/>
  <c r="AM287"/>
  <c r="AL287"/>
  <c r="AJ287"/>
  <c r="AI287"/>
  <c r="AH287"/>
  <c r="AF287"/>
  <c r="AE287"/>
  <c r="AD287"/>
  <c r="AB287"/>
  <c r="AA287"/>
  <c r="Z287"/>
  <c r="E287"/>
  <c r="D287"/>
  <c r="AN286"/>
  <c r="AM286"/>
  <c r="AL286"/>
  <c r="AJ286"/>
  <c r="AI286"/>
  <c r="AH286"/>
  <c r="AF286"/>
  <c r="AE286"/>
  <c r="AD286"/>
  <c r="AB286"/>
  <c r="AA286"/>
  <c r="Z286"/>
  <c r="E286"/>
  <c r="D286"/>
  <c r="AN285"/>
  <c r="AM285"/>
  <c r="AL285"/>
  <c r="AJ285"/>
  <c r="AI285"/>
  <c r="AH285"/>
  <c r="AF285"/>
  <c r="AE285"/>
  <c r="AD285"/>
  <c r="AB285"/>
  <c r="AA285"/>
  <c r="Z285"/>
  <c r="E285"/>
  <c r="D285"/>
  <c r="AN284"/>
  <c r="AM284"/>
  <c r="AL284"/>
  <c r="AJ284"/>
  <c r="AI284"/>
  <c r="AH284"/>
  <c r="AF284"/>
  <c r="AE284"/>
  <c r="AD284"/>
  <c r="AB284"/>
  <c r="AA284"/>
  <c r="Z284"/>
  <c r="E284"/>
  <c r="D284"/>
  <c r="AN283"/>
  <c r="AM283"/>
  <c r="AL283"/>
  <c r="AJ283"/>
  <c r="AI283"/>
  <c r="AH283"/>
  <c r="AF283"/>
  <c r="AE283"/>
  <c r="AD283"/>
  <c r="AB283"/>
  <c r="AA283"/>
  <c r="Z283"/>
  <c r="E283"/>
  <c r="D283"/>
  <c r="AN282"/>
  <c r="AM282"/>
  <c r="AL282"/>
  <c r="AJ282"/>
  <c r="AI282"/>
  <c r="AH282"/>
  <c r="AF282"/>
  <c r="AE282"/>
  <c r="AD282"/>
  <c r="AB282"/>
  <c r="AA282"/>
  <c r="Z282"/>
  <c r="E282"/>
  <c r="D282"/>
  <c r="AN281"/>
  <c r="AM281"/>
  <c r="AL281"/>
  <c r="AJ281"/>
  <c r="AI281"/>
  <c r="AH281"/>
  <c r="AF281"/>
  <c r="AE281"/>
  <c r="AD281"/>
  <c r="AB281"/>
  <c r="AA281"/>
  <c r="Z281"/>
  <c r="E281"/>
  <c r="D281"/>
  <c r="AN280"/>
  <c r="AM280"/>
  <c r="AL280"/>
  <c r="AJ280"/>
  <c r="AI280"/>
  <c r="AH280"/>
  <c r="AF280"/>
  <c r="AE280"/>
  <c r="AD280"/>
  <c r="AB280"/>
  <c r="AA280"/>
  <c r="Z280"/>
  <c r="E280"/>
  <c r="D280"/>
  <c r="AN279"/>
  <c r="AM279"/>
  <c r="AL279"/>
  <c r="AJ279"/>
  <c r="AI279"/>
  <c r="AH279"/>
  <c r="AF279"/>
  <c r="AE279"/>
  <c r="AD279"/>
  <c r="AB279"/>
  <c r="AA279"/>
  <c r="Z279"/>
  <c r="E279"/>
  <c r="D279"/>
  <c r="AN278"/>
  <c r="AM278"/>
  <c r="AL278"/>
  <c r="AJ278"/>
  <c r="AI278"/>
  <c r="AH278"/>
  <c r="AF278"/>
  <c r="AE278"/>
  <c r="AD278"/>
  <c r="AB278"/>
  <c r="AA278"/>
  <c r="Z278"/>
  <c r="E278"/>
  <c r="D278"/>
  <c r="AN277"/>
  <c r="AM277"/>
  <c r="AL277"/>
  <c r="AJ277"/>
  <c r="AI277"/>
  <c r="AH277"/>
  <c r="AF277"/>
  <c r="AE277"/>
  <c r="AD277"/>
  <c r="AB277"/>
  <c r="AA277"/>
  <c r="Z277"/>
  <c r="E277"/>
  <c r="D277"/>
  <c r="AN276"/>
  <c r="AM276"/>
  <c r="AL276"/>
  <c r="AJ276"/>
  <c r="AI276"/>
  <c r="AH276"/>
  <c r="AF276"/>
  <c r="AE276"/>
  <c r="AD276"/>
  <c r="AB276"/>
  <c r="AA276"/>
  <c r="Z276"/>
  <c r="E276"/>
  <c r="D276"/>
  <c r="AN275"/>
  <c r="AM275"/>
  <c r="AL275"/>
  <c r="AJ275"/>
  <c r="AI275"/>
  <c r="AH275"/>
  <c r="AF275"/>
  <c r="AE275"/>
  <c r="AD275"/>
  <c r="AB275"/>
  <c r="AA275"/>
  <c r="Z275"/>
  <c r="E275"/>
  <c r="D275"/>
  <c r="AN274"/>
  <c r="AM274"/>
  <c r="AL274"/>
  <c r="AJ274"/>
  <c r="AI274"/>
  <c r="AH274"/>
  <c r="AF274"/>
  <c r="AE274"/>
  <c r="AD274"/>
  <c r="AB274"/>
  <c r="AA274"/>
  <c r="Z274"/>
  <c r="E274"/>
  <c r="D274"/>
  <c r="AN273"/>
  <c r="AM273"/>
  <c r="AL273"/>
  <c r="AJ273"/>
  <c r="AI273"/>
  <c r="AH273"/>
  <c r="AF273"/>
  <c r="AE273"/>
  <c r="AD273"/>
  <c r="AB273"/>
  <c r="AA273"/>
  <c r="Z273"/>
  <c r="E273"/>
  <c r="D273"/>
  <c r="AN272"/>
  <c r="AM272"/>
  <c r="AL272"/>
  <c r="AJ272"/>
  <c r="AI272"/>
  <c r="AH272"/>
  <c r="AF272"/>
  <c r="AE272"/>
  <c r="AD272"/>
  <c r="AB272"/>
  <c r="AA272"/>
  <c r="Z272"/>
  <c r="E272"/>
  <c r="D272"/>
  <c r="AN271"/>
  <c r="AM271"/>
  <c r="AL271"/>
  <c r="AJ271"/>
  <c r="AI271"/>
  <c r="AH271"/>
  <c r="AF271"/>
  <c r="AE271"/>
  <c r="AD271"/>
  <c r="AB271"/>
  <c r="AA271"/>
  <c r="Z271"/>
  <c r="E271"/>
  <c r="D271"/>
  <c r="AN270"/>
  <c r="AM270"/>
  <c r="AL270"/>
  <c r="AJ270"/>
  <c r="AI270"/>
  <c r="AH270"/>
  <c r="AF270"/>
  <c r="AE270"/>
  <c r="AD270"/>
  <c r="AB270"/>
  <c r="AA270"/>
  <c r="Z270"/>
  <c r="E270"/>
  <c r="D270"/>
  <c r="AN269"/>
  <c r="AM269"/>
  <c r="AL269"/>
  <c r="AJ269"/>
  <c r="AI269"/>
  <c r="AH269"/>
  <c r="AF269"/>
  <c r="AE269"/>
  <c r="AD269"/>
  <c r="AB269"/>
  <c r="AA269"/>
  <c r="Z269"/>
  <c r="E269"/>
  <c r="D269"/>
  <c r="AN311"/>
  <c r="AM311"/>
  <c r="AL311"/>
  <c r="AJ311"/>
  <c r="AI311"/>
  <c r="AH311"/>
  <c r="AF311"/>
  <c r="AE311"/>
  <c r="AD311"/>
  <c r="AB311"/>
  <c r="AA311"/>
  <c r="Z311"/>
  <c r="E311"/>
  <c r="D311"/>
  <c r="AN310"/>
  <c r="AM310"/>
  <c r="AL310"/>
  <c r="AJ310"/>
  <c r="AI310"/>
  <c r="AH310"/>
  <c r="AF310"/>
  <c r="AE310"/>
  <c r="AD310"/>
  <c r="AB310"/>
  <c r="AA310"/>
  <c r="Z310"/>
  <c r="E310"/>
  <c r="D310"/>
  <c r="AN309"/>
  <c r="AM309"/>
  <c r="AL309"/>
  <c r="AJ309"/>
  <c r="AI309"/>
  <c r="AH309"/>
  <c r="AF309"/>
  <c r="AE309"/>
  <c r="AD309"/>
  <c r="AB309"/>
  <c r="AA309"/>
  <c r="Z309"/>
  <c r="E309"/>
  <c r="D309"/>
  <c r="AN308"/>
  <c r="AM308"/>
  <c r="AL308"/>
  <c r="AJ308"/>
  <c r="AI308"/>
  <c r="AH308"/>
  <c r="AF308"/>
  <c r="AE308"/>
  <c r="AD308"/>
  <c r="AB308"/>
  <c r="AA308"/>
  <c r="Z308"/>
  <c r="E308"/>
  <c r="D308"/>
  <c r="AN307"/>
  <c r="AM307"/>
  <c r="AL307"/>
  <c r="AJ307"/>
  <c r="AI307"/>
  <c r="AH307"/>
  <c r="AF307"/>
  <c r="AE307"/>
  <c r="AD307"/>
  <c r="AB307"/>
  <c r="AA307"/>
  <c r="Z307"/>
  <c r="E307"/>
  <c r="D307"/>
  <c r="AN306"/>
  <c r="AM306"/>
  <c r="AL306"/>
  <c r="AJ306"/>
  <c r="AI306"/>
  <c r="AH306"/>
  <c r="AF306"/>
  <c r="AE306"/>
  <c r="AD306"/>
  <c r="AB306"/>
  <c r="AA306"/>
  <c r="Z306"/>
  <c r="E306"/>
  <c r="D306"/>
  <c r="AN305"/>
  <c r="AM305"/>
  <c r="AL305"/>
  <c r="AJ305"/>
  <c r="AI305"/>
  <c r="AH305"/>
  <c r="AF305"/>
  <c r="AE305"/>
  <c r="AD305"/>
  <c r="AB305"/>
  <c r="AA305"/>
  <c r="Z305"/>
  <c r="E305"/>
  <c r="D305"/>
  <c r="AN304"/>
  <c r="AM304"/>
  <c r="AL304"/>
  <c r="AJ304"/>
  <c r="AI304"/>
  <c r="AH304"/>
  <c r="AF304"/>
  <c r="AE304"/>
  <c r="AD304"/>
  <c r="AB304"/>
  <c r="AA304"/>
  <c r="Z304"/>
  <c r="E304"/>
  <c r="D304"/>
  <c r="AN303"/>
  <c r="AM303"/>
  <c r="AL303"/>
  <c r="AJ303"/>
  <c r="AI303"/>
  <c r="AH303"/>
  <c r="AF303"/>
  <c r="AE303"/>
  <c r="AD303"/>
  <c r="AB303"/>
  <c r="AA303"/>
  <c r="Z303"/>
  <c r="E303"/>
  <c r="D303"/>
  <c r="AN302"/>
  <c r="AM302"/>
  <c r="AL302"/>
  <c r="AJ302"/>
  <c r="AI302"/>
  <c r="AH302"/>
  <c r="AF302"/>
  <c r="AE302"/>
  <c r="AD302"/>
  <c r="AB302"/>
  <c r="AA302"/>
  <c r="Z302"/>
  <c r="E302"/>
  <c r="D302"/>
  <c r="AN301"/>
  <c r="AM301"/>
  <c r="AL301"/>
  <c r="AJ301"/>
  <c r="AI301"/>
  <c r="AH301"/>
  <c r="AF301"/>
  <c r="AE301"/>
  <c r="AD301"/>
  <c r="AB301"/>
  <c r="AA301"/>
  <c r="Z301"/>
  <c r="E301"/>
  <c r="D301"/>
  <c r="I260"/>
  <c r="G260"/>
  <c r="AN263"/>
  <c r="AM263"/>
  <c r="AL263"/>
  <c r="AJ263"/>
  <c r="AI263"/>
  <c r="AH263"/>
  <c r="AF263"/>
  <c r="AE263"/>
  <c r="AD263"/>
  <c r="AB263"/>
  <c r="AA263"/>
  <c r="Z263"/>
  <c r="E263"/>
  <c r="D263"/>
  <c r="AN262"/>
  <c r="AM262"/>
  <c r="AL262"/>
  <c r="AJ262"/>
  <c r="AI262"/>
  <c r="AH262"/>
  <c r="AF262"/>
  <c r="AE262"/>
  <c r="AD262"/>
  <c r="AB262"/>
  <c r="AA262"/>
  <c r="Z262"/>
  <c r="E262"/>
  <c r="D262"/>
  <c r="AN261"/>
  <c r="AM261"/>
  <c r="AL261"/>
  <c r="AJ261"/>
  <c r="AI261"/>
  <c r="AH261"/>
  <c r="AF261"/>
  <c r="AE261"/>
  <c r="AD261"/>
  <c r="AB261"/>
  <c r="AA261"/>
  <c r="Z261"/>
  <c r="E261"/>
  <c r="D261"/>
  <c r="AN266"/>
  <c r="AM266"/>
  <c r="AL266"/>
  <c r="AJ266"/>
  <c r="AI266"/>
  <c r="AH266"/>
  <c r="AF266"/>
  <c r="AE266"/>
  <c r="AD266"/>
  <c r="AB266"/>
  <c r="AA266"/>
  <c r="Z266"/>
  <c r="E266"/>
  <c r="D266"/>
  <c r="AN265"/>
  <c r="AM265"/>
  <c r="AL265"/>
  <c r="AJ265"/>
  <c r="AI265"/>
  <c r="AH265"/>
  <c r="AF265"/>
  <c r="AE265"/>
  <c r="AD265"/>
  <c r="AB265"/>
  <c r="AA265"/>
  <c r="Z265"/>
  <c r="E265"/>
  <c r="D265"/>
  <c r="AN264"/>
  <c r="AM264"/>
  <c r="AL264"/>
  <c r="AJ264"/>
  <c r="AI264"/>
  <c r="AH264"/>
  <c r="AF264"/>
  <c r="AE264"/>
  <c r="AD264"/>
  <c r="AB264"/>
  <c r="AA264"/>
  <c r="Z264"/>
  <c r="E264"/>
  <c r="D264"/>
  <c r="AN232"/>
  <c r="AM232"/>
  <c r="AL232"/>
  <c r="AJ232"/>
  <c r="AI232"/>
  <c r="AH232"/>
  <c r="AF232"/>
  <c r="AE232"/>
  <c r="AD232"/>
  <c r="AB232"/>
  <c r="AA232"/>
  <c r="Z232"/>
  <c r="AN231"/>
  <c r="AM231"/>
  <c r="AL231"/>
  <c r="AJ231"/>
  <c r="AI231"/>
  <c r="AH231"/>
  <c r="AF231"/>
  <c r="AE231"/>
  <c r="AD231"/>
  <c r="AB231"/>
  <c r="AA231"/>
  <c r="Z231"/>
  <c r="AN233"/>
  <c r="AM233"/>
  <c r="AL233"/>
  <c r="AJ233"/>
  <c r="AI233"/>
  <c r="AH233"/>
  <c r="AF233"/>
  <c r="AE233"/>
  <c r="AD233"/>
  <c r="AB233"/>
  <c r="AA233"/>
  <c r="Z233"/>
  <c r="AN253"/>
  <c r="AM253"/>
  <c r="AL253"/>
  <c r="AJ253"/>
  <c r="AI253"/>
  <c r="AH253"/>
  <c r="AF253"/>
  <c r="AE253"/>
  <c r="AD253"/>
  <c r="AB253"/>
  <c r="AA253"/>
  <c r="Z253"/>
  <c r="E253"/>
  <c r="D253"/>
  <c r="AN252"/>
  <c r="AM252"/>
  <c r="AL252"/>
  <c r="AJ252"/>
  <c r="AI252"/>
  <c r="AH252"/>
  <c r="AF252"/>
  <c r="AE252"/>
  <c r="AD252"/>
  <c r="AB252"/>
  <c r="AA252"/>
  <c r="Z252"/>
  <c r="E252"/>
  <c r="D252"/>
  <c r="AN251"/>
  <c r="AM251"/>
  <c r="AL251"/>
  <c r="AJ251"/>
  <c r="AI251"/>
  <c r="AH251"/>
  <c r="AF251"/>
  <c r="AE251"/>
  <c r="AD251"/>
  <c r="AB251"/>
  <c r="AA251"/>
  <c r="Z251"/>
  <c r="E251"/>
  <c r="D251"/>
  <c r="AN250"/>
  <c r="AM250"/>
  <c r="AL250"/>
  <c r="AJ250"/>
  <c r="AI250"/>
  <c r="AH250"/>
  <c r="AF250"/>
  <c r="AE250"/>
  <c r="AD250"/>
  <c r="AB250"/>
  <c r="AA250"/>
  <c r="Z250"/>
  <c r="E250"/>
  <c r="D250"/>
  <c r="AN249"/>
  <c r="AM249"/>
  <c r="AL249"/>
  <c r="AJ249"/>
  <c r="AI249"/>
  <c r="AH249"/>
  <c r="AF249"/>
  <c r="AE249"/>
  <c r="AD249"/>
  <c r="AB249"/>
  <c r="AA249"/>
  <c r="Z249"/>
  <c r="E249"/>
  <c r="D249"/>
  <c r="AN248"/>
  <c r="AM248"/>
  <c r="AL248"/>
  <c r="AJ248"/>
  <c r="AI248"/>
  <c r="AH248"/>
  <c r="AF248"/>
  <c r="AE248"/>
  <c r="AB248"/>
  <c r="Z248"/>
  <c r="D248"/>
  <c r="AN247"/>
  <c r="AM247"/>
  <c r="AL247"/>
  <c r="AJ247"/>
  <c r="AI247"/>
  <c r="AH247"/>
  <c r="AF247"/>
  <c r="AE247"/>
  <c r="AD247"/>
  <c r="AB247"/>
  <c r="AA247"/>
  <c r="Z247"/>
  <c r="E247"/>
  <c r="D247"/>
  <c r="AN246"/>
  <c r="AM246"/>
  <c r="AL246"/>
  <c r="AJ246"/>
  <c r="AI246"/>
  <c r="AH246"/>
  <c r="AF246"/>
  <c r="AE246"/>
  <c r="AD246"/>
  <c r="AB246"/>
  <c r="AA246"/>
  <c r="Z246"/>
  <c r="E246"/>
  <c r="D246"/>
  <c r="AN245"/>
  <c r="AM245"/>
  <c r="AL245"/>
  <c r="AJ245"/>
  <c r="AI245"/>
  <c r="AH245"/>
  <c r="AF245"/>
  <c r="AE245"/>
  <c r="AD245"/>
  <c r="AB245"/>
  <c r="AA245"/>
  <c r="Z245"/>
  <c r="E245"/>
  <c r="D245"/>
  <c r="AN259"/>
  <c r="AM259"/>
  <c r="AL259"/>
  <c r="AJ259"/>
  <c r="AI259"/>
  <c r="AH259"/>
  <c r="AF259"/>
  <c r="AE259"/>
  <c r="AD259"/>
  <c r="AB259"/>
  <c r="AA259"/>
  <c r="Z259"/>
  <c r="E259"/>
  <c r="D259"/>
  <c r="AN258"/>
  <c r="AM258"/>
  <c r="AL258"/>
  <c r="AJ258"/>
  <c r="AI258"/>
  <c r="AH258"/>
  <c r="AF258"/>
  <c r="AE258"/>
  <c r="AD258"/>
  <c r="AB258"/>
  <c r="AA258"/>
  <c r="Z258"/>
  <c r="E258"/>
  <c r="D258"/>
  <c r="AN257"/>
  <c r="AM257"/>
  <c r="AL257"/>
  <c r="AJ257"/>
  <c r="AI257"/>
  <c r="AH257"/>
  <c r="AF257"/>
  <c r="AE257"/>
  <c r="AD257"/>
  <c r="AB257"/>
  <c r="AA257"/>
  <c r="Z257"/>
  <c r="E257"/>
  <c r="D257"/>
  <c r="AN256"/>
  <c r="AM256"/>
  <c r="AL256"/>
  <c r="AJ256"/>
  <c r="AI256"/>
  <c r="AH256"/>
  <c r="AF256"/>
  <c r="AE256"/>
  <c r="AD256"/>
  <c r="AB256"/>
  <c r="AA256"/>
  <c r="Z256"/>
  <c r="E256"/>
  <c r="D256"/>
  <c r="AN255"/>
  <c r="AM255"/>
  <c r="AL255"/>
  <c r="AJ255"/>
  <c r="AI255"/>
  <c r="AH255"/>
  <c r="AF255"/>
  <c r="AE255"/>
  <c r="AD255"/>
  <c r="AB255"/>
  <c r="AA255"/>
  <c r="Z255"/>
  <c r="E255"/>
  <c r="D255"/>
  <c r="AN254"/>
  <c r="AM254"/>
  <c r="AL254"/>
  <c r="AJ254"/>
  <c r="AI254"/>
  <c r="AH254"/>
  <c r="AF254"/>
  <c r="AE254"/>
  <c r="AD254"/>
  <c r="AB254"/>
  <c r="AA254"/>
  <c r="Z254"/>
  <c r="E254"/>
  <c r="D254"/>
  <c r="I235"/>
  <c r="G235"/>
  <c r="AN239"/>
  <c r="AM239"/>
  <c r="AL239"/>
  <c r="AJ239"/>
  <c r="AI239"/>
  <c r="AH239"/>
  <c r="AF239"/>
  <c r="AE239"/>
  <c r="AD239"/>
  <c r="AB239"/>
  <c r="AA239"/>
  <c r="Z239"/>
  <c r="E239"/>
  <c r="D239"/>
  <c r="AN238"/>
  <c r="AM238"/>
  <c r="AL238"/>
  <c r="AJ238"/>
  <c r="AI238"/>
  <c r="AH238"/>
  <c r="AF238"/>
  <c r="AE238"/>
  <c r="AD238"/>
  <c r="AB238"/>
  <c r="AA238"/>
  <c r="Z238"/>
  <c r="E238"/>
  <c r="D238"/>
  <c r="AN237"/>
  <c r="AM237"/>
  <c r="AL237"/>
  <c r="AJ237"/>
  <c r="AI237"/>
  <c r="AH237"/>
  <c r="AF237"/>
  <c r="AE237"/>
  <c r="AD237"/>
  <c r="AB237"/>
  <c r="AA237"/>
  <c r="Z237"/>
  <c r="E237"/>
  <c r="D237"/>
  <c r="AN236"/>
  <c r="AM236"/>
  <c r="AL236"/>
  <c r="AJ236"/>
  <c r="AI236"/>
  <c r="AH236"/>
  <c r="AF236"/>
  <c r="AE236"/>
  <c r="AD236"/>
  <c r="AB236"/>
  <c r="AA236"/>
  <c r="Z236"/>
  <c r="E236"/>
  <c r="D236"/>
  <c r="AN241"/>
  <c r="AM241"/>
  <c r="AL241"/>
  <c r="AJ241"/>
  <c r="AI241"/>
  <c r="AH241"/>
  <c r="AF241"/>
  <c r="AE241"/>
  <c r="AD241"/>
  <c r="AB241"/>
  <c r="AA241"/>
  <c r="Z241"/>
  <c r="E241"/>
  <c r="D241"/>
  <c r="AN240"/>
  <c r="AM240"/>
  <c r="AL240"/>
  <c r="AJ240"/>
  <c r="AI240"/>
  <c r="AH240"/>
  <c r="AF240"/>
  <c r="AE240"/>
  <c r="AD240"/>
  <c r="AB240"/>
  <c r="AA240"/>
  <c r="Z240"/>
  <c r="E240"/>
  <c r="D240"/>
  <c r="AN242"/>
  <c r="AM242"/>
  <c r="AL242"/>
  <c r="AJ242"/>
  <c r="AI242"/>
  <c r="AH242"/>
  <c r="AF242"/>
  <c r="AE242"/>
  <c r="AD242"/>
  <c r="AB242"/>
  <c r="AA242"/>
  <c r="Z242"/>
  <c r="E242"/>
  <c r="D242"/>
  <c r="AN226"/>
  <c r="AM226"/>
  <c r="AL226"/>
  <c r="AJ226"/>
  <c r="AI226"/>
  <c r="AH226"/>
  <c r="AF226"/>
  <c r="AE226"/>
  <c r="AD226"/>
  <c r="AB226"/>
  <c r="AA226"/>
  <c r="Z226"/>
  <c r="AN225"/>
  <c r="AM225"/>
  <c r="AL225"/>
  <c r="AJ225"/>
  <c r="AI225"/>
  <c r="AH225"/>
  <c r="AF225"/>
  <c r="AE225"/>
  <c r="AB225"/>
  <c r="Z225"/>
  <c r="AN230"/>
  <c r="AM230"/>
  <c r="AL230"/>
  <c r="AJ230"/>
  <c r="AI230"/>
  <c r="AH230"/>
  <c r="AF230"/>
  <c r="AE230"/>
  <c r="AD230"/>
  <c r="AB230"/>
  <c r="AA230"/>
  <c r="Z230"/>
  <c r="AN229"/>
  <c r="AM229"/>
  <c r="AL229"/>
  <c r="AJ229"/>
  <c r="AI229"/>
  <c r="AH229"/>
  <c r="AF229"/>
  <c r="AE229"/>
  <c r="AD229"/>
  <c r="AB229"/>
  <c r="AA229"/>
  <c r="Z229"/>
  <c r="AN228"/>
  <c r="AM228"/>
  <c r="AL228"/>
  <c r="AJ228"/>
  <c r="AI228"/>
  <c r="AH228"/>
  <c r="AF228"/>
  <c r="AE228"/>
  <c r="AD228"/>
  <c r="AB228"/>
  <c r="AA228"/>
  <c r="Z228"/>
  <c r="AN227"/>
  <c r="AM227"/>
  <c r="AL227"/>
  <c r="AJ227"/>
  <c r="AI227"/>
  <c r="AH227"/>
  <c r="AF227"/>
  <c r="AE227"/>
  <c r="AD227"/>
  <c r="AB227"/>
  <c r="AA227"/>
  <c r="Z227"/>
  <c r="I214"/>
  <c r="G214"/>
  <c r="AN217"/>
  <c r="AM217"/>
  <c r="AL217"/>
  <c r="AJ217"/>
  <c r="AI217"/>
  <c r="AH217"/>
  <c r="AF217"/>
  <c r="AE217"/>
  <c r="AD217"/>
  <c r="AB217"/>
  <c r="AA217"/>
  <c r="Z217"/>
  <c r="AN216"/>
  <c r="AM216"/>
  <c r="AL216"/>
  <c r="AJ216"/>
  <c r="AI216"/>
  <c r="AH216"/>
  <c r="AF216"/>
  <c r="AE216"/>
  <c r="AD216"/>
  <c r="AB216"/>
  <c r="AA216"/>
  <c r="Z216"/>
  <c r="AN215"/>
  <c r="AM215"/>
  <c r="AL215"/>
  <c r="AJ215"/>
  <c r="AI215"/>
  <c r="AH215"/>
  <c r="AF215"/>
  <c r="AE215"/>
  <c r="AD215"/>
  <c r="AB215"/>
  <c r="AA215"/>
  <c r="Z215"/>
  <c r="E215"/>
  <c r="D215"/>
  <c r="AN219"/>
  <c r="AM219"/>
  <c r="AL219"/>
  <c r="AJ219"/>
  <c r="AI219"/>
  <c r="AH219"/>
  <c r="AF219"/>
  <c r="AE219"/>
  <c r="AD219"/>
  <c r="AB219"/>
  <c r="AA219"/>
  <c r="Z219"/>
  <c r="AN218"/>
  <c r="AM218"/>
  <c r="AL218"/>
  <c r="AJ218"/>
  <c r="AI218"/>
  <c r="AH218"/>
  <c r="AF218"/>
  <c r="AE218"/>
  <c r="AD218"/>
  <c r="AB218"/>
  <c r="AA218"/>
  <c r="Z218"/>
  <c r="AN220"/>
  <c r="AM220"/>
  <c r="AL220"/>
  <c r="AJ220"/>
  <c r="AI220"/>
  <c r="AH220"/>
  <c r="AF220"/>
  <c r="AE220"/>
  <c r="AD220"/>
  <c r="AB220"/>
  <c r="AA220"/>
  <c r="Z220"/>
  <c r="I207"/>
  <c r="G207"/>
  <c r="AN209"/>
  <c r="AM209"/>
  <c r="AL209"/>
  <c r="AJ209"/>
  <c r="AI209"/>
  <c r="AH209"/>
  <c r="AF209"/>
  <c r="AE209"/>
  <c r="AD209"/>
  <c r="AB209"/>
  <c r="AA209"/>
  <c r="Z209"/>
  <c r="Z210"/>
  <c r="AA210"/>
  <c r="AB210"/>
  <c r="AD210"/>
  <c r="AE210"/>
  <c r="AF210"/>
  <c r="AH210"/>
  <c r="AI210"/>
  <c r="AJ210"/>
  <c r="AL210"/>
  <c r="AM210"/>
  <c r="AN210"/>
  <c r="AN211"/>
  <c r="AM211"/>
  <c r="AL211"/>
  <c r="AJ211"/>
  <c r="AI211"/>
  <c r="AH211"/>
  <c r="AF211"/>
  <c r="AE211"/>
  <c r="AD211"/>
  <c r="AB211"/>
  <c r="AA211"/>
  <c r="Z211"/>
  <c r="AN208"/>
  <c r="AM208"/>
  <c r="AL208"/>
  <c r="AJ208"/>
  <c r="AI208"/>
  <c r="AH208"/>
  <c r="AF208"/>
  <c r="AE208"/>
  <c r="AD208"/>
  <c r="AB208"/>
  <c r="AA208"/>
  <c r="Z208"/>
  <c r="E208"/>
  <c r="D208"/>
  <c r="AN212"/>
  <c r="AM212"/>
  <c r="AL212"/>
  <c r="AJ212"/>
  <c r="AI212"/>
  <c r="AH212"/>
  <c r="AF212"/>
  <c r="AE212"/>
  <c r="AD212"/>
  <c r="AB212"/>
  <c r="AA212"/>
  <c r="Z212"/>
  <c r="AN204"/>
  <c r="AM204"/>
  <c r="AL204"/>
  <c r="AJ204"/>
  <c r="AI204"/>
  <c r="AH204"/>
  <c r="AF204"/>
  <c r="AE204"/>
  <c r="AD204"/>
  <c r="AB204"/>
  <c r="AA204"/>
  <c r="Z204"/>
  <c r="AN203"/>
  <c r="AM203"/>
  <c r="AL203"/>
  <c r="AJ203"/>
  <c r="AI203"/>
  <c r="AH203"/>
  <c r="AF203"/>
  <c r="AE203"/>
  <c r="AD203"/>
  <c r="AB203"/>
  <c r="AA203"/>
  <c r="Z203"/>
  <c r="AN202"/>
  <c r="AM202"/>
  <c r="AL202"/>
  <c r="AJ202"/>
  <c r="AI202"/>
  <c r="AH202"/>
  <c r="AF202"/>
  <c r="AE202"/>
  <c r="AD202"/>
  <c r="AB202"/>
  <c r="AA202"/>
  <c r="Z202"/>
  <c r="AN201"/>
  <c r="AM201"/>
  <c r="AL201"/>
  <c r="AJ201"/>
  <c r="AI201"/>
  <c r="AH201"/>
  <c r="AF201"/>
  <c r="AD201"/>
  <c r="AA201"/>
  <c r="Z201"/>
  <c r="AN205"/>
  <c r="AM205"/>
  <c r="AL205"/>
  <c r="AJ205"/>
  <c r="AI205"/>
  <c r="AH205"/>
  <c r="AF205"/>
  <c r="AE205"/>
  <c r="AD205"/>
  <c r="AB205"/>
  <c r="AA205"/>
  <c r="Z205"/>
  <c r="I191"/>
  <c r="G191"/>
  <c r="AN193"/>
  <c r="AM193"/>
  <c r="AL193"/>
  <c r="AJ193"/>
  <c r="AI193"/>
  <c r="AH193"/>
  <c r="AF193"/>
  <c r="AE193"/>
  <c r="AD193"/>
  <c r="AB193"/>
  <c r="AA193"/>
  <c r="Z193"/>
  <c r="AN194"/>
  <c r="AM194"/>
  <c r="AL194"/>
  <c r="AJ194"/>
  <c r="AI194"/>
  <c r="AH194"/>
  <c r="AF194"/>
  <c r="AE194"/>
  <c r="AD194"/>
  <c r="AB194"/>
  <c r="AA194"/>
  <c r="Z194"/>
  <c r="AN192"/>
  <c r="AM192"/>
  <c r="AL192"/>
  <c r="AJ192"/>
  <c r="AI192"/>
  <c r="AH192"/>
  <c r="AF192"/>
  <c r="AE192"/>
  <c r="AD192"/>
  <c r="AB192"/>
  <c r="AA192"/>
  <c r="Z192"/>
  <c r="E192"/>
  <c r="D192"/>
  <c r="D191" s="1"/>
  <c r="AN196"/>
  <c r="AM196"/>
  <c r="AL196"/>
  <c r="AJ196"/>
  <c r="AI196"/>
  <c r="AH196"/>
  <c r="AF196"/>
  <c r="AE196"/>
  <c r="AD196"/>
  <c r="AB196"/>
  <c r="AA196"/>
  <c r="Z196"/>
  <c r="AN195"/>
  <c r="AM195"/>
  <c r="AL195"/>
  <c r="AJ195"/>
  <c r="AI195"/>
  <c r="AH195"/>
  <c r="AF195"/>
  <c r="AE195"/>
  <c r="AD195"/>
  <c r="AB195"/>
  <c r="AA195"/>
  <c r="Z195"/>
  <c r="AN197"/>
  <c r="AM197"/>
  <c r="AL197"/>
  <c r="AJ197"/>
  <c r="AI197"/>
  <c r="AH197"/>
  <c r="AF197"/>
  <c r="AE197"/>
  <c r="AD197"/>
  <c r="AB197"/>
  <c r="AA197"/>
  <c r="Z197"/>
  <c r="AN185"/>
  <c r="AM185"/>
  <c r="AL185"/>
  <c r="AJ185"/>
  <c r="AI185"/>
  <c r="AH185"/>
  <c r="AF185"/>
  <c r="AE185"/>
  <c r="AD185"/>
  <c r="AB185"/>
  <c r="AA185"/>
  <c r="Z185"/>
  <c r="AN184"/>
  <c r="AM184"/>
  <c r="AL184"/>
  <c r="AJ184"/>
  <c r="AI184"/>
  <c r="AH184"/>
  <c r="AF184"/>
  <c r="AE184"/>
  <c r="AD184"/>
  <c r="AB184"/>
  <c r="AA184"/>
  <c r="Z184"/>
  <c r="AN183"/>
  <c r="AM183"/>
  <c r="AL183"/>
  <c r="AJ183"/>
  <c r="AI183"/>
  <c r="AH183"/>
  <c r="AF183"/>
  <c r="AE183"/>
  <c r="AD183"/>
  <c r="AB183"/>
  <c r="AA183"/>
  <c r="Z183"/>
  <c r="AN182"/>
  <c r="AM182"/>
  <c r="AL182"/>
  <c r="AJ182"/>
  <c r="AI182"/>
  <c r="AH182"/>
  <c r="AF182"/>
  <c r="AE182"/>
  <c r="AD182"/>
  <c r="AB182"/>
  <c r="AA182"/>
  <c r="Z182"/>
  <c r="AN181"/>
  <c r="AM181"/>
  <c r="AL181"/>
  <c r="AJ181"/>
  <c r="AI181"/>
  <c r="AH181"/>
  <c r="AF181"/>
  <c r="AE181"/>
  <c r="AD181"/>
  <c r="AB181"/>
  <c r="AA181"/>
  <c r="Z181"/>
  <c r="AN180"/>
  <c r="AM180"/>
  <c r="AL180"/>
  <c r="AJ180"/>
  <c r="AI180"/>
  <c r="AH180"/>
  <c r="AF180"/>
  <c r="AE180"/>
  <c r="AD180"/>
  <c r="AB180"/>
  <c r="AA180"/>
  <c r="Z180"/>
  <c r="AN179"/>
  <c r="AM179"/>
  <c r="AL179"/>
  <c r="AJ179"/>
  <c r="AI179"/>
  <c r="AH179"/>
  <c r="AF179"/>
  <c r="AE179"/>
  <c r="AD179"/>
  <c r="AB179"/>
  <c r="AA179"/>
  <c r="Z179"/>
  <c r="AN178"/>
  <c r="AM178"/>
  <c r="AL178"/>
  <c r="AJ178"/>
  <c r="AI178"/>
  <c r="AH178"/>
  <c r="AF178"/>
  <c r="AE178"/>
  <c r="AD178"/>
  <c r="AB178"/>
  <c r="AA178"/>
  <c r="Z178"/>
  <c r="AN177"/>
  <c r="AM177"/>
  <c r="AL177"/>
  <c r="AJ177"/>
  <c r="AI177"/>
  <c r="AH177"/>
  <c r="AF177"/>
  <c r="AE177"/>
  <c r="AD177"/>
  <c r="AB177"/>
  <c r="AA177"/>
  <c r="Z177"/>
  <c r="AN176"/>
  <c r="AM176"/>
  <c r="AL176"/>
  <c r="AJ176"/>
  <c r="AI176"/>
  <c r="AH176"/>
  <c r="AF176"/>
  <c r="AE176"/>
  <c r="AD176"/>
  <c r="AB176"/>
  <c r="AA176"/>
  <c r="Z176"/>
  <c r="AN175"/>
  <c r="AM175"/>
  <c r="AL175"/>
  <c r="AJ175"/>
  <c r="AI175"/>
  <c r="AH175"/>
  <c r="AF175"/>
  <c r="AE175"/>
  <c r="AD175"/>
  <c r="AB175"/>
  <c r="AA175"/>
  <c r="Z175"/>
  <c r="AN174"/>
  <c r="AM174"/>
  <c r="AL174"/>
  <c r="AJ174"/>
  <c r="AI174"/>
  <c r="AH174"/>
  <c r="AF174"/>
  <c r="AE174"/>
  <c r="AD174"/>
  <c r="AB174"/>
  <c r="AA174"/>
  <c r="Z174"/>
  <c r="AN173"/>
  <c r="AM173"/>
  <c r="AL173"/>
  <c r="AJ173"/>
  <c r="AI173"/>
  <c r="AH173"/>
  <c r="AF173"/>
  <c r="AE173"/>
  <c r="AD173"/>
  <c r="AB173"/>
  <c r="AA173"/>
  <c r="Z173"/>
  <c r="AN172"/>
  <c r="AM172"/>
  <c r="AL172"/>
  <c r="AJ172"/>
  <c r="AI172"/>
  <c r="AH172"/>
  <c r="AF172"/>
  <c r="AE172"/>
  <c r="AD172"/>
  <c r="AB172"/>
  <c r="AA172"/>
  <c r="Z172"/>
  <c r="AN171"/>
  <c r="AM171"/>
  <c r="AL171"/>
  <c r="AJ171"/>
  <c r="AI171"/>
  <c r="AH171"/>
  <c r="AF171"/>
  <c r="AE171"/>
  <c r="AD171"/>
  <c r="AB171"/>
  <c r="Z171"/>
  <c r="AN170"/>
  <c r="AM170"/>
  <c r="AL170"/>
  <c r="AJ170"/>
  <c r="AI170"/>
  <c r="AH170"/>
  <c r="AF170"/>
  <c r="AE170"/>
  <c r="AD170"/>
  <c r="AB170"/>
  <c r="AA170"/>
  <c r="Z170"/>
  <c r="AN189"/>
  <c r="AM189"/>
  <c r="AL189"/>
  <c r="AJ189"/>
  <c r="AI189"/>
  <c r="AH189"/>
  <c r="AF189"/>
  <c r="AE189"/>
  <c r="AD189"/>
  <c r="AB189"/>
  <c r="AA189"/>
  <c r="Z189"/>
  <c r="AN188"/>
  <c r="AM188"/>
  <c r="AL188"/>
  <c r="AJ188"/>
  <c r="AI188"/>
  <c r="AH188"/>
  <c r="AF188"/>
  <c r="AE188"/>
  <c r="AD188"/>
  <c r="AB188"/>
  <c r="AA188"/>
  <c r="Z188"/>
  <c r="AN187"/>
  <c r="AM187"/>
  <c r="AL187"/>
  <c r="AJ187"/>
  <c r="AI187"/>
  <c r="AH187"/>
  <c r="AF187"/>
  <c r="AE187"/>
  <c r="AD187"/>
  <c r="AB187"/>
  <c r="AA187"/>
  <c r="Z187"/>
  <c r="AN186"/>
  <c r="AM186"/>
  <c r="AL186"/>
  <c r="AJ186"/>
  <c r="AI186"/>
  <c r="AH186"/>
  <c r="AF186"/>
  <c r="AE186"/>
  <c r="AD186"/>
  <c r="AB186"/>
  <c r="AA186"/>
  <c r="Z186"/>
  <c r="AN166"/>
  <c r="AM166"/>
  <c r="AL166"/>
  <c r="AJ166"/>
  <c r="AI166"/>
  <c r="AH166"/>
  <c r="AF166"/>
  <c r="AE166"/>
  <c r="AD166"/>
  <c r="AB166"/>
  <c r="AA166"/>
  <c r="Z166"/>
  <c r="AN167"/>
  <c r="AM167"/>
  <c r="AL167"/>
  <c r="AJ167"/>
  <c r="AI167"/>
  <c r="AH167"/>
  <c r="AF167"/>
  <c r="AE167"/>
  <c r="AD167"/>
  <c r="AB167"/>
  <c r="AA167"/>
  <c r="Z167"/>
  <c r="AN168"/>
  <c r="AM168"/>
  <c r="AL168"/>
  <c r="AJ168"/>
  <c r="AI168"/>
  <c r="AH168"/>
  <c r="AF168"/>
  <c r="AE168"/>
  <c r="AD168"/>
  <c r="AB168"/>
  <c r="AA168"/>
  <c r="Z168"/>
  <c r="AN169"/>
  <c r="AM169"/>
  <c r="AL169"/>
  <c r="AJ169"/>
  <c r="AI169"/>
  <c r="AH169"/>
  <c r="AF169"/>
  <c r="AE169"/>
  <c r="AD169"/>
  <c r="AB169"/>
  <c r="AA169"/>
  <c r="Z169"/>
  <c r="AN158"/>
  <c r="AM158"/>
  <c r="AL158"/>
  <c r="AJ158"/>
  <c r="AI158"/>
  <c r="AH158"/>
  <c r="AF158"/>
  <c r="AE158"/>
  <c r="AD158"/>
  <c r="AB158"/>
  <c r="AA158"/>
  <c r="AN157"/>
  <c r="AM157"/>
  <c r="AL157"/>
  <c r="AJ157"/>
  <c r="AI157"/>
  <c r="AH157"/>
  <c r="AF157"/>
  <c r="AE157"/>
  <c r="AD157"/>
  <c r="AB157"/>
  <c r="AA157"/>
  <c r="Z157"/>
  <c r="AN156"/>
  <c r="AM156"/>
  <c r="AL156"/>
  <c r="AJ156"/>
  <c r="AI156"/>
  <c r="AH156"/>
  <c r="AF156"/>
  <c r="AE156"/>
  <c r="AD156"/>
  <c r="AB156"/>
  <c r="AA156"/>
  <c r="Z156"/>
  <c r="AN155"/>
  <c r="AM155"/>
  <c r="AL155"/>
  <c r="AJ155"/>
  <c r="AI155"/>
  <c r="AH155"/>
  <c r="AF155"/>
  <c r="AE155"/>
  <c r="AD155"/>
  <c r="AB155"/>
  <c r="AA155"/>
  <c r="Z155"/>
  <c r="AN154"/>
  <c r="AM154"/>
  <c r="AL154"/>
  <c r="AJ154"/>
  <c r="AI154"/>
  <c r="AH154"/>
  <c r="AF154"/>
  <c r="AE154"/>
  <c r="AD154"/>
  <c r="AB154"/>
  <c r="AA154"/>
  <c r="Z154"/>
  <c r="AN153"/>
  <c r="AM153"/>
  <c r="AL153"/>
  <c r="AJ153"/>
  <c r="AI153"/>
  <c r="AH153"/>
  <c r="AF153"/>
  <c r="AE153"/>
  <c r="AD153"/>
  <c r="AB153"/>
  <c r="AA153"/>
  <c r="Z153"/>
  <c r="AN152"/>
  <c r="AM152"/>
  <c r="AL152"/>
  <c r="AJ152"/>
  <c r="AI152"/>
  <c r="AH152"/>
  <c r="AF152"/>
  <c r="AE152"/>
  <c r="AD152"/>
  <c r="AB152"/>
  <c r="AA152"/>
  <c r="Z152"/>
  <c r="AN151"/>
  <c r="AM151"/>
  <c r="AL151"/>
  <c r="AJ151"/>
  <c r="AI151"/>
  <c r="AH151"/>
  <c r="AF151"/>
  <c r="AE151"/>
  <c r="AD151"/>
  <c r="AB151"/>
  <c r="AA151"/>
  <c r="Z151"/>
  <c r="AN161"/>
  <c r="AM161"/>
  <c r="AL161"/>
  <c r="AJ161"/>
  <c r="AI161"/>
  <c r="AH161"/>
  <c r="AF161"/>
  <c r="AE161"/>
  <c r="AD161"/>
  <c r="AB161"/>
  <c r="AA161"/>
  <c r="Z161"/>
  <c r="AN160"/>
  <c r="AM160"/>
  <c r="AL160"/>
  <c r="AJ160"/>
  <c r="AI160"/>
  <c r="AH160"/>
  <c r="AF160"/>
  <c r="AE160"/>
  <c r="AD160"/>
  <c r="AB160"/>
  <c r="AA160"/>
  <c r="Z160"/>
  <c r="AN159"/>
  <c r="AM159"/>
  <c r="AL159"/>
  <c r="AJ159"/>
  <c r="AI159"/>
  <c r="AH159"/>
  <c r="AF159"/>
  <c r="AE159"/>
  <c r="AD159"/>
  <c r="AB159"/>
  <c r="AA159"/>
  <c r="Z159"/>
  <c r="AN140"/>
  <c r="AM140"/>
  <c r="AL140"/>
  <c r="AJ140"/>
  <c r="AI140"/>
  <c r="AH140"/>
  <c r="AF140"/>
  <c r="AE140"/>
  <c r="AD140"/>
  <c r="AB140"/>
  <c r="AA140"/>
  <c r="Z140"/>
  <c r="AN139"/>
  <c r="AM139"/>
  <c r="AL139"/>
  <c r="AJ139"/>
  <c r="AI139"/>
  <c r="AH139"/>
  <c r="AF139"/>
  <c r="AE139"/>
  <c r="AD139"/>
  <c r="AB139"/>
  <c r="AA139"/>
  <c r="Z139"/>
  <c r="Z141"/>
  <c r="AA141"/>
  <c r="AB141"/>
  <c r="AD141"/>
  <c r="AE141"/>
  <c r="AF141"/>
  <c r="AH141"/>
  <c r="AI141"/>
  <c r="AJ141"/>
  <c r="AL141"/>
  <c r="AM141"/>
  <c r="AN141"/>
  <c r="Z142"/>
  <c r="AA142"/>
  <c r="AB142"/>
  <c r="AD142"/>
  <c r="AE142"/>
  <c r="AF142"/>
  <c r="AH142"/>
  <c r="AI142"/>
  <c r="AJ142"/>
  <c r="AL142"/>
  <c r="AM142"/>
  <c r="AN142"/>
  <c r="AN143"/>
  <c r="AM143"/>
  <c r="AL143"/>
  <c r="AJ143"/>
  <c r="AI143"/>
  <c r="AH143"/>
  <c r="AF143"/>
  <c r="AE143"/>
  <c r="AD143"/>
  <c r="AB143"/>
  <c r="AA143"/>
  <c r="Z143"/>
  <c r="AN138"/>
  <c r="AM138"/>
  <c r="AL138"/>
  <c r="AJ138"/>
  <c r="AI138"/>
  <c r="AH138"/>
  <c r="AF138"/>
  <c r="AE138"/>
  <c r="AD138"/>
  <c r="AB138"/>
  <c r="AA138"/>
  <c r="Z138"/>
  <c r="AN145"/>
  <c r="AM145"/>
  <c r="AL145"/>
  <c r="AJ145"/>
  <c r="AI145"/>
  <c r="AH145"/>
  <c r="AF145"/>
  <c r="AE145"/>
  <c r="AD145"/>
  <c r="AB145"/>
  <c r="AA145"/>
  <c r="Z145"/>
  <c r="AN144"/>
  <c r="AM144"/>
  <c r="AL144"/>
  <c r="AJ144"/>
  <c r="AI144"/>
  <c r="AH144"/>
  <c r="AF144"/>
  <c r="AE144"/>
  <c r="AD144"/>
  <c r="AB144"/>
  <c r="AA144"/>
  <c r="Z144"/>
  <c r="AN146"/>
  <c r="AM146"/>
  <c r="AL146"/>
  <c r="AJ146"/>
  <c r="AI146"/>
  <c r="AH146"/>
  <c r="AF146"/>
  <c r="AE146"/>
  <c r="AD146"/>
  <c r="AB146"/>
  <c r="AA146"/>
  <c r="Z146"/>
  <c r="AN137"/>
  <c r="AM137"/>
  <c r="AL137"/>
  <c r="AJ137"/>
  <c r="AI137"/>
  <c r="AH137"/>
  <c r="AF137"/>
  <c r="AE137"/>
  <c r="AD137"/>
  <c r="AB137"/>
  <c r="AA137"/>
  <c r="Z137"/>
  <c r="AN136"/>
  <c r="AM136"/>
  <c r="AL136"/>
  <c r="AJ136"/>
  <c r="AI136"/>
  <c r="AH136"/>
  <c r="AF136"/>
  <c r="AE136"/>
  <c r="AD136"/>
  <c r="AB136"/>
  <c r="AA136"/>
  <c r="Z136"/>
  <c r="AN135"/>
  <c r="AM135"/>
  <c r="AL135"/>
  <c r="AJ135"/>
  <c r="AI135"/>
  <c r="AH135"/>
  <c r="AF135"/>
  <c r="AE135"/>
  <c r="AD135"/>
  <c r="AB135"/>
  <c r="AA135"/>
  <c r="Z135"/>
  <c r="AN147"/>
  <c r="AM147"/>
  <c r="AL147"/>
  <c r="AJ147"/>
  <c r="AI147"/>
  <c r="AH147"/>
  <c r="AF147"/>
  <c r="AE147"/>
  <c r="AD147"/>
  <c r="AB147"/>
  <c r="AA147"/>
  <c r="Z147"/>
  <c r="AN125"/>
  <c r="AM125"/>
  <c r="AL125"/>
  <c r="AJ125"/>
  <c r="AI125"/>
  <c r="AH125"/>
  <c r="AF125"/>
  <c r="AE125"/>
  <c r="AD125"/>
  <c r="AB125"/>
  <c r="AA125"/>
  <c r="Z125"/>
  <c r="AN124"/>
  <c r="AM124"/>
  <c r="AL124"/>
  <c r="AJ124"/>
  <c r="AI124"/>
  <c r="AH124"/>
  <c r="AF124"/>
  <c r="AE124"/>
  <c r="AD124"/>
  <c r="AB124"/>
  <c r="AA124"/>
  <c r="Z124"/>
  <c r="AN123"/>
  <c r="AM123"/>
  <c r="AL123"/>
  <c r="AJ123"/>
  <c r="AI123"/>
  <c r="AH123"/>
  <c r="AF123"/>
  <c r="AE123"/>
  <c r="AD123"/>
  <c r="AB123"/>
  <c r="AA123"/>
  <c r="Z123"/>
  <c r="AN122"/>
  <c r="AM122"/>
  <c r="AL122"/>
  <c r="AJ122"/>
  <c r="AI122"/>
  <c r="AH122"/>
  <c r="AF122"/>
  <c r="AE122"/>
  <c r="AD122"/>
  <c r="AB122"/>
  <c r="AA122"/>
  <c r="Z122"/>
  <c r="AN121"/>
  <c r="AM121"/>
  <c r="AL121"/>
  <c r="AJ121"/>
  <c r="AI121"/>
  <c r="AH121"/>
  <c r="AF121"/>
  <c r="AE121"/>
  <c r="AD121"/>
  <c r="AB121"/>
  <c r="AA121"/>
  <c r="Z121"/>
  <c r="AN120"/>
  <c r="AM120"/>
  <c r="AL120"/>
  <c r="AJ120"/>
  <c r="AI120"/>
  <c r="AH120"/>
  <c r="AF120"/>
  <c r="AE120"/>
  <c r="AD120"/>
  <c r="AB120"/>
  <c r="AA120"/>
  <c r="Z120"/>
  <c r="AN128"/>
  <c r="AM128"/>
  <c r="AL128"/>
  <c r="AJ128"/>
  <c r="AI128"/>
  <c r="AH128"/>
  <c r="AF128"/>
  <c r="AE128"/>
  <c r="AD128"/>
  <c r="AB128"/>
  <c r="AA128"/>
  <c r="Z128"/>
  <c r="AN127"/>
  <c r="AM127"/>
  <c r="AL127"/>
  <c r="AJ127"/>
  <c r="AI127"/>
  <c r="AH127"/>
  <c r="AF127"/>
  <c r="AE127"/>
  <c r="AD127"/>
  <c r="AB127"/>
  <c r="AA127"/>
  <c r="Z127"/>
  <c r="AN126"/>
  <c r="AM126"/>
  <c r="AL126"/>
  <c r="AJ126"/>
  <c r="AI126"/>
  <c r="AH126"/>
  <c r="AF126"/>
  <c r="AE126"/>
  <c r="AD126"/>
  <c r="AB126"/>
  <c r="AA126"/>
  <c r="Z126"/>
  <c r="AN130"/>
  <c r="AM130"/>
  <c r="AL130"/>
  <c r="AJ130"/>
  <c r="AI130"/>
  <c r="AH130"/>
  <c r="AF130"/>
  <c r="AE130"/>
  <c r="AD130"/>
  <c r="AB130"/>
  <c r="AA130"/>
  <c r="Z130"/>
  <c r="AN129"/>
  <c r="AM129"/>
  <c r="AL129"/>
  <c r="AJ129"/>
  <c r="AI129"/>
  <c r="AH129"/>
  <c r="AF129"/>
  <c r="AE129"/>
  <c r="AD129"/>
  <c r="AB129"/>
  <c r="AA129"/>
  <c r="Z129"/>
  <c r="AN112"/>
  <c r="AM112"/>
  <c r="AL112"/>
  <c r="AJ112"/>
  <c r="AI112"/>
  <c r="AH112"/>
  <c r="AF112"/>
  <c r="AE112"/>
  <c r="AD112"/>
  <c r="AB112"/>
  <c r="AA112"/>
  <c r="Z112"/>
  <c r="AN111"/>
  <c r="AM111"/>
  <c r="AL111"/>
  <c r="AJ111"/>
  <c r="AI111"/>
  <c r="AH111"/>
  <c r="AF111"/>
  <c r="AE111"/>
  <c r="AD111"/>
  <c r="AB111"/>
  <c r="AA111"/>
  <c r="Z111"/>
  <c r="AN110"/>
  <c r="AM110"/>
  <c r="AL110"/>
  <c r="AJ110"/>
  <c r="AI110"/>
  <c r="AH110"/>
  <c r="AF110"/>
  <c r="AE110"/>
  <c r="AD110"/>
  <c r="AB110"/>
  <c r="AA110"/>
  <c r="Z110"/>
  <c r="AN109"/>
  <c r="AM109"/>
  <c r="AL109"/>
  <c r="AJ109"/>
  <c r="AI109"/>
  <c r="AH109"/>
  <c r="AF109"/>
  <c r="AE109"/>
  <c r="AD109"/>
  <c r="AB109"/>
  <c r="AA109"/>
  <c r="Z109"/>
  <c r="AN114"/>
  <c r="AM114"/>
  <c r="AL114"/>
  <c r="AJ114"/>
  <c r="AI114"/>
  <c r="AH114"/>
  <c r="AF114"/>
  <c r="AE114"/>
  <c r="AD114"/>
  <c r="AB114"/>
  <c r="AA114"/>
  <c r="Z114"/>
  <c r="AN113"/>
  <c r="AM113"/>
  <c r="AL113"/>
  <c r="AJ113"/>
  <c r="AI113"/>
  <c r="AH113"/>
  <c r="AF113"/>
  <c r="AE113"/>
  <c r="AD113"/>
  <c r="AB113"/>
  <c r="AA113"/>
  <c r="Z113"/>
  <c r="I107"/>
  <c r="G107"/>
  <c r="AN115"/>
  <c r="AM115"/>
  <c r="AL115"/>
  <c r="AJ115"/>
  <c r="AI115"/>
  <c r="AH115"/>
  <c r="AF115"/>
  <c r="AE115"/>
  <c r="AD115"/>
  <c r="AB115"/>
  <c r="AA115"/>
  <c r="Z115"/>
  <c r="AN108"/>
  <c r="AM108"/>
  <c r="AL108"/>
  <c r="AJ108"/>
  <c r="AI108"/>
  <c r="AH108"/>
  <c r="AF108"/>
  <c r="AE108"/>
  <c r="AD108"/>
  <c r="AB108"/>
  <c r="AA108"/>
  <c r="Z108"/>
  <c r="E108"/>
  <c r="D108"/>
  <c r="AN116"/>
  <c r="AM116"/>
  <c r="AL116"/>
  <c r="AJ116"/>
  <c r="AI116"/>
  <c r="AH116"/>
  <c r="AF116"/>
  <c r="AE116"/>
  <c r="AD116"/>
  <c r="AB116"/>
  <c r="AA116"/>
  <c r="Z116"/>
  <c r="AN98"/>
  <c r="AM98"/>
  <c r="AL98"/>
  <c r="AJ98"/>
  <c r="AI98"/>
  <c r="AH98"/>
  <c r="AF98"/>
  <c r="AE98"/>
  <c r="AD98"/>
  <c r="AB98"/>
  <c r="AA98"/>
  <c r="Z98"/>
  <c r="AN97"/>
  <c r="AM97"/>
  <c r="AL97"/>
  <c r="AJ97"/>
  <c r="AI97"/>
  <c r="AH97"/>
  <c r="AF97"/>
  <c r="AE97"/>
  <c r="AD97"/>
  <c r="AB97"/>
  <c r="AA97"/>
  <c r="Z97"/>
  <c r="E97"/>
  <c r="D97"/>
  <c r="AN99"/>
  <c r="AM99"/>
  <c r="AL99"/>
  <c r="AJ99"/>
  <c r="AI99"/>
  <c r="AH99"/>
  <c r="AF99"/>
  <c r="AE99"/>
  <c r="AD99"/>
  <c r="AB99"/>
  <c r="AA99"/>
  <c r="Z99"/>
  <c r="AN104"/>
  <c r="AM104"/>
  <c r="AL104"/>
  <c r="AJ104"/>
  <c r="AI104"/>
  <c r="AH104"/>
  <c r="AF104"/>
  <c r="AE104"/>
  <c r="AD104"/>
  <c r="AB104"/>
  <c r="AA104"/>
  <c r="Z104"/>
  <c r="Z105"/>
  <c r="AA105"/>
  <c r="AB105"/>
  <c r="AD105"/>
  <c r="AE105"/>
  <c r="AF105"/>
  <c r="AH105"/>
  <c r="AI105"/>
  <c r="AJ105"/>
  <c r="AL105"/>
  <c r="AM105"/>
  <c r="AN105"/>
  <c r="AN102"/>
  <c r="AM102"/>
  <c r="AL102"/>
  <c r="AJ102"/>
  <c r="AI102"/>
  <c r="AH102"/>
  <c r="AF102"/>
  <c r="AE102"/>
  <c r="AD102"/>
  <c r="AB102"/>
  <c r="AA102"/>
  <c r="Z102"/>
  <c r="AN100"/>
  <c r="AM100"/>
  <c r="AL100"/>
  <c r="AJ100"/>
  <c r="AI100"/>
  <c r="AH100"/>
  <c r="AF100"/>
  <c r="AE100"/>
  <c r="AD100"/>
  <c r="AB100"/>
  <c r="AA100"/>
  <c r="Z100"/>
  <c r="AN101"/>
  <c r="AM101"/>
  <c r="AL101"/>
  <c r="AJ101"/>
  <c r="AI101"/>
  <c r="AH101"/>
  <c r="AF101"/>
  <c r="AE101"/>
  <c r="AD101"/>
  <c r="AB101"/>
  <c r="AA101"/>
  <c r="Z101"/>
  <c r="AN93"/>
  <c r="AM93"/>
  <c r="AL93"/>
  <c r="AJ93"/>
  <c r="AI93"/>
  <c r="AH93"/>
  <c r="AF93"/>
  <c r="AE93"/>
  <c r="AD93"/>
  <c r="AB93"/>
  <c r="AA93"/>
  <c r="Z93"/>
  <c r="Z94"/>
  <c r="AA94"/>
  <c r="AB94"/>
  <c r="AD94"/>
  <c r="AE94"/>
  <c r="AF94"/>
  <c r="AH94"/>
  <c r="AI94"/>
  <c r="AJ94"/>
  <c r="AL94"/>
  <c r="AM94"/>
  <c r="AN94"/>
  <c r="AN92"/>
  <c r="AM92"/>
  <c r="AL92"/>
  <c r="AJ92"/>
  <c r="AI92"/>
  <c r="AH92"/>
  <c r="AF92"/>
  <c r="AE92"/>
  <c r="AD92"/>
  <c r="AB92"/>
  <c r="AA92"/>
  <c r="Z92"/>
  <c r="AN91"/>
  <c r="AM91"/>
  <c r="AL91"/>
  <c r="AJ91"/>
  <c r="AI91"/>
  <c r="AH91"/>
  <c r="AF91"/>
  <c r="AE91"/>
  <c r="AD91"/>
  <c r="AB91"/>
  <c r="AA91"/>
  <c r="Z91"/>
  <c r="Z95"/>
  <c r="AA95"/>
  <c r="AB95"/>
  <c r="AD95"/>
  <c r="AE95"/>
  <c r="AF95"/>
  <c r="AH95"/>
  <c r="AI95"/>
  <c r="AJ95"/>
  <c r="AL95"/>
  <c r="AM95"/>
  <c r="AN95"/>
  <c r="I83"/>
  <c r="G83"/>
  <c r="AN86"/>
  <c r="AM86"/>
  <c r="AL86"/>
  <c r="AJ86"/>
  <c r="AI86"/>
  <c r="AH86"/>
  <c r="AF86"/>
  <c r="AE86"/>
  <c r="AD86"/>
  <c r="AB86"/>
  <c r="AA86"/>
  <c r="Z86"/>
  <c r="AN87"/>
  <c r="AM87"/>
  <c r="AL87"/>
  <c r="AJ87"/>
  <c r="AI87"/>
  <c r="AH87"/>
  <c r="AF87"/>
  <c r="AE87"/>
  <c r="AD87"/>
  <c r="AB87"/>
  <c r="AA87"/>
  <c r="Z87"/>
  <c r="AN84"/>
  <c r="AM84"/>
  <c r="AL84"/>
  <c r="AJ84"/>
  <c r="AI84"/>
  <c r="AH84"/>
  <c r="AF84"/>
  <c r="AE84"/>
  <c r="AD84"/>
  <c r="AB84"/>
  <c r="AA84"/>
  <c r="Z84"/>
  <c r="E84"/>
  <c r="D84"/>
  <c r="AN77"/>
  <c r="AM77"/>
  <c r="AL77"/>
  <c r="AJ77"/>
  <c r="AI77"/>
  <c r="AH77"/>
  <c r="AF77"/>
  <c r="AE77"/>
  <c r="AD77"/>
  <c r="AB77"/>
  <c r="AA77"/>
  <c r="Z77"/>
  <c r="AN76"/>
  <c r="AM76"/>
  <c r="AL76"/>
  <c r="AJ76"/>
  <c r="AI76"/>
  <c r="AH76"/>
  <c r="AF76"/>
  <c r="AE76"/>
  <c r="AD76"/>
  <c r="AB76"/>
  <c r="AA76"/>
  <c r="Z76"/>
  <c r="AN75"/>
  <c r="AM75"/>
  <c r="AL75"/>
  <c r="AJ75"/>
  <c r="AI75"/>
  <c r="AH75"/>
  <c r="AF75"/>
  <c r="AE75"/>
  <c r="AD75"/>
  <c r="AB75"/>
  <c r="AA75"/>
  <c r="Z75"/>
  <c r="AN74"/>
  <c r="AM74"/>
  <c r="AL74"/>
  <c r="AJ74"/>
  <c r="AI74"/>
  <c r="AH74"/>
  <c r="AF74"/>
  <c r="AE74"/>
  <c r="AD74"/>
  <c r="AB74"/>
  <c r="AA74"/>
  <c r="Z74"/>
  <c r="AN73"/>
  <c r="AM73"/>
  <c r="AL73"/>
  <c r="AJ73"/>
  <c r="AI73"/>
  <c r="AH73"/>
  <c r="AF73"/>
  <c r="AE73"/>
  <c r="AD73"/>
  <c r="AB73"/>
  <c r="AA73"/>
  <c r="Z73"/>
  <c r="AN78"/>
  <c r="AM78"/>
  <c r="AL78"/>
  <c r="AJ78"/>
  <c r="AI78"/>
  <c r="AH78"/>
  <c r="AF78"/>
  <c r="AE78"/>
  <c r="AD78"/>
  <c r="AB78"/>
  <c r="AA78"/>
  <c r="Z78"/>
  <c r="AN79"/>
  <c r="AM79"/>
  <c r="AL79"/>
  <c r="AJ79"/>
  <c r="AI79"/>
  <c r="AH79"/>
  <c r="AF79"/>
  <c r="AE79"/>
  <c r="AD79"/>
  <c r="AB79"/>
  <c r="AA79"/>
  <c r="Z79"/>
  <c r="AN80"/>
  <c r="AM80"/>
  <c r="AL80"/>
  <c r="AJ80"/>
  <c r="AI80"/>
  <c r="AH80"/>
  <c r="AF80"/>
  <c r="AE80"/>
  <c r="AD80"/>
  <c r="AB80"/>
  <c r="AA80"/>
  <c r="Z80"/>
  <c r="AN81"/>
  <c r="AM81"/>
  <c r="AL81"/>
  <c r="AJ81"/>
  <c r="AI81"/>
  <c r="AH81"/>
  <c r="AF81"/>
  <c r="AE81"/>
  <c r="AD81"/>
  <c r="AB81"/>
  <c r="AA81"/>
  <c r="Z81"/>
  <c r="I47"/>
  <c r="G47"/>
  <c r="AN82"/>
  <c r="AM82"/>
  <c r="AL82"/>
  <c r="AJ82"/>
  <c r="AI82"/>
  <c r="AH82"/>
  <c r="AF82"/>
  <c r="AE82"/>
  <c r="AD82"/>
  <c r="AB82"/>
  <c r="AA82"/>
  <c r="Z82"/>
  <c r="AN72"/>
  <c r="AM72"/>
  <c r="AL72"/>
  <c r="AJ72"/>
  <c r="AI72"/>
  <c r="AH72"/>
  <c r="AF72"/>
  <c r="AE72"/>
  <c r="AD72"/>
  <c r="AB72"/>
  <c r="AA72"/>
  <c r="Z72"/>
  <c r="AN63"/>
  <c r="AM63"/>
  <c r="AL63"/>
  <c r="AJ63"/>
  <c r="AI63"/>
  <c r="AH63"/>
  <c r="AF63"/>
  <c r="AE63"/>
  <c r="AD63"/>
  <c r="AB63"/>
  <c r="AA63"/>
  <c r="Z63"/>
  <c r="AN64"/>
  <c r="AM64"/>
  <c r="AL64"/>
  <c r="AJ64"/>
  <c r="AI64"/>
  <c r="AF64"/>
  <c r="AE64"/>
  <c r="AD64"/>
  <c r="AA64"/>
  <c r="AN65"/>
  <c r="AM65"/>
  <c r="AL65"/>
  <c r="AJ65"/>
  <c r="AI65"/>
  <c r="AH65"/>
  <c r="AF65"/>
  <c r="AE65"/>
  <c r="AD65"/>
  <c r="AB65"/>
  <c r="AA65"/>
  <c r="Z65"/>
  <c r="AN66"/>
  <c r="AM66"/>
  <c r="AL66"/>
  <c r="AJ66"/>
  <c r="AI66"/>
  <c r="AH66"/>
  <c r="AF66"/>
  <c r="AE66"/>
  <c r="AD66"/>
  <c r="AB66"/>
  <c r="AA66"/>
  <c r="Z66"/>
  <c r="AN67"/>
  <c r="AM67"/>
  <c r="AL67"/>
  <c r="AJ67"/>
  <c r="AI67"/>
  <c r="AH67"/>
  <c r="AF67"/>
  <c r="AE67"/>
  <c r="AD67"/>
  <c r="AB67"/>
  <c r="AA67"/>
  <c r="Z67"/>
  <c r="AN68"/>
  <c r="AM68"/>
  <c r="AL68"/>
  <c r="AJ68"/>
  <c r="AI68"/>
  <c r="AH68"/>
  <c r="AF68"/>
  <c r="AE68"/>
  <c r="AD68"/>
  <c r="AB68"/>
  <c r="AA68"/>
  <c r="Z68"/>
  <c r="AN69"/>
  <c r="AM69"/>
  <c r="AL69"/>
  <c r="AJ69"/>
  <c r="AI69"/>
  <c r="AH69"/>
  <c r="AF69"/>
  <c r="AE69"/>
  <c r="AD69"/>
  <c r="AB69"/>
  <c r="AA69"/>
  <c r="AN70"/>
  <c r="AM70"/>
  <c r="AL70"/>
  <c r="AJ70"/>
  <c r="AI70"/>
  <c r="AH70"/>
  <c r="AF70"/>
  <c r="AE70"/>
  <c r="AD70"/>
  <c r="AB70"/>
  <c r="AA70"/>
  <c r="Z70"/>
  <c r="Z71"/>
  <c r="AA71"/>
  <c r="AB71"/>
  <c r="AD71"/>
  <c r="AE71"/>
  <c r="AF71"/>
  <c r="AH71"/>
  <c r="AI71"/>
  <c r="AJ71"/>
  <c r="AL71"/>
  <c r="AM71"/>
  <c r="AN71"/>
  <c r="AN55"/>
  <c r="AM55"/>
  <c r="AL55"/>
  <c r="AJ55"/>
  <c r="AI55"/>
  <c r="AH55"/>
  <c r="AF55"/>
  <c r="AE55"/>
  <c r="AD55"/>
  <c r="AB55"/>
  <c r="AA55"/>
  <c r="Z55"/>
  <c r="AN56"/>
  <c r="AM56"/>
  <c r="AL56"/>
  <c r="AJ56"/>
  <c r="AI56"/>
  <c r="AH56"/>
  <c r="AF56"/>
  <c r="AE56"/>
  <c r="AD56"/>
  <c r="AB56"/>
  <c r="AA56"/>
  <c r="Z56"/>
  <c r="AN57"/>
  <c r="AM57"/>
  <c r="AL57"/>
  <c r="AJ57"/>
  <c r="AI57"/>
  <c r="AH57"/>
  <c r="AF57"/>
  <c r="AE57"/>
  <c r="AD57"/>
  <c r="AB57"/>
  <c r="AA57"/>
  <c r="Z57"/>
  <c r="AN58"/>
  <c r="AM58"/>
  <c r="AL58"/>
  <c r="AJ58"/>
  <c r="AI58"/>
  <c r="AH58"/>
  <c r="AF58"/>
  <c r="AE58"/>
  <c r="AD58"/>
  <c r="AB58"/>
  <c r="AA58"/>
  <c r="Z58"/>
  <c r="AN59"/>
  <c r="AM59"/>
  <c r="AL59"/>
  <c r="AJ59"/>
  <c r="AI59"/>
  <c r="AH59"/>
  <c r="AF59"/>
  <c r="AE59"/>
  <c r="AD59"/>
  <c r="AB59"/>
  <c r="AA59"/>
  <c r="Z59"/>
  <c r="AN60"/>
  <c r="AM60"/>
  <c r="AL60"/>
  <c r="AJ60"/>
  <c r="AI60"/>
  <c r="AH60"/>
  <c r="AF60"/>
  <c r="AE60"/>
  <c r="AD60"/>
  <c r="AB60"/>
  <c r="AA60"/>
  <c r="Z60"/>
  <c r="AN61"/>
  <c r="AM61"/>
  <c r="AL61"/>
  <c r="AJ61"/>
  <c r="AI61"/>
  <c r="AH61"/>
  <c r="AF61"/>
  <c r="AE61"/>
  <c r="AD61"/>
  <c r="AB61"/>
  <c r="AA61"/>
  <c r="Z61"/>
  <c r="AN52"/>
  <c r="AM52"/>
  <c r="AL52"/>
  <c r="AJ52"/>
  <c r="AI52"/>
  <c r="AH52"/>
  <c r="AF52"/>
  <c r="AE52"/>
  <c r="AD52"/>
  <c r="AB52"/>
  <c r="AA52"/>
  <c r="Z52"/>
  <c r="AN53"/>
  <c r="AM53"/>
  <c r="AL53"/>
  <c r="AJ53"/>
  <c r="AI53"/>
  <c r="AH53"/>
  <c r="AF53"/>
  <c r="AE53"/>
  <c r="AD53"/>
  <c r="AB53"/>
  <c r="AA53"/>
  <c r="Z53"/>
  <c r="AN50"/>
  <c r="AM50"/>
  <c r="AL50"/>
  <c r="AJ50"/>
  <c r="AI50"/>
  <c r="AH50"/>
  <c r="AF50"/>
  <c r="AE50"/>
  <c r="AD50"/>
  <c r="AB50"/>
  <c r="AA50"/>
  <c r="Z50"/>
  <c r="AN48"/>
  <c r="AM48"/>
  <c r="AL48"/>
  <c r="AJ48"/>
  <c r="AI48"/>
  <c r="AH48"/>
  <c r="AF48"/>
  <c r="AE48"/>
  <c r="AD48"/>
  <c r="AB48"/>
  <c r="AA48"/>
  <c r="Z48"/>
  <c r="E48"/>
  <c r="D48"/>
  <c r="AN49"/>
  <c r="AM49"/>
  <c r="AL49"/>
  <c r="AJ49"/>
  <c r="AI49"/>
  <c r="AH49"/>
  <c r="AF49"/>
  <c r="AE49"/>
  <c r="AD49"/>
  <c r="AB49"/>
  <c r="AA49"/>
  <c r="Z49"/>
  <c r="AM45"/>
  <c r="AL45"/>
  <c r="AJ45"/>
  <c r="AI45"/>
  <c r="AH45"/>
  <c r="AF45"/>
  <c r="AE45"/>
  <c r="AD45"/>
  <c r="AB45"/>
  <c r="AA45"/>
  <c r="Z45"/>
  <c r="AN40"/>
  <c r="AM40"/>
  <c r="AL40"/>
  <c r="AJ40"/>
  <c r="AI40"/>
  <c r="AH40"/>
  <c r="AF40"/>
  <c r="AE40"/>
  <c r="AD40"/>
  <c r="AB40"/>
  <c r="AA40"/>
  <c r="Z40"/>
  <c r="AN41"/>
  <c r="AM41"/>
  <c r="AL41"/>
  <c r="AJ41"/>
  <c r="AI41"/>
  <c r="AH41"/>
  <c r="AF41"/>
  <c r="AE41"/>
  <c r="AD41"/>
  <c r="AB41"/>
  <c r="AA41"/>
  <c r="Z41"/>
  <c r="AN42"/>
  <c r="AM42"/>
  <c r="AL42"/>
  <c r="AJ42"/>
  <c r="AI42"/>
  <c r="AH42"/>
  <c r="AF42"/>
  <c r="AE42"/>
  <c r="AD42"/>
  <c r="AB42"/>
  <c r="AA42"/>
  <c r="Z42"/>
  <c r="AN43"/>
  <c r="AM43"/>
  <c r="AL43"/>
  <c r="AJ43"/>
  <c r="AI43"/>
  <c r="AH43"/>
  <c r="AF43"/>
  <c r="AE43"/>
  <c r="AD43"/>
  <c r="AB43"/>
  <c r="AA43"/>
  <c r="Z43"/>
  <c r="AN37"/>
  <c r="AM37"/>
  <c r="AL37"/>
  <c r="AJ37"/>
  <c r="AI37"/>
  <c r="AH37"/>
  <c r="AF37"/>
  <c r="AE37"/>
  <c r="AD37"/>
  <c r="AB37"/>
  <c r="AA37"/>
  <c r="Z37"/>
  <c r="AN38"/>
  <c r="AM38"/>
  <c r="AL38"/>
  <c r="AJ38"/>
  <c r="AI38"/>
  <c r="AH38"/>
  <c r="AF38"/>
  <c r="AE38"/>
  <c r="AD38"/>
  <c r="AB38"/>
  <c r="AA38"/>
  <c r="Z38"/>
  <c r="Z39"/>
  <c r="AA39"/>
  <c r="AB39"/>
  <c r="AD39"/>
  <c r="AE39"/>
  <c r="AF39"/>
  <c r="AH39"/>
  <c r="AI39"/>
  <c r="AJ39"/>
  <c r="AL39"/>
  <c r="AM39"/>
  <c r="AN39"/>
  <c r="AN34"/>
  <c r="AM34"/>
  <c r="AL34"/>
  <c r="AJ34"/>
  <c r="AI34"/>
  <c r="AH34"/>
  <c r="AF34"/>
  <c r="AE34"/>
  <c r="AD34"/>
  <c r="AB34"/>
  <c r="AA34"/>
  <c r="Z34"/>
  <c r="Z35"/>
  <c r="AA35"/>
  <c r="AB35"/>
  <c r="AD35"/>
  <c r="AE35"/>
  <c r="AF35"/>
  <c r="AH35"/>
  <c r="AI35"/>
  <c r="AJ35"/>
  <c r="AL35"/>
  <c r="AM35"/>
  <c r="AN35"/>
  <c r="AN32"/>
  <c r="AM32"/>
  <c r="AL32"/>
  <c r="AJ32"/>
  <c r="AI32"/>
  <c r="AH32"/>
  <c r="AF32"/>
  <c r="AE32"/>
  <c r="AD32"/>
  <c r="AB32"/>
  <c r="AA32"/>
  <c r="AN33"/>
  <c r="AM33"/>
  <c r="AL33"/>
  <c r="AJ33"/>
  <c r="AI33"/>
  <c r="AH33"/>
  <c r="AF33"/>
  <c r="AE33"/>
  <c r="AD33"/>
  <c r="AB33"/>
  <c r="AA33"/>
  <c r="Z33"/>
  <c r="AN30"/>
  <c r="AM30"/>
  <c r="AL30"/>
  <c r="AJ30"/>
  <c r="AI30"/>
  <c r="AH30"/>
  <c r="AF30"/>
  <c r="AE30"/>
  <c r="AD30"/>
  <c r="AB30"/>
  <c r="AA30"/>
  <c r="Z30"/>
  <c r="Z31"/>
  <c r="AA31"/>
  <c r="AB31"/>
  <c r="AD31"/>
  <c r="AE31"/>
  <c r="AF31"/>
  <c r="AH31"/>
  <c r="AI31"/>
  <c r="AJ31"/>
  <c r="AL31"/>
  <c r="AM31"/>
  <c r="AN31"/>
  <c r="AN29"/>
  <c r="AM29"/>
  <c r="AL29"/>
  <c r="AJ29"/>
  <c r="AI29"/>
  <c r="AH29"/>
  <c r="AF29"/>
  <c r="AE29"/>
  <c r="AD29"/>
  <c r="AN27"/>
  <c r="AM27"/>
  <c r="AL27"/>
  <c r="AJ27"/>
  <c r="AI27"/>
  <c r="AH27"/>
  <c r="AF27"/>
  <c r="AE27"/>
  <c r="AD27"/>
  <c r="AB27"/>
  <c r="AA27"/>
  <c r="AN26"/>
  <c r="AM26"/>
  <c r="AL26"/>
  <c r="AJ26"/>
  <c r="AI26"/>
  <c r="AH26"/>
  <c r="AF26"/>
  <c r="AE26"/>
  <c r="AD26"/>
  <c r="AB26"/>
  <c r="AA26"/>
  <c r="Z26"/>
  <c r="AN25"/>
  <c r="AM25"/>
  <c r="AL25"/>
  <c r="AJ25"/>
  <c r="AI25"/>
  <c r="AH25"/>
  <c r="AF25"/>
  <c r="AE25"/>
  <c r="AD25"/>
  <c r="AB25"/>
  <c r="AA25"/>
  <c r="Z25"/>
  <c r="AN24"/>
  <c r="AM24"/>
  <c r="AL24"/>
  <c r="AJ24"/>
  <c r="AI24"/>
  <c r="AH24"/>
  <c r="AF24"/>
  <c r="AE24"/>
  <c r="AD24"/>
  <c r="AB24"/>
  <c r="AA24"/>
  <c r="Z24"/>
  <c r="Z22"/>
  <c r="AA22"/>
  <c r="AB22"/>
  <c r="AD22"/>
  <c r="AE22"/>
  <c r="AF22"/>
  <c r="AH22"/>
  <c r="AI22"/>
  <c r="AJ22"/>
  <c r="AL22"/>
  <c r="AM22"/>
  <c r="AN22"/>
  <c r="AN20"/>
  <c r="AM20"/>
  <c r="AL20"/>
  <c r="AJ20"/>
  <c r="AI20"/>
  <c r="AH20"/>
  <c r="AF20"/>
  <c r="AE20"/>
  <c r="AD20"/>
  <c r="AB20"/>
  <c r="AA20"/>
  <c r="Z20"/>
  <c r="Z19"/>
  <c r="AA19"/>
  <c r="AB19"/>
  <c r="AD19"/>
  <c r="AE19"/>
  <c r="AF19"/>
  <c r="AH19"/>
  <c r="AI19"/>
  <c r="AJ19"/>
  <c r="AL19"/>
  <c r="AM19"/>
  <c r="AN19"/>
  <c r="AN18"/>
  <c r="AM18"/>
  <c r="AL18"/>
  <c r="AJ18"/>
  <c r="AI18"/>
  <c r="AH18"/>
  <c r="AF18"/>
  <c r="AE18"/>
  <c r="AD18"/>
  <c r="AB18"/>
  <c r="AA18"/>
  <c r="Z18"/>
  <c r="AN17"/>
  <c r="AM17"/>
  <c r="AL17"/>
  <c r="AJ17"/>
  <c r="AI17"/>
  <c r="AH17"/>
  <c r="AF17"/>
  <c r="AE17"/>
  <c r="AD17"/>
  <c r="AB17"/>
  <c r="AA17"/>
  <c r="Z17"/>
  <c r="AN16"/>
  <c r="AM16"/>
  <c r="AL16"/>
  <c r="AJ16"/>
  <c r="AI16"/>
  <c r="AH16"/>
  <c r="AF16"/>
  <c r="AE16"/>
  <c r="AD16"/>
  <c r="AB16"/>
  <c r="AA16"/>
  <c r="Z16"/>
  <c r="AN15"/>
  <c r="AM15"/>
  <c r="AL15"/>
  <c r="AJ15"/>
  <c r="AI15"/>
  <c r="AH15"/>
  <c r="AF15"/>
  <c r="AE15"/>
  <c r="AD15"/>
  <c r="Z23"/>
  <c r="AA23"/>
  <c r="AB23"/>
  <c r="AD23"/>
  <c r="AE23"/>
  <c r="AF23"/>
  <c r="AH23"/>
  <c r="AI23"/>
  <c r="AJ23"/>
  <c r="AL23"/>
  <c r="AM23"/>
  <c r="AN23"/>
  <c r="AE560" l="1"/>
  <c r="AJ560"/>
  <c r="AF560"/>
  <c r="AL560"/>
  <c r="AI560"/>
  <c r="AN560"/>
  <c r="F550"/>
  <c r="J550" s="1"/>
  <c r="F555"/>
  <c r="H555" s="1"/>
  <c r="F559"/>
  <c r="H559" s="1"/>
  <c r="AB560"/>
  <c r="AH560"/>
  <c r="AM560"/>
  <c r="F565"/>
  <c r="J565" s="1"/>
  <c r="F545"/>
  <c r="J545" s="1"/>
  <c r="AO545"/>
  <c r="F553"/>
  <c r="H553" s="1"/>
  <c r="F557"/>
  <c r="J557" s="1"/>
  <c r="F562"/>
  <c r="J562" s="1"/>
  <c r="AK563"/>
  <c r="AK543"/>
  <c r="AK555"/>
  <c r="F563"/>
  <c r="H563" s="1"/>
  <c r="F544"/>
  <c r="H544" s="1"/>
  <c r="AC551"/>
  <c r="F552"/>
  <c r="H552" s="1"/>
  <c r="AG556"/>
  <c r="AO562"/>
  <c r="AC543"/>
  <c r="AG544"/>
  <c r="AK548"/>
  <c r="AC552"/>
  <c r="AC547"/>
  <c r="F548"/>
  <c r="J548" s="1"/>
  <c r="AC549"/>
  <c r="AG550"/>
  <c r="F551"/>
  <c r="H551" s="1"/>
  <c r="AO552"/>
  <c r="AK561"/>
  <c r="AO565"/>
  <c r="AG553"/>
  <c r="F554"/>
  <c r="J554" s="1"/>
  <c r="AC556"/>
  <c r="AK564"/>
  <c r="F543"/>
  <c r="H543" s="1"/>
  <c r="AK544"/>
  <c r="F546"/>
  <c r="H546" s="1"/>
  <c r="AO548"/>
  <c r="F549"/>
  <c r="H549" s="1"/>
  <c r="F556"/>
  <c r="AK557"/>
  <c r="F558"/>
  <c r="H558" s="1"/>
  <c r="AK559"/>
  <c r="AG564"/>
  <c r="AK545"/>
  <c r="AO546"/>
  <c r="AO549"/>
  <c r="AC553"/>
  <c r="AG554"/>
  <c r="AG557"/>
  <c r="AK549"/>
  <c r="AK552"/>
  <c r="AO556"/>
  <c r="AC557"/>
  <c r="AG558"/>
  <c r="AG561"/>
  <c r="AK565"/>
  <c r="AC544"/>
  <c r="AG545"/>
  <c r="AK547"/>
  <c r="AG548"/>
  <c r="AO550"/>
  <c r="AO553"/>
  <c r="AC555"/>
  <c r="AO544"/>
  <c r="AC545"/>
  <c r="AG546"/>
  <c r="F547"/>
  <c r="H547" s="1"/>
  <c r="AC548"/>
  <c r="AG549"/>
  <c r="AK551"/>
  <c r="AG552"/>
  <c r="AK553"/>
  <c r="AO554"/>
  <c r="AK556"/>
  <c r="AO557"/>
  <c r="AC559"/>
  <c r="AG562"/>
  <c r="AC564"/>
  <c r="AO558"/>
  <c r="AO561"/>
  <c r="AC563"/>
  <c r="F564"/>
  <c r="AO564"/>
  <c r="AO543"/>
  <c r="AK546"/>
  <c r="AO547"/>
  <c r="AK550"/>
  <c r="AO551"/>
  <c r="AK554"/>
  <c r="AO555"/>
  <c r="AK558"/>
  <c r="AO559"/>
  <c r="AK562"/>
  <c r="AO563"/>
  <c r="AG543"/>
  <c r="AC546"/>
  <c r="AG547"/>
  <c r="AC550"/>
  <c r="AG551"/>
  <c r="AC554"/>
  <c r="AG555"/>
  <c r="AC558"/>
  <c r="AG559"/>
  <c r="AC562"/>
  <c r="AG563"/>
  <c r="AO540"/>
  <c r="AG538"/>
  <c r="AG536"/>
  <c r="F537"/>
  <c r="J537" s="1"/>
  <c r="AC537"/>
  <c r="F533"/>
  <c r="J533" s="1"/>
  <c r="F540"/>
  <c r="J540" s="1"/>
  <c r="AG539"/>
  <c r="F535"/>
  <c r="H535" s="1"/>
  <c r="F536"/>
  <c r="H536" s="1"/>
  <c r="F532"/>
  <c r="J532" s="1"/>
  <c r="AK532"/>
  <c r="AK538"/>
  <c r="AC536"/>
  <c r="F539"/>
  <c r="J539" s="1"/>
  <c r="AO513"/>
  <c r="F529"/>
  <c r="J529" s="1"/>
  <c r="F530"/>
  <c r="H530" s="1"/>
  <c r="AG530"/>
  <c r="AK531"/>
  <c r="AG532"/>
  <c r="AO538"/>
  <c r="AO536"/>
  <c r="AO537"/>
  <c r="AC538"/>
  <c r="AO535"/>
  <c r="AK536"/>
  <c r="AC540"/>
  <c r="AC539"/>
  <c r="AK535"/>
  <c r="AG540"/>
  <c r="F538"/>
  <c r="H538" s="1"/>
  <c r="AK540"/>
  <c r="AK539"/>
  <c r="AG535"/>
  <c r="AK537"/>
  <c r="AO539"/>
  <c r="AC535"/>
  <c r="AG537"/>
  <c r="AK530"/>
  <c r="AO531"/>
  <c r="AK513"/>
  <c r="F514"/>
  <c r="J514" s="1"/>
  <c r="AC532"/>
  <c r="AC533"/>
  <c r="AO532"/>
  <c r="AO533"/>
  <c r="AO529"/>
  <c r="AC530"/>
  <c r="F531"/>
  <c r="J531" s="1"/>
  <c r="AG531"/>
  <c r="AK533"/>
  <c r="AO530"/>
  <c r="AC531"/>
  <c r="AG533"/>
  <c r="AG534"/>
  <c r="F534"/>
  <c r="J534" s="1"/>
  <c r="AC529"/>
  <c r="AK534"/>
  <c r="AK529"/>
  <c r="AO534"/>
  <c r="AC534"/>
  <c r="AG529"/>
  <c r="F513"/>
  <c r="J513" s="1"/>
  <c r="AO514"/>
  <c r="AC515"/>
  <c r="F516"/>
  <c r="H516" s="1"/>
  <c r="AG516"/>
  <c r="AO518"/>
  <c r="AG513"/>
  <c r="AC513"/>
  <c r="F518"/>
  <c r="H518" s="1"/>
  <c r="AC517"/>
  <c r="AK516"/>
  <c r="AG511"/>
  <c r="AK512"/>
  <c r="F517"/>
  <c r="J517" s="1"/>
  <c r="AK518"/>
  <c r="AO516"/>
  <c r="AK523"/>
  <c r="AK521"/>
  <c r="AO511"/>
  <c r="AC512"/>
  <c r="AG514"/>
  <c r="AK515"/>
  <c r="AG517"/>
  <c r="AC518"/>
  <c r="AK511"/>
  <c r="AO512"/>
  <c r="AC514"/>
  <c r="F515"/>
  <c r="J515" s="1"/>
  <c r="AG515"/>
  <c r="AO517"/>
  <c r="AG520"/>
  <c r="F511"/>
  <c r="H511" s="1"/>
  <c r="AC511"/>
  <c r="F512"/>
  <c r="J512" s="1"/>
  <c r="AG512"/>
  <c r="AK514"/>
  <c r="AO515"/>
  <c r="AC516"/>
  <c r="AK517"/>
  <c r="AG518"/>
  <c r="J518"/>
  <c r="AK504"/>
  <c r="AO510"/>
  <c r="F510"/>
  <c r="J510" s="1"/>
  <c r="F524"/>
  <c r="J524" s="1"/>
  <c r="F522"/>
  <c r="J522" s="1"/>
  <c r="AG522"/>
  <c r="F520"/>
  <c r="J520" s="1"/>
  <c r="AC520"/>
  <c r="AG523"/>
  <c r="AG521"/>
  <c r="AC522"/>
  <c r="AC523"/>
  <c r="AO519"/>
  <c r="AC521"/>
  <c r="AO520"/>
  <c r="AO523"/>
  <c r="AO521"/>
  <c r="AK520"/>
  <c r="F506"/>
  <c r="H506" s="1"/>
  <c r="AC505"/>
  <c r="AK524"/>
  <c r="AC510"/>
  <c r="AC519"/>
  <c r="F521"/>
  <c r="J521" s="1"/>
  <c r="F504"/>
  <c r="J504" s="1"/>
  <c r="AK510"/>
  <c r="AK519"/>
  <c r="AO522"/>
  <c r="AO524"/>
  <c r="AG510"/>
  <c r="F519"/>
  <c r="J519" s="1"/>
  <c r="AG519"/>
  <c r="AK522"/>
  <c r="F508"/>
  <c r="J508" s="1"/>
  <c r="AO505"/>
  <c r="AG525"/>
  <c r="AC524"/>
  <c r="AG505"/>
  <c r="F523"/>
  <c r="J523" s="1"/>
  <c r="AK505"/>
  <c r="F505"/>
  <c r="J505" s="1"/>
  <c r="AG524"/>
  <c r="AO504"/>
  <c r="AK525"/>
  <c r="AG504"/>
  <c r="F525"/>
  <c r="H525" s="1"/>
  <c r="AC525"/>
  <c r="AC504"/>
  <c r="AG508"/>
  <c r="AC507"/>
  <c r="AO506"/>
  <c r="AO525"/>
  <c r="AK508"/>
  <c r="AG507"/>
  <c r="F507"/>
  <c r="J507" s="1"/>
  <c r="AC506"/>
  <c r="AO508"/>
  <c r="AK507"/>
  <c r="AG506"/>
  <c r="AO491"/>
  <c r="AO503"/>
  <c r="AC508"/>
  <c r="AO507"/>
  <c r="AK506"/>
  <c r="H504"/>
  <c r="AC502"/>
  <c r="AC503"/>
  <c r="F502"/>
  <c r="J502" s="1"/>
  <c r="AK502"/>
  <c r="AK503"/>
  <c r="AO502"/>
  <c r="AG502"/>
  <c r="F503"/>
  <c r="H503" s="1"/>
  <c r="AG503"/>
  <c r="F493"/>
  <c r="J493" s="1"/>
  <c r="AG493"/>
  <c r="AK493"/>
  <c r="AG495"/>
  <c r="F496"/>
  <c r="H496" s="1"/>
  <c r="F490"/>
  <c r="J490" s="1"/>
  <c r="AG490"/>
  <c r="AK492"/>
  <c r="AC493"/>
  <c r="F494"/>
  <c r="J494" s="1"/>
  <c r="AK491"/>
  <c r="AC490"/>
  <c r="F492"/>
  <c r="J492" s="1"/>
  <c r="AO493"/>
  <c r="AO496"/>
  <c r="AO494"/>
  <c r="F491"/>
  <c r="J491" s="1"/>
  <c r="AC491"/>
  <c r="AK494"/>
  <c r="AG492"/>
  <c r="AG491"/>
  <c r="AC495"/>
  <c r="F495"/>
  <c r="J495" s="1"/>
  <c r="AO490"/>
  <c r="AC492"/>
  <c r="AG494"/>
  <c r="AK490"/>
  <c r="AO492"/>
  <c r="AC494"/>
  <c r="F497"/>
  <c r="J497" s="1"/>
  <c r="AG497"/>
  <c r="AC496"/>
  <c r="AO495"/>
  <c r="AK496"/>
  <c r="AK497"/>
  <c r="AK495"/>
  <c r="AG496"/>
  <c r="F486"/>
  <c r="J486" s="1"/>
  <c r="AC497"/>
  <c r="AK487"/>
  <c r="AO486"/>
  <c r="AO497"/>
  <c r="AC486"/>
  <c r="F487"/>
  <c r="J487" s="1"/>
  <c r="AK486"/>
  <c r="AG486"/>
  <c r="AO487"/>
  <c r="F472"/>
  <c r="J472" s="1"/>
  <c r="AG487"/>
  <c r="AK479"/>
  <c r="AC481"/>
  <c r="F470"/>
  <c r="H470" s="1"/>
  <c r="AG470"/>
  <c r="AK471"/>
  <c r="AK475"/>
  <c r="AC487"/>
  <c r="AO479"/>
  <c r="AK470"/>
  <c r="AO471"/>
  <c r="AG473"/>
  <c r="AK474"/>
  <c r="AO475"/>
  <c r="AG476"/>
  <c r="F477"/>
  <c r="H477" s="1"/>
  <c r="AG479"/>
  <c r="AC470"/>
  <c r="AG471"/>
  <c r="AG475"/>
  <c r="AC476"/>
  <c r="AO477"/>
  <c r="AC479"/>
  <c r="AO470"/>
  <c r="AC471"/>
  <c r="AO472"/>
  <c r="AK473"/>
  <c r="AO474"/>
  <c r="AC475"/>
  <c r="F476"/>
  <c r="J476" s="1"/>
  <c r="AG480"/>
  <c r="F481"/>
  <c r="J481" s="1"/>
  <c r="AO478"/>
  <c r="F480"/>
  <c r="J480" s="1"/>
  <c r="AC472"/>
  <c r="AO473"/>
  <c r="AC474"/>
  <c r="F475"/>
  <c r="J475" s="1"/>
  <c r="AC477"/>
  <c r="AO476"/>
  <c r="AK477"/>
  <c r="AK472"/>
  <c r="F484"/>
  <c r="J484" s="1"/>
  <c r="AO483"/>
  <c r="AC478"/>
  <c r="F479"/>
  <c r="J479" s="1"/>
  <c r="AO481"/>
  <c r="F471"/>
  <c r="H471" s="1"/>
  <c r="AG472"/>
  <c r="F473"/>
  <c r="H473" s="1"/>
  <c r="AC473"/>
  <c r="F474"/>
  <c r="H474" s="1"/>
  <c r="AG474"/>
  <c r="AK476"/>
  <c r="AG477"/>
  <c r="J477"/>
  <c r="AC480"/>
  <c r="F482"/>
  <c r="J482" s="1"/>
  <c r="AK478"/>
  <c r="AO480"/>
  <c r="AK481"/>
  <c r="AK484"/>
  <c r="AC483"/>
  <c r="F478"/>
  <c r="H478" s="1"/>
  <c r="AG478"/>
  <c r="AK480"/>
  <c r="AG481"/>
  <c r="AO482"/>
  <c r="AK482"/>
  <c r="AK483"/>
  <c r="AO484"/>
  <c r="AC482"/>
  <c r="AG482"/>
  <c r="F483"/>
  <c r="H483" s="1"/>
  <c r="AG483"/>
  <c r="AG484"/>
  <c r="AO460"/>
  <c r="AK468"/>
  <c r="AC484"/>
  <c r="AC460"/>
  <c r="F461"/>
  <c r="J461" s="1"/>
  <c r="AO468"/>
  <c r="AK460"/>
  <c r="AG468"/>
  <c r="AG460"/>
  <c r="AC468"/>
  <c r="F468"/>
  <c r="J468" s="1"/>
  <c r="AC463"/>
  <c r="AO464"/>
  <c r="AK461"/>
  <c r="AG462"/>
  <c r="F460"/>
  <c r="J460" s="1"/>
  <c r="F464"/>
  <c r="J464" s="1"/>
  <c r="AG461"/>
  <c r="F462"/>
  <c r="J462" s="1"/>
  <c r="AC462"/>
  <c r="AC461"/>
  <c r="AO462"/>
  <c r="AG465"/>
  <c r="AO463"/>
  <c r="AG463"/>
  <c r="AK463"/>
  <c r="AO461"/>
  <c r="AK462"/>
  <c r="AK464"/>
  <c r="F465"/>
  <c r="J465" s="1"/>
  <c r="AC465"/>
  <c r="F463"/>
  <c r="H463" s="1"/>
  <c r="AG464"/>
  <c r="AK400"/>
  <c r="AC464"/>
  <c r="AO402"/>
  <c r="F456"/>
  <c r="H456" s="1"/>
  <c r="AK465"/>
  <c r="AO465"/>
  <c r="AG414"/>
  <c r="AO400"/>
  <c r="F401"/>
  <c r="J401" s="1"/>
  <c r="AK453"/>
  <c r="AO456"/>
  <c r="AG400"/>
  <c r="AC400"/>
  <c r="AO401"/>
  <c r="AO453"/>
  <c r="AC456"/>
  <c r="AK456"/>
  <c r="AG456"/>
  <c r="F432"/>
  <c r="J432" s="1"/>
  <c r="AG435"/>
  <c r="F436"/>
  <c r="J436" s="1"/>
  <c r="F440"/>
  <c r="J440" s="1"/>
  <c r="F407"/>
  <c r="J407" s="1"/>
  <c r="F415"/>
  <c r="J415" s="1"/>
  <c r="AK401"/>
  <c r="AK402"/>
  <c r="AG450"/>
  <c r="AG430"/>
  <c r="AO432"/>
  <c r="AG434"/>
  <c r="AO414"/>
  <c r="F417"/>
  <c r="H417" s="1"/>
  <c r="F400"/>
  <c r="H400" s="1"/>
  <c r="AG401"/>
  <c r="F402"/>
  <c r="H402" s="1"/>
  <c r="AG402"/>
  <c r="F453"/>
  <c r="J453" s="1"/>
  <c r="AG453"/>
  <c r="F447"/>
  <c r="J447" s="1"/>
  <c r="F451"/>
  <c r="J451" s="1"/>
  <c r="F431"/>
  <c r="J431" s="1"/>
  <c r="F435"/>
  <c r="J435" s="1"/>
  <c r="F414"/>
  <c r="J414" s="1"/>
  <c r="AK414"/>
  <c r="AC401"/>
  <c r="AC402"/>
  <c r="AC453"/>
  <c r="AC434"/>
  <c r="AG406"/>
  <c r="AG410"/>
  <c r="AK411"/>
  <c r="AG422"/>
  <c r="AG426"/>
  <c r="AC427"/>
  <c r="AO428"/>
  <c r="AO434"/>
  <c r="AG418"/>
  <c r="AK418"/>
  <c r="AK424"/>
  <c r="AO425"/>
  <c r="AC426"/>
  <c r="F427"/>
  <c r="J427" s="1"/>
  <c r="AK428"/>
  <c r="AK434"/>
  <c r="AC436"/>
  <c r="F437"/>
  <c r="J437" s="1"/>
  <c r="AG437"/>
  <c r="AO438"/>
  <c r="F441"/>
  <c r="H441" s="1"/>
  <c r="AK442"/>
  <c r="AK404"/>
  <c r="F439"/>
  <c r="J439" s="1"/>
  <c r="AG407"/>
  <c r="AO408"/>
  <c r="AO409"/>
  <c r="F411"/>
  <c r="J411" s="1"/>
  <c r="F418"/>
  <c r="H418" s="1"/>
  <c r="AO418"/>
  <c r="F421"/>
  <c r="H421" s="1"/>
  <c r="AG421"/>
  <c r="AK422"/>
  <c r="AK426"/>
  <c r="F428"/>
  <c r="J428" s="1"/>
  <c r="AK405"/>
  <c r="AO406"/>
  <c r="AO410"/>
  <c r="AC447"/>
  <c r="AC431"/>
  <c r="AC433"/>
  <c r="F434"/>
  <c r="J434" s="1"/>
  <c r="F438"/>
  <c r="H438" s="1"/>
  <c r="AG442"/>
  <c r="AO444"/>
  <c r="F405"/>
  <c r="H405" s="1"/>
  <c r="AG405"/>
  <c r="AK406"/>
  <c r="AK410"/>
  <c r="F412"/>
  <c r="J412" s="1"/>
  <c r="AK415"/>
  <c r="AO423"/>
  <c r="AK448"/>
  <c r="AO449"/>
  <c r="AC450"/>
  <c r="AO429"/>
  <c r="AC430"/>
  <c r="AG415"/>
  <c r="F416"/>
  <c r="J416" s="1"/>
  <c r="AG417"/>
  <c r="AK419"/>
  <c r="AG420"/>
  <c r="AK421"/>
  <c r="AO422"/>
  <c r="F423"/>
  <c r="J423" s="1"/>
  <c r="AG424"/>
  <c r="AK425"/>
  <c r="AO426"/>
  <c r="AK450"/>
  <c r="AK430"/>
  <c r="AG431"/>
  <c r="AK435"/>
  <c r="AC438"/>
  <c r="AO442"/>
  <c r="AO404"/>
  <c r="AO405"/>
  <c r="AK407"/>
  <c r="AC409"/>
  <c r="F410"/>
  <c r="H410" s="1"/>
  <c r="AO411"/>
  <c r="AG412"/>
  <c r="F413"/>
  <c r="H413" s="1"/>
  <c r="AG413"/>
  <c r="AG416"/>
  <c r="AK417"/>
  <c r="AO419"/>
  <c r="AK420"/>
  <c r="AO421"/>
  <c r="AO424"/>
  <c r="AC425"/>
  <c r="F426"/>
  <c r="H426" s="1"/>
  <c r="AG427"/>
  <c r="AC428"/>
  <c r="AO445"/>
  <c r="AC446"/>
  <c r="AK438"/>
  <c r="AC443"/>
  <c r="AG404"/>
  <c r="AK408"/>
  <c r="AG411"/>
  <c r="AO412"/>
  <c r="AO413"/>
  <c r="AO416"/>
  <c r="AG419"/>
  <c r="F420"/>
  <c r="H420" s="1"/>
  <c r="AK423"/>
  <c r="AO427"/>
  <c r="AO450"/>
  <c r="AO430"/>
  <c r="AG438"/>
  <c r="AO439"/>
  <c r="AK440"/>
  <c r="AO441"/>
  <c r="AC442"/>
  <c r="F443"/>
  <c r="J443" s="1"/>
  <c r="F406"/>
  <c r="H406" s="1"/>
  <c r="AO407"/>
  <c r="F408"/>
  <c r="J408" s="1"/>
  <c r="AG408"/>
  <c r="F409"/>
  <c r="H409" s="1"/>
  <c r="AG409"/>
  <c r="AK412"/>
  <c r="AK413"/>
  <c r="AO415"/>
  <c r="AK416"/>
  <c r="AO417"/>
  <c r="AO420"/>
  <c r="F422"/>
  <c r="H422" s="1"/>
  <c r="AG423"/>
  <c r="F424"/>
  <c r="J424" s="1"/>
  <c r="F425"/>
  <c r="H425" s="1"/>
  <c r="AG425"/>
  <c r="AK427"/>
  <c r="AG428"/>
  <c r="AG446"/>
  <c r="AO448"/>
  <c r="AC449"/>
  <c r="F450"/>
  <c r="H450" s="1"/>
  <c r="AO452"/>
  <c r="AC429"/>
  <c r="F430"/>
  <c r="J430" s="1"/>
  <c r="AC432"/>
  <c r="F433"/>
  <c r="H433" s="1"/>
  <c r="AG433"/>
  <c r="AG436"/>
  <c r="AK437"/>
  <c r="AK439"/>
  <c r="AG440"/>
  <c r="AK441"/>
  <c r="AO443"/>
  <c r="AK444"/>
  <c r="AK445"/>
  <c r="AO446"/>
  <c r="AK429"/>
  <c r="AO431"/>
  <c r="AK432"/>
  <c r="AO433"/>
  <c r="AC435"/>
  <c r="AO436"/>
  <c r="AC437"/>
  <c r="AG439"/>
  <c r="AC440"/>
  <c r="AG441"/>
  <c r="AK443"/>
  <c r="AG444"/>
  <c r="AK446"/>
  <c r="F448"/>
  <c r="J448" s="1"/>
  <c r="AG451"/>
  <c r="F452"/>
  <c r="J452" s="1"/>
  <c r="AC452"/>
  <c r="F429"/>
  <c r="H429" s="1"/>
  <c r="AG429"/>
  <c r="AK431"/>
  <c r="AG432"/>
  <c r="AK433"/>
  <c r="AO435"/>
  <c r="AK436"/>
  <c r="AO437"/>
  <c r="AC439"/>
  <c r="AO440"/>
  <c r="AC441"/>
  <c r="F442"/>
  <c r="J442" s="1"/>
  <c r="AG443"/>
  <c r="F444"/>
  <c r="J444" s="1"/>
  <c r="AC444"/>
  <c r="AO447"/>
  <c r="AC451"/>
  <c r="F445"/>
  <c r="H445" s="1"/>
  <c r="AG445"/>
  <c r="AK447"/>
  <c r="AG448"/>
  <c r="AK449"/>
  <c r="AO451"/>
  <c r="AK452"/>
  <c r="AC445"/>
  <c r="F446"/>
  <c r="H446" s="1"/>
  <c r="AG447"/>
  <c r="AC448"/>
  <c r="F449"/>
  <c r="H449" s="1"/>
  <c r="AG449"/>
  <c r="AK451"/>
  <c r="AG452"/>
  <c r="F386"/>
  <c r="J386" s="1"/>
  <c r="F391"/>
  <c r="J391" s="1"/>
  <c r="AO455"/>
  <c r="F454"/>
  <c r="J454" s="1"/>
  <c r="AC372"/>
  <c r="AC455"/>
  <c r="AK454"/>
  <c r="AK455"/>
  <c r="AO454"/>
  <c r="AC454"/>
  <c r="AG454"/>
  <c r="F455"/>
  <c r="J455" s="1"/>
  <c r="AG455"/>
  <c r="AG396"/>
  <c r="F396"/>
  <c r="J396" s="1"/>
  <c r="AC396"/>
  <c r="F393"/>
  <c r="J393" s="1"/>
  <c r="AK394"/>
  <c r="AO396"/>
  <c r="AK396"/>
  <c r="AO384"/>
  <c r="AC393"/>
  <c r="AO394"/>
  <c r="AC384"/>
  <c r="AG391"/>
  <c r="AG393"/>
  <c r="F394"/>
  <c r="H394" s="1"/>
  <c r="AC394"/>
  <c r="AO393"/>
  <c r="AK393"/>
  <c r="AG394"/>
  <c r="AK388"/>
  <c r="AK384"/>
  <c r="AO386"/>
  <c r="F392"/>
  <c r="H392" s="1"/>
  <c r="AG392"/>
  <c r="AG384"/>
  <c r="AK391"/>
  <c r="AC392"/>
  <c r="AO392"/>
  <c r="AK392"/>
  <c r="AC391"/>
  <c r="AO391"/>
  <c r="AG372"/>
  <c r="Z383"/>
  <c r="AE383"/>
  <c r="AJ383"/>
  <c r="F384"/>
  <c r="J384" s="1"/>
  <c r="AK386"/>
  <c r="AA383"/>
  <c r="AF383"/>
  <c r="AO385"/>
  <c r="AO372"/>
  <c r="AB383"/>
  <c r="AM383"/>
  <c r="AK372"/>
  <c r="AG388"/>
  <c r="D383"/>
  <c r="AG385"/>
  <c r="AI383"/>
  <c r="AN383"/>
  <c r="F387"/>
  <c r="H387" s="1"/>
  <c r="AC385"/>
  <c r="AL383"/>
  <c r="AO388"/>
  <c r="AK387"/>
  <c r="AC388"/>
  <c r="F388"/>
  <c r="J388" s="1"/>
  <c r="AD383"/>
  <c r="AO387"/>
  <c r="AC387"/>
  <c r="AG386"/>
  <c r="AG368"/>
  <c r="AC369"/>
  <c r="AC370"/>
  <c r="AC371"/>
  <c r="F372"/>
  <c r="H372" s="1"/>
  <c r="AC375"/>
  <c r="F376"/>
  <c r="J376" s="1"/>
  <c r="AO376"/>
  <c r="AO378"/>
  <c r="AC347"/>
  <c r="AG387"/>
  <c r="AC386"/>
  <c r="F351"/>
  <c r="J351" s="1"/>
  <c r="AO352"/>
  <c r="F355"/>
  <c r="H355" s="1"/>
  <c r="F362"/>
  <c r="J362" s="1"/>
  <c r="AO367"/>
  <c r="AC368"/>
  <c r="F369"/>
  <c r="J369" s="1"/>
  <c r="AO371"/>
  <c r="F373"/>
  <c r="J373" s="1"/>
  <c r="F377"/>
  <c r="J377" s="1"/>
  <c r="AK360"/>
  <c r="F364"/>
  <c r="J364" s="1"/>
  <c r="AK364"/>
  <c r="F352"/>
  <c r="J352" s="1"/>
  <c r="AG356"/>
  <c r="AO358"/>
  <c r="AC359"/>
  <c r="F360"/>
  <c r="J360" s="1"/>
  <c r="AO360"/>
  <c r="AO362"/>
  <c r="F353"/>
  <c r="J353" s="1"/>
  <c r="AG360"/>
  <c r="AG351"/>
  <c r="AK356"/>
  <c r="AC360"/>
  <c r="AG361"/>
  <c r="AC362"/>
  <c r="AK348"/>
  <c r="AK352"/>
  <c r="AG348"/>
  <c r="AC352"/>
  <c r="AG352"/>
  <c r="AO353"/>
  <c r="AK354"/>
  <c r="AO355"/>
  <c r="AC356"/>
  <c r="AK358"/>
  <c r="AO359"/>
  <c r="F361"/>
  <c r="J361" s="1"/>
  <c r="AC378"/>
  <c r="F347"/>
  <c r="J347" s="1"/>
  <c r="AG347"/>
  <c r="AK349"/>
  <c r="AK351"/>
  <c r="AG354"/>
  <c r="AK355"/>
  <c r="AO356"/>
  <c r="AK376"/>
  <c r="AG350"/>
  <c r="AK353"/>
  <c r="AC361"/>
  <c r="AC364"/>
  <c r="AO368"/>
  <c r="AG376"/>
  <c r="AO347"/>
  <c r="AC351"/>
  <c r="AG353"/>
  <c r="F354"/>
  <c r="H354" s="1"/>
  <c r="AC354"/>
  <c r="AG355"/>
  <c r="AK357"/>
  <c r="AG358"/>
  <c r="AK359"/>
  <c r="AO361"/>
  <c r="AK362"/>
  <c r="AG364"/>
  <c r="AO365"/>
  <c r="AO366"/>
  <c r="AK379"/>
  <c r="AO380"/>
  <c r="AK363"/>
  <c r="F365"/>
  <c r="J365" s="1"/>
  <c r="AK367"/>
  <c r="AK380"/>
  <c r="F363"/>
  <c r="J363" s="1"/>
  <c r="AG363"/>
  <c r="AO364"/>
  <c r="F367"/>
  <c r="H367" s="1"/>
  <c r="AK368"/>
  <c r="AG373"/>
  <c r="F374"/>
  <c r="J374" s="1"/>
  <c r="AG374"/>
  <c r="F375"/>
  <c r="H375" s="1"/>
  <c r="AG375"/>
  <c r="AC376"/>
  <c r="AK377"/>
  <c r="AG378"/>
  <c r="AK347"/>
  <c r="AO349"/>
  <c r="AO351"/>
  <c r="AC353"/>
  <c r="AO354"/>
  <c r="AC355"/>
  <c r="F356"/>
  <c r="J356" s="1"/>
  <c r="F358"/>
  <c r="J358" s="1"/>
  <c r="AC358"/>
  <c r="F359"/>
  <c r="H359" s="1"/>
  <c r="AG359"/>
  <c r="AK361"/>
  <c r="AG362"/>
  <c r="F382"/>
  <c r="J382" s="1"/>
  <c r="AK365"/>
  <c r="AK366"/>
  <c r="AO369"/>
  <c r="AO370"/>
  <c r="AC373"/>
  <c r="AC374"/>
  <c r="AG377"/>
  <c r="F378"/>
  <c r="J378" s="1"/>
  <c r="AG380"/>
  <c r="AC381"/>
  <c r="AO382"/>
  <c r="AC363"/>
  <c r="AG365"/>
  <c r="AG366"/>
  <c r="AG367"/>
  <c r="AK369"/>
  <c r="AK370"/>
  <c r="AK371"/>
  <c r="AO373"/>
  <c r="AO374"/>
  <c r="AO375"/>
  <c r="AC377"/>
  <c r="AO379"/>
  <c r="AC380"/>
  <c r="F381"/>
  <c r="J381" s="1"/>
  <c r="AK382"/>
  <c r="AO363"/>
  <c r="AC365"/>
  <c r="AC367"/>
  <c r="F368"/>
  <c r="J368" s="1"/>
  <c r="AG369"/>
  <c r="F370"/>
  <c r="J370" s="1"/>
  <c r="AG370"/>
  <c r="F371"/>
  <c r="H371" s="1"/>
  <c r="AG371"/>
  <c r="AK373"/>
  <c r="AK374"/>
  <c r="AK375"/>
  <c r="AO377"/>
  <c r="AK378"/>
  <c r="AO381"/>
  <c r="F379"/>
  <c r="J379" s="1"/>
  <c r="AG379"/>
  <c r="AK381"/>
  <c r="AG382"/>
  <c r="AC379"/>
  <c r="F380"/>
  <c r="H380" s="1"/>
  <c r="AG381"/>
  <c r="AC382"/>
  <c r="H379"/>
  <c r="F343"/>
  <c r="H343" s="1"/>
  <c r="AO342"/>
  <c r="AK342"/>
  <c r="AO343"/>
  <c r="AC342"/>
  <c r="F342"/>
  <c r="J342" s="1"/>
  <c r="AG342"/>
  <c r="AG340"/>
  <c r="AK343"/>
  <c r="AG343"/>
  <c r="AC343"/>
  <c r="F340"/>
  <c r="J340" s="1"/>
  <c r="AC340"/>
  <c r="F337"/>
  <c r="J337" s="1"/>
  <c r="AG337"/>
  <c r="AO340"/>
  <c r="AK340"/>
  <c r="F336"/>
  <c r="H336" s="1"/>
  <c r="AK337"/>
  <c r="F334"/>
  <c r="J334" s="1"/>
  <c r="AC337"/>
  <c r="AO337"/>
  <c r="AC334"/>
  <c r="AG336"/>
  <c r="AC336"/>
  <c r="AO336"/>
  <c r="AK336"/>
  <c r="AG334"/>
  <c r="AO334"/>
  <c r="AK334"/>
  <c r="F332"/>
  <c r="J332" s="1"/>
  <c r="AK333"/>
  <c r="AO331"/>
  <c r="AO332"/>
  <c r="AO333"/>
  <c r="F331"/>
  <c r="H331" s="1"/>
  <c r="AC331"/>
  <c r="AK331"/>
  <c r="AG331"/>
  <c r="AK332"/>
  <c r="F318"/>
  <c r="J318" s="1"/>
  <c r="AG332"/>
  <c r="F333"/>
  <c r="H333" s="1"/>
  <c r="AG333"/>
  <c r="AC332"/>
  <c r="AC333"/>
  <c r="AK317"/>
  <c r="AK320"/>
  <c r="AO321"/>
  <c r="AO315"/>
  <c r="AC316"/>
  <c r="F317"/>
  <c r="J317" s="1"/>
  <c r="AG317"/>
  <c r="AO319"/>
  <c r="F316"/>
  <c r="J316" s="1"/>
  <c r="AG316"/>
  <c r="AO318"/>
  <c r="F320"/>
  <c r="H320" s="1"/>
  <c r="AK321"/>
  <c r="F314"/>
  <c r="J314" s="1"/>
  <c r="AK319"/>
  <c r="AO317"/>
  <c r="AC321"/>
  <c r="F322"/>
  <c r="J322" s="1"/>
  <c r="AO322"/>
  <c r="AK323"/>
  <c r="AC314"/>
  <c r="AK316"/>
  <c r="AC318"/>
  <c r="AC319"/>
  <c r="F325"/>
  <c r="H325" s="1"/>
  <c r="F323"/>
  <c r="H323" s="1"/>
  <c r="AO314"/>
  <c r="AK318"/>
  <c r="AG324"/>
  <c r="AG321"/>
  <c r="AG314"/>
  <c r="AK314"/>
  <c r="AK315"/>
  <c r="AO316"/>
  <c r="AG318"/>
  <c r="F319"/>
  <c r="J319" s="1"/>
  <c r="AG319"/>
  <c r="AC325"/>
  <c r="AG320"/>
  <c r="AK322"/>
  <c r="AG323"/>
  <c r="F326"/>
  <c r="J326" s="1"/>
  <c r="AG326"/>
  <c r="AC320"/>
  <c r="F321"/>
  <c r="J321" s="1"/>
  <c r="AG322"/>
  <c r="AC323"/>
  <c r="F305"/>
  <c r="H305" s="1"/>
  <c r="F309"/>
  <c r="H309" s="1"/>
  <c r="F270"/>
  <c r="J270" s="1"/>
  <c r="F274"/>
  <c r="H274" s="1"/>
  <c r="F278"/>
  <c r="H278" s="1"/>
  <c r="F282"/>
  <c r="H282" s="1"/>
  <c r="F286"/>
  <c r="J286" s="1"/>
  <c r="F324"/>
  <c r="J324" s="1"/>
  <c r="AO320"/>
  <c r="AO323"/>
  <c r="AC324"/>
  <c r="F287"/>
  <c r="J287" s="1"/>
  <c r="AO324"/>
  <c r="AO325"/>
  <c r="AK326"/>
  <c r="AK324"/>
  <c r="AG325"/>
  <c r="AK325"/>
  <c r="F271"/>
  <c r="J271" s="1"/>
  <c r="F275"/>
  <c r="J275" s="1"/>
  <c r="F279"/>
  <c r="J279" s="1"/>
  <c r="F283"/>
  <c r="J283" s="1"/>
  <c r="AC290"/>
  <c r="F291"/>
  <c r="J291" s="1"/>
  <c r="AC294"/>
  <c r="F295"/>
  <c r="J295" s="1"/>
  <c r="F299"/>
  <c r="J299" s="1"/>
  <c r="AC326"/>
  <c r="AG304"/>
  <c r="AG308"/>
  <c r="AO270"/>
  <c r="AO271"/>
  <c r="AO275"/>
  <c r="AO279"/>
  <c r="AO283"/>
  <c r="AK286"/>
  <c r="AK287"/>
  <c r="AK289"/>
  <c r="AO326"/>
  <c r="AC271"/>
  <c r="F272"/>
  <c r="H272" s="1"/>
  <c r="AC274"/>
  <c r="AC275"/>
  <c r="F276"/>
  <c r="J276" s="1"/>
  <c r="AC278"/>
  <c r="AC279"/>
  <c r="F280"/>
  <c r="J280" s="1"/>
  <c r="AC282"/>
  <c r="AC283"/>
  <c r="F298"/>
  <c r="J298" s="1"/>
  <c r="AG298"/>
  <c r="AO300"/>
  <c r="AK271"/>
  <c r="AK275"/>
  <c r="AK279"/>
  <c r="AK283"/>
  <c r="AO284"/>
  <c r="AC285"/>
  <c r="AG286"/>
  <c r="AO290"/>
  <c r="AO294"/>
  <c r="AG271"/>
  <c r="AG275"/>
  <c r="AG279"/>
  <c r="AG283"/>
  <c r="F290"/>
  <c r="AK298"/>
  <c r="AO274"/>
  <c r="AO278"/>
  <c r="AO282"/>
  <c r="AG301"/>
  <c r="AO303"/>
  <c r="AC304"/>
  <c r="AC308"/>
  <c r="AC269"/>
  <c r="AK270"/>
  <c r="AO272"/>
  <c r="AC273"/>
  <c r="AK274"/>
  <c r="AO276"/>
  <c r="AC277"/>
  <c r="AK278"/>
  <c r="AO280"/>
  <c r="AC281"/>
  <c r="AK282"/>
  <c r="AC299"/>
  <c r="F302"/>
  <c r="J302" s="1"/>
  <c r="AO304"/>
  <c r="AO308"/>
  <c r="AG270"/>
  <c r="AG274"/>
  <c r="AG278"/>
  <c r="AG282"/>
  <c r="AC286"/>
  <c r="AK290"/>
  <c r="AK294"/>
  <c r="AK295"/>
  <c r="AK297"/>
  <c r="AC298"/>
  <c r="AK300"/>
  <c r="AK304"/>
  <c r="AK308"/>
  <c r="AC270"/>
  <c r="F284"/>
  <c r="J284" s="1"/>
  <c r="AO286"/>
  <c r="AG290"/>
  <c r="AC291"/>
  <c r="AC293"/>
  <c r="F294"/>
  <c r="J294" s="1"/>
  <c r="AG294"/>
  <c r="F297"/>
  <c r="H297" s="1"/>
  <c r="AG297"/>
  <c r="AO298"/>
  <c r="AK301"/>
  <c r="AC302"/>
  <c r="AC303"/>
  <c r="AK305"/>
  <c r="AC306"/>
  <c r="AC307"/>
  <c r="AO309"/>
  <c r="AG310"/>
  <c r="F311"/>
  <c r="J311" s="1"/>
  <c r="AG311"/>
  <c r="AG269"/>
  <c r="AG273"/>
  <c r="AG277"/>
  <c r="AG281"/>
  <c r="AG285"/>
  <c r="AO287"/>
  <c r="AK288"/>
  <c r="AO288"/>
  <c r="AO289"/>
  <c r="AG291"/>
  <c r="F292"/>
  <c r="J292" s="1"/>
  <c r="F293"/>
  <c r="H293" s="1"/>
  <c r="AG293"/>
  <c r="AO295"/>
  <c r="AK296"/>
  <c r="AO296"/>
  <c r="AO297"/>
  <c r="AG299"/>
  <c r="F300"/>
  <c r="J300" s="1"/>
  <c r="AO285"/>
  <c r="AG287"/>
  <c r="F288"/>
  <c r="J288" s="1"/>
  <c r="F289"/>
  <c r="H289" s="1"/>
  <c r="AG289"/>
  <c r="AO291"/>
  <c r="AK292"/>
  <c r="AO292"/>
  <c r="AO293"/>
  <c r="AG295"/>
  <c r="F296"/>
  <c r="H296" s="1"/>
  <c r="AO299"/>
  <c r="AK285"/>
  <c r="AC287"/>
  <c r="AC289"/>
  <c r="AK291"/>
  <c r="AK293"/>
  <c r="AC295"/>
  <c r="AC297"/>
  <c r="AK299"/>
  <c r="F269"/>
  <c r="AK269"/>
  <c r="AC272"/>
  <c r="F273"/>
  <c r="AK273"/>
  <c r="AC276"/>
  <c r="F277"/>
  <c r="AK277"/>
  <c r="AC280"/>
  <c r="F281"/>
  <c r="AK281"/>
  <c r="AC284"/>
  <c r="F285"/>
  <c r="AC288"/>
  <c r="AC292"/>
  <c r="AC296"/>
  <c r="AC300"/>
  <c r="AO305"/>
  <c r="AG306"/>
  <c r="F307"/>
  <c r="J307" s="1"/>
  <c r="AG307"/>
  <c r="AC309"/>
  <c r="F310"/>
  <c r="J310" s="1"/>
  <c r="AK310"/>
  <c r="AK311"/>
  <c r="AK272"/>
  <c r="AK276"/>
  <c r="AK280"/>
  <c r="AK284"/>
  <c r="F301"/>
  <c r="H301" s="1"/>
  <c r="AO302"/>
  <c r="F304"/>
  <c r="J304" s="1"/>
  <c r="AO269"/>
  <c r="AG272"/>
  <c r="AO273"/>
  <c r="AG276"/>
  <c r="AO277"/>
  <c r="AG280"/>
  <c r="AO281"/>
  <c r="AG284"/>
  <c r="AG288"/>
  <c r="AG292"/>
  <c r="AG296"/>
  <c r="AG300"/>
  <c r="AC301"/>
  <c r="AK302"/>
  <c r="AK303"/>
  <c r="AG305"/>
  <c r="AO306"/>
  <c r="AO307"/>
  <c r="F308"/>
  <c r="J308" s="1"/>
  <c r="AK309"/>
  <c r="AC310"/>
  <c r="AC311"/>
  <c r="AO301"/>
  <c r="AG302"/>
  <c r="F303"/>
  <c r="J303" s="1"/>
  <c r="AG303"/>
  <c r="AC305"/>
  <c r="F306"/>
  <c r="J306" s="1"/>
  <c r="AK306"/>
  <c r="AK307"/>
  <c r="AG309"/>
  <c r="AO310"/>
  <c r="AO311"/>
  <c r="AD260"/>
  <c r="AI260"/>
  <c r="AN260"/>
  <c r="AC265"/>
  <c r="F266"/>
  <c r="H266" s="1"/>
  <c r="AG266"/>
  <c r="AB260"/>
  <c r="AH260"/>
  <c r="AM260"/>
  <c r="AC263"/>
  <c r="E260"/>
  <c r="AA260"/>
  <c r="AG261"/>
  <c r="AL260"/>
  <c r="Z260"/>
  <c r="AE260"/>
  <c r="AJ260"/>
  <c r="D260"/>
  <c r="F265"/>
  <c r="J265" s="1"/>
  <c r="AF260"/>
  <c r="AC264"/>
  <c r="AG265"/>
  <c r="AC261"/>
  <c r="AG262"/>
  <c r="F263"/>
  <c r="J263" s="1"/>
  <c r="AC266"/>
  <c r="F261"/>
  <c r="H261" s="1"/>
  <c r="AO261"/>
  <c r="AO263"/>
  <c r="AK261"/>
  <c r="F262"/>
  <c r="J262" s="1"/>
  <c r="AK263"/>
  <c r="AG263"/>
  <c r="F264"/>
  <c r="J264" s="1"/>
  <c r="AK264"/>
  <c r="AO264"/>
  <c r="AG264"/>
  <c r="AC262"/>
  <c r="AO262"/>
  <c r="AK262"/>
  <c r="AO265"/>
  <c r="AO266"/>
  <c r="AG231"/>
  <c r="AK265"/>
  <c r="AK266"/>
  <c r="AO232"/>
  <c r="F231"/>
  <c r="J231" s="1"/>
  <c r="AC231"/>
  <c r="AO231"/>
  <c r="AK232"/>
  <c r="AC251"/>
  <c r="AO233"/>
  <c r="AK231"/>
  <c r="F232"/>
  <c r="J232" s="1"/>
  <c r="AC232"/>
  <c r="AG232"/>
  <c r="AK233"/>
  <c r="F251"/>
  <c r="H251" s="1"/>
  <c r="AK251"/>
  <c r="AO253"/>
  <c r="F233"/>
  <c r="J233" s="1"/>
  <c r="AG233"/>
  <c r="AC233"/>
  <c r="AG251"/>
  <c r="AG245"/>
  <c r="AK246"/>
  <c r="AO247"/>
  <c r="AC256"/>
  <c r="AO259"/>
  <c r="F246"/>
  <c r="J246" s="1"/>
  <c r="AK247"/>
  <c r="AO251"/>
  <c r="AG252"/>
  <c r="F253"/>
  <c r="J253" s="1"/>
  <c r="AC253"/>
  <c r="AO257"/>
  <c r="AK255"/>
  <c r="AO256"/>
  <c r="AG247"/>
  <c r="AO249"/>
  <c r="AC250"/>
  <c r="AK245"/>
  <c r="AO246"/>
  <c r="AC247"/>
  <c r="AK249"/>
  <c r="AO250"/>
  <c r="F252"/>
  <c r="J252" s="1"/>
  <c r="AK259"/>
  <c r="F259"/>
  <c r="J259" s="1"/>
  <c r="AO258"/>
  <c r="AK254"/>
  <c r="F257"/>
  <c r="J257" s="1"/>
  <c r="AG255"/>
  <c r="AK256"/>
  <c r="AG256"/>
  <c r="AK253"/>
  <c r="AG253"/>
  <c r="AC252"/>
  <c r="AO252"/>
  <c r="AK252"/>
  <c r="AK250"/>
  <c r="F250"/>
  <c r="H250" s="1"/>
  <c r="AG250"/>
  <c r="AG249"/>
  <c r="F249"/>
  <c r="H249" s="1"/>
  <c r="AC249"/>
  <c r="F247"/>
  <c r="H247" s="1"/>
  <c r="F245"/>
  <c r="J245" s="1"/>
  <c r="AC245"/>
  <c r="AG246"/>
  <c r="AO245"/>
  <c r="AC246"/>
  <c r="AO248"/>
  <c r="AK248"/>
  <c r="F254"/>
  <c r="J254" s="1"/>
  <c r="AG254"/>
  <c r="AK257"/>
  <c r="AK258"/>
  <c r="AC254"/>
  <c r="F255"/>
  <c r="J255" s="1"/>
  <c r="AC255"/>
  <c r="F256"/>
  <c r="H256" s="1"/>
  <c r="AG257"/>
  <c r="F258"/>
  <c r="H258" s="1"/>
  <c r="AG258"/>
  <c r="AG259"/>
  <c r="AO254"/>
  <c r="AO255"/>
  <c r="AC257"/>
  <c r="AC258"/>
  <c r="AC259"/>
  <c r="D235"/>
  <c r="AD235"/>
  <c r="AI235"/>
  <c r="AN235"/>
  <c r="E235"/>
  <c r="AB235"/>
  <c r="AH235"/>
  <c r="AM235"/>
  <c r="AA235"/>
  <c r="AF235"/>
  <c r="AL235"/>
  <c r="Z235"/>
  <c r="AE235"/>
  <c r="AJ235"/>
  <c r="AK237"/>
  <c r="AG237"/>
  <c r="AG240"/>
  <c r="AC237"/>
  <c r="AG238"/>
  <c r="F239"/>
  <c r="J239" s="1"/>
  <c r="AC239"/>
  <c r="AO241"/>
  <c r="AC236"/>
  <c r="F237"/>
  <c r="J237" s="1"/>
  <c r="AO237"/>
  <c r="AO239"/>
  <c r="AC240"/>
  <c r="F240"/>
  <c r="J240" s="1"/>
  <c r="AO240"/>
  <c r="AK241"/>
  <c r="AO236"/>
  <c r="F238"/>
  <c r="J238" s="1"/>
  <c r="AK240"/>
  <c r="F241"/>
  <c r="J241" s="1"/>
  <c r="AC238"/>
  <c r="AK236"/>
  <c r="AO238"/>
  <c r="AK239"/>
  <c r="F242"/>
  <c r="J242" s="1"/>
  <c r="AG242"/>
  <c r="F236"/>
  <c r="H236" s="1"/>
  <c r="AG236"/>
  <c r="AK238"/>
  <c r="AG239"/>
  <c r="AG241"/>
  <c r="AC241"/>
  <c r="AK242"/>
  <c r="AO228"/>
  <c r="AG230"/>
  <c r="AK225"/>
  <c r="AO226"/>
  <c r="AC242"/>
  <c r="AO242"/>
  <c r="F227"/>
  <c r="H227" s="1"/>
  <c r="AO225"/>
  <c r="AK226"/>
  <c r="F229"/>
  <c r="J229" s="1"/>
  <c r="AO229"/>
  <c r="F226"/>
  <c r="J226" s="1"/>
  <c r="AC228"/>
  <c r="AC226"/>
  <c r="AG227"/>
  <c r="AK229"/>
  <c r="AK228"/>
  <c r="AG228"/>
  <c r="AG226"/>
  <c r="AK227"/>
  <c r="AK230"/>
  <c r="AC227"/>
  <c r="F228"/>
  <c r="H228" s="1"/>
  <c r="AG229"/>
  <c r="F230"/>
  <c r="J230" s="1"/>
  <c r="AC230"/>
  <c r="AO227"/>
  <c r="AC229"/>
  <c r="AO230"/>
  <c r="F215"/>
  <c r="J215" s="1"/>
  <c r="AK215"/>
  <c r="AO216"/>
  <c r="AG215"/>
  <c r="AK216"/>
  <c r="F210"/>
  <c r="H210" s="1"/>
  <c r="F220"/>
  <c r="J220" s="1"/>
  <c r="AC215"/>
  <c r="F216"/>
  <c r="H216" s="1"/>
  <c r="AG216"/>
  <c r="AK217"/>
  <c r="F218"/>
  <c r="J218" s="1"/>
  <c r="AO215"/>
  <c r="AC216"/>
  <c r="F217"/>
  <c r="J217" s="1"/>
  <c r="AG217"/>
  <c r="AK218"/>
  <c r="AC217"/>
  <c r="AO217"/>
  <c r="AC219"/>
  <c r="AK220"/>
  <c r="AC218"/>
  <c r="AG218"/>
  <c r="F219"/>
  <c r="H219" s="1"/>
  <c r="AG219"/>
  <c r="AO218"/>
  <c r="AO219"/>
  <c r="AK219"/>
  <c r="AG220"/>
  <c r="AC220"/>
  <c r="AO209"/>
  <c r="AO220"/>
  <c r="AC210"/>
  <c r="F209"/>
  <c r="J209" s="1"/>
  <c r="AC209"/>
  <c r="AG208"/>
  <c r="AG210"/>
  <c r="AK210"/>
  <c r="AK209"/>
  <c r="AK211"/>
  <c r="AO210"/>
  <c r="AG209"/>
  <c r="F211"/>
  <c r="H211" s="1"/>
  <c r="F212"/>
  <c r="J212" s="1"/>
  <c r="AK208"/>
  <c r="AO211"/>
  <c r="AO212"/>
  <c r="F208"/>
  <c r="H208" s="1"/>
  <c r="AC208"/>
  <c r="AG211"/>
  <c r="AK212"/>
  <c r="AO208"/>
  <c r="AC211"/>
  <c r="AG212"/>
  <c r="AC212"/>
  <c r="F204"/>
  <c r="J204" s="1"/>
  <c r="AG192"/>
  <c r="F202"/>
  <c r="J202" s="1"/>
  <c r="AK203"/>
  <c r="AC204"/>
  <c r="AO201"/>
  <c r="AO204"/>
  <c r="F193"/>
  <c r="J193" s="1"/>
  <c r="AK201"/>
  <c r="AK204"/>
  <c r="AG204"/>
  <c r="AK202"/>
  <c r="AO203"/>
  <c r="F205"/>
  <c r="H205" s="1"/>
  <c r="F203"/>
  <c r="J203" s="1"/>
  <c r="AG203"/>
  <c r="AO202"/>
  <c r="AC203"/>
  <c r="AC192"/>
  <c r="AG205"/>
  <c r="AO192"/>
  <c r="AG202"/>
  <c r="AK192"/>
  <c r="AC202"/>
  <c r="F192"/>
  <c r="H192" s="1"/>
  <c r="AK194"/>
  <c r="AO193"/>
  <c r="AK205"/>
  <c r="AC205"/>
  <c r="AO205"/>
  <c r="AO194"/>
  <c r="AC193"/>
  <c r="AC195"/>
  <c r="F194"/>
  <c r="J194" s="1"/>
  <c r="AK193"/>
  <c r="F196"/>
  <c r="J196" s="1"/>
  <c r="AG193"/>
  <c r="AO195"/>
  <c r="AC196"/>
  <c r="AC170"/>
  <c r="AC174"/>
  <c r="AG197"/>
  <c r="F195"/>
  <c r="H195" s="1"/>
  <c r="AK195"/>
  <c r="AG194"/>
  <c r="AG195"/>
  <c r="AK196"/>
  <c r="AC194"/>
  <c r="AO196"/>
  <c r="AG196"/>
  <c r="F197"/>
  <c r="H197" s="1"/>
  <c r="AK197"/>
  <c r="AC197"/>
  <c r="AO197"/>
  <c r="AG170"/>
  <c r="AG174"/>
  <c r="AC181"/>
  <c r="F182"/>
  <c r="H182" s="1"/>
  <c r="AG182"/>
  <c r="AK183"/>
  <c r="AO170"/>
  <c r="F166"/>
  <c r="J166" s="1"/>
  <c r="AK170"/>
  <c r="AK186"/>
  <c r="AK171"/>
  <c r="AK172"/>
  <c r="AK173"/>
  <c r="AO174"/>
  <c r="F176"/>
  <c r="J176" s="1"/>
  <c r="AO176"/>
  <c r="AO177"/>
  <c r="F180"/>
  <c r="J180" s="1"/>
  <c r="F170"/>
  <c r="H170" s="1"/>
  <c r="F173"/>
  <c r="H173" s="1"/>
  <c r="AG173"/>
  <c r="AK174"/>
  <c r="AG183"/>
  <c r="AC183"/>
  <c r="AO184"/>
  <c r="AK185"/>
  <c r="AO186"/>
  <c r="F178"/>
  <c r="H178" s="1"/>
  <c r="AK180"/>
  <c r="AG181"/>
  <c r="AK182"/>
  <c r="AO183"/>
  <c r="F184"/>
  <c r="J184" s="1"/>
  <c r="AG185"/>
  <c r="AG180"/>
  <c r="F181"/>
  <c r="J181" s="1"/>
  <c r="AK184"/>
  <c r="AG186"/>
  <c r="AC187"/>
  <c r="AG188"/>
  <c r="F189"/>
  <c r="H189" s="1"/>
  <c r="AG189"/>
  <c r="AO178"/>
  <c r="AC179"/>
  <c r="AC180"/>
  <c r="AO181"/>
  <c r="AC182"/>
  <c r="F183"/>
  <c r="H183" s="1"/>
  <c r="AG184"/>
  <c r="F185"/>
  <c r="J185" s="1"/>
  <c r="AC185"/>
  <c r="AC186"/>
  <c r="F187"/>
  <c r="J187" s="1"/>
  <c r="AO180"/>
  <c r="AK181"/>
  <c r="AO182"/>
  <c r="AC184"/>
  <c r="AO185"/>
  <c r="AG177"/>
  <c r="AG172"/>
  <c r="AC172"/>
  <c r="AC173"/>
  <c r="F174"/>
  <c r="J174" s="1"/>
  <c r="AG171"/>
  <c r="F172"/>
  <c r="H172" s="1"/>
  <c r="AO171"/>
  <c r="AO172"/>
  <c r="AO173"/>
  <c r="AO179"/>
  <c r="AK179"/>
  <c r="AG175"/>
  <c r="F177"/>
  <c r="J177" s="1"/>
  <c r="F175"/>
  <c r="J175" s="1"/>
  <c r="AG179"/>
  <c r="AC175"/>
  <c r="AK176"/>
  <c r="AK177"/>
  <c r="AK178"/>
  <c r="AO175"/>
  <c r="AG176"/>
  <c r="AG178"/>
  <c r="AK175"/>
  <c r="AC176"/>
  <c r="AC177"/>
  <c r="AC178"/>
  <c r="F179"/>
  <c r="H179" s="1"/>
  <c r="AO187"/>
  <c r="AC188"/>
  <c r="AC189"/>
  <c r="AK187"/>
  <c r="AO188"/>
  <c r="AO189"/>
  <c r="F186"/>
  <c r="J186" s="1"/>
  <c r="AG187"/>
  <c r="F188"/>
  <c r="H188" s="1"/>
  <c r="AK188"/>
  <c r="AK189"/>
  <c r="AO166"/>
  <c r="AK167"/>
  <c r="AC166"/>
  <c r="F167"/>
  <c r="J167" s="1"/>
  <c r="AK166"/>
  <c r="AG166"/>
  <c r="F169"/>
  <c r="J169" s="1"/>
  <c r="AK168"/>
  <c r="AO167"/>
  <c r="AG167"/>
  <c r="AO168"/>
  <c r="AC167"/>
  <c r="AK156"/>
  <c r="AC169"/>
  <c r="F168"/>
  <c r="J168" s="1"/>
  <c r="AG168"/>
  <c r="AC168"/>
  <c r="F154"/>
  <c r="J154" s="1"/>
  <c r="AO169"/>
  <c r="AK169"/>
  <c r="F159"/>
  <c r="J159" s="1"/>
  <c r="F151"/>
  <c r="H151" s="1"/>
  <c r="F152"/>
  <c r="J152" s="1"/>
  <c r="AG169"/>
  <c r="AO151"/>
  <c r="AC152"/>
  <c r="F153"/>
  <c r="J153" s="1"/>
  <c r="AC155"/>
  <c r="F156"/>
  <c r="J156" s="1"/>
  <c r="AO156"/>
  <c r="AO158"/>
  <c r="AG156"/>
  <c r="AO161"/>
  <c r="AC151"/>
  <c r="AG152"/>
  <c r="AC153"/>
  <c r="AK154"/>
  <c r="AC156"/>
  <c r="AG157"/>
  <c r="AO153"/>
  <c r="AK153"/>
  <c r="F157"/>
  <c r="J157" s="1"/>
  <c r="AG153"/>
  <c r="AK158"/>
  <c r="AG158"/>
  <c r="AO157"/>
  <c r="AC157"/>
  <c r="AK157"/>
  <c r="AG155"/>
  <c r="AG154"/>
  <c r="F155"/>
  <c r="J155" s="1"/>
  <c r="AK151"/>
  <c r="AO152"/>
  <c r="AC154"/>
  <c r="AO155"/>
  <c r="AG151"/>
  <c r="AK152"/>
  <c r="AO154"/>
  <c r="AK155"/>
  <c r="AO159"/>
  <c r="AO160"/>
  <c r="AK161"/>
  <c r="AC161"/>
  <c r="AK160"/>
  <c r="F160"/>
  <c r="H160" s="1"/>
  <c r="AC160"/>
  <c r="AG160"/>
  <c r="F161"/>
  <c r="J161" s="1"/>
  <c r="AG161"/>
  <c r="F143"/>
  <c r="J143" s="1"/>
  <c r="F140"/>
  <c r="J140" s="1"/>
  <c r="AC159"/>
  <c r="AK159"/>
  <c r="AG159"/>
  <c r="AG142"/>
  <c r="AG139"/>
  <c r="AC140"/>
  <c r="F138"/>
  <c r="J138" s="1"/>
  <c r="AO142"/>
  <c r="AO139"/>
  <c r="AO140"/>
  <c r="AC142"/>
  <c r="AO141"/>
  <c r="F139"/>
  <c r="H139" s="1"/>
  <c r="AK139"/>
  <c r="AK142"/>
  <c r="AC139"/>
  <c r="F142"/>
  <c r="H142" s="1"/>
  <c r="AC141"/>
  <c r="AG144"/>
  <c r="F145"/>
  <c r="J145" s="1"/>
  <c r="AG138"/>
  <c r="AO143"/>
  <c r="AG141"/>
  <c r="F141"/>
  <c r="H141" s="1"/>
  <c r="AK140"/>
  <c r="AK141"/>
  <c r="AG140"/>
  <c r="AK138"/>
  <c r="AC143"/>
  <c r="AC144"/>
  <c r="AO145"/>
  <c r="AC138"/>
  <c r="AK143"/>
  <c r="F129"/>
  <c r="J129" s="1"/>
  <c r="F144"/>
  <c r="J144" s="1"/>
  <c r="AO138"/>
  <c r="AG143"/>
  <c r="AG146"/>
  <c r="AC145"/>
  <c r="AO144"/>
  <c r="AK145"/>
  <c r="AK146"/>
  <c r="AK144"/>
  <c r="AG145"/>
  <c r="F137"/>
  <c r="J137" s="1"/>
  <c r="AK136"/>
  <c r="AO137"/>
  <c r="F146"/>
  <c r="H146" s="1"/>
  <c r="AC146"/>
  <c r="AK137"/>
  <c r="AO146"/>
  <c r="AG137"/>
  <c r="AK123"/>
  <c r="AK135"/>
  <c r="AO136"/>
  <c r="AC137"/>
  <c r="F135"/>
  <c r="J135" s="1"/>
  <c r="AG136"/>
  <c r="AO123"/>
  <c r="AO135"/>
  <c r="F136"/>
  <c r="H136" s="1"/>
  <c r="AC136"/>
  <c r="AG120"/>
  <c r="AG135"/>
  <c r="F120"/>
  <c r="J120" s="1"/>
  <c r="AC135"/>
  <c r="AC123"/>
  <c r="AO125"/>
  <c r="AG147"/>
  <c r="AC147"/>
  <c r="AO147"/>
  <c r="F147"/>
  <c r="J147" s="1"/>
  <c r="AK147"/>
  <c r="AC126"/>
  <c r="F127"/>
  <c r="J127" s="1"/>
  <c r="AG128"/>
  <c r="AC120"/>
  <c r="AC121"/>
  <c r="AC122"/>
  <c r="F123"/>
  <c r="H123" s="1"/>
  <c r="F124"/>
  <c r="J124" s="1"/>
  <c r="AO122"/>
  <c r="AG123"/>
  <c r="AG124"/>
  <c r="F125"/>
  <c r="J125" s="1"/>
  <c r="AC125"/>
  <c r="AG130"/>
  <c r="AK129"/>
  <c r="AO126"/>
  <c r="F126"/>
  <c r="H126" s="1"/>
  <c r="AK126"/>
  <c r="AK122"/>
  <c r="AO124"/>
  <c r="AK125"/>
  <c r="AC124"/>
  <c r="AG126"/>
  <c r="AO127"/>
  <c r="AK128"/>
  <c r="F122"/>
  <c r="H122" s="1"/>
  <c r="AG122"/>
  <c r="AK124"/>
  <c r="AG125"/>
  <c r="AK121"/>
  <c r="AO121"/>
  <c r="F121"/>
  <c r="J121" s="1"/>
  <c r="AG121"/>
  <c r="AO120"/>
  <c r="AK120"/>
  <c r="AG129"/>
  <c r="AK127"/>
  <c r="AC129"/>
  <c r="F130"/>
  <c r="J130" s="1"/>
  <c r="AC130"/>
  <c r="AG127"/>
  <c r="F128"/>
  <c r="H128" s="1"/>
  <c r="AC128"/>
  <c r="AO129"/>
  <c r="AC127"/>
  <c r="AO128"/>
  <c r="AO130"/>
  <c r="AK130"/>
  <c r="F113"/>
  <c r="J113" s="1"/>
  <c r="F111"/>
  <c r="J111" s="1"/>
  <c r="F114"/>
  <c r="J114" s="1"/>
  <c r="F112"/>
  <c r="H112" s="1"/>
  <c r="F109"/>
  <c r="J109" s="1"/>
  <c r="AO109"/>
  <c r="AC110"/>
  <c r="AO110"/>
  <c r="AO113"/>
  <c r="AC114"/>
  <c r="AK110"/>
  <c r="AG111"/>
  <c r="AC112"/>
  <c r="F116"/>
  <c r="H116" s="1"/>
  <c r="AK113"/>
  <c r="AO114"/>
  <c r="AG110"/>
  <c r="AO112"/>
  <c r="AK114"/>
  <c r="AK112"/>
  <c r="AG114"/>
  <c r="AG112"/>
  <c r="AO111"/>
  <c r="AC111"/>
  <c r="AK111"/>
  <c r="AC109"/>
  <c r="F110"/>
  <c r="J110" s="1"/>
  <c r="AK109"/>
  <c r="AG109"/>
  <c r="AG113"/>
  <c r="F99"/>
  <c r="J99" s="1"/>
  <c r="AC113"/>
  <c r="H113"/>
  <c r="AO115"/>
  <c r="AK116"/>
  <c r="AC108"/>
  <c r="AC115"/>
  <c r="AO108"/>
  <c r="AK108"/>
  <c r="AK115"/>
  <c r="AO116"/>
  <c r="F108"/>
  <c r="J108" s="1"/>
  <c r="AG108"/>
  <c r="F115"/>
  <c r="H115" s="1"/>
  <c r="AG115"/>
  <c r="AK99"/>
  <c r="AO97"/>
  <c r="F98"/>
  <c r="H98" s="1"/>
  <c r="AC98"/>
  <c r="AG116"/>
  <c r="AC116"/>
  <c r="AG99"/>
  <c r="AK97"/>
  <c r="AO98"/>
  <c r="AO104"/>
  <c r="AC99"/>
  <c r="AG97"/>
  <c r="AK98"/>
  <c r="AO99"/>
  <c r="F97"/>
  <c r="J97" s="1"/>
  <c r="AC97"/>
  <c r="AG98"/>
  <c r="F105"/>
  <c r="H105" s="1"/>
  <c r="AG102"/>
  <c r="AG105"/>
  <c r="AC104"/>
  <c r="AK104"/>
  <c r="AK102"/>
  <c r="F104"/>
  <c r="H104" s="1"/>
  <c r="AG104"/>
  <c r="AO105"/>
  <c r="AK105"/>
  <c r="AC105"/>
  <c r="F100"/>
  <c r="J100" s="1"/>
  <c r="AK101"/>
  <c r="AO100"/>
  <c r="F102"/>
  <c r="H102" s="1"/>
  <c r="AC102"/>
  <c r="AO102"/>
  <c r="F101"/>
  <c r="H101" s="1"/>
  <c r="AO101"/>
  <c r="AC100"/>
  <c r="AK100"/>
  <c r="AG100"/>
  <c r="AG101"/>
  <c r="AC101"/>
  <c r="AK94"/>
  <c r="F94"/>
  <c r="H94" s="1"/>
  <c r="AK93"/>
  <c r="F91"/>
  <c r="J91" s="1"/>
  <c r="AK92"/>
  <c r="F73"/>
  <c r="J73" s="1"/>
  <c r="F77"/>
  <c r="J77" s="1"/>
  <c r="AG92"/>
  <c r="AO93"/>
  <c r="AC94"/>
  <c r="AG94"/>
  <c r="F93"/>
  <c r="H93" s="1"/>
  <c r="AC93"/>
  <c r="AO95"/>
  <c r="AO94"/>
  <c r="AG93"/>
  <c r="F92"/>
  <c r="H92" s="1"/>
  <c r="AC92"/>
  <c r="AC91"/>
  <c r="AO92"/>
  <c r="AG91"/>
  <c r="AO91"/>
  <c r="AK91"/>
  <c r="AC95"/>
  <c r="AG95"/>
  <c r="F95"/>
  <c r="J95" s="1"/>
  <c r="AK86"/>
  <c r="AK95"/>
  <c r="F84"/>
  <c r="J84" s="1"/>
  <c r="AK87"/>
  <c r="AO86"/>
  <c r="AG86"/>
  <c r="F78"/>
  <c r="J78" s="1"/>
  <c r="AG73"/>
  <c r="AK74"/>
  <c r="AO75"/>
  <c r="AC76"/>
  <c r="AK84"/>
  <c r="F86"/>
  <c r="J86" s="1"/>
  <c r="AC86"/>
  <c r="AO87"/>
  <c r="AG87"/>
  <c r="AO84"/>
  <c r="F87"/>
  <c r="J87" s="1"/>
  <c r="AC87"/>
  <c r="AG84"/>
  <c r="AC84"/>
  <c r="F76"/>
  <c r="J76" s="1"/>
  <c r="AG76"/>
  <c r="AO76"/>
  <c r="AK76"/>
  <c r="AC77"/>
  <c r="AK78"/>
  <c r="AC73"/>
  <c r="F74"/>
  <c r="J74" s="1"/>
  <c r="AG74"/>
  <c r="AK75"/>
  <c r="AO77"/>
  <c r="AC74"/>
  <c r="F75"/>
  <c r="H75" s="1"/>
  <c r="AG75"/>
  <c r="AK77"/>
  <c r="AK73"/>
  <c r="AO73"/>
  <c r="AO74"/>
  <c r="AC75"/>
  <c r="AG77"/>
  <c r="AK79"/>
  <c r="AO78"/>
  <c r="F79"/>
  <c r="H79" s="1"/>
  <c r="AG78"/>
  <c r="F81"/>
  <c r="J81" s="1"/>
  <c r="AK80"/>
  <c r="AO79"/>
  <c r="AC78"/>
  <c r="F65"/>
  <c r="H65" s="1"/>
  <c r="F80"/>
  <c r="J80" s="1"/>
  <c r="AG79"/>
  <c r="AK81"/>
  <c r="AO80"/>
  <c r="AC79"/>
  <c r="F82"/>
  <c r="J82" s="1"/>
  <c r="AG80"/>
  <c r="AO81"/>
  <c r="AC80"/>
  <c r="AK72"/>
  <c r="AC82"/>
  <c r="AG81"/>
  <c r="F72"/>
  <c r="J72" s="1"/>
  <c r="AC81"/>
  <c r="F63"/>
  <c r="J63" s="1"/>
  <c r="AG63"/>
  <c r="AO72"/>
  <c r="AG82"/>
  <c r="AG72"/>
  <c r="AO82"/>
  <c r="F64"/>
  <c r="J64" s="1"/>
  <c r="AC72"/>
  <c r="AK82"/>
  <c r="AK63"/>
  <c r="AC63"/>
  <c r="AO63"/>
  <c r="AO64"/>
  <c r="AG64"/>
  <c r="F66"/>
  <c r="J66" s="1"/>
  <c r="AK65"/>
  <c r="F67"/>
  <c r="J67" s="1"/>
  <c r="AO65"/>
  <c r="AG65"/>
  <c r="AC65"/>
  <c r="AO66"/>
  <c r="AG66"/>
  <c r="AK66"/>
  <c r="AK67"/>
  <c r="AC66"/>
  <c r="AO67"/>
  <c r="AG67"/>
  <c r="AK68"/>
  <c r="AC67"/>
  <c r="F70"/>
  <c r="J70" s="1"/>
  <c r="AG70"/>
  <c r="AK69"/>
  <c r="AO68"/>
  <c r="AG68"/>
  <c r="F55"/>
  <c r="J55" s="1"/>
  <c r="F71"/>
  <c r="H71" s="1"/>
  <c r="AK70"/>
  <c r="AO69"/>
  <c r="F68"/>
  <c r="H68" s="1"/>
  <c r="AC68"/>
  <c r="AK71"/>
  <c r="AC70"/>
  <c r="AG69"/>
  <c r="AO70"/>
  <c r="AO71"/>
  <c r="AC71"/>
  <c r="AK57"/>
  <c r="AC55"/>
  <c r="AG71"/>
  <c r="AK55"/>
  <c r="AG55"/>
  <c r="AO55"/>
  <c r="F56"/>
  <c r="J56" s="1"/>
  <c r="AO56"/>
  <c r="F57"/>
  <c r="J57" s="1"/>
  <c r="AK56"/>
  <c r="AK58"/>
  <c r="AO57"/>
  <c r="AC56"/>
  <c r="AG56"/>
  <c r="F58"/>
  <c r="J58" s="1"/>
  <c r="AG57"/>
  <c r="F60"/>
  <c r="J60" s="1"/>
  <c r="AK59"/>
  <c r="AO58"/>
  <c r="AC57"/>
  <c r="F52"/>
  <c r="J52" s="1"/>
  <c r="AG58"/>
  <c r="AC60"/>
  <c r="AO59"/>
  <c r="AC58"/>
  <c r="AO60"/>
  <c r="AK61"/>
  <c r="AK60"/>
  <c r="AG59"/>
  <c r="AK53"/>
  <c r="F61"/>
  <c r="J61" s="1"/>
  <c r="AG61"/>
  <c r="AG60"/>
  <c r="F59"/>
  <c r="J59" s="1"/>
  <c r="AC59"/>
  <c r="AK52"/>
  <c r="H60"/>
  <c r="F53"/>
  <c r="J53" s="1"/>
  <c r="AG53"/>
  <c r="AC61"/>
  <c r="AO61"/>
  <c r="F50"/>
  <c r="H50" s="1"/>
  <c r="AG52"/>
  <c r="AC52"/>
  <c r="AO52"/>
  <c r="AO53"/>
  <c r="F48"/>
  <c r="J48" s="1"/>
  <c r="AC53"/>
  <c r="AG49"/>
  <c r="AK48"/>
  <c r="AO50"/>
  <c r="AG45"/>
  <c r="AK49"/>
  <c r="AO48"/>
  <c r="AC50"/>
  <c r="AK50"/>
  <c r="AG50"/>
  <c r="AC49"/>
  <c r="AO49"/>
  <c r="AC48"/>
  <c r="AG48"/>
  <c r="AC45"/>
  <c r="F49"/>
  <c r="J49" s="1"/>
  <c r="AK40"/>
  <c r="F40"/>
  <c r="H40" s="1"/>
  <c r="AK45"/>
  <c r="AK38"/>
  <c r="AO37"/>
  <c r="AO40"/>
  <c r="AG40"/>
  <c r="AC40"/>
  <c r="AO41"/>
  <c r="AG42"/>
  <c r="AK41"/>
  <c r="F41"/>
  <c r="H41" s="1"/>
  <c r="AG41"/>
  <c r="AC41"/>
  <c r="AK43"/>
  <c r="AO42"/>
  <c r="AK42"/>
  <c r="F43"/>
  <c r="H43" s="1"/>
  <c r="AO43"/>
  <c r="F42"/>
  <c r="J42" s="1"/>
  <c r="AC42"/>
  <c r="F37"/>
  <c r="J37" s="1"/>
  <c r="AG43"/>
  <c r="AC43"/>
  <c r="F38"/>
  <c r="H38" s="1"/>
  <c r="AO38"/>
  <c r="AC37"/>
  <c r="AG39"/>
  <c r="F39"/>
  <c r="H39" s="1"/>
  <c r="AK37"/>
  <c r="AG37"/>
  <c r="AK39"/>
  <c r="F35"/>
  <c r="H35" s="1"/>
  <c r="AO39"/>
  <c r="AG38"/>
  <c r="AG34"/>
  <c r="AC39"/>
  <c r="AC38"/>
  <c r="AK32"/>
  <c r="AG32"/>
  <c r="AC34"/>
  <c r="AG35"/>
  <c r="AO34"/>
  <c r="F34"/>
  <c r="H34" s="1"/>
  <c r="AK34"/>
  <c r="AK35"/>
  <c r="AO35"/>
  <c r="AC35"/>
  <c r="F31"/>
  <c r="H31" s="1"/>
  <c r="AK30"/>
  <c r="F30"/>
  <c r="H30" s="1"/>
  <c r="AK33"/>
  <c r="AO32"/>
  <c r="AO33"/>
  <c r="F33"/>
  <c r="J33" s="1"/>
  <c r="AG33"/>
  <c r="AO30"/>
  <c r="AC33"/>
  <c r="AG30"/>
  <c r="AG31"/>
  <c r="AC30"/>
  <c r="AO31"/>
  <c r="AK31"/>
  <c r="AC31"/>
  <c r="AO27"/>
  <c r="AK27"/>
  <c r="AO29"/>
  <c r="AK29"/>
  <c r="AG29"/>
  <c r="F25"/>
  <c r="H25" s="1"/>
  <c r="AO25"/>
  <c r="F26"/>
  <c r="J26" s="1"/>
  <c r="AC26"/>
  <c r="AG27"/>
  <c r="AO26"/>
  <c r="AK26"/>
  <c r="AG26"/>
  <c r="F19"/>
  <c r="J19" s="1"/>
  <c r="F24"/>
  <c r="J24" s="1"/>
  <c r="AO24"/>
  <c r="AC25"/>
  <c r="AK25"/>
  <c r="AG25"/>
  <c r="AG19"/>
  <c r="AO22"/>
  <c r="AC22"/>
  <c r="AC24"/>
  <c r="AK24"/>
  <c r="AG24"/>
  <c r="AG22"/>
  <c r="F22"/>
  <c r="J22" s="1"/>
  <c r="AO20"/>
  <c r="AK22"/>
  <c r="F20"/>
  <c r="H20" s="1"/>
  <c r="AC20"/>
  <c r="AK20"/>
  <c r="AG20"/>
  <c r="AK19"/>
  <c r="AO19"/>
  <c r="AC19"/>
  <c r="AK17"/>
  <c r="AO18"/>
  <c r="AK18"/>
  <c r="F23"/>
  <c r="J23" s="1"/>
  <c r="F17"/>
  <c r="J17" s="1"/>
  <c r="F18"/>
  <c r="J18" s="1"/>
  <c r="AC18"/>
  <c r="AG18"/>
  <c r="AK16"/>
  <c r="AO17"/>
  <c r="AG23"/>
  <c r="AO16"/>
  <c r="AC17"/>
  <c r="AG17"/>
  <c r="AK23"/>
  <c r="AO23"/>
  <c r="F16"/>
  <c r="J16" s="1"/>
  <c r="AC23"/>
  <c r="AC16"/>
  <c r="AG16"/>
  <c r="AO15"/>
  <c r="AK15"/>
  <c r="AG15"/>
  <c r="AN542"/>
  <c r="AN541" s="1"/>
  <c r="AM542"/>
  <c r="AM541" s="1"/>
  <c r="AL542"/>
  <c r="AL541" s="1"/>
  <c r="AJ542"/>
  <c r="AJ541" s="1"/>
  <c r="AI542"/>
  <c r="AI541" s="1"/>
  <c r="AH542"/>
  <c r="AH541" s="1"/>
  <c r="AF542"/>
  <c r="AF541" s="1"/>
  <c r="AE542"/>
  <c r="AE541" s="1"/>
  <c r="AD542"/>
  <c r="AD541" s="1"/>
  <c r="AB542"/>
  <c r="AB541" s="1"/>
  <c r="AA542"/>
  <c r="AA541" s="1"/>
  <c r="Z542"/>
  <c r="Z541" s="1"/>
  <c r="E542"/>
  <c r="D542"/>
  <c r="D541" s="1"/>
  <c r="AN528"/>
  <c r="AM528"/>
  <c r="AL528"/>
  <c r="AJ528"/>
  <c r="AI528"/>
  <c r="AH528"/>
  <c r="AH527" s="1"/>
  <c r="AF528"/>
  <c r="AE528"/>
  <c r="AD528"/>
  <c r="AD527" s="1"/>
  <c r="AB528"/>
  <c r="AA528"/>
  <c r="Z528"/>
  <c r="E528"/>
  <c r="D528"/>
  <c r="AN509"/>
  <c r="AM509"/>
  <c r="AL509"/>
  <c r="AJ509"/>
  <c r="AI509"/>
  <c r="AH509"/>
  <c r="AF509"/>
  <c r="AE509"/>
  <c r="AD509"/>
  <c r="AB509"/>
  <c r="AA509"/>
  <c r="Z509"/>
  <c r="E509"/>
  <c r="D509"/>
  <c r="AN501"/>
  <c r="AM501"/>
  <c r="AL501"/>
  <c r="AL500" s="1"/>
  <c r="AJ501"/>
  <c r="AI501"/>
  <c r="AH501"/>
  <c r="AH500" s="1"/>
  <c r="AF501"/>
  <c r="AF500" s="1"/>
  <c r="AE501"/>
  <c r="AD501"/>
  <c r="AD500" s="1"/>
  <c r="AB501"/>
  <c r="AA501"/>
  <c r="AA500" s="1"/>
  <c r="Z501"/>
  <c r="Z500" s="1"/>
  <c r="E501"/>
  <c r="D501"/>
  <c r="AN403"/>
  <c r="AM403"/>
  <c r="AL403"/>
  <c r="AJ403"/>
  <c r="AI403"/>
  <c r="AH403"/>
  <c r="AF403"/>
  <c r="AE403"/>
  <c r="AD403"/>
  <c r="AB403"/>
  <c r="AA403"/>
  <c r="Z403"/>
  <c r="E403"/>
  <c r="D403"/>
  <c r="AN498"/>
  <c r="AN489" s="1"/>
  <c r="AM498"/>
  <c r="AM489" s="1"/>
  <c r="AL498"/>
  <c r="AL489" s="1"/>
  <c r="AJ498"/>
  <c r="AJ489" s="1"/>
  <c r="AI498"/>
  <c r="AI489" s="1"/>
  <c r="AH498"/>
  <c r="AH489" s="1"/>
  <c r="AF498"/>
  <c r="AF489" s="1"/>
  <c r="AE498"/>
  <c r="AE489" s="1"/>
  <c r="AD498"/>
  <c r="AD489" s="1"/>
  <c r="AB498"/>
  <c r="AB489" s="1"/>
  <c r="AA498"/>
  <c r="AA489" s="1"/>
  <c r="Z498"/>
  <c r="Z489" s="1"/>
  <c r="E498"/>
  <c r="E489" s="1"/>
  <c r="D498"/>
  <c r="D489" s="1"/>
  <c r="AN488"/>
  <c r="AN485" s="1"/>
  <c r="AM488"/>
  <c r="AM485" s="1"/>
  <c r="AL488"/>
  <c r="AL485" s="1"/>
  <c r="AJ488"/>
  <c r="AJ485" s="1"/>
  <c r="AI488"/>
  <c r="AI485" s="1"/>
  <c r="AH488"/>
  <c r="AH485" s="1"/>
  <c r="AF488"/>
  <c r="AF485" s="1"/>
  <c r="AE488"/>
  <c r="AE485" s="1"/>
  <c r="AD488"/>
  <c r="AD485" s="1"/>
  <c r="AB488"/>
  <c r="AB485" s="1"/>
  <c r="AA488"/>
  <c r="AA485" s="1"/>
  <c r="Z488"/>
  <c r="Z485" s="1"/>
  <c r="E488"/>
  <c r="E485" s="1"/>
  <c r="D488"/>
  <c r="D485" s="1"/>
  <c r="AN469"/>
  <c r="AN467" s="1"/>
  <c r="AM469"/>
  <c r="AM467" s="1"/>
  <c r="AL469"/>
  <c r="AL467" s="1"/>
  <c r="AJ469"/>
  <c r="AJ467" s="1"/>
  <c r="AI469"/>
  <c r="AI467" s="1"/>
  <c r="AH469"/>
  <c r="AH467" s="1"/>
  <c r="AF469"/>
  <c r="AF467" s="1"/>
  <c r="AE469"/>
  <c r="AE467" s="1"/>
  <c r="AD469"/>
  <c r="AD467" s="1"/>
  <c r="AB469"/>
  <c r="AB467" s="1"/>
  <c r="AA469"/>
  <c r="AA467" s="1"/>
  <c r="Z469"/>
  <c r="Z467" s="1"/>
  <c r="E469"/>
  <c r="E467" s="1"/>
  <c r="D469"/>
  <c r="D467" s="1"/>
  <c r="AN466"/>
  <c r="AN459" s="1"/>
  <c r="AM466"/>
  <c r="AM459" s="1"/>
  <c r="AL466"/>
  <c r="AL459" s="1"/>
  <c r="AJ466"/>
  <c r="AJ459" s="1"/>
  <c r="AI466"/>
  <c r="AI459" s="1"/>
  <c r="AH466"/>
  <c r="AH459" s="1"/>
  <c r="AF466"/>
  <c r="AF459" s="1"/>
  <c r="AE466"/>
  <c r="AE459" s="1"/>
  <c r="AD466"/>
  <c r="AD459" s="1"/>
  <c r="AB466"/>
  <c r="AB459" s="1"/>
  <c r="AA466"/>
  <c r="AA459" s="1"/>
  <c r="Z466"/>
  <c r="Z459" s="1"/>
  <c r="E466"/>
  <c r="E459" s="1"/>
  <c r="D466"/>
  <c r="D459" s="1"/>
  <c r="AN458"/>
  <c r="AM458"/>
  <c r="AL458"/>
  <c r="AJ458"/>
  <c r="AI458"/>
  <c r="AH458"/>
  <c r="AF458"/>
  <c r="AE458"/>
  <c r="AD458"/>
  <c r="AB458"/>
  <c r="AA458"/>
  <c r="Z458"/>
  <c r="E458"/>
  <c r="D458"/>
  <c r="AN457"/>
  <c r="AM457"/>
  <c r="AL457"/>
  <c r="AJ457"/>
  <c r="AI457"/>
  <c r="AH457"/>
  <c r="AF457"/>
  <c r="AE457"/>
  <c r="AD457"/>
  <c r="AB457"/>
  <c r="AA457"/>
  <c r="Z457"/>
  <c r="E457"/>
  <c r="D457"/>
  <c r="AN399"/>
  <c r="AM399"/>
  <c r="AL399"/>
  <c r="AJ399"/>
  <c r="AI399"/>
  <c r="AH399"/>
  <c r="AF399"/>
  <c r="AE399"/>
  <c r="AD399"/>
  <c r="AB399"/>
  <c r="AA399"/>
  <c r="Z399"/>
  <c r="E399"/>
  <c r="D399"/>
  <c r="AN344"/>
  <c r="AM344"/>
  <c r="AL344"/>
  <c r="AJ344"/>
  <c r="AI344"/>
  <c r="AH344"/>
  <c r="AF344"/>
  <c r="AE344"/>
  <c r="AD344"/>
  <c r="AB344"/>
  <c r="AA344"/>
  <c r="Z344"/>
  <c r="E344"/>
  <c r="D344"/>
  <c r="AN338"/>
  <c r="AM338"/>
  <c r="AL338"/>
  <c r="AJ338"/>
  <c r="AI338"/>
  <c r="AH338"/>
  <c r="AF338"/>
  <c r="AE338"/>
  <c r="AD338"/>
  <c r="AB338"/>
  <c r="AA338"/>
  <c r="Z338"/>
  <c r="E338"/>
  <c r="D338"/>
  <c r="AN335"/>
  <c r="AM335"/>
  <c r="AL335"/>
  <c r="AJ335"/>
  <c r="AI335"/>
  <c r="AH335"/>
  <c r="AF335"/>
  <c r="AE335"/>
  <c r="AD335"/>
  <c r="AB335"/>
  <c r="AA335"/>
  <c r="Z335"/>
  <c r="E335"/>
  <c r="D335"/>
  <c r="AN330"/>
  <c r="AM330"/>
  <c r="AL330"/>
  <c r="AJ330"/>
  <c r="AI330"/>
  <c r="AH330"/>
  <c r="AF330"/>
  <c r="AE330"/>
  <c r="AD330"/>
  <c r="AB330"/>
  <c r="AA330"/>
  <c r="Z330"/>
  <c r="E330"/>
  <c r="D330"/>
  <c r="AN395"/>
  <c r="AM395"/>
  <c r="AL395"/>
  <c r="AJ395"/>
  <c r="AI395"/>
  <c r="AH395"/>
  <c r="AF395"/>
  <c r="AE395"/>
  <c r="AD395"/>
  <c r="AB395"/>
  <c r="AA395"/>
  <c r="Z395"/>
  <c r="E395"/>
  <c r="D395"/>
  <c r="AN390"/>
  <c r="AM390"/>
  <c r="AL390"/>
  <c r="AJ390"/>
  <c r="AI390"/>
  <c r="AH390"/>
  <c r="AE390"/>
  <c r="AD390"/>
  <c r="AB390"/>
  <c r="AA390"/>
  <c r="Z390"/>
  <c r="D390"/>
  <c r="AN346"/>
  <c r="AM346"/>
  <c r="AL346"/>
  <c r="AJ346"/>
  <c r="AI346"/>
  <c r="AH346"/>
  <c r="AF346"/>
  <c r="AE346"/>
  <c r="AD346"/>
  <c r="AB346"/>
  <c r="AA346"/>
  <c r="Z346"/>
  <c r="E346"/>
  <c r="D346"/>
  <c r="AN339"/>
  <c r="AM339"/>
  <c r="AL339"/>
  <c r="AJ339"/>
  <c r="AI339"/>
  <c r="AH339"/>
  <c r="AF339"/>
  <c r="AE339"/>
  <c r="AD339"/>
  <c r="AB339"/>
  <c r="AA339"/>
  <c r="Z339"/>
  <c r="E339"/>
  <c r="D339"/>
  <c r="AN329"/>
  <c r="AM329"/>
  <c r="AL329"/>
  <c r="AJ329"/>
  <c r="AI329"/>
  <c r="AH329"/>
  <c r="AF329"/>
  <c r="AE329"/>
  <c r="AD329"/>
  <c r="AB329"/>
  <c r="AA329"/>
  <c r="Z329"/>
  <c r="E329"/>
  <c r="D329"/>
  <c r="AN234"/>
  <c r="AM234"/>
  <c r="AL234"/>
  <c r="AJ234"/>
  <c r="AI234"/>
  <c r="AH234"/>
  <c r="AF234"/>
  <c r="AE234"/>
  <c r="AD234"/>
  <c r="AB234"/>
  <c r="AA234"/>
  <c r="Z234"/>
  <c r="AN313"/>
  <c r="AM313"/>
  <c r="AL313"/>
  <c r="AJ313"/>
  <c r="AI313"/>
  <c r="AH313"/>
  <c r="AF313"/>
  <c r="AE313"/>
  <c r="AD313"/>
  <c r="AB313"/>
  <c r="AA313"/>
  <c r="Z313"/>
  <c r="E313"/>
  <c r="D313"/>
  <c r="AN268"/>
  <c r="AM268"/>
  <c r="AL268"/>
  <c r="AJ268"/>
  <c r="AI268"/>
  <c r="AH268"/>
  <c r="AF268"/>
  <c r="AE268"/>
  <c r="AD268"/>
  <c r="AB268"/>
  <c r="AA268"/>
  <c r="Z268"/>
  <c r="E268"/>
  <c r="D268"/>
  <c r="AN244"/>
  <c r="AM244"/>
  <c r="AL244"/>
  <c r="AJ244"/>
  <c r="AI244"/>
  <c r="AH244"/>
  <c r="AF244"/>
  <c r="AE244"/>
  <c r="AD244"/>
  <c r="AB244"/>
  <c r="AA244"/>
  <c r="Z244"/>
  <c r="E244"/>
  <c r="D244"/>
  <c r="AN224"/>
  <c r="AM224"/>
  <c r="AL224"/>
  <c r="AJ224"/>
  <c r="AI224"/>
  <c r="AH224"/>
  <c r="AF224"/>
  <c r="AE224"/>
  <c r="AD224"/>
  <c r="AB224"/>
  <c r="AA224"/>
  <c r="Z224"/>
  <c r="E224"/>
  <c r="D224"/>
  <c r="AN206"/>
  <c r="AM206"/>
  <c r="AL206"/>
  <c r="AJ206"/>
  <c r="AI206"/>
  <c r="AH206"/>
  <c r="AF206"/>
  <c r="AE206"/>
  <c r="AD206"/>
  <c r="AB206"/>
  <c r="AA206"/>
  <c r="Z206"/>
  <c r="AN200"/>
  <c r="AM200"/>
  <c r="AL200"/>
  <c r="AJ200"/>
  <c r="AI200"/>
  <c r="AH200"/>
  <c r="AF200"/>
  <c r="AE200"/>
  <c r="AD200"/>
  <c r="AB200"/>
  <c r="AA200"/>
  <c r="Z200"/>
  <c r="E200"/>
  <c r="D200"/>
  <c r="AN198"/>
  <c r="AN191" s="1"/>
  <c r="AM198"/>
  <c r="AM191" s="1"/>
  <c r="AL198"/>
  <c r="AL191" s="1"/>
  <c r="AJ198"/>
  <c r="AJ191" s="1"/>
  <c r="AI198"/>
  <c r="AI191" s="1"/>
  <c r="AH198"/>
  <c r="AH191" s="1"/>
  <c r="AF198"/>
  <c r="AF191" s="1"/>
  <c r="AE198"/>
  <c r="AE191" s="1"/>
  <c r="AD198"/>
  <c r="AD191" s="1"/>
  <c r="AB198"/>
  <c r="AB191" s="1"/>
  <c r="AA198"/>
  <c r="AA191" s="1"/>
  <c r="Z198"/>
  <c r="Z191" s="1"/>
  <c r="E191"/>
  <c r="AN221"/>
  <c r="AN214" s="1"/>
  <c r="AM221"/>
  <c r="AM214" s="1"/>
  <c r="AL221"/>
  <c r="AL214" s="1"/>
  <c r="AJ221"/>
  <c r="AJ214" s="1"/>
  <c r="AI221"/>
  <c r="AI214" s="1"/>
  <c r="AH221"/>
  <c r="AH214" s="1"/>
  <c r="AF221"/>
  <c r="AF214" s="1"/>
  <c r="AE221"/>
  <c r="AE214" s="1"/>
  <c r="AD221"/>
  <c r="AD214" s="1"/>
  <c r="AB221"/>
  <c r="AB214" s="1"/>
  <c r="AA221"/>
  <c r="AA214" s="1"/>
  <c r="Z221"/>
  <c r="Z214" s="1"/>
  <c r="E214"/>
  <c r="D214"/>
  <c r="AN213"/>
  <c r="AN207" s="1"/>
  <c r="AM213"/>
  <c r="AM207" s="1"/>
  <c r="AL213"/>
  <c r="AL207" s="1"/>
  <c r="AJ213"/>
  <c r="AJ207" s="1"/>
  <c r="AI213"/>
  <c r="AI207" s="1"/>
  <c r="AH213"/>
  <c r="AH207" s="1"/>
  <c r="AF213"/>
  <c r="AF207" s="1"/>
  <c r="AE213"/>
  <c r="AE207" s="1"/>
  <c r="AD213"/>
  <c r="AD207" s="1"/>
  <c r="AB213"/>
  <c r="AB207" s="1"/>
  <c r="AA213"/>
  <c r="AA207" s="1"/>
  <c r="Z213"/>
  <c r="Z207" s="1"/>
  <c r="E207"/>
  <c r="D207"/>
  <c r="AN165"/>
  <c r="AM165"/>
  <c r="AL165"/>
  <c r="AJ165"/>
  <c r="AI165"/>
  <c r="AH165"/>
  <c r="AF165"/>
  <c r="AE165"/>
  <c r="AD165"/>
  <c r="AB165"/>
  <c r="AA165"/>
  <c r="Z165"/>
  <c r="E165"/>
  <c r="D165"/>
  <c r="AN163"/>
  <c r="AM163"/>
  <c r="AL163"/>
  <c r="AJ163"/>
  <c r="AI163"/>
  <c r="AH163"/>
  <c r="AF163"/>
  <c r="AE163"/>
  <c r="AD163"/>
  <c r="AB163"/>
  <c r="AA163"/>
  <c r="Z163"/>
  <c r="AN162"/>
  <c r="AM162"/>
  <c r="AL162"/>
  <c r="AJ162"/>
  <c r="AI162"/>
  <c r="AH162"/>
  <c r="AF162"/>
  <c r="AE162"/>
  <c r="AD162"/>
  <c r="AB162"/>
  <c r="AA162"/>
  <c r="AN150"/>
  <c r="AM150"/>
  <c r="AL150"/>
  <c r="AJ150"/>
  <c r="AI150"/>
  <c r="AH150"/>
  <c r="AF150"/>
  <c r="AE150"/>
  <c r="AD150"/>
  <c r="AB150"/>
  <c r="AA150"/>
  <c r="Z150"/>
  <c r="E150"/>
  <c r="D150"/>
  <c r="AN148"/>
  <c r="AM148"/>
  <c r="AL148"/>
  <c r="AJ148"/>
  <c r="AI148"/>
  <c r="AH148"/>
  <c r="AF148"/>
  <c r="AE148"/>
  <c r="AD148"/>
  <c r="AB148"/>
  <c r="AA148"/>
  <c r="Z148"/>
  <c r="AN134"/>
  <c r="AM134"/>
  <c r="AL134"/>
  <c r="AJ134"/>
  <c r="AI134"/>
  <c r="AH134"/>
  <c r="AF134"/>
  <c r="AE134"/>
  <c r="AD134"/>
  <c r="AB134"/>
  <c r="AA134"/>
  <c r="Z134"/>
  <c r="E134"/>
  <c r="D134"/>
  <c r="AN132"/>
  <c r="AM132"/>
  <c r="AL132"/>
  <c r="AJ132"/>
  <c r="AI132"/>
  <c r="AH132"/>
  <c r="AF132"/>
  <c r="AE132"/>
  <c r="AD132"/>
  <c r="AB132"/>
  <c r="AA132"/>
  <c r="Z132"/>
  <c r="AN131"/>
  <c r="AM131"/>
  <c r="AL131"/>
  <c r="AJ131"/>
  <c r="AI131"/>
  <c r="AH131"/>
  <c r="AF131"/>
  <c r="AE131"/>
  <c r="AD131"/>
  <c r="AB131"/>
  <c r="AA131"/>
  <c r="Z131"/>
  <c r="AN119"/>
  <c r="AM119"/>
  <c r="AL119"/>
  <c r="AJ119"/>
  <c r="AI119"/>
  <c r="AH119"/>
  <c r="AF119"/>
  <c r="AE119"/>
  <c r="AD119"/>
  <c r="AB119"/>
  <c r="AA119"/>
  <c r="Z119"/>
  <c r="E119"/>
  <c r="D119"/>
  <c r="AN117"/>
  <c r="AN107" s="1"/>
  <c r="AM117"/>
  <c r="AM107" s="1"/>
  <c r="AL117"/>
  <c r="AL107" s="1"/>
  <c r="AJ117"/>
  <c r="AJ107" s="1"/>
  <c r="AI117"/>
  <c r="AI107" s="1"/>
  <c r="AH117"/>
  <c r="AH107" s="1"/>
  <c r="AF117"/>
  <c r="AF107" s="1"/>
  <c r="AE117"/>
  <c r="AE107" s="1"/>
  <c r="AD117"/>
  <c r="AD107" s="1"/>
  <c r="AB117"/>
  <c r="AB107" s="1"/>
  <c r="AA117"/>
  <c r="AA107" s="1"/>
  <c r="Z117"/>
  <c r="Z107" s="1"/>
  <c r="E107"/>
  <c r="D107"/>
  <c r="AN44"/>
  <c r="AM44"/>
  <c r="AL44"/>
  <c r="AJ44"/>
  <c r="AI44"/>
  <c r="AH44"/>
  <c r="AF44"/>
  <c r="AE44"/>
  <c r="AD44"/>
  <c r="AB44"/>
  <c r="AA44"/>
  <c r="Z44"/>
  <c r="AN36"/>
  <c r="AM36"/>
  <c r="AL36"/>
  <c r="AJ36"/>
  <c r="AI36"/>
  <c r="AH36"/>
  <c r="AF36"/>
  <c r="AE36"/>
  <c r="AD36"/>
  <c r="AB36"/>
  <c r="AA36"/>
  <c r="Z36"/>
  <c r="AN103"/>
  <c r="AM103"/>
  <c r="AL103"/>
  <c r="AJ103"/>
  <c r="AI103"/>
  <c r="AH103"/>
  <c r="AF103"/>
  <c r="AE103"/>
  <c r="AD103"/>
  <c r="AB103"/>
  <c r="AA103"/>
  <c r="Z103"/>
  <c r="AN90"/>
  <c r="AM90"/>
  <c r="AL90"/>
  <c r="AJ90"/>
  <c r="AI90"/>
  <c r="AH90"/>
  <c r="AF90"/>
  <c r="AE90"/>
  <c r="AD90"/>
  <c r="AB90"/>
  <c r="AA90"/>
  <c r="Z90"/>
  <c r="E90"/>
  <c r="D90"/>
  <c r="AN88"/>
  <c r="AM88"/>
  <c r="AL88"/>
  <c r="AJ88"/>
  <c r="AI88"/>
  <c r="AH88"/>
  <c r="AF88"/>
  <c r="AE88"/>
  <c r="AD88"/>
  <c r="AB88"/>
  <c r="AA88"/>
  <c r="Z88"/>
  <c r="AN85"/>
  <c r="AM85"/>
  <c r="AL85"/>
  <c r="AJ85"/>
  <c r="AI85"/>
  <c r="AH85"/>
  <c r="AF85"/>
  <c r="AE85"/>
  <c r="AD85"/>
  <c r="AB85"/>
  <c r="AA85"/>
  <c r="Z85"/>
  <c r="AN62"/>
  <c r="AM62"/>
  <c r="AL62"/>
  <c r="AJ62"/>
  <c r="AI62"/>
  <c r="AH62"/>
  <c r="AF62"/>
  <c r="AE62"/>
  <c r="AD62"/>
  <c r="AB62"/>
  <c r="AA62"/>
  <c r="Z62"/>
  <c r="AN54"/>
  <c r="AM54"/>
  <c r="AL54"/>
  <c r="AJ54"/>
  <c r="AI54"/>
  <c r="AH54"/>
  <c r="AF54"/>
  <c r="AE54"/>
  <c r="AD54"/>
  <c r="AB54"/>
  <c r="AA54"/>
  <c r="Z54"/>
  <c r="AN51"/>
  <c r="AM51"/>
  <c r="AL51"/>
  <c r="AJ51"/>
  <c r="AI51"/>
  <c r="AH51"/>
  <c r="AF51"/>
  <c r="AE51"/>
  <c r="AD51"/>
  <c r="AB51"/>
  <c r="AA51"/>
  <c r="Z51"/>
  <c r="AN46"/>
  <c r="AM46"/>
  <c r="AL46"/>
  <c r="AJ46"/>
  <c r="AI46"/>
  <c r="AH46"/>
  <c r="AF46"/>
  <c r="AE46"/>
  <c r="AD46"/>
  <c r="AB46"/>
  <c r="AA46"/>
  <c r="Z46"/>
  <c r="AN28"/>
  <c r="AM28"/>
  <c r="AL28"/>
  <c r="AJ28"/>
  <c r="AI28"/>
  <c r="AH28"/>
  <c r="AF28"/>
  <c r="AE28"/>
  <c r="AD28"/>
  <c r="AN21"/>
  <c r="AM21"/>
  <c r="AL21"/>
  <c r="AJ21"/>
  <c r="AI21"/>
  <c r="AH21"/>
  <c r="AF21"/>
  <c r="AE21"/>
  <c r="AD21"/>
  <c r="AB21"/>
  <c r="AA14"/>
  <c r="AD14"/>
  <c r="AE14"/>
  <c r="AF14"/>
  <c r="AH14"/>
  <c r="AI14"/>
  <c r="AJ14"/>
  <c r="AL14"/>
  <c r="AM14"/>
  <c r="AN14"/>
  <c r="G89"/>
  <c r="I89"/>
  <c r="G96"/>
  <c r="I96"/>
  <c r="G118"/>
  <c r="I118"/>
  <c r="G133"/>
  <c r="I133"/>
  <c r="G149"/>
  <c r="I149"/>
  <c r="G164"/>
  <c r="I164"/>
  <c r="G199"/>
  <c r="G190" s="1"/>
  <c r="I199"/>
  <c r="I190" s="1"/>
  <c r="G223"/>
  <c r="I223"/>
  <c r="G243"/>
  <c r="I243"/>
  <c r="G267"/>
  <c r="I267"/>
  <c r="G312"/>
  <c r="I312"/>
  <c r="G328"/>
  <c r="I328"/>
  <c r="G345"/>
  <c r="I345"/>
  <c r="G389"/>
  <c r="I389"/>
  <c r="G398"/>
  <c r="I398"/>
  <c r="G500"/>
  <c r="I500"/>
  <c r="G527"/>
  <c r="I527"/>
  <c r="G541"/>
  <c r="I541"/>
  <c r="H174" l="1"/>
  <c r="AP184"/>
  <c r="J216"/>
  <c r="D328"/>
  <c r="J20"/>
  <c r="H347"/>
  <c r="H108"/>
  <c r="J463"/>
  <c r="J146"/>
  <c r="J333"/>
  <c r="G13"/>
  <c r="G12" s="1"/>
  <c r="I13"/>
  <c r="H386"/>
  <c r="J251"/>
  <c r="H78"/>
  <c r="J75"/>
  <c r="J331"/>
  <c r="J343"/>
  <c r="J553"/>
  <c r="J549"/>
  <c r="J546"/>
  <c r="H565"/>
  <c r="J547"/>
  <c r="J551"/>
  <c r="J543"/>
  <c r="H562"/>
  <c r="H545"/>
  <c r="J563"/>
  <c r="H514"/>
  <c r="H532"/>
  <c r="H539"/>
  <c r="H554"/>
  <c r="H534"/>
  <c r="J530"/>
  <c r="AP551"/>
  <c r="AP543"/>
  <c r="H548"/>
  <c r="H533"/>
  <c r="H537"/>
  <c r="J559"/>
  <c r="AP552"/>
  <c r="J535"/>
  <c r="H557"/>
  <c r="AP547"/>
  <c r="H550"/>
  <c r="J558"/>
  <c r="AP548"/>
  <c r="J544"/>
  <c r="AP558"/>
  <c r="AP550"/>
  <c r="J555"/>
  <c r="AP555"/>
  <c r="AP538"/>
  <c r="AP562"/>
  <c r="AP556"/>
  <c r="AP545"/>
  <c r="AP553"/>
  <c r="J552"/>
  <c r="AP539"/>
  <c r="AP554"/>
  <c r="AP546"/>
  <c r="AP549"/>
  <c r="J556"/>
  <c r="H556"/>
  <c r="AP564"/>
  <c r="AP536"/>
  <c r="AP563"/>
  <c r="AP544"/>
  <c r="AP557"/>
  <c r="AP559"/>
  <c r="J564"/>
  <c r="H564"/>
  <c r="H529"/>
  <c r="AP535"/>
  <c r="AP537"/>
  <c r="H540"/>
  <c r="J536"/>
  <c r="J538"/>
  <c r="AP513"/>
  <c r="AP532"/>
  <c r="AP540"/>
  <c r="AP533"/>
  <c r="J516"/>
  <c r="AP530"/>
  <c r="AP531"/>
  <c r="AP534"/>
  <c r="H531"/>
  <c r="AP514"/>
  <c r="AP518"/>
  <c r="J525"/>
  <c r="AP529"/>
  <c r="AP515"/>
  <c r="H513"/>
  <c r="H521"/>
  <c r="H508"/>
  <c r="H524"/>
  <c r="H512"/>
  <c r="AP517"/>
  <c r="AP512"/>
  <c r="H520"/>
  <c r="H517"/>
  <c r="AP516"/>
  <c r="AP511"/>
  <c r="J511"/>
  <c r="AP510"/>
  <c r="AP520"/>
  <c r="H486"/>
  <c r="J496"/>
  <c r="H493"/>
  <c r="H505"/>
  <c r="H510"/>
  <c r="H502"/>
  <c r="H515"/>
  <c r="AA527"/>
  <c r="AA526" s="1"/>
  <c r="AL527"/>
  <c r="AL526" s="1"/>
  <c r="AP508"/>
  <c r="AP505"/>
  <c r="H522"/>
  <c r="AP521"/>
  <c r="AP523"/>
  <c r="AF527"/>
  <c r="AF526" s="1"/>
  <c r="E527"/>
  <c r="Z527"/>
  <c r="Z526" s="1"/>
  <c r="AP522"/>
  <c r="H523"/>
  <c r="AP519"/>
  <c r="AP524"/>
  <c r="J506"/>
  <c r="AP504"/>
  <c r="H519"/>
  <c r="H507"/>
  <c r="H495"/>
  <c r="AP503"/>
  <c r="AP495"/>
  <c r="AP507"/>
  <c r="AP525"/>
  <c r="AP502"/>
  <c r="AP506"/>
  <c r="H490"/>
  <c r="H497"/>
  <c r="H494"/>
  <c r="J355"/>
  <c r="AP492"/>
  <c r="AP493"/>
  <c r="J503"/>
  <c r="H487"/>
  <c r="H492"/>
  <c r="H437"/>
  <c r="H428"/>
  <c r="AP490"/>
  <c r="H491"/>
  <c r="AP491"/>
  <c r="AP494"/>
  <c r="AP471"/>
  <c r="AP497"/>
  <c r="AP496"/>
  <c r="H448"/>
  <c r="AG485"/>
  <c r="AP481"/>
  <c r="J478"/>
  <c r="H476"/>
  <c r="H481"/>
  <c r="AP476"/>
  <c r="AP486"/>
  <c r="AO485"/>
  <c r="AC485"/>
  <c r="J473"/>
  <c r="AP479"/>
  <c r="AP487"/>
  <c r="AP461"/>
  <c r="H482"/>
  <c r="J470"/>
  <c r="H475"/>
  <c r="AP402"/>
  <c r="H461"/>
  <c r="AP482"/>
  <c r="H480"/>
  <c r="H479"/>
  <c r="H472"/>
  <c r="AP472"/>
  <c r="AP475"/>
  <c r="AP470"/>
  <c r="J409"/>
  <c r="J406"/>
  <c r="H462"/>
  <c r="AP478"/>
  <c r="H427"/>
  <c r="J421"/>
  <c r="H484"/>
  <c r="AP448"/>
  <c r="AP484"/>
  <c r="AP480"/>
  <c r="J471"/>
  <c r="H468"/>
  <c r="AP473"/>
  <c r="J483"/>
  <c r="AP477"/>
  <c r="J474"/>
  <c r="AP483"/>
  <c r="AP474"/>
  <c r="Z328"/>
  <c r="AL398"/>
  <c r="AL397" s="1"/>
  <c r="H435"/>
  <c r="J456"/>
  <c r="H432"/>
  <c r="AP468"/>
  <c r="AP460"/>
  <c r="H452"/>
  <c r="H412"/>
  <c r="J450"/>
  <c r="H443"/>
  <c r="H430"/>
  <c r="J405"/>
  <c r="H434"/>
  <c r="H411"/>
  <c r="J413"/>
  <c r="J410"/>
  <c r="AP430"/>
  <c r="H460"/>
  <c r="H407"/>
  <c r="J418"/>
  <c r="H414"/>
  <c r="H465"/>
  <c r="H464"/>
  <c r="AP463"/>
  <c r="AP465"/>
  <c r="AP464"/>
  <c r="AP462"/>
  <c r="H424"/>
  <c r="H416"/>
  <c r="H376"/>
  <c r="J354"/>
  <c r="AP440"/>
  <c r="AP429"/>
  <c r="J402"/>
  <c r="AP401"/>
  <c r="AP443"/>
  <c r="AP438"/>
  <c r="H451"/>
  <c r="H436"/>
  <c r="J433"/>
  <c r="H415"/>
  <c r="J420"/>
  <c r="J417"/>
  <c r="J426"/>
  <c r="H401"/>
  <c r="J372"/>
  <c r="H447"/>
  <c r="J446"/>
  <c r="H439"/>
  <c r="J438"/>
  <c r="AP444"/>
  <c r="AP456"/>
  <c r="AP400"/>
  <c r="H361"/>
  <c r="H360"/>
  <c r="H384"/>
  <c r="H440"/>
  <c r="H408"/>
  <c r="H431"/>
  <c r="H423"/>
  <c r="H453"/>
  <c r="J400"/>
  <c r="AP453"/>
  <c r="H454"/>
  <c r="J429"/>
  <c r="AP432"/>
  <c r="J422"/>
  <c r="AP439"/>
  <c r="AP427"/>
  <c r="AP436"/>
  <c r="H444"/>
  <c r="AP452"/>
  <c r="AP450"/>
  <c r="AP434"/>
  <c r="AP445"/>
  <c r="J441"/>
  <c r="H442"/>
  <c r="J425"/>
  <c r="AP426"/>
  <c r="H382"/>
  <c r="AP442"/>
  <c r="AP446"/>
  <c r="AP437"/>
  <c r="AP433"/>
  <c r="AP425"/>
  <c r="AP428"/>
  <c r="J445"/>
  <c r="AP451"/>
  <c r="AP447"/>
  <c r="J449"/>
  <c r="AP441"/>
  <c r="AP431"/>
  <c r="AP449"/>
  <c r="AP435"/>
  <c r="H369"/>
  <c r="H326"/>
  <c r="J375"/>
  <c r="J359"/>
  <c r="H388"/>
  <c r="H391"/>
  <c r="AP384"/>
  <c r="AP455"/>
  <c r="J282"/>
  <c r="H377"/>
  <c r="AP354"/>
  <c r="AP388"/>
  <c r="AP391"/>
  <c r="H393"/>
  <c r="H455"/>
  <c r="H363"/>
  <c r="H356"/>
  <c r="AP454"/>
  <c r="AP358"/>
  <c r="H373"/>
  <c r="J392"/>
  <c r="J394"/>
  <c r="H396"/>
  <c r="AP396"/>
  <c r="AP393"/>
  <c r="AP394"/>
  <c r="J387"/>
  <c r="AP392"/>
  <c r="H287"/>
  <c r="AP386"/>
  <c r="AP372"/>
  <c r="H368"/>
  <c r="H316"/>
  <c r="H378"/>
  <c r="H362"/>
  <c r="H322"/>
  <c r="AP387"/>
  <c r="H351"/>
  <c r="AP356"/>
  <c r="AP365"/>
  <c r="H374"/>
  <c r="J371"/>
  <c r="H364"/>
  <c r="AP378"/>
  <c r="H358"/>
  <c r="AP368"/>
  <c r="AP379"/>
  <c r="AP371"/>
  <c r="AP369"/>
  <c r="AP362"/>
  <c r="AP355"/>
  <c r="AP377"/>
  <c r="AP364"/>
  <c r="H279"/>
  <c r="AP367"/>
  <c r="AP353"/>
  <c r="AP360"/>
  <c r="H311"/>
  <c r="H288"/>
  <c r="H353"/>
  <c r="H352"/>
  <c r="AP359"/>
  <c r="AP347"/>
  <c r="H381"/>
  <c r="AP370"/>
  <c r="AP352"/>
  <c r="AP382"/>
  <c r="AP376"/>
  <c r="AP361"/>
  <c r="H340"/>
  <c r="H370"/>
  <c r="J380"/>
  <c r="AP363"/>
  <c r="AP351"/>
  <c r="AP381"/>
  <c r="H365"/>
  <c r="J367"/>
  <c r="AP375"/>
  <c r="AP380"/>
  <c r="AP373"/>
  <c r="AP374"/>
  <c r="H283"/>
  <c r="H284"/>
  <c r="H295"/>
  <c r="H286"/>
  <c r="H270"/>
  <c r="H298"/>
  <c r="H334"/>
  <c r="AP342"/>
  <c r="AP340"/>
  <c r="J296"/>
  <c r="J336"/>
  <c r="H342"/>
  <c r="H310"/>
  <c r="AP343"/>
  <c r="J274"/>
  <c r="AP337"/>
  <c r="J289"/>
  <c r="H337"/>
  <c r="AP334"/>
  <c r="AP294"/>
  <c r="J320"/>
  <c r="H332"/>
  <c r="J272"/>
  <c r="J305"/>
  <c r="AP306"/>
  <c r="J297"/>
  <c r="J325"/>
  <c r="H318"/>
  <c r="AP336"/>
  <c r="H306"/>
  <c r="AP332"/>
  <c r="AP331"/>
  <c r="AP333"/>
  <c r="J228"/>
  <c r="H291"/>
  <c r="H276"/>
  <c r="H314"/>
  <c r="J309"/>
  <c r="H302"/>
  <c r="H321"/>
  <c r="H275"/>
  <c r="H317"/>
  <c r="AP274"/>
  <c r="AP307"/>
  <c r="J278"/>
  <c r="H319"/>
  <c r="H304"/>
  <c r="AP271"/>
  <c r="AP279"/>
  <c r="AP282"/>
  <c r="AP324"/>
  <c r="AP316"/>
  <c r="H324"/>
  <c r="J323"/>
  <c r="AP318"/>
  <c r="AP314"/>
  <c r="AP321"/>
  <c r="AP325"/>
  <c r="AP319"/>
  <c r="AP323"/>
  <c r="AP305"/>
  <c r="AP320"/>
  <c r="AP275"/>
  <c r="AP308"/>
  <c r="AP304"/>
  <c r="H257"/>
  <c r="H307"/>
  <c r="AP301"/>
  <c r="H299"/>
  <c r="H271"/>
  <c r="AP283"/>
  <c r="AP278"/>
  <c r="AP311"/>
  <c r="AP326"/>
  <c r="H226"/>
  <c r="J261"/>
  <c r="H303"/>
  <c r="J293"/>
  <c r="AP297"/>
  <c r="AP289"/>
  <c r="AP310"/>
  <c r="AP290"/>
  <c r="J290"/>
  <c r="H290"/>
  <c r="H240"/>
  <c r="J247"/>
  <c r="H280"/>
  <c r="AP295"/>
  <c r="AP286"/>
  <c r="H239"/>
  <c r="H292"/>
  <c r="H237"/>
  <c r="J266"/>
  <c r="J301"/>
  <c r="AP291"/>
  <c r="AP281"/>
  <c r="H294"/>
  <c r="AP287"/>
  <c r="AP270"/>
  <c r="AP298"/>
  <c r="J236"/>
  <c r="H300"/>
  <c r="AP299"/>
  <c r="AP293"/>
  <c r="AP285"/>
  <c r="H308"/>
  <c r="AP273"/>
  <c r="AP302"/>
  <c r="AP296"/>
  <c r="AP276"/>
  <c r="AP269"/>
  <c r="AP303"/>
  <c r="AP277"/>
  <c r="AP309"/>
  <c r="H273"/>
  <c r="J273"/>
  <c r="H265"/>
  <c r="AP300"/>
  <c r="H285"/>
  <c r="J285"/>
  <c r="AP272"/>
  <c r="H269"/>
  <c r="J269"/>
  <c r="H263"/>
  <c r="AP288"/>
  <c r="AP284"/>
  <c r="H281"/>
  <c r="J281"/>
  <c r="H238"/>
  <c r="AP292"/>
  <c r="AP280"/>
  <c r="H277"/>
  <c r="J277"/>
  <c r="J211"/>
  <c r="H233"/>
  <c r="H232"/>
  <c r="H262"/>
  <c r="H264"/>
  <c r="H252"/>
  <c r="AP263"/>
  <c r="AP266"/>
  <c r="AP261"/>
  <c r="AP264"/>
  <c r="AP262"/>
  <c r="AP265"/>
  <c r="J210"/>
  <c r="H254"/>
  <c r="AP252"/>
  <c r="J258"/>
  <c r="AP251"/>
  <c r="H231"/>
  <c r="AP231"/>
  <c r="H229"/>
  <c r="H255"/>
  <c r="J249"/>
  <c r="H246"/>
  <c r="H253"/>
  <c r="AP249"/>
  <c r="H259"/>
  <c r="AP255"/>
  <c r="AP233"/>
  <c r="AP232"/>
  <c r="AP253"/>
  <c r="H230"/>
  <c r="J256"/>
  <c r="H245"/>
  <c r="AP256"/>
  <c r="AP254"/>
  <c r="AP245"/>
  <c r="AP250"/>
  <c r="AP247"/>
  <c r="AP259"/>
  <c r="AP257"/>
  <c r="J250"/>
  <c r="AP246"/>
  <c r="AP258"/>
  <c r="AP241"/>
  <c r="H241"/>
  <c r="AP242"/>
  <c r="H218"/>
  <c r="J227"/>
  <c r="AP236"/>
  <c r="AP237"/>
  <c r="H202"/>
  <c r="AP239"/>
  <c r="AP238"/>
  <c r="AP240"/>
  <c r="H242"/>
  <c r="H220"/>
  <c r="H217"/>
  <c r="AP229"/>
  <c r="AP226"/>
  <c r="AP230"/>
  <c r="AP228"/>
  <c r="AP215"/>
  <c r="AP227"/>
  <c r="H215"/>
  <c r="AP217"/>
  <c r="AP219"/>
  <c r="J219"/>
  <c r="AP218"/>
  <c r="AP216"/>
  <c r="H196"/>
  <c r="AP220"/>
  <c r="AP210"/>
  <c r="H209"/>
  <c r="H193"/>
  <c r="J205"/>
  <c r="AP209"/>
  <c r="J208"/>
  <c r="H212"/>
  <c r="AP212"/>
  <c r="H204"/>
  <c r="AP211"/>
  <c r="H194"/>
  <c r="AP208"/>
  <c r="AP204"/>
  <c r="AP202"/>
  <c r="H203"/>
  <c r="AP203"/>
  <c r="AP192"/>
  <c r="AP205"/>
  <c r="J195"/>
  <c r="J192"/>
  <c r="AP193"/>
  <c r="AP196"/>
  <c r="AP195"/>
  <c r="J197"/>
  <c r="AP194"/>
  <c r="AP197"/>
  <c r="AP170"/>
  <c r="J151"/>
  <c r="J182"/>
  <c r="AP187"/>
  <c r="H185"/>
  <c r="H152"/>
  <c r="J173"/>
  <c r="AP172"/>
  <c r="AP174"/>
  <c r="H166"/>
  <c r="H153"/>
  <c r="H169"/>
  <c r="AP151"/>
  <c r="H156"/>
  <c r="H176"/>
  <c r="H175"/>
  <c r="J172"/>
  <c r="AP175"/>
  <c r="AP173"/>
  <c r="AP186"/>
  <c r="H145"/>
  <c r="AP142"/>
  <c r="H159"/>
  <c r="H154"/>
  <c r="H155"/>
  <c r="H167"/>
  <c r="AP166"/>
  <c r="J170"/>
  <c r="H138"/>
  <c r="H180"/>
  <c r="AP180"/>
  <c r="AP183"/>
  <c r="H187"/>
  <c r="H184"/>
  <c r="J178"/>
  <c r="AP181"/>
  <c r="J189"/>
  <c r="J188"/>
  <c r="AP179"/>
  <c r="H186"/>
  <c r="J183"/>
  <c r="H181"/>
  <c r="AP185"/>
  <c r="AP182"/>
  <c r="H177"/>
  <c r="J179"/>
  <c r="AP176"/>
  <c r="AP178"/>
  <c r="AP177"/>
  <c r="AP189"/>
  <c r="AP188"/>
  <c r="H140"/>
  <c r="AP167"/>
  <c r="H168"/>
  <c r="AP154"/>
  <c r="AP152"/>
  <c r="AP169"/>
  <c r="AP168"/>
  <c r="AP153"/>
  <c r="H143"/>
  <c r="AP155"/>
  <c r="H157"/>
  <c r="AP156"/>
  <c r="AP138"/>
  <c r="AP157"/>
  <c r="J142"/>
  <c r="J126"/>
  <c r="H137"/>
  <c r="H144"/>
  <c r="H161"/>
  <c r="J160"/>
  <c r="AP160"/>
  <c r="AP161"/>
  <c r="AP140"/>
  <c r="J141"/>
  <c r="AP123"/>
  <c r="AP159"/>
  <c r="J139"/>
  <c r="AP139"/>
  <c r="H129"/>
  <c r="AP144"/>
  <c r="H135"/>
  <c r="AP141"/>
  <c r="AP145"/>
  <c r="AP143"/>
  <c r="AP137"/>
  <c r="AP146"/>
  <c r="AP136"/>
  <c r="J136"/>
  <c r="AP135"/>
  <c r="J112"/>
  <c r="H127"/>
  <c r="H120"/>
  <c r="AP124"/>
  <c r="H124"/>
  <c r="H125"/>
  <c r="AP110"/>
  <c r="AP147"/>
  <c r="J122"/>
  <c r="J123"/>
  <c r="AP97"/>
  <c r="J128"/>
  <c r="H147"/>
  <c r="H109"/>
  <c r="AP130"/>
  <c r="AP120"/>
  <c r="AP122"/>
  <c r="AP126"/>
  <c r="H110"/>
  <c r="AP129"/>
  <c r="AP121"/>
  <c r="AP125"/>
  <c r="AP128"/>
  <c r="H121"/>
  <c r="H130"/>
  <c r="H111"/>
  <c r="AP127"/>
  <c r="AP98"/>
  <c r="AP114"/>
  <c r="J116"/>
  <c r="H99"/>
  <c r="H114"/>
  <c r="AP105"/>
  <c r="AP111"/>
  <c r="J115"/>
  <c r="AP112"/>
  <c r="AP109"/>
  <c r="J65"/>
  <c r="AP115"/>
  <c r="AP113"/>
  <c r="AP104"/>
  <c r="H91"/>
  <c r="J98"/>
  <c r="AP108"/>
  <c r="J79"/>
  <c r="H77"/>
  <c r="AP116"/>
  <c r="AP99"/>
  <c r="J102"/>
  <c r="H97"/>
  <c r="J105"/>
  <c r="J104"/>
  <c r="J101"/>
  <c r="AP102"/>
  <c r="I526"/>
  <c r="AB83"/>
  <c r="AH83"/>
  <c r="AM83"/>
  <c r="H100"/>
  <c r="H84"/>
  <c r="H73"/>
  <c r="AP101"/>
  <c r="AP100"/>
  <c r="J92"/>
  <c r="D83"/>
  <c r="AD83"/>
  <c r="AI83"/>
  <c r="AN83"/>
  <c r="H76"/>
  <c r="AP75"/>
  <c r="AP86"/>
  <c r="J94"/>
  <c r="G526"/>
  <c r="E83"/>
  <c r="Z83"/>
  <c r="AE83"/>
  <c r="AJ83"/>
  <c r="AP94"/>
  <c r="H86"/>
  <c r="J93"/>
  <c r="AP93"/>
  <c r="H95"/>
  <c r="AP95"/>
  <c r="AP91"/>
  <c r="AP92"/>
  <c r="AP84"/>
  <c r="AA83"/>
  <c r="AF83"/>
  <c r="AL83"/>
  <c r="AP87"/>
  <c r="AP77"/>
  <c r="AP76"/>
  <c r="D47"/>
  <c r="AD47"/>
  <c r="AI47"/>
  <c r="AN47"/>
  <c r="H80"/>
  <c r="AP79"/>
  <c r="AP78"/>
  <c r="H87"/>
  <c r="H81"/>
  <c r="H72"/>
  <c r="AP80"/>
  <c r="AP74"/>
  <c r="AE47"/>
  <c r="AJ47"/>
  <c r="H82"/>
  <c r="AP81"/>
  <c r="H74"/>
  <c r="AP73"/>
  <c r="AP82"/>
  <c r="H64"/>
  <c r="AM47"/>
  <c r="H70"/>
  <c r="AA47"/>
  <c r="AF47"/>
  <c r="AL47"/>
  <c r="AP72"/>
  <c r="H63"/>
  <c r="J71"/>
  <c r="AP63"/>
  <c r="AP65"/>
  <c r="H67"/>
  <c r="H55"/>
  <c r="H66"/>
  <c r="AP66"/>
  <c r="J68"/>
  <c r="AP68"/>
  <c r="AP70"/>
  <c r="AP67"/>
  <c r="AP55"/>
  <c r="AP71"/>
  <c r="H56"/>
  <c r="H48"/>
  <c r="AP58"/>
  <c r="AP57"/>
  <c r="AP56"/>
  <c r="H61"/>
  <c r="H57"/>
  <c r="H58"/>
  <c r="H52"/>
  <c r="AP61"/>
  <c r="H49"/>
  <c r="H59"/>
  <c r="AP60"/>
  <c r="AP59"/>
  <c r="J50"/>
  <c r="AP52"/>
  <c r="H53"/>
  <c r="AP53"/>
  <c r="AP50"/>
  <c r="AP48"/>
  <c r="AP40"/>
  <c r="AP49"/>
  <c r="J38"/>
  <c r="H37"/>
  <c r="J40"/>
  <c r="J39"/>
  <c r="J43"/>
  <c r="AP42"/>
  <c r="J35"/>
  <c r="AP43"/>
  <c r="J41"/>
  <c r="AP41"/>
  <c r="H42"/>
  <c r="AP37"/>
  <c r="AH223"/>
  <c r="AP38"/>
  <c r="AL328"/>
  <c r="AP39"/>
  <c r="J31"/>
  <c r="J34"/>
  <c r="AP34"/>
  <c r="AP33"/>
  <c r="J30"/>
  <c r="AP35"/>
  <c r="AP31"/>
  <c r="H33"/>
  <c r="AP30"/>
  <c r="H22"/>
  <c r="J25"/>
  <c r="H26"/>
  <c r="Z89"/>
  <c r="AJ133"/>
  <c r="AM312"/>
  <c r="AD328"/>
  <c r="AL389"/>
  <c r="AF398"/>
  <c r="AF397" s="1"/>
  <c r="H18"/>
  <c r="AP25"/>
  <c r="AP26"/>
  <c r="AA199"/>
  <c r="AA190" s="1"/>
  <c r="H24"/>
  <c r="AP24"/>
  <c r="AM199"/>
  <c r="AM190" s="1"/>
  <c r="AL312"/>
  <c r="AM389"/>
  <c r="H19"/>
  <c r="AH133"/>
  <c r="AL199"/>
  <c r="AL190" s="1"/>
  <c r="F224"/>
  <c r="H224" s="1"/>
  <c r="AP22"/>
  <c r="AB389"/>
  <c r="AI199"/>
  <c r="AI190" s="1"/>
  <c r="AE267"/>
  <c r="AH312"/>
  <c r="AH389"/>
  <c r="H23"/>
  <c r="AK191"/>
  <c r="AP19"/>
  <c r="AP20"/>
  <c r="Z199"/>
  <c r="AL223"/>
  <c r="AH243"/>
  <c r="H17"/>
  <c r="AM223"/>
  <c r="Z133"/>
  <c r="D89"/>
  <c r="AD89"/>
  <c r="Z267"/>
  <c r="AH328"/>
  <c r="AJ345"/>
  <c r="F131"/>
  <c r="H131" s="1"/>
  <c r="AJ328"/>
  <c r="F395"/>
  <c r="J395" s="1"/>
  <c r="F458"/>
  <c r="J458" s="1"/>
  <c r="AP16"/>
  <c r="AP18"/>
  <c r="AO191"/>
  <c r="F329"/>
  <c r="H329" s="1"/>
  <c r="AG399"/>
  <c r="F466"/>
  <c r="J466" s="1"/>
  <c r="H16"/>
  <c r="AK28"/>
  <c r="AG46"/>
  <c r="AK51"/>
  <c r="AO54"/>
  <c r="AB96"/>
  <c r="AH96"/>
  <c r="AM96"/>
  <c r="AK44"/>
  <c r="AC117"/>
  <c r="F119"/>
  <c r="J119" s="1"/>
  <c r="AC132"/>
  <c r="F134"/>
  <c r="J134" s="1"/>
  <c r="AD133"/>
  <c r="AK162"/>
  <c r="F163"/>
  <c r="J163" s="1"/>
  <c r="AB164"/>
  <c r="AH164"/>
  <c r="AO207"/>
  <c r="AH199"/>
  <c r="Z223"/>
  <c r="AC268"/>
  <c r="AJ267"/>
  <c r="AO399"/>
  <c r="F528"/>
  <c r="H528" s="1"/>
  <c r="AD199"/>
  <c r="AK399"/>
  <c r="AP23"/>
  <c r="AP17"/>
  <c r="AC36"/>
  <c r="AC119"/>
  <c r="AE118"/>
  <c r="AK131"/>
  <c r="AL133"/>
  <c r="AO162"/>
  <c r="AK165"/>
  <c r="AB223"/>
  <c r="Z243"/>
  <c r="AG268"/>
  <c r="D312"/>
  <c r="AI312"/>
  <c r="AK234"/>
  <c r="AG339"/>
  <c r="AI328"/>
  <c r="AK346"/>
  <c r="AC390"/>
  <c r="AN389"/>
  <c r="AC399"/>
  <c r="AE13"/>
  <c r="F90"/>
  <c r="H90" s="1"/>
  <c r="AL96"/>
  <c r="AD118"/>
  <c r="AJ118"/>
  <c r="AM164"/>
  <c r="AD267"/>
  <c r="AG103"/>
  <c r="AE96"/>
  <c r="AO119"/>
  <c r="AL243"/>
  <c r="AK268"/>
  <c r="AD389"/>
  <c r="AG335"/>
  <c r="AK338"/>
  <c r="AC344"/>
  <c r="F399"/>
  <c r="J399" s="1"/>
  <c r="AB398"/>
  <c r="AB397" s="1"/>
  <c r="AO458"/>
  <c r="AC466"/>
  <c r="AG469"/>
  <c r="AK488"/>
  <c r="F198"/>
  <c r="J198" s="1"/>
  <c r="AI223"/>
  <c r="AO390"/>
  <c r="AM500"/>
  <c r="AM499" s="1"/>
  <c r="AC207"/>
  <c r="AG28"/>
  <c r="AK224"/>
  <c r="F44"/>
  <c r="J44" s="1"/>
  <c r="E133"/>
  <c r="AE133"/>
  <c r="AO165"/>
  <c r="AG213"/>
  <c r="AK221"/>
  <c r="AO198"/>
  <c r="AO268"/>
  <c r="AK390"/>
  <c r="AE389"/>
  <c r="AG457"/>
  <c r="AE398"/>
  <c r="AE397" s="1"/>
  <c r="AO403"/>
  <c r="AJ500"/>
  <c r="AJ499" s="1"/>
  <c r="AI527"/>
  <c r="AI526" s="1"/>
  <c r="AK46"/>
  <c r="AC54"/>
  <c r="F62"/>
  <c r="J62" s="1"/>
  <c r="AO62"/>
  <c r="AB89"/>
  <c r="AH89"/>
  <c r="AD96"/>
  <c r="F103"/>
  <c r="H103" s="1"/>
  <c r="AG119"/>
  <c r="AF133"/>
  <c r="AC148"/>
  <c r="F150"/>
  <c r="J150" s="1"/>
  <c r="AG150"/>
  <c r="AI149"/>
  <c r="AK163"/>
  <c r="AC165"/>
  <c r="AC313"/>
  <c r="AB328"/>
  <c r="AG395"/>
  <c r="F330"/>
  <c r="H330" s="1"/>
  <c r="AO335"/>
  <c r="F501"/>
  <c r="J501" s="1"/>
  <c r="AN500"/>
  <c r="AN499" s="1"/>
  <c r="AK528"/>
  <c r="AK542"/>
  <c r="AI96"/>
  <c r="Z118"/>
  <c r="AG132"/>
  <c r="AI118"/>
  <c r="AB133"/>
  <c r="AO148"/>
  <c r="AC150"/>
  <c r="F162"/>
  <c r="J162" s="1"/>
  <c r="F165"/>
  <c r="J165" s="1"/>
  <c r="F200"/>
  <c r="H200" s="1"/>
  <c r="AN199"/>
  <c r="AN190" s="1"/>
  <c r="AK206"/>
  <c r="AF243"/>
  <c r="F268"/>
  <c r="H268" s="1"/>
  <c r="AF267"/>
  <c r="F313"/>
  <c r="J313" s="1"/>
  <c r="AC330"/>
  <c r="F335"/>
  <c r="F403"/>
  <c r="J403" s="1"/>
  <c r="F542"/>
  <c r="J542" s="1"/>
  <c r="AI89"/>
  <c r="AC107"/>
  <c r="AG54"/>
  <c r="AC62"/>
  <c r="AC85"/>
  <c r="F88"/>
  <c r="J88" s="1"/>
  <c r="AG88"/>
  <c r="AF89"/>
  <c r="AL89"/>
  <c r="AE89"/>
  <c r="AK119"/>
  <c r="AI133"/>
  <c r="AM149"/>
  <c r="AG162"/>
  <c r="AG165"/>
  <c r="AC213"/>
  <c r="AG221"/>
  <c r="AG313"/>
  <c r="AG234"/>
  <c r="AF328"/>
  <c r="AC339"/>
  <c r="AG346"/>
  <c r="AG338"/>
  <c r="AO344"/>
  <c r="AD398"/>
  <c r="AD397" s="1"/>
  <c r="F457"/>
  <c r="H457" s="1"/>
  <c r="AO528"/>
  <c r="AM527"/>
  <c r="AO214"/>
  <c r="AO85"/>
  <c r="E96"/>
  <c r="AK85"/>
  <c r="AO44"/>
  <c r="AK54"/>
  <c r="AG85"/>
  <c r="F36"/>
  <c r="H36" s="1"/>
  <c r="AO51"/>
  <c r="AK88"/>
  <c r="AJ89"/>
  <c r="AJ96"/>
  <c r="AC44"/>
  <c r="AO117"/>
  <c r="AO131"/>
  <c r="AK132"/>
  <c r="AM118"/>
  <c r="AK134"/>
  <c r="AG148"/>
  <c r="AK150"/>
  <c r="AO163"/>
  <c r="AI164"/>
  <c r="AN164"/>
  <c r="AL164"/>
  <c r="AK213"/>
  <c r="AO221"/>
  <c r="AC198"/>
  <c r="AO206"/>
  <c r="AN223"/>
  <c r="AE243"/>
  <c r="AJ243"/>
  <c r="AI267"/>
  <c r="AE312"/>
  <c r="F339"/>
  <c r="H339" s="1"/>
  <c r="AI345"/>
  <c r="AC335"/>
  <c r="F338"/>
  <c r="J338" s="1"/>
  <c r="AH398"/>
  <c r="AH397" s="1"/>
  <c r="AJ164"/>
  <c r="AC46"/>
  <c r="AC88"/>
  <c r="AA89"/>
  <c r="Z96"/>
  <c r="AC103"/>
  <c r="AA96"/>
  <c r="AG117"/>
  <c r="AF118"/>
  <c r="F132"/>
  <c r="J132" s="1"/>
  <c r="AA133"/>
  <c r="AG163"/>
  <c r="AF164"/>
  <c r="AK198"/>
  <c r="AJ199"/>
  <c r="AJ190" s="1"/>
  <c r="AG206"/>
  <c r="AG224"/>
  <c r="AC395"/>
  <c r="AA389"/>
  <c r="AK335"/>
  <c r="F46"/>
  <c r="H46" s="1"/>
  <c r="AG51"/>
  <c r="AK62"/>
  <c r="AO36"/>
  <c r="AE149"/>
  <c r="E118"/>
  <c r="AO28"/>
  <c r="AO46"/>
  <c r="AC51"/>
  <c r="F54"/>
  <c r="J54" s="1"/>
  <c r="F85"/>
  <c r="J85" s="1"/>
  <c r="AO88"/>
  <c r="E89"/>
  <c r="AN89"/>
  <c r="AM89"/>
  <c r="AN96"/>
  <c r="AK36"/>
  <c r="AG44"/>
  <c r="AH118"/>
  <c r="AL118"/>
  <c r="AB118"/>
  <c r="AA118"/>
  <c r="AO132"/>
  <c r="AO134"/>
  <c r="AK148"/>
  <c r="AM133"/>
  <c r="AA149"/>
  <c r="AO150"/>
  <c r="AC163"/>
  <c r="Z164"/>
  <c r="AD164"/>
  <c r="AO213"/>
  <c r="F221"/>
  <c r="J221" s="1"/>
  <c r="AC221"/>
  <c r="AG214"/>
  <c r="AG198"/>
  <c r="AF199"/>
  <c r="AF190" s="1"/>
  <c r="AC206"/>
  <c r="AC224"/>
  <c r="AI243"/>
  <c r="AN243"/>
  <c r="AN267"/>
  <c r="AM267"/>
  <c r="AK313"/>
  <c r="Z389"/>
  <c r="AK467"/>
  <c r="AC489"/>
  <c r="AC458"/>
  <c r="AG466"/>
  <c r="AK469"/>
  <c r="AO467"/>
  <c r="AO488"/>
  <c r="AC498"/>
  <c r="AG489"/>
  <c r="AB500"/>
  <c r="AB499" s="1"/>
  <c r="AO542"/>
  <c r="F234"/>
  <c r="J234" s="1"/>
  <c r="AC234"/>
  <c r="AO339"/>
  <c r="F346"/>
  <c r="J346" s="1"/>
  <c r="AC346"/>
  <c r="AO330"/>
  <c r="AC338"/>
  <c r="AK344"/>
  <c r="AN398"/>
  <c r="AK458"/>
  <c r="AM398"/>
  <c r="AO466"/>
  <c r="AC469"/>
  <c r="AG467"/>
  <c r="AG488"/>
  <c r="AK498"/>
  <c r="AO498"/>
  <c r="AK403"/>
  <c r="AC501"/>
  <c r="AI500"/>
  <c r="AI499" s="1"/>
  <c r="AG528"/>
  <c r="AE527"/>
  <c r="AE526" s="1"/>
  <c r="AG542"/>
  <c r="AE223"/>
  <c r="AB243"/>
  <c r="AM243"/>
  <c r="AH267"/>
  <c r="AL267"/>
  <c r="AB267"/>
  <c r="AA267"/>
  <c r="AN312"/>
  <c r="AO234"/>
  <c r="AN328"/>
  <c r="AK339"/>
  <c r="AM328"/>
  <c r="AO346"/>
  <c r="AK395"/>
  <c r="AI389"/>
  <c r="AO338"/>
  <c r="AG344"/>
  <c r="AK457"/>
  <c r="AG458"/>
  <c r="AI398"/>
  <c r="AI397" s="1"/>
  <c r="AK466"/>
  <c r="AC467"/>
  <c r="AO469"/>
  <c r="AC488"/>
  <c r="AG498"/>
  <c r="AK489"/>
  <c r="AG501"/>
  <c r="E500"/>
  <c r="E499" s="1"/>
  <c r="AE500"/>
  <c r="AG500" s="1"/>
  <c r="AB527"/>
  <c r="AB526" s="1"/>
  <c r="AC542"/>
  <c r="AG21"/>
  <c r="AO21"/>
  <c r="AK21"/>
  <c r="AI13"/>
  <c r="AK541"/>
  <c r="E541"/>
  <c r="AO541"/>
  <c r="AG541"/>
  <c r="AN527"/>
  <c r="AN526" s="1"/>
  <c r="AJ527"/>
  <c r="AJ526" s="1"/>
  <c r="AC528"/>
  <c r="F509"/>
  <c r="H509" s="1"/>
  <c r="AD499"/>
  <c r="G499"/>
  <c r="AA499"/>
  <c r="AK509"/>
  <c r="AC509"/>
  <c r="AO509"/>
  <c r="AK501"/>
  <c r="AO501"/>
  <c r="AF499"/>
  <c r="I499"/>
  <c r="AC403"/>
  <c r="AG403"/>
  <c r="F498"/>
  <c r="AO489"/>
  <c r="AK485"/>
  <c r="F488"/>
  <c r="F469"/>
  <c r="I397"/>
  <c r="F459"/>
  <c r="G397"/>
  <c r="AC457"/>
  <c r="AO457"/>
  <c r="F344"/>
  <c r="AG330"/>
  <c r="AK330"/>
  <c r="AJ389"/>
  <c r="AO395"/>
  <c r="AO383"/>
  <c r="AD345"/>
  <c r="AL345"/>
  <c r="AC329"/>
  <c r="AG329"/>
  <c r="AK329"/>
  <c r="AO329"/>
  <c r="AF312"/>
  <c r="AJ312"/>
  <c r="AO313"/>
  <c r="AO260"/>
  <c r="F260"/>
  <c r="H260" s="1"/>
  <c r="AC260"/>
  <c r="AG260"/>
  <c r="AK260"/>
  <c r="F244"/>
  <c r="AC244"/>
  <c r="AG244"/>
  <c r="AK244"/>
  <c r="AO244"/>
  <c r="I222"/>
  <c r="F235"/>
  <c r="J235" s="1"/>
  <c r="AJ223"/>
  <c r="AF223"/>
  <c r="AO224"/>
  <c r="AC200"/>
  <c r="AG200"/>
  <c r="AK200"/>
  <c r="AO200"/>
  <c r="F206"/>
  <c r="AG191"/>
  <c r="AC191"/>
  <c r="F191"/>
  <c r="J191" s="1"/>
  <c r="AK214"/>
  <c r="AC214"/>
  <c r="AK207"/>
  <c r="AG207"/>
  <c r="F213"/>
  <c r="AE164"/>
  <c r="AN149"/>
  <c r="AJ149"/>
  <c r="AF149"/>
  <c r="AB149"/>
  <c r="AL149"/>
  <c r="AH149"/>
  <c r="AD149"/>
  <c r="AN133"/>
  <c r="AC134"/>
  <c r="AG134"/>
  <c r="F148"/>
  <c r="AN118"/>
  <c r="AC131"/>
  <c r="AG131"/>
  <c r="F117"/>
  <c r="AK117"/>
  <c r="AG36"/>
  <c r="AF96"/>
  <c r="AK103"/>
  <c r="AO103"/>
  <c r="AC90"/>
  <c r="AG90"/>
  <c r="AK90"/>
  <c r="AO90"/>
  <c r="F51"/>
  <c r="AG62"/>
  <c r="D500"/>
  <c r="E149"/>
  <c r="AC541"/>
  <c r="AH526"/>
  <c r="AL499"/>
  <c r="AC383"/>
  <c r="D267"/>
  <c r="D243"/>
  <c r="AO235"/>
  <c r="D527"/>
  <c r="D389"/>
  <c r="AC235"/>
  <c r="AJ13"/>
  <c r="F467"/>
  <c r="D133"/>
  <c r="D223"/>
  <c r="D164"/>
  <c r="F489"/>
  <c r="AG383"/>
  <c r="G327"/>
  <c r="AD526"/>
  <c r="AH499"/>
  <c r="Z499"/>
  <c r="F485"/>
  <c r="AO459"/>
  <c r="AK459"/>
  <c r="AG459"/>
  <c r="AC459"/>
  <c r="G222"/>
  <c r="D118"/>
  <c r="D96"/>
  <c r="I327"/>
  <c r="AG235"/>
  <c r="F207"/>
  <c r="AF13"/>
  <c r="E267"/>
  <c r="AK235"/>
  <c r="D199"/>
  <c r="D190" s="1"/>
  <c r="AO107"/>
  <c r="G106"/>
  <c r="I106"/>
  <c r="AK107"/>
  <c r="AM13"/>
  <c r="AH13"/>
  <c r="AK14"/>
  <c r="AL13"/>
  <c r="AO14"/>
  <c r="AD13"/>
  <c r="AG14"/>
  <c r="I12"/>
  <c r="F56" i="8"/>
  <c r="F53"/>
  <c r="G53" s="1"/>
  <c r="F50"/>
  <c r="F47"/>
  <c r="F44"/>
  <c r="F41"/>
  <c r="F38"/>
  <c r="F35"/>
  <c r="F32"/>
  <c r="F29"/>
  <c r="F26"/>
  <c r="F23"/>
  <c r="F20"/>
  <c r="F17"/>
  <c r="J55"/>
  <c r="J54"/>
  <c r="J53"/>
  <c r="D222" i="38" l="1"/>
  <c r="I566"/>
  <c r="G566"/>
  <c r="E328"/>
  <c r="F328" s="1"/>
  <c r="AA328"/>
  <c r="AC328" s="1"/>
  <c r="AE328"/>
  <c r="AG328" s="1"/>
  <c r="AD190"/>
  <c r="AH190"/>
  <c r="AK190" s="1"/>
  <c r="Z190"/>
  <c r="E526"/>
  <c r="AP485"/>
  <c r="J330"/>
  <c r="J268"/>
  <c r="H150"/>
  <c r="F83"/>
  <c r="H83" s="1"/>
  <c r="AK312"/>
  <c r="H458"/>
  <c r="J224"/>
  <c r="J103"/>
  <c r="AG267"/>
  <c r="H134"/>
  <c r="H221"/>
  <c r="J46"/>
  <c r="F89"/>
  <c r="J89" s="1"/>
  <c r="AO500"/>
  <c r="H395"/>
  <c r="J329"/>
  <c r="AK83"/>
  <c r="F96"/>
  <c r="H96" s="1"/>
  <c r="AC133"/>
  <c r="J457"/>
  <c r="H542"/>
  <c r="AC118"/>
  <c r="AP36"/>
  <c r="J131"/>
  <c r="F214"/>
  <c r="H214" s="1"/>
  <c r="J260"/>
  <c r="H54"/>
  <c r="AK118"/>
  <c r="H85"/>
  <c r="H162"/>
  <c r="AG527"/>
  <c r="AG118"/>
  <c r="AO389"/>
  <c r="J90"/>
  <c r="AP117"/>
  <c r="AL327"/>
  <c r="H466"/>
  <c r="J528"/>
  <c r="AM12"/>
  <c r="AJ12"/>
  <c r="H163"/>
  <c r="H338"/>
  <c r="AK267"/>
  <c r="AP191"/>
  <c r="AN222"/>
  <c r="AG164"/>
  <c r="AO164"/>
  <c r="AP224"/>
  <c r="AC527"/>
  <c r="AK527"/>
  <c r="H165"/>
  <c r="AP338"/>
  <c r="AM222"/>
  <c r="AP206"/>
  <c r="AO96"/>
  <c r="AC96"/>
  <c r="AD327"/>
  <c r="AI12"/>
  <c r="AK133"/>
  <c r="AP260"/>
  <c r="AM106"/>
  <c r="AI327"/>
  <c r="AO118"/>
  <c r="AG509"/>
  <c r="AP509" s="1"/>
  <c r="AP119"/>
  <c r="AP207"/>
  <c r="AO83"/>
  <c r="AO223"/>
  <c r="H191"/>
  <c r="AO243"/>
  <c r="AI222"/>
  <c r="AO190"/>
  <c r="AG398"/>
  <c r="AE499"/>
  <c r="AG499" s="1"/>
  <c r="AK243"/>
  <c r="AK199"/>
  <c r="H44"/>
  <c r="AF106"/>
  <c r="AP488"/>
  <c r="AO267"/>
  <c r="AE222"/>
  <c r="AP467"/>
  <c r="AC389"/>
  <c r="AP132"/>
  <c r="AC89"/>
  <c r="AO527"/>
  <c r="AP346"/>
  <c r="AG83"/>
  <c r="AI106"/>
  <c r="AP150"/>
  <c r="AC83"/>
  <c r="AG133"/>
  <c r="AH222"/>
  <c r="AO199"/>
  <c r="AO312"/>
  <c r="J36"/>
  <c r="AP313"/>
  <c r="AP54"/>
  <c r="AK500"/>
  <c r="H119"/>
  <c r="H198"/>
  <c r="J339"/>
  <c r="H399"/>
  <c r="AM526"/>
  <c r="AO526" s="1"/>
  <c r="AK328"/>
  <c r="F133"/>
  <c r="H133" s="1"/>
  <c r="AO133"/>
  <c r="H346"/>
  <c r="AJ327"/>
  <c r="AP344"/>
  <c r="AP339"/>
  <c r="AP213"/>
  <c r="AP163"/>
  <c r="AK89"/>
  <c r="AG89"/>
  <c r="AP268"/>
  <c r="AP399"/>
  <c r="AJ222"/>
  <c r="AM397"/>
  <c r="AO149"/>
  <c r="AP85"/>
  <c r="AC267"/>
  <c r="AO398"/>
  <c r="AP489"/>
  <c r="AP88"/>
  <c r="AJ106"/>
  <c r="AK164"/>
  <c r="AP330"/>
  <c r="AP165"/>
  <c r="AK149"/>
  <c r="F118"/>
  <c r="J118" s="1"/>
  <c r="AL222"/>
  <c r="AO47"/>
  <c r="AE12"/>
  <c r="H62"/>
  <c r="AP103"/>
  <c r="AP131"/>
  <c r="H132"/>
  <c r="H234"/>
  <c r="AN397"/>
  <c r="AP403"/>
  <c r="AP528"/>
  <c r="AP466"/>
  <c r="AP221"/>
  <c r="AO89"/>
  <c r="AK96"/>
  <c r="J335"/>
  <c r="H335"/>
  <c r="AC500"/>
  <c r="AP62"/>
  <c r="AG96"/>
  <c r="AP214"/>
  <c r="J200"/>
  <c r="AP457"/>
  <c r="H403"/>
  <c r="H501"/>
  <c r="AP542"/>
  <c r="AO328"/>
  <c r="AP148"/>
  <c r="AP541"/>
  <c r="AG47"/>
  <c r="H88"/>
  <c r="H313"/>
  <c r="AP395"/>
  <c r="AK526"/>
  <c r="AP501"/>
  <c r="F541"/>
  <c r="H541" s="1"/>
  <c r="AP234"/>
  <c r="AP46"/>
  <c r="AP198"/>
  <c r="AP329"/>
  <c r="AC526"/>
  <c r="AP469"/>
  <c r="AP51"/>
  <c r="AP498"/>
  <c r="AP458"/>
  <c r="AP335"/>
  <c r="AP44"/>
  <c r="AG526"/>
  <c r="AC499"/>
  <c r="J509"/>
  <c r="AO499"/>
  <c r="AK499"/>
  <c r="J498"/>
  <c r="H498"/>
  <c r="J488"/>
  <c r="H488"/>
  <c r="J469"/>
  <c r="H469"/>
  <c r="AG397"/>
  <c r="J344"/>
  <c r="H344"/>
  <c r="AK389"/>
  <c r="AF222"/>
  <c r="AP244"/>
  <c r="H244"/>
  <c r="J244"/>
  <c r="H235"/>
  <c r="AK223"/>
  <c r="J206"/>
  <c r="H206"/>
  <c r="AP200"/>
  <c r="J213"/>
  <c r="H213"/>
  <c r="AN106"/>
  <c r="AL106"/>
  <c r="AG149"/>
  <c r="AP134"/>
  <c r="J148"/>
  <c r="H148"/>
  <c r="AG107"/>
  <c r="AP107" s="1"/>
  <c r="J117"/>
  <c r="H117"/>
  <c r="AF12"/>
  <c r="AP90"/>
  <c r="H51"/>
  <c r="J51"/>
  <c r="J207"/>
  <c r="H207"/>
  <c r="J485"/>
  <c r="H485"/>
  <c r="J467"/>
  <c r="H467"/>
  <c r="D499"/>
  <c r="F499" s="1"/>
  <c r="F500"/>
  <c r="J489"/>
  <c r="H489"/>
  <c r="F267"/>
  <c r="AL12"/>
  <c r="F107"/>
  <c r="AG13"/>
  <c r="AD12"/>
  <c r="AK13"/>
  <c r="AP459"/>
  <c r="AP235"/>
  <c r="D526"/>
  <c r="F527"/>
  <c r="J459"/>
  <c r="H459"/>
  <c r="F54" i="8"/>
  <c r="G54" s="1"/>
  <c r="F55"/>
  <c r="G55" s="1"/>
  <c r="J34"/>
  <c r="J33"/>
  <c r="J32"/>
  <c r="G32"/>
  <c r="J37"/>
  <c r="J36"/>
  <c r="J35"/>
  <c r="G35"/>
  <c r="J40"/>
  <c r="J39"/>
  <c r="J38"/>
  <c r="G38"/>
  <c r="J43"/>
  <c r="J42"/>
  <c r="J41"/>
  <c r="G41"/>
  <c r="J46"/>
  <c r="J45"/>
  <c r="J44"/>
  <c r="G44"/>
  <c r="J49"/>
  <c r="J48"/>
  <c r="J47"/>
  <c r="G47"/>
  <c r="J52"/>
  <c r="J51"/>
  <c r="J50"/>
  <c r="G50"/>
  <c r="J25"/>
  <c r="J24"/>
  <c r="J23"/>
  <c r="G23"/>
  <c r="G26"/>
  <c r="J26"/>
  <c r="J27"/>
  <c r="J28"/>
  <c r="J31"/>
  <c r="J30"/>
  <c r="J29"/>
  <c r="G29"/>
  <c r="J22"/>
  <c r="J21"/>
  <c r="J20"/>
  <c r="G20"/>
  <c r="E15" i="38" l="1"/>
  <c r="F15" s="1"/>
  <c r="AA15"/>
  <c r="AI566"/>
  <c r="AL566"/>
  <c r="AH106"/>
  <c r="AK106" s="1"/>
  <c r="AD106"/>
  <c r="F526"/>
  <c r="H526" s="1"/>
  <c r="F30" i="8"/>
  <c r="G30" s="1"/>
  <c r="F46"/>
  <c r="G46" s="1"/>
  <c r="F52"/>
  <c r="G52" s="1"/>
  <c r="F43"/>
  <c r="G43" s="1"/>
  <c r="F22"/>
  <c r="G22" s="1"/>
  <c r="F24"/>
  <c r="G24" s="1"/>
  <c r="F48"/>
  <c r="G48" s="1"/>
  <c r="F39"/>
  <c r="G39" s="1"/>
  <c r="F34"/>
  <c r="G34" s="1"/>
  <c r="F36"/>
  <c r="G36" s="1"/>
  <c r="F25"/>
  <c r="G25" s="1"/>
  <c r="F49"/>
  <c r="G49" s="1"/>
  <c r="F40"/>
  <c r="G40" s="1"/>
  <c r="F51"/>
  <c r="G51" s="1"/>
  <c r="F45"/>
  <c r="G45" s="1"/>
  <c r="F42"/>
  <c r="G42" s="1"/>
  <c r="F27"/>
  <c r="G27" s="1"/>
  <c r="F37"/>
  <c r="G37" s="1"/>
  <c r="J83" i="38"/>
  <c r="J214"/>
  <c r="J96"/>
  <c r="H89"/>
  <c r="AO222"/>
  <c r="AP118"/>
  <c r="AP267"/>
  <c r="AP527"/>
  <c r="AP500"/>
  <c r="J133"/>
  <c r="AK222"/>
  <c r="AP89"/>
  <c r="AO106"/>
  <c r="AP133"/>
  <c r="AP83"/>
  <c r="AO397"/>
  <c r="H118"/>
  <c r="AP328"/>
  <c r="AP96"/>
  <c r="AP526"/>
  <c r="J541"/>
  <c r="AP499"/>
  <c r="AG12"/>
  <c r="J328"/>
  <c r="H328"/>
  <c r="H499"/>
  <c r="J499"/>
  <c r="H527"/>
  <c r="J527"/>
  <c r="J267"/>
  <c r="H267"/>
  <c r="H500"/>
  <c r="J500"/>
  <c r="J107"/>
  <c r="H107"/>
  <c r="F31" i="8"/>
  <c r="G31" s="1"/>
  <c r="F33"/>
  <c r="G33" s="1"/>
  <c r="F28"/>
  <c r="G28" s="1"/>
  <c r="F21"/>
  <c r="G21" s="1"/>
  <c r="E29" i="38" l="1"/>
  <c r="F29" s="1"/>
  <c r="AA29"/>
  <c r="J15"/>
  <c r="H15"/>
  <c r="J526"/>
  <c r="J29" l="1"/>
  <c r="H29"/>
  <c r="D92" i="27"/>
  <c r="D88"/>
  <c r="C100"/>
  <c r="C96"/>
  <c r="C92"/>
  <c r="C88"/>
  <c r="C95"/>
  <c r="C87"/>
  <c r="C98"/>
  <c r="C90"/>
  <c r="C86"/>
  <c r="D97"/>
  <c r="D85"/>
  <c r="C97"/>
  <c r="C93"/>
  <c r="C89"/>
  <c r="C85"/>
  <c r="C99"/>
  <c r="C91"/>
  <c r="D86"/>
  <c r="C94"/>
  <c r="C50"/>
  <c r="C46"/>
  <c r="C42"/>
  <c r="C38"/>
  <c r="C49"/>
  <c r="C45"/>
  <c r="C48"/>
  <c r="C40"/>
  <c r="C51"/>
  <c r="C47"/>
  <c r="C43"/>
  <c r="C39"/>
  <c r="C41"/>
  <c r="C44"/>
  <c r="D50"/>
  <c r="D48"/>
  <c r="D45"/>
  <c r="D43"/>
  <c r="D46"/>
  <c r="D47"/>
  <c r="D49"/>
  <c r="D42"/>
  <c r="D44"/>
  <c r="D41"/>
  <c r="D40"/>
  <c r="D39"/>
  <c r="N33" i="45"/>
  <c r="M33"/>
  <c r="L33"/>
  <c r="K33"/>
  <c r="J33"/>
  <c r="I33"/>
  <c r="H33"/>
  <c r="G33"/>
  <c r="N16" i="44"/>
  <c r="M16"/>
  <c r="L16"/>
  <c r="K16"/>
  <c r="J16"/>
  <c r="I16"/>
  <c r="H16"/>
  <c r="G16"/>
  <c r="G26" i="23"/>
  <c r="H26"/>
  <c r="I26"/>
  <c r="J26"/>
  <c r="K26"/>
  <c r="L26"/>
  <c r="M26"/>
  <c r="N26"/>
  <c r="N20" i="33"/>
  <c r="M20"/>
  <c r="L20"/>
  <c r="K20"/>
  <c r="J20"/>
  <c r="I20"/>
  <c r="H20"/>
  <c r="G20"/>
  <c r="N42" i="30"/>
  <c r="M42"/>
  <c r="L42"/>
  <c r="K42"/>
  <c r="J42"/>
  <c r="I42"/>
  <c r="H42"/>
  <c r="G42"/>
  <c r="N20" i="29"/>
  <c r="M20"/>
  <c r="L20"/>
  <c r="K20"/>
  <c r="J20"/>
  <c r="I20"/>
  <c r="H20"/>
  <c r="G20"/>
  <c r="N74" i="22"/>
  <c r="M74"/>
  <c r="L74"/>
  <c r="K74"/>
  <c r="J74"/>
  <c r="I74"/>
  <c r="H74"/>
  <c r="G74"/>
  <c r="N44" i="21"/>
  <c r="M44"/>
  <c r="L44"/>
  <c r="K44"/>
  <c r="J44"/>
  <c r="I44"/>
  <c r="H44"/>
  <c r="G44"/>
  <c r="N27" i="28"/>
  <c r="M27"/>
  <c r="L27"/>
  <c r="K27"/>
  <c r="J27"/>
  <c r="I27"/>
  <c r="H27"/>
  <c r="G27"/>
  <c r="D77" i="27" l="1"/>
  <c r="G17" i="8"/>
  <c r="G59"/>
  <c r="G56"/>
  <c r="G65"/>
  <c r="D54" i="27" s="1"/>
  <c r="G62" i="8"/>
  <c r="Z15" i="38" l="1"/>
  <c r="D53" i="27"/>
  <c r="D52"/>
  <c r="AB64" i="38"/>
  <c r="AB47" s="1"/>
  <c r="D51" i="27"/>
  <c r="AB15" i="38"/>
  <c r="F60" i="8"/>
  <c r="F61"/>
  <c r="D14" i="38"/>
  <c r="Z14"/>
  <c r="K26" i="7"/>
  <c r="AC15" i="38" l="1"/>
  <c r="AP15" s="1"/>
  <c r="O51" i="43"/>
  <c r="Q51" s="1"/>
  <c r="O50"/>
  <c r="P50" s="1"/>
  <c r="O49"/>
  <c r="Q49" s="1"/>
  <c r="O48"/>
  <c r="P48" s="1"/>
  <c r="O47"/>
  <c r="Q47" s="1"/>
  <c r="O46"/>
  <c r="P46" s="1"/>
  <c r="O45"/>
  <c r="Q45" s="1"/>
  <c r="O44"/>
  <c r="P44" s="1"/>
  <c r="O43"/>
  <c r="Q43" s="1"/>
  <c r="O42"/>
  <c r="P42" s="1"/>
  <c r="O41"/>
  <c r="Q41" s="1"/>
  <c r="O40"/>
  <c r="P40" s="1"/>
  <c r="O39"/>
  <c r="Q39" s="1"/>
  <c r="O38"/>
  <c r="P38" s="1"/>
  <c r="O37"/>
  <c r="Q37" s="1"/>
  <c r="O36"/>
  <c r="P36" s="1"/>
  <c r="O35"/>
  <c r="Q35" s="1"/>
  <c r="O34"/>
  <c r="P34" s="1"/>
  <c r="O33"/>
  <c r="Q33" s="1"/>
  <c r="O32"/>
  <c r="P32" s="1"/>
  <c r="O31"/>
  <c r="Q31" s="1"/>
  <c r="O30"/>
  <c r="P30" s="1"/>
  <c r="O29"/>
  <c r="Q29" s="1"/>
  <c r="O28"/>
  <c r="P28" s="1"/>
  <c r="O27"/>
  <c r="Q27" s="1"/>
  <c r="O26"/>
  <c r="P26" s="1"/>
  <c r="O25"/>
  <c r="Q25" s="1"/>
  <c r="O24"/>
  <c r="P24" s="1"/>
  <c r="O23"/>
  <c r="Q23" s="1"/>
  <c r="O22"/>
  <c r="P22" s="1"/>
  <c r="O21"/>
  <c r="Q21" s="1"/>
  <c r="O20"/>
  <c r="P20" s="1"/>
  <c r="O19"/>
  <c r="Q19" s="1"/>
  <c r="O18"/>
  <c r="Q18" s="1"/>
  <c r="O17"/>
  <c r="P17" s="1"/>
  <c r="I51"/>
  <c r="F51"/>
  <c r="J50"/>
  <c r="I50"/>
  <c r="F50"/>
  <c r="J49"/>
  <c r="I49"/>
  <c r="F49"/>
  <c r="J48"/>
  <c r="I48"/>
  <c r="F48"/>
  <c r="J47"/>
  <c r="I47"/>
  <c r="F47"/>
  <c r="J46"/>
  <c r="I46"/>
  <c r="F46"/>
  <c r="J45"/>
  <c r="I45"/>
  <c r="F45"/>
  <c r="J44"/>
  <c r="I44"/>
  <c r="F44"/>
  <c r="J43"/>
  <c r="I43"/>
  <c r="F43"/>
  <c r="J42"/>
  <c r="I42"/>
  <c r="F42"/>
  <c r="J41"/>
  <c r="I41"/>
  <c r="F41"/>
  <c r="J40"/>
  <c r="I40"/>
  <c r="F40"/>
  <c r="J39"/>
  <c r="I39"/>
  <c r="F39"/>
  <c r="J38"/>
  <c r="I38"/>
  <c r="F38"/>
  <c r="J37"/>
  <c r="I37"/>
  <c r="F37"/>
  <c r="J36"/>
  <c r="I36"/>
  <c r="F36"/>
  <c r="J35"/>
  <c r="I35"/>
  <c r="F35"/>
  <c r="J34"/>
  <c r="I34"/>
  <c r="F34"/>
  <c r="J33"/>
  <c r="I33"/>
  <c r="F33"/>
  <c r="J32"/>
  <c r="I32"/>
  <c r="F32"/>
  <c r="J31"/>
  <c r="I31"/>
  <c r="F31"/>
  <c r="J30"/>
  <c r="I30"/>
  <c r="F30"/>
  <c r="J29"/>
  <c r="I29"/>
  <c r="F29"/>
  <c r="J28"/>
  <c r="I28"/>
  <c r="F28"/>
  <c r="J27"/>
  <c r="I27"/>
  <c r="F27"/>
  <c r="J26"/>
  <c r="I26"/>
  <c r="F26"/>
  <c r="J25"/>
  <c r="I25"/>
  <c r="F25"/>
  <c r="J24"/>
  <c r="I24"/>
  <c r="F24"/>
  <c r="J23"/>
  <c r="I23"/>
  <c r="F23"/>
  <c r="J22"/>
  <c r="I22"/>
  <c r="F22"/>
  <c r="J21"/>
  <c r="I21"/>
  <c r="F21"/>
  <c r="J20"/>
  <c r="I20"/>
  <c r="F20"/>
  <c r="J19"/>
  <c r="I19"/>
  <c r="F19"/>
  <c r="J18"/>
  <c r="I18"/>
  <c r="F18"/>
  <c r="I17"/>
  <c r="E17"/>
  <c r="F17" s="1"/>
  <c r="I51" i="42"/>
  <c r="F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J51"/>
  <c r="I20"/>
  <c r="F20"/>
  <c r="I19"/>
  <c r="F19"/>
  <c r="I18"/>
  <c r="F18"/>
  <c r="I17"/>
  <c r="F17"/>
  <c r="I51" i="40"/>
  <c r="F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AA424" i="38" s="1"/>
  <c r="AC424" s="1"/>
  <c r="AP424" s="1"/>
  <c r="I36" i="40"/>
  <c r="F36"/>
  <c r="AA423" i="38" s="1"/>
  <c r="AC423" s="1"/>
  <c r="AP423" s="1"/>
  <c r="I35" i="40"/>
  <c r="F35"/>
  <c r="AA422" i="38" s="1"/>
  <c r="AC422" s="1"/>
  <c r="AP422" s="1"/>
  <c r="I34" i="40"/>
  <c r="F34"/>
  <c r="AA421" i="38" s="1"/>
  <c r="AC421" s="1"/>
  <c r="AP421" s="1"/>
  <c r="I33" i="40"/>
  <c r="F33"/>
  <c r="AA420" i="38" s="1"/>
  <c r="AC420" s="1"/>
  <c r="AP420" s="1"/>
  <c r="I32" i="40"/>
  <c r="F32"/>
  <c r="I31"/>
  <c r="F31"/>
  <c r="AA418" i="38" s="1"/>
  <c r="AC418" s="1"/>
  <c r="AP418" s="1"/>
  <c r="I30" i="40"/>
  <c r="F30"/>
  <c r="AA417" i="38" s="1"/>
  <c r="AC417" s="1"/>
  <c r="AP417" s="1"/>
  <c r="I29" i="40"/>
  <c r="F29"/>
  <c r="AA416" i="38" s="1"/>
  <c r="AC416" s="1"/>
  <c r="AP416" s="1"/>
  <c r="I28" i="40"/>
  <c r="F28"/>
  <c r="AA415" i="38" s="1"/>
  <c r="AC415" s="1"/>
  <c r="AP415" s="1"/>
  <c r="I27" i="40"/>
  <c r="F27"/>
  <c r="AA414" i="38" s="1"/>
  <c r="AC414" s="1"/>
  <c r="AP414" s="1"/>
  <c r="I26" i="40"/>
  <c r="F26"/>
  <c r="AA413" i="38" s="1"/>
  <c r="AC413" s="1"/>
  <c r="AP413" s="1"/>
  <c r="I25" i="40"/>
  <c r="F25"/>
  <c r="AA412" i="38" s="1"/>
  <c r="AC412" s="1"/>
  <c r="AP412" s="1"/>
  <c r="I24" i="40"/>
  <c r="F24"/>
  <c r="AA411" i="38" s="1"/>
  <c r="AC411" s="1"/>
  <c r="AP411" s="1"/>
  <c r="I23" i="40"/>
  <c r="F23"/>
  <c r="AA410" i="38" s="1"/>
  <c r="AC410" s="1"/>
  <c r="AP410" s="1"/>
  <c r="I22" i="40"/>
  <c r="F22"/>
  <c r="AJ409" i="38" s="1"/>
  <c r="I21" i="40"/>
  <c r="F21"/>
  <c r="AA408" i="38" s="1"/>
  <c r="AC408" s="1"/>
  <c r="AP408" s="1"/>
  <c r="I20" i="40"/>
  <c r="F20"/>
  <c r="AA407" i="38" s="1"/>
  <c r="AC407" s="1"/>
  <c r="AP407" s="1"/>
  <c r="I19" i="40"/>
  <c r="F19"/>
  <c r="AA406" i="38" s="1"/>
  <c r="AC406" s="1"/>
  <c r="AP406" s="1"/>
  <c r="J18" i="40"/>
  <c r="I18"/>
  <c r="F18"/>
  <c r="AA405" i="38" s="1"/>
  <c r="I17" i="40"/>
  <c r="F17"/>
  <c r="AF390" i="38" l="1"/>
  <c r="E390"/>
  <c r="AA419"/>
  <c r="Z419"/>
  <c r="E419"/>
  <c r="D404"/>
  <c r="Z404"/>
  <c r="AC405"/>
  <c r="AP405" s="1"/>
  <c r="AK409"/>
  <c r="AP409" s="1"/>
  <c r="AJ398"/>
  <c r="Q40" i="43"/>
  <c r="Z32" i="38"/>
  <c r="AC32" s="1"/>
  <c r="AP32" s="1"/>
  <c r="F32"/>
  <c r="J51" i="43"/>
  <c r="Q24"/>
  <c r="Q22"/>
  <c r="Q38"/>
  <c r="Q30"/>
  <c r="Q46"/>
  <c r="Q32"/>
  <c r="Q48"/>
  <c r="Q20"/>
  <c r="Q28"/>
  <c r="Q36"/>
  <c r="Q44"/>
  <c r="Q26"/>
  <c r="Q34"/>
  <c r="Q42"/>
  <c r="Q50"/>
  <c r="P19"/>
  <c r="P21"/>
  <c r="P23"/>
  <c r="P25"/>
  <c r="P27"/>
  <c r="P29"/>
  <c r="P31"/>
  <c r="P33"/>
  <c r="P35"/>
  <c r="P37"/>
  <c r="P39"/>
  <c r="P41"/>
  <c r="P43"/>
  <c r="P45"/>
  <c r="P47"/>
  <c r="P49"/>
  <c r="P51"/>
  <c r="D10"/>
  <c r="D10" i="42"/>
  <c r="D5" s="1"/>
  <c r="C10" i="27" s="1"/>
  <c r="P18" i="43"/>
  <c r="Q17"/>
  <c r="D10" i="40"/>
  <c r="D5" s="1"/>
  <c r="C9" i="27" s="1"/>
  <c r="J30" i="10"/>
  <c r="J26" i="9"/>
  <c r="AC419" i="38" l="1"/>
  <c r="AP419" s="1"/>
  <c r="E389"/>
  <c r="F389" s="1"/>
  <c r="F390"/>
  <c r="AA398"/>
  <c r="AA397" s="1"/>
  <c r="F419"/>
  <c r="E398"/>
  <c r="E397" s="1"/>
  <c r="AG390"/>
  <c r="AP390" s="1"/>
  <c r="AF389"/>
  <c r="AG389" s="1"/>
  <c r="AP389" s="1"/>
  <c r="AJ397"/>
  <c r="AJ566" s="1"/>
  <c r="AK398"/>
  <c r="AC404"/>
  <c r="AP404" s="1"/>
  <c r="Z398"/>
  <c r="F404"/>
  <c r="D398"/>
  <c r="D5" i="43"/>
  <c r="C11" i="27" s="1"/>
  <c r="H32" i="38"/>
  <c r="J32"/>
  <c r="K18" i="8"/>
  <c r="F26" i="7"/>
  <c r="J419" i="38" l="1"/>
  <c r="H419"/>
  <c r="H390"/>
  <c r="J390"/>
  <c r="J389"/>
  <c r="H389"/>
  <c r="Z397"/>
  <c r="AC397" s="1"/>
  <c r="AC398"/>
  <c r="AP398" s="1"/>
  <c r="F398"/>
  <c r="D397"/>
  <c r="F397" s="1"/>
  <c r="H404"/>
  <c r="J404"/>
  <c r="AK397"/>
  <c r="P27" i="28"/>
  <c r="G26" i="7"/>
  <c r="I4" i="27" l="1"/>
  <c r="H397" i="38"/>
  <c r="J397"/>
  <c r="H398"/>
  <c r="J398"/>
  <c r="AP397"/>
  <c r="J25" i="7"/>
  <c r="G25"/>
  <c r="I30" i="10" l="1"/>
  <c r="I29"/>
  <c r="I28"/>
  <c r="I27"/>
  <c r="I26"/>
  <c r="I25"/>
  <c r="I24"/>
  <c r="I23"/>
  <c r="I22"/>
  <c r="I21"/>
  <c r="I20"/>
  <c r="I19"/>
  <c r="I18"/>
  <c r="I50" i="12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7" i="10"/>
  <c r="I17" i="9"/>
  <c r="I26"/>
  <c r="I25"/>
  <c r="I24"/>
  <c r="I23"/>
  <c r="I22"/>
  <c r="I21"/>
  <c r="I20"/>
  <c r="I19"/>
  <c r="I18"/>
  <c r="J63" i="8"/>
  <c r="C84" i="27"/>
  <c r="C77"/>
  <c r="C76"/>
  <c r="C75"/>
  <c r="C74"/>
  <c r="C73"/>
  <c r="C72"/>
  <c r="C71"/>
  <c r="C70"/>
  <c r="C69"/>
  <c r="C68"/>
  <c r="C67"/>
  <c r="J67" i="8"/>
  <c r="J66"/>
  <c r="J65"/>
  <c r="J64"/>
  <c r="J62"/>
  <c r="J61"/>
  <c r="J60"/>
  <c r="J59"/>
  <c r="J58"/>
  <c r="J57"/>
  <c r="J56"/>
  <c r="J19"/>
  <c r="J18"/>
  <c r="J17"/>
  <c r="F57"/>
  <c r="G57" s="1"/>
  <c r="AB28" i="38" s="1"/>
  <c r="C54" i="27"/>
  <c r="C53"/>
  <c r="C52"/>
  <c r="G17" i="7"/>
  <c r="G18"/>
  <c r="E171" i="38" s="1"/>
  <c r="J18" i="7"/>
  <c r="G19"/>
  <c r="J19"/>
  <c r="G20"/>
  <c r="J20"/>
  <c r="G21"/>
  <c r="J21"/>
  <c r="G22"/>
  <c r="J22"/>
  <c r="G23"/>
  <c r="J23"/>
  <c r="G24"/>
  <c r="J24"/>
  <c r="J26"/>
  <c r="F171" i="38" l="1"/>
  <c r="E164"/>
  <c r="F164" s="1"/>
  <c r="E225"/>
  <c r="E223" s="1"/>
  <c r="AA225"/>
  <c r="E315"/>
  <c r="AD315"/>
  <c r="AD248"/>
  <c r="E248"/>
  <c r="AA248"/>
  <c r="AC248" s="1"/>
  <c r="AA171"/>
  <c r="AC171" s="1"/>
  <c r="AP171" s="1"/>
  <c r="Z158"/>
  <c r="AC158" s="1"/>
  <c r="AP158" s="1"/>
  <c r="D158"/>
  <c r="AA315"/>
  <c r="AD565"/>
  <c r="AG565" s="1"/>
  <c r="AD225"/>
  <c r="E561"/>
  <c r="E560" s="1"/>
  <c r="Z69"/>
  <c r="Z561"/>
  <c r="D561"/>
  <c r="D560" s="1"/>
  <c r="AA565"/>
  <c r="C101" i="27"/>
  <c r="F58" i="8"/>
  <c r="G58" s="1"/>
  <c r="C55" i="27"/>
  <c r="D10" i="7"/>
  <c r="J164" i="38" l="1"/>
  <c r="H164"/>
  <c r="J171"/>
  <c r="H171"/>
  <c r="F225"/>
  <c r="H225" s="1"/>
  <c r="AC225"/>
  <c r="AA223"/>
  <c r="AC223" s="1"/>
  <c r="F223"/>
  <c r="J225"/>
  <c r="F248"/>
  <c r="E243"/>
  <c r="F243" s="1"/>
  <c r="AG315"/>
  <c r="AD312"/>
  <c r="AG312" s="1"/>
  <c r="D5" i="7"/>
  <c r="C4" i="27" s="1"/>
  <c r="AG248" i="38"/>
  <c r="AP248" s="1"/>
  <c r="AD243"/>
  <c r="AG243" s="1"/>
  <c r="F315"/>
  <c r="E312"/>
  <c r="F312" s="1"/>
  <c r="AD560"/>
  <c r="AA164"/>
  <c r="AC164" s="1"/>
  <c r="AP164" s="1"/>
  <c r="AA243"/>
  <c r="AC243" s="1"/>
  <c r="F158"/>
  <c r="D149"/>
  <c r="D106" s="1"/>
  <c r="AG225"/>
  <c r="AD223"/>
  <c r="AC315"/>
  <c r="AA312"/>
  <c r="F69"/>
  <c r="E47"/>
  <c r="F47" s="1"/>
  <c r="H47" s="1"/>
  <c r="AC69"/>
  <c r="AP69" s="1"/>
  <c r="F561"/>
  <c r="AC561"/>
  <c r="AP561" s="1"/>
  <c r="Z560"/>
  <c r="AA560"/>
  <c r="AC565"/>
  <c r="AP565" s="1"/>
  <c r="N28" i="34"/>
  <c r="M28"/>
  <c r="L28"/>
  <c r="K28"/>
  <c r="J28"/>
  <c r="I28"/>
  <c r="H28"/>
  <c r="G28"/>
  <c r="P28"/>
  <c r="N21" i="31"/>
  <c r="M21"/>
  <c r="L21"/>
  <c r="K21"/>
  <c r="J21"/>
  <c r="I21"/>
  <c r="H21"/>
  <c r="G21"/>
  <c r="F50" i="12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AE201" i="38"/>
  <c r="F30" i="10"/>
  <c r="F29"/>
  <c r="F28"/>
  <c r="D98" i="27" s="1"/>
  <c r="F27" i="10"/>
  <c r="AB317" i="38" s="1"/>
  <c r="F26" i="10"/>
  <c r="D96" i="27" s="1"/>
  <c r="F25" i="10"/>
  <c r="E385" i="38" s="1"/>
  <c r="F24" i="10"/>
  <c r="F23"/>
  <c r="D93" i="27" s="1"/>
  <c r="F22" i="10"/>
  <c r="F21"/>
  <c r="D91" i="27" s="1"/>
  <c r="F20" i="10"/>
  <c r="F19"/>
  <c r="F18"/>
  <c r="F17"/>
  <c r="F26" i="9"/>
  <c r="F24"/>
  <c r="F23"/>
  <c r="E350" i="38" s="1"/>
  <c r="F350" s="1"/>
  <c r="F22" i="9"/>
  <c r="D72" i="27" s="1"/>
  <c r="F21" i="9"/>
  <c r="D71" i="27" s="1"/>
  <c r="F20" i="9"/>
  <c r="F19"/>
  <c r="F18"/>
  <c r="D348" i="38" s="1"/>
  <c r="F17" i="9"/>
  <c r="F66" i="8"/>
  <c r="G66" s="1"/>
  <c r="Z28" i="38" s="1"/>
  <c r="G64" i="8"/>
  <c r="G63"/>
  <c r="G61"/>
  <c r="AH64" i="38" s="1"/>
  <c r="T10" i="4"/>
  <c r="T31" s="1"/>
  <c r="E366" i="38" l="1"/>
  <c r="F366" s="1"/>
  <c r="E383"/>
  <c r="F383" s="1"/>
  <c r="F385"/>
  <c r="J350"/>
  <c r="H350"/>
  <c r="AG201"/>
  <c r="AE199"/>
  <c r="E201"/>
  <c r="AB201"/>
  <c r="AP225"/>
  <c r="AP243"/>
  <c r="AF349"/>
  <c r="D349"/>
  <c r="F349" s="1"/>
  <c r="AP315"/>
  <c r="H312"/>
  <c r="J312"/>
  <c r="J243"/>
  <c r="H243"/>
  <c r="AN348"/>
  <c r="AO348" s="1"/>
  <c r="E348"/>
  <c r="F348" s="1"/>
  <c r="J315"/>
  <c r="H315"/>
  <c r="J248"/>
  <c r="H248"/>
  <c r="E222"/>
  <c r="F222" s="1"/>
  <c r="AE357"/>
  <c r="D357"/>
  <c r="F357" s="1"/>
  <c r="J223"/>
  <c r="H223"/>
  <c r="Z366"/>
  <c r="AA106"/>
  <c r="O28" i="34"/>
  <c r="F149" i="38"/>
  <c r="H158"/>
  <c r="J158"/>
  <c r="AB357"/>
  <c r="AC357" s="1"/>
  <c r="D100" i="27"/>
  <c r="Z322" i="38"/>
  <c r="AC317"/>
  <c r="AP317" s="1"/>
  <c r="D89" i="27"/>
  <c r="AB349" i="38"/>
  <c r="AC349" s="1"/>
  <c r="D90" i="27"/>
  <c r="AB366" i="38"/>
  <c r="D94" i="27"/>
  <c r="AM357" i="38"/>
  <c r="AO357" s="1"/>
  <c r="D95" i="27"/>
  <c r="AH385" i="38"/>
  <c r="D99" i="27"/>
  <c r="AB322" i="38"/>
  <c r="AB312" s="1"/>
  <c r="AB222" s="1"/>
  <c r="D75" i="27"/>
  <c r="AH350" i="38"/>
  <c r="D68" i="27"/>
  <c r="AA348" i="38"/>
  <c r="D76" i="27"/>
  <c r="Z350" i="38"/>
  <c r="D74" i="27"/>
  <c r="AM350" i="38"/>
  <c r="D69" i="27"/>
  <c r="AB348" i="38"/>
  <c r="D73" i="27"/>
  <c r="AB350" i="38"/>
  <c r="D84" i="27"/>
  <c r="AA366" i="38"/>
  <c r="Z162"/>
  <c r="AC162" s="1"/>
  <c r="AP162" s="1"/>
  <c r="AK64"/>
  <c r="AH47"/>
  <c r="AA222"/>
  <c r="AD222"/>
  <c r="AD566" s="1"/>
  <c r="AG223"/>
  <c r="AP223" s="1"/>
  <c r="J69"/>
  <c r="J47" s="1"/>
  <c r="H69"/>
  <c r="J561"/>
  <c r="H561"/>
  <c r="D67" i="27"/>
  <c r="AN45" i="38"/>
  <c r="F45"/>
  <c r="D70" i="27"/>
  <c r="AB14" i="38"/>
  <c r="E14"/>
  <c r="F14" s="1"/>
  <c r="D87" i="27"/>
  <c r="Z27" i="38"/>
  <c r="AC27" s="1"/>
  <c r="AP27" s="1"/>
  <c r="F27"/>
  <c r="Z21"/>
  <c r="D13"/>
  <c r="D10" i="12"/>
  <c r="D5" s="1"/>
  <c r="C8" i="27" s="1"/>
  <c r="D10" i="9"/>
  <c r="G60" i="8"/>
  <c r="Z64" i="38" s="1"/>
  <c r="F67" i="8"/>
  <c r="G67" s="1"/>
  <c r="Z29" i="38" s="1"/>
  <c r="D10" i="10"/>
  <c r="H385" i="38" l="1"/>
  <c r="J385"/>
  <c r="J383"/>
  <c r="H383"/>
  <c r="AE190"/>
  <c r="AG199"/>
  <c r="AC201"/>
  <c r="AP201" s="1"/>
  <c r="AB199"/>
  <c r="F201"/>
  <c r="E199"/>
  <c r="AN345"/>
  <c r="AN327" s="1"/>
  <c r="D345"/>
  <c r="D327" s="1"/>
  <c r="J348"/>
  <c r="H348"/>
  <c r="E345"/>
  <c r="E327" s="1"/>
  <c r="J357"/>
  <c r="H357"/>
  <c r="D5" i="10"/>
  <c r="C7" i="27" s="1"/>
  <c r="P44" i="21"/>
  <c r="I5" i="27" s="1"/>
  <c r="I14" s="1"/>
  <c r="I25" s="1"/>
  <c r="AG357" i="38"/>
  <c r="AP357" s="1"/>
  <c r="AE345"/>
  <c r="J349"/>
  <c r="H349"/>
  <c r="J222"/>
  <c r="H222"/>
  <c r="AG349"/>
  <c r="AP349" s="1"/>
  <c r="AF345"/>
  <c r="AF327" s="1"/>
  <c r="AF566" s="1"/>
  <c r="J366"/>
  <c r="H366"/>
  <c r="D12"/>
  <c r="H149"/>
  <c r="J149"/>
  <c r="AA345"/>
  <c r="AA327" s="1"/>
  <c r="AC322"/>
  <c r="AP322" s="1"/>
  <c r="Z312"/>
  <c r="AH383"/>
  <c r="AK383" s="1"/>
  <c r="AP383" s="1"/>
  <c r="AK385"/>
  <c r="AP385" s="1"/>
  <c r="D101" i="27"/>
  <c r="AB345" i="38"/>
  <c r="AB327" s="1"/>
  <c r="AC350"/>
  <c r="AO350"/>
  <c r="AM345"/>
  <c r="AC348"/>
  <c r="AP348" s="1"/>
  <c r="AK350"/>
  <c r="AH345"/>
  <c r="Z345"/>
  <c r="Z327" s="1"/>
  <c r="AC366"/>
  <c r="AP366" s="1"/>
  <c r="Z149"/>
  <c r="AC149" s="1"/>
  <c r="AP149" s="1"/>
  <c r="AH12"/>
  <c r="AK47"/>
  <c r="AC64"/>
  <c r="AP64" s="1"/>
  <c r="Z47"/>
  <c r="AC47" s="1"/>
  <c r="AG222"/>
  <c r="D78" i="27"/>
  <c r="H14" i="38"/>
  <c r="J14"/>
  <c r="AC14"/>
  <c r="AP14" s="1"/>
  <c r="J45"/>
  <c r="H45"/>
  <c r="AO45"/>
  <c r="AP45" s="1"/>
  <c r="AN13"/>
  <c r="Z13"/>
  <c r="J27"/>
  <c r="H27"/>
  <c r="AE106" l="1"/>
  <c r="AG106" s="1"/>
  <c r="AG190"/>
  <c r="E190"/>
  <c r="F199"/>
  <c r="J201"/>
  <c r="H201"/>
  <c r="AB190"/>
  <c r="AC199"/>
  <c r="AP199" s="1"/>
  <c r="D566"/>
  <c r="F327"/>
  <c r="J327" s="1"/>
  <c r="F345"/>
  <c r="J345" s="1"/>
  <c r="AG345"/>
  <c r="AE327"/>
  <c r="AC327"/>
  <c r="Z222"/>
  <c r="AC222" s="1"/>
  <c r="AP222" s="1"/>
  <c r="AC312"/>
  <c r="AP312" s="1"/>
  <c r="AM327"/>
  <c r="AM566" s="1"/>
  <c r="AO345"/>
  <c r="AK345"/>
  <c r="AH327"/>
  <c r="AK327" s="1"/>
  <c r="AC345"/>
  <c r="AP350"/>
  <c r="AP47"/>
  <c r="Z106"/>
  <c r="Z12"/>
  <c r="AK12"/>
  <c r="AN12"/>
  <c r="AN566" s="1"/>
  <c r="AO13"/>
  <c r="H327" l="1"/>
  <c r="H199"/>
  <c r="J199"/>
  <c r="AB106"/>
  <c r="AC106" s="1"/>
  <c r="AP106" s="1"/>
  <c r="AC190"/>
  <c r="AP190" s="1"/>
  <c r="F190"/>
  <c r="E106"/>
  <c r="F106" s="1"/>
  <c r="H345"/>
  <c r="AG327"/>
  <c r="AE566"/>
  <c r="Z566"/>
  <c r="AH566"/>
  <c r="AP345"/>
  <c r="AO327"/>
  <c r="AO12"/>
  <c r="D5" i="9"/>
  <c r="C6" i="27" s="1"/>
  <c r="C78"/>
  <c r="H106" i="38" l="1"/>
  <c r="J106"/>
  <c r="J190"/>
  <c r="H190"/>
  <c r="AP327"/>
  <c r="T556"/>
  <c r="T539"/>
  <c r="T521"/>
  <c r="T504"/>
  <c r="T484"/>
  <c r="T468"/>
  <c r="T450"/>
  <c r="T434"/>
  <c r="T418"/>
  <c r="T402"/>
  <c r="T382"/>
  <c r="T362"/>
  <c r="T346"/>
  <c r="T329"/>
  <c r="T309"/>
  <c r="T293"/>
  <c r="T277"/>
  <c r="T259"/>
  <c r="T241"/>
  <c r="T221"/>
  <c r="T203"/>
  <c r="T188"/>
  <c r="T180"/>
  <c r="T172"/>
  <c r="T161"/>
  <c r="T153"/>
  <c r="T144"/>
  <c r="T136"/>
  <c r="T127"/>
  <c r="T119"/>
  <c r="T110"/>
  <c r="T100"/>
  <c r="T91"/>
  <c r="T81"/>
  <c r="T73"/>
  <c r="T65"/>
  <c r="T48"/>
  <c r="T31"/>
  <c r="T458"/>
  <c r="T442"/>
  <c r="T426"/>
  <c r="T410"/>
  <c r="T392"/>
  <c r="T374"/>
  <c r="T354"/>
  <c r="T337"/>
  <c r="T319"/>
  <c r="T301"/>
  <c r="T285"/>
  <c r="T269"/>
  <c r="T251"/>
  <c r="T232"/>
  <c r="T212"/>
  <c r="T194"/>
  <c r="T184"/>
  <c r="T176"/>
  <c r="T167"/>
  <c r="T157"/>
  <c r="T148"/>
  <c r="T140"/>
  <c r="T131"/>
  <c r="T123"/>
  <c r="T114"/>
  <c r="T104"/>
  <c r="T95"/>
  <c r="T86"/>
  <c r="T77"/>
  <c r="T69"/>
  <c r="T60"/>
  <c r="T52"/>
  <c r="T43"/>
  <c r="T35"/>
  <c r="T25"/>
  <c r="T17"/>
  <c r="T56"/>
  <c r="T39"/>
  <c r="T21"/>
  <c r="T561"/>
  <c r="T513"/>
  <c r="T19"/>
  <c r="T54"/>
  <c r="T88"/>
  <c r="T125"/>
  <c r="T159"/>
  <c r="T198"/>
  <c r="T273"/>
  <c r="T341"/>
  <c r="T414"/>
  <c r="T480"/>
  <c r="T552"/>
  <c r="T33"/>
  <c r="T75"/>
  <c r="T112"/>
  <c r="T146"/>
  <c r="T182"/>
  <c r="T246"/>
  <c r="T314"/>
  <c r="T387"/>
  <c r="T454"/>
  <c r="T525"/>
  <c r="T24"/>
  <c r="T42"/>
  <c r="T59"/>
  <c r="T76"/>
  <c r="T94"/>
  <c r="T113"/>
  <c r="T130"/>
  <c r="T147"/>
  <c r="T166"/>
  <c r="T183"/>
  <c r="T210"/>
  <c r="T249"/>
  <c r="T283"/>
  <c r="T317"/>
  <c r="T352"/>
  <c r="T385"/>
  <c r="T420"/>
  <c r="T452"/>
  <c r="T487"/>
  <c r="T523"/>
  <c r="T564"/>
  <c r="T547"/>
  <c r="T530"/>
  <c r="T512"/>
  <c r="T493"/>
  <c r="T475"/>
  <c r="T457"/>
  <c r="T441"/>
  <c r="T425"/>
  <c r="T409"/>
  <c r="T391"/>
  <c r="T373"/>
  <c r="T357"/>
  <c r="T340"/>
  <c r="T318"/>
  <c r="T300"/>
  <c r="T284"/>
  <c r="T268"/>
  <c r="T250"/>
  <c r="T231"/>
  <c r="T211"/>
  <c r="T562"/>
  <c r="T545"/>
  <c r="T528"/>
  <c r="T510"/>
  <c r="T491"/>
  <c r="T473"/>
  <c r="T455"/>
  <c r="T439"/>
  <c r="T423"/>
  <c r="T407"/>
  <c r="T388"/>
  <c r="T371"/>
  <c r="T355"/>
  <c r="T338"/>
  <c r="T320"/>
  <c r="T302"/>
  <c r="T286"/>
  <c r="T270"/>
  <c r="T252"/>
  <c r="T233"/>
  <c r="T213"/>
  <c r="T50"/>
  <c r="T531"/>
  <c r="T27"/>
  <c r="T62"/>
  <c r="T98"/>
  <c r="T134"/>
  <c r="T169"/>
  <c r="T217"/>
  <c r="T289"/>
  <c r="T358"/>
  <c r="T430"/>
  <c r="T498"/>
  <c r="T558"/>
  <c r="T41"/>
  <c r="T84"/>
  <c r="T121"/>
  <c r="T155"/>
  <c r="T192"/>
  <c r="T264"/>
  <c r="T333"/>
  <c r="T406"/>
  <c r="T472"/>
  <c r="T544"/>
  <c r="T30"/>
  <c r="T46"/>
  <c r="T63"/>
  <c r="T80"/>
  <c r="T99"/>
  <c r="T117"/>
  <c r="T135"/>
  <c r="T152"/>
  <c r="T170"/>
  <c r="T187"/>
  <c r="T219"/>
  <c r="T257"/>
  <c r="T291"/>
  <c r="T325"/>
  <c r="T360"/>
  <c r="T394"/>
  <c r="T428"/>
  <c r="T461"/>
  <c r="T496"/>
  <c r="T533"/>
  <c r="T559"/>
  <c r="T543"/>
  <c r="T524"/>
  <c r="T507"/>
  <c r="T488"/>
  <c r="T471"/>
  <c r="T453"/>
  <c r="T437"/>
  <c r="T421"/>
  <c r="T405"/>
  <c r="T386"/>
  <c r="T369"/>
  <c r="T353"/>
  <c r="T336"/>
  <c r="T313"/>
  <c r="T296"/>
  <c r="T280"/>
  <c r="T263"/>
  <c r="T245"/>
  <c r="T227"/>
  <c r="T206"/>
  <c r="T557"/>
  <c r="T540"/>
  <c r="T522"/>
  <c r="T505"/>
  <c r="T486"/>
  <c r="T469"/>
  <c r="T451"/>
  <c r="T435"/>
  <c r="T419"/>
  <c r="T403"/>
  <c r="T384"/>
  <c r="T367"/>
  <c r="T351"/>
  <c r="T334"/>
  <c r="T316"/>
  <c r="T298"/>
  <c r="T282"/>
  <c r="T476"/>
  <c r="T37"/>
  <c r="T108"/>
  <c r="T178"/>
  <c r="T305"/>
  <c r="T446"/>
  <c r="T14"/>
  <c r="T93"/>
  <c r="T165"/>
  <c r="T281"/>
  <c r="T422"/>
  <c r="T16"/>
  <c r="T51"/>
  <c r="T85"/>
  <c r="T122"/>
  <c r="T156"/>
  <c r="T193"/>
  <c r="T266"/>
  <c r="T335"/>
  <c r="T404"/>
  <c r="T470"/>
  <c r="T542"/>
  <c r="T541" s="1"/>
  <c r="T538"/>
  <c r="T503"/>
  <c r="T466"/>
  <c r="T433"/>
  <c r="T401"/>
  <c r="T365"/>
  <c r="T332"/>
  <c r="T292"/>
  <c r="T258"/>
  <c r="T220"/>
  <c r="T553"/>
  <c r="T518"/>
  <c r="T481"/>
  <c r="T447"/>
  <c r="T415"/>
  <c r="T379"/>
  <c r="T347"/>
  <c r="T310"/>
  <c r="T278"/>
  <c r="T256"/>
  <c r="T229"/>
  <c r="T204"/>
  <c r="T22"/>
  <c r="T40"/>
  <c r="T57"/>
  <c r="T74"/>
  <c r="T92"/>
  <c r="T111"/>
  <c r="T128"/>
  <c r="T145"/>
  <c r="T163"/>
  <c r="T181"/>
  <c r="T205"/>
  <c r="T244"/>
  <c r="T279"/>
  <c r="T311"/>
  <c r="T348"/>
  <c r="T380"/>
  <c r="T416"/>
  <c r="T448"/>
  <c r="T482"/>
  <c r="T519"/>
  <c r="T554"/>
  <c r="T494"/>
  <c r="T45"/>
  <c r="T116"/>
  <c r="T186"/>
  <c r="T323"/>
  <c r="T463"/>
  <c r="T23"/>
  <c r="T102"/>
  <c r="T174"/>
  <c r="T297"/>
  <c r="T438"/>
  <c r="T20"/>
  <c r="T55"/>
  <c r="T90"/>
  <c r="T126"/>
  <c r="T160"/>
  <c r="T201"/>
  <c r="T275"/>
  <c r="T343"/>
  <c r="T412"/>
  <c r="T478"/>
  <c r="T550"/>
  <c r="T534"/>
  <c r="T497"/>
  <c r="T462"/>
  <c r="T429"/>
  <c r="T395"/>
  <c r="T361"/>
  <c r="T326"/>
  <c r="T288"/>
  <c r="T254"/>
  <c r="T216"/>
  <c r="T549"/>
  <c r="T514"/>
  <c r="T477"/>
  <c r="T443"/>
  <c r="T411"/>
  <c r="T375"/>
  <c r="T342"/>
  <c r="T306"/>
  <c r="T274"/>
  <c r="T247"/>
  <c r="T224"/>
  <c r="T200"/>
  <c r="T26"/>
  <c r="T44"/>
  <c r="T61"/>
  <c r="T78"/>
  <c r="T97"/>
  <c r="T115"/>
  <c r="T132"/>
  <c r="T150"/>
  <c r="T168"/>
  <c r="T185"/>
  <c r="T215"/>
  <c r="T253"/>
  <c r="T287"/>
  <c r="T321"/>
  <c r="T390"/>
  <c r="T456"/>
  <c r="T529"/>
  <c r="T548"/>
  <c r="T71"/>
  <c r="T142"/>
  <c r="T237"/>
  <c r="T378"/>
  <c r="T517"/>
  <c r="T58"/>
  <c r="T129"/>
  <c r="T208"/>
  <c r="T350"/>
  <c r="T490"/>
  <c r="T34"/>
  <c r="T68"/>
  <c r="T103"/>
  <c r="T139"/>
  <c r="T175"/>
  <c r="T230"/>
  <c r="T299"/>
  <c r="T368"/>
  <c r="T436"/>
  <c r="T506"/>
  <c r="T555"/>
  <c r="T520"/>
  <c r="T483"/>
  <c r="T449"/>
  <c r="T417"/>
  <c r="T381"/>
  <c r="T349"/>
  <c r="T308"/>
  <c r="T276"/>
  <c r="T240"/>
  <c r="T202"/>
  <c r="T536"/>
  <c r="T501"/>
  <c r="T464"/>
  <c r="T431"/>
  <c r="T399"/>
  <c r="T363"/>
  <c r="T330"/>
  <c r="T294"/>
  <c r="T265"/>
  <c r="T242"/>
  <c r="T218"/>
  <c r="T195"/>
  <c r="T32"/>
  <c r="T49"/>
  <c r="T66"/>
  <c r="T82"/>
  <c r="T101"/>
  <c r="T120"/>
  <c r="T137"/>
  <c r="T154"/>
  <c r="T173"/>
  <c r="T189"/>
  <c r="T226"/>
  <c r="T262"/>
  <c r="T295"/>
  <c r="T331"/>
  <c r="T364"/>
  <c r="T400"/>
  <c r="T432"/>
  <c r="T465"/>
  <c r="T502"/>
  <c r="T537"/>
  <c r="T565"/>
  <c r="T79"/>
  <c r="T151"/>
  <c r="T255"/>
  <c r="T396"/>
  <c r="T535"/>
  <c r="T67"/>
  <c r="T138"/>
  <c r="T228"/>
  <c r="T370"/>
  <c r="T508"/>
  <c r="T38"/>
  <c r="T72"/>
  <c r="T109"/>
  <c r="T143"/>
  <c r="T179"/>
  <c r="T239"/>
  <c r="T307"/>
  <c r="T376"/>
  <c r="T444"/>
  <c r="T515"/>
  <c r="T551"/>
  <c r="T516"/>
  <c r="T479"/>
  <c r="T445"/>
  <c r="T413"/>
  <c r="T377"/>
  <c r="T344"/>
  <c r="T304"/>
  <c r="T272"/>
  <c r="T236"/>
  <c r="T197"/>
  <c r="T532"/>
  <c r="T495"/>
  <c r="T460"/>
  <c r="T427"/>
  <c r="T393"/>
  <c r="T359"/>
  <c r="T324"/>
  <c r="T290"/>
  <c r="T261"/>
  <c r="T238"/>
  <c r="T209"/>
  <c r="T18"/>
  <c r="T36"/>
  <c r="T53"/>
  <c r="T70"/>
  <c r="T87"/>
  <c r="T105"/>
  <c r="T124"/>
  <c r="T141"/>
  <c r="T158"/>
  <c r="T177"/>
  <c r="T196"/>
  <c r="T234"/>
  <c r="T271"/>
  <c r="T303"/>
  <c r="T339"/>
  <c r="T372"/>
  <c r="T408"/>
  <c r="T440"/>
  <c r="T474"/>
  <c r="T511"/>
  <c r="T546"/>
  <c r="T356"/>
  <c r="T424"/>
  <c r="T492"/>
  <c r="T563"/>
  <c r="L14"/>
  <c r="P14"/>
  <c r="U14"/>
  <c r="Y14"/>
  <c r="N16"/>
  <c r="R16"/>
  <c r="W16"/>
  <c r="L17"/>
  <c r="P17"/>
  <c r="U17"/>
  <c r="Y17"/>
  <c r="N18"/>
  <c r="R18"/>
  <c r="W18"/>
  <c r="L19"/>
  <c r="P19"/>
  <c r="U19"/>
  <c r="Y19"/>
  <c r="N20"/>
  <c r="R20"/>
  <c r="W20"/>
  <c r="L21"/>
  <c r="P21"/>
  <c r="U21"/>
  <c r="Y21"/>
  <c r="N22"/>
  <c r="R22"/>
  <c r="W22"/>
  <c r="L23"/>
  <c r="P23"/>
  <c r="U23"/>
  <c r="Y23"/>
  <c r="N24"/>
  <c r="R24"/>
  <c r="W24"/>
  <c r="P565"/>
  <c r="P563"/>
  <c r="P561"/>
  <c r="P558"/>
  <c r="P556"/>
  <c r="P554"/>
  <c r="P552"/>
  <c r="P550"/>
  <c r="P548"/>
  <c r="P546"/>
  <c r="P544"/>
  <c r="P542"/>
  <c r="P541" s="1"/>
  <c r="P539"/>
  <c r="P537"/>
  <c r="P535"/>
  <c r="P533"/>
  <c r="P531"/>
  <c r="P529"/>
  <c r="P525"/>
  <c r="P523"/>
  <c r="P521"/>
  <c r="P519"/>
  <c r="P517"/>
  <c r="P515"/>
  <c r="P513"/>
  <c r="P511"/>
  <c r="P508"/>
  <c r="P506"/>
  <c r="P504"/>
  <c r="P502"/>
  <c r="P498"/>
  <c r="P496"/>
  <c r="P494"/>
  <c r="P492"/>
  <c r="P490"/>
  <c r="P487"/>
  <c r="P484"/>
  <c r="P482"/>
  <c r="P480"/>
  <c r="P478"/>
  <c r="P476"/>
  <c r="P474"/>
  <c r="P472"/>
  <c r="K14"/>
  <c r="O14"/>
  <c r="S14"/>
  <c r="X14"/>
  <c r="M16"/>
  <c r="Q16"/>
  <c r="V16"/>
  <c r="K17"/>
  <c r="O17"/>
  <c r="S17"/>
  <c r="X17"/>
  <c r="M18"/>
  <c r="Q18"/>
  <c r="V18"/>
  <c r="K19"/>
  <c r="O19"/>
  <c r="S19"/>
  <c r="X19"/>
  <c r="M20"/>
  <c r="Q20"/>
  <c r="V20"/>
  <c r="K21"/>
  <c r="O21"/>
  <c r="S21"/>
  <c r="X21"/>
  <c r="M22"/>
  <c r="Q22"/>
  <c r="V22"/>
  <c r="K23"/>
  <c r="O23"/>
  <c r="S23"/>
  <c r="X23"/>
  <c r="M24"/>
  <c r="Q24"/>
  <c r="V24"/>
  <c r="Q565"/>
  <c r="Q563"/>
  <c r="Q561"/>
  <c r="Q558"/>
  <c r="Q556"/>
  <c r="Q554"/>
  <c r="Q552"/>
  <c r="Q550"/>
  <c r="Q548"/>
  <c r="Q546"/>
  <c r="Q544"/>
  <c r="Q542"/>
  <c r="Q541" s="1"/>
  <c r="Q539"/>
  <c r="Q537"/>
  <c r="Q535"/>
  <c r="Q533"/>
  <c r="Q531"/>
  <c r="Q529"/>
  <c r="Q525"/>
  <c r="Q523"/>
  <c r="Q521"/>
  <c r="Q519"/>
  <c r="Q517"/>
  <c r="Q515"/>
  <c r="Q513"/>
  <c r="Q511"/>
  <c r="Q508"/>
  <c r="Q506"/>
  <c r="Q504"/>
  <c r="Q502"/>
  <c r="Q498"/>
  <c r="Q496"/>
  <c r="Q494"/>
  <c r="Q492"/>
  <c r="Q490"/>
  <c r="Q487"/>
  <c r="Q484"/>
  <c r="Q482"/>
  <c r="Q480"/>
  <c r="Q478"/>
  <c r="Q476"/>
  <c r="Q474"/>
  <c r="Q472"/>
  <c r="Q470"/>
  <c r="N14"/>
  <c r="W14"/>
  <c r="P16"/>
  <c r="Y16"/>
  <c r="R17"/>
  <c r="L18"/>
  <c r="U18"/>
  <c r="N19"/>
  <c r="W19"/>
  <c r="P20"/>
  <c r="Y20"/>
  <c r="R21"/>
  <c r="L22"/>
  <c r="U22"/>
  <c r="N23"/>
  <c r="W23"/>
  <c r="P24"/>
  <c r="Y24"/>
  <c r="P562"/>
  <c r="P557"/>
  <c r="P553"/>
  <c r="P549"/>
  <c r="P545"/>
  <c r="P540"/>
  <c r="P536"/>
  <c r="P532"/>
  <c r="P528"/>
  <c r="P522"/>
  <c r="P518"/>
  <c r="P514"/>
  <c r="P510"/>
  <c r="P505"/>
  <c r="P501"/>
  <c r="P495"/>
  <c r="P491"/>
  <c r="P486"/>
  <c r="P481"/>
  <c r="P477"/>
  <c r="P473"/>
  <c r="Q469"/>
  <c r="Q466"/>
  <c r="Q464"/>
  <c r="Q462"/>
  <c r="Q460"/>
  <c r="Q457"/>
  <c r="Q455"/>
  <c r="Q453"/>
  <c r="Q451"/>
  <c r="Q449"/>
  <c r="Q447"/>
  <c r="Q445"/>
  <c r="Q443"/>
  <c r="Q441"/>
  <c r="Q439"/>
  <c r="Q437"/>
  <c r="Q435"/>
  <c r="Q433"/>
  <c r="Q431"/>
  <c r="Q429"/>
  <c r="Q427"/>
  <c r="Q425"/>
  <c r="Q423"/>
  <c r="Q421"/>
  <c r="Q419"/>
  <c r="Q417"/>
  <c r="Q415"/>
  <c r="Q413"/>
  <c r="Q411"/>
  <c r="Q409"/>
  <c r="Q407"/>
  <c r="Q405"/>
  <c r="Q403"/>
  <c r="Q401"/>
  <c r="Q399"/>
  <c r="Q395"/>
  <c r="Q393"/>
  <c r="Q391"/>
  <c r="Q388"/>
  <c r="Q386"/>
  <c r="Q384"/>
  <c r="Q381"/>
  <c r="Q379"/>
  <c r="Q377"/>
  <c r="Q375"/>
  <c r="Q373"/>
  <c r="Q371"/>
  <c r="Q369"/>
  <c r="Q367"/>
  <c r="Q365"/>
  <c r="Q363"/>
  <c r="Q361"/>
  <c r="Q359"/>
  <c r="Q357"/>
  <c r="Q355"/>
  <c r="Q353"/>
  <c r="Q351"/>
  <c r="Q349"/>
  <c r="Q347"/>
  <c r="Q344"/>
  <c r="Q342"/>
  <c r="Q340"/>
  <c r="Q338"/>
  <c r="Q336"/>
  <c r="Q334"/>
  <c r="Q332"/>
  <c r="Q330"/>
  <c r="Q326"/>
  <c r="Q324"/>
  <c r="Q321"/>
  <c r="Q319"/>
  <c r="Q317"/>
  <c r="Q314"/>
  <c r="Q311"/>
  <c r="Q309"/>
  <c r="Q307"/>
  <c r="Q305"/>
  <c r="Q303"/>
  <c r="Q301"/>
  <c r="Q299"/>
  <c r="Q297"/>
  <c r="Q295"/>
  <c r="Q293"/>
  <c r="Q291"/>
  <c r="Q289"/>
  <c r="Q287"/>
  <c r="Q285"/>
  <c r="Q283"/>
  <c r="Q281"/>
  <c r="Q279"/>
  <c r="Q277"/>
  <c r="Q275"/>
  <c r="Q273"/>
  <c r="Q271"/>
  <c r="Q269"/>
  <c r="Q266"/>
  <c r="Q264"/>
  <c r="Q262"/>
  <c r="Q259"/>
  <c r="Q257"/>
  <c r="Q255"/>
  <c r="Q253"/>
  <c r="Q251"/>
  <c r="Q249"/>
  <c r="Q246"/>
  <c r="Q244"/>
  <c r="Q241"/>
  <c r="Q239"/>
  <c r="Q237"/>
  <c r="Q234"/>
  <c r="Q232"/>
  <c r="Q230"/>
  <c r="Q228"/>
  <c r="Q226"/>
  <c r="Q221"/>
  <c r="Q219"/>
  <c r="R14"/>
  <c r="L16"/>
  <c r="U16"/>
  <c r="N17"/>
  <c r="W17"/>
  <c r="P18"/>
  <c r="Y18"/>
  <c r="R19"/>
  <c r="L20"/>
  <c r="U20"/>
  <c r="N21"/>
  <c r="W21"/>
  <c r="P22"/>
  <c r="Y22"/>
  <c r="R23"/>
  <c r="L24"/>
  <c r="U24"/>
  <c r="P564"/>
  <c r="P559"/>
  <c r="P555"/>
  <c r="P551"/>
  <c r="P547"/>
  <c r="P543"/>
  <c r="P538"/>
  <c r="P534"/>
  <c r="P530"/>
  <c r="P524"/>
  <c r="P520"/>
  <c r="P516"/>
  <c r="P512"/>
  <c r="P507"/>
  <c r="P503"/>
  <c r="P497"/>
  <c r="P493"/>
  <c r="P488"/>
  <c r="P483"/>
  <c r="P479"/>
  <c r="P475"/>
  <c r="P471"/>
  <c r="Q468"/>
  <c r="Q465"/>
  <c r="Q463"/>
  <c r="Q461"/>
  <c r="Q458"/>
  <c r="Q456"/>
  <c r="Q454"/>
  <c r="Q452"/>
  <c r="Q450"/>
  <c r="Q448"/>
  <c r="Q446"/>
  <c r="Q444"/>
  <c r="Q442"/>
  <c r="Q440"/>
  <c r="Q438"/>
  <c r="Q436"/>
  <c r="Q434"/>
  <c r="Q432"/>
  <c r="Q430"/>
  <c r="Q428"/>
  <c r="Q426"/>
  <c r="Q424"/>
  <c r="Q422"/>
  <c r="Q420"/>
  <c r="Q418"/>
  <c r="Q416"/>
  <c r="Q414"/>
  <c r="Q412"/>
  <c r="Q410"/>
  <c r="Q408"/>
  <c r="Q406"/>
  <c r="Q404"/>
  <c r="Q402"/>
  <c r="Q400"/>
  <c r="Q396"/>
  <c r="Q394"/>
  <c r="Q392"/>
  <c r="Q390"/>
  <c r="Q387"/>
  <c r="Q385"/>
  <c r="Q382"/>
  <c r="Q380"/>
  <c r="Q378"/>
  <c r="Q376"/>
  <c r="Q374"/>
  <c r="Q372"/>
  <c r="Q370"/>
  <c r="Q368"/>
  <c r="Q366"/>
  <c r="Q364"/>
  <c r="Q362"/>
  <c r="Q360"/>
  <c r="Q358"/>
  <c r="Q356"/>
  <c r="Q354"/>
  <c r="Q352"/>
  <c r="Q350"/>
  <c r="Q348"/>
  <c r="Q346"/>
  <c r="Q343"/>
  <c r="Q341"/>
  <c r="Q339"/>
  <c r="Q337"/>
  <c r="Q335"/>
  <c r="Q333"/>
  <c r="Q331"/>
  <c r="Q329"/>
  <c r="Q325"/>
  <c r="Q323"/>
  <c r="Q320"/>
  <c r="Q318"/>
  <c r="Q316"/>
  <c r="Q313"/>
  <c r="Q310"/>
  <c r="Q308"/>
  <c r="Q306"/>
  <c r="Q304"/>
  <c r="Q302"/>
  <c r="Q300"/>
  <c r="Q298"/>
  <c r="Q296"/>
  <c r="Q294"/>
  <c r="Q292"/>
  <c r="Q290"/>
  <c r="Q288"/>
  <c r="Q286"/>
  <c r="Q284"/>
  <c r="Q282"/>
  <c r="Q280"/>
  <c r="Q278"/>
  <c r="Q276"/>
  <c r="Q274"/>
  <c r="Q272"/>
  <c r="Q270"/>
  <c r="Q268"/>
  <c r="Q265"/>
  <c r="Q263"/>
  <c r="Q261"/>
  <c r="Q258"/>
  <c r="Q256"/>
  <c r="Q254"/>
  <c r="Q252"/>
  <c r="Q250"/>
  <c r="Q247"/>
  <c r="Q245"/>
  <c r="Q242"/>
  <c r="Q240"/>
  <c r="Q238"/>
  <c r="Q236"/>
  <c r="Q233"/>
  <c r="Q231"/>
  <c r="Q229"/>
  <c r="Q227"/>
  <c r="Q224"/>
  <c r="Q220"/>
  <c r="Q218"/>
  <c r="Q216"/>
  <c r="Q213"/>
  <c r="Q211"/>
  <c r="Q209"/>
  <c r="Q206"/>
  <c r="Q204"/>
  <c r="Q202"/>
  <c r="Q200"/>
  <c r="Q197"/>
  <c r="Q195"/>
  <c r="Q193"/>
  <c r="Q189"/>
  <c r="K16"/>
  <c r="M17"/>
  <c r="O18"/>
  <c r="Q19"/>
  <c r="S20"/>
  <c r="V21"/>
  <c r="X22"/>
  <c r="K24"/>
  <c r="Q564"/>
  <c r="Q555"/>
  <c r="Q547"/>
  <c r="Q538"/>
  <c r="Q530"/>
  <c r="Q520"/>
  <c r="Q512"/>
  <c r="Q503"/>
  <c r="Q493"/>
  <c r="Q483"/>
  <c r="Q475"/>
  <c r="P469"/>
  <c r="P464"/>
  <c r="P460"/>
  <c r="P455"/>
  <c r="P451"/>
  <c r="P447"/>
  <c r="P443"/>
  <c r="P439"/>
  <c r="P435"/>
  <c r="P431"/>
  <c r="P427"/>
  <c r="P423"/>
  <c r="P419"/>
  <c r="P415"/>
  <c r="P411"/>
  <c r="P407"/>
  <c r="P403"/>
  <c r="P399"/>
  <c r="P393"/>
  <c r="P388"/>
  <c r="P384"/>
  <c r="P379"/>
  <c r="P375"/>
  <c r="P371"/>
  <c r="P367"/>
  <c r="P363"/>
  <c r="P359"/>
  <c r="P355"/>
  <c r="P351"/>
  <c r="P347"/>
  <c r="P342"/>
  <c r="P338"/>
  <c r="P334"/>
  <c r="P330"/>
  <c r="P324"/>
  <c r="P319"/>
  <c r="P314"/>
  <c r="P309"/>
  <c r="P305"/>
  <c r="P301"/>
  <c r="P297"/>
  <c r="P293"/>
  <c r="P289"/>
  <c r="P285"/>
  <c r="P281"/>
  <c r="P277"/>
  <c r="P273"/>
  <c r="P269"/>
  <c r="P264"/>
  <c r="P259"/>
  <c r="P255"/>
  <c r="P251"/>
  <c r="P246"/>
  <c r="P241"/>
  <c r="P237"/>
  <c r="P232"/>
  <c r="P228"/>
  <c r="P221"/>
  <c r="Q217"/>
  <c r="P215"/>
  <c r="P211"/>
  <c r="Q208"/>
  <c r="P205"/>
  <c r="P202"/>
  <c r="Q198"/>
  <c r="P196"/>
  <c r="P193"/>
  <c r="Q188"/>
  <c r="Q186"/>
  <c r="Q184"/>
  <c r="Q182"/>
  <c r="Q180"/>
  <c r="Q178"/>
  <c r="Q176"/>
  <c r="Q174"/>
  <c r="Q172"/>
  <c r="Q169"/>
  <c r="Q167"/>
  <c r="Q165"/>
  <c r="Q161"/>
  <c r="Q159"/>
  <c r="Q157"/>
  <c r="Q155"/>
  <c r="Q153"/>
  <c r="Q151"/>
  <c r="Q148"/>
  <c r="Q146"/>
  <c r="Q144"/>
  <c r="Q142"/>
  <c r="Q140"/>
  <c r="Q138"/>
  <c r="Q136"/>
  <c r="Q134"/>
  <c r="Q131"/>
  <c r="Q129"/>
  <c r="Q127"/>
  <c r="Q125"/>
  <c r="Q123"/>
  <c r="Q121"/>
  <c r="Q119"/>
  <c r="Q116"/>
  <c r="Q114"/>
  <c r="Q112"/>
  <c r="Q110"/>
  <c r="Q108"/>
  <c r="Q104"/>
  <c r="Q102"/>
  <c r="Q100"/>
  <c r="Q98"/>
  <c r="Q95"/>
  <c r="Q93"/>
  <c r="Q91"/>
  <c r="Q88"/>
  <c r="Q86"/>
  <c r="Q84"/>
  <c r="Q81"/>
  <c r="Q79"/>
  <c r="Q77"/>
  <c r="Q75"/>
  <c r="Q73"/>
  <c r="Q71"/>
  <c r="Q69"/>
  <c r="Q67"/>
  <c r="Q65"/>
  <c r="Q62"/>
  <c r="Q60"/>
  <c r="Q58"/>
  <c r="Q56"/>
  <c r="Q54"/>
  <c r="Q52"/>
  <c r="Q50"/>
  <c r="Q48"/>
  <c r="Q45"/>
  <c r="Q43"/>
  <c r="Q41"/>
  <c r="Q39"/>
  <c r="Q37"/>
  <c r="Q35"/>
  <c r="Q33"/>
  <c r="Q31"/>
  <c r="Q27"/>
  <c r="Q25"/>
  <c r="W563"/>
  <c r="W558"/>
  <c r="W554"/>
  <c r="W550"/>
  <c r="W546"/>
  <c r="W542"/>
  <c r="W541" s="1"/>
  <c r="W537"/>
  <c r="Q14"/>
  <c r="S16"/>
  <c r="V17"/>
  <c r="X18"/>
  <c r="K20"/>
  <c r="M21"/>
  <c r="O22"/>
  <c r="Q23"/>
  <c r="S24"/>
  <c r="Q559"/>
  <c r="Q551"/>
  <c r="Q543"/>
  <c r="Q534"/>
  <c r="Q524"/>
  <c r="Q516"/>
  <c r="Q507"/>
  <c r="Q497"/>
  <c r="Q488"/>
  <c r="Q479"/>
  <c r="Q471"/>
  <c r="P466"/>
  <c r="P462"/>
  <c r="P457"/>
  <c r="P453"/>
  <c r="P449"/>
  <c r="P445"/>
  <c r="P441"/>
  <c r="P437"/>
  <c r="P433"/>
  <c r="P429"/>
  <c r="P425"/>
  <c r="P421"/>
  <c r="P417"/>
  <c r="P413"/>
  <c r="P409"/>
  <c r="P405"/>
  <c r="P401"/>
  <c r="P395"/>
  <c r="P391"/>
  <c r="P386"/>
  <c r="P381"/>
  <c r="P377"/>
  <c r="P373"/>
  <c r="P369"/>
  <c r="P365"/>
  <c r="P361"/>
  <c r="P357"/>
  <c r="P353"/>
  <c r="P349"/>
  <c r="P344"/>
  <c r="P340"/>
  <c r="P336"/>
  <c r="P332"/>
  <c r="P326"/>
  <c r="P321"/>
  <c r="P317"/>
  <c r="P311"/>
  <c r="P307"/>
  <c r="P303"/>
  <c r="P299"/>
  <c r="P295"/>
  <c r="P291"/>
  <c r="P287"/>
  <c r="P283"/>
  <c r="P279"/>
  <c r="P275"/>
  <c r="P271"/>
  <c r="P266"/>
  <c r="P262"/>
  <c r="P257"/>
  <c r="P253"/>
  <c r="P249"/>
  <c r="P244"/>
  <c r="P239"/>
  <c r="P234"/>
  <c r="P230"/>
  <c r="P226"/>
  <c r="P219"/>
  <c r="P216"/>
  <c r="Q212"/>
  <c r="P210"/>
  <c r="P206"/>
  <c r="Q203"/>
  <c r="P201"/>
  <c r="P197"/>
  <c r="Q194"/>
  <c r="P192"/>
  <c r="Q187"/>
  <c r="Q185"/>
  <c r="Q183"/>
  <c r="Q181"/>
  <c r="Q179"/>
  <c r="Q177"/>
  <c r="Q175"/>
  <c r="Q173"/>
  <c r="Q170"/>
  <c r="Q168"/>
  <c r="Q166"/>
  <c r="Q163"/>
  <c r="Q160"/>
  <c r="Q158"/>
  <c r="Q156"/>
  <c r="Q154"/>
  <c r="Q152"/>
  <c r="Q150"/>
  <c r="Q147"/>
  <c r="Q145"/>
  <c r="Q143"/>
  <c r="Q141"/>
  <c r="Q139"/>
  <c r="Q137"/>
  <c r="Q135"/>
  <c r="Q132"/>
  <c r="Q130"/>
  <c r="Q128"/>
  <c r="Q126"/>
  <c r="Q124"/>
  <c r="Q122"/>
  <c r="Q120"/>
  <c r="Q117"/>
  <c r="Q115"/>
  <c r="Q113"/>
  <c r="Q111"/>
  <c r="Q109"/>
  <c r="Q105"/>
  <c r="Q103"/>
  <c r="Q101"/>
  <c r="Q99"/>
  <c r="Q97"/>
  <c r="Q94"/>
  <c r="Q92"/>
  <c r="Q90"/>
  <c r="Q87"/>
  <c r="Q85"/>
  <c r="Q82"/>
  <c r="Q80"/>
  <c r="Q78"/>
  <c r="Q76"/>
  <c r="Q74"/>
  <c r="Q72"/>
  <c r="Q70"/>
  <c r="Q68"/>
  <c r="Q66"/>
  <c r="Q63"/>
  <c r="Q61"/>
  <c r="Q59"/>
  <c r="Q57"/>
  <c r="Q55"/>
  <c r="Q53"/>
  <c r="Q51"/>
  <c r="Q49"/>
  <c r="Q46"/>
  <c r="Q44"/>
  <c r="Q42"/>
  <c r="Q40"/>
  <c r="Q38"/>
  <c r="Q36"/>
  <c r="Q34"/>
  <c r="Q32"/>
  <c r="Q30"/>
  <c r="Q26"/>
  <c r="W565"/>
  <c r="W561"/>
  <c r="W556"/>
  <c r="W552"/>
  <c r="W548"/>
  <c r="W544"/>
  <c r="W539"/>
  <c r="W535"/>
  <c r="W531"/>
  <c r="W525"/>
  <c r="W521"/>
  <c r="W517"/>
  <c r="W513"/>
  <c r="W508"/>
  <c r="W504"/>
  <c r="W498"/>
  <c r="W494"/>
  <c r="W490"/>
  <c r="W484"/>
  <c r="W480"/>
  <c r="W476"/>
  <c r="W472"/>
  <c r="W468"/>
  <c r="W463"/>
  <c r="W458"/>
  <c r="W454"/>
  <c r="W450"/>
  <c r="W446"/>
  <c r="W442"/>
  <c r="W438"/>
  <c r="W434"/>
  <c r="W430"/>
  <c r="W426"/>
  <c r="W422"/>
  <c r="W418"/>
  <c r="W414"/>
  <c r="W410"/>
  <c r="W406"/>
  <c r="W402"/>
  <c r="W396"/>
  <c r="W392"/>
  <c r="W387"/>
  <c r="W382"/>
  <c r="W378"/>
  <c r="W374"/>
  <c r="W370"/>
  <c r="W366"/>
  <c r="W362"/>
  <c r="W358"/>
  <c r="W354"/>
  <c r="W350"/>
  <c r="W346"/>
  <c r="W341"/>
  <c r="W337"/>
  <c r="W333"/>
  <c r="W329"/>
  <c r="W323"/>
  <c r="W318"/>
  <c r="W313"/>
  <c r="W308"/>
  <c r="W304"/>
  <c r="W300"/>
  <c r="W296"/>
  <c r="W292"/>
  <c r="W288"/>
  <c r="W284"/>
  <c r="W280"/>
  <c r="W276"/>
  <c r="W272"/>
  <c r="W268"/>
  <c r="W263"/>
  <c r="W258"/>
  <c r="W254"/>
  <c r="W250"/>
  <c r="W245"/>
  <c r="W240"/>
  <c r="W236"/>
  <c r="W231"/>
  <c r="W227"/>
  <c r="W220"/>
  <c r="W216"/>
  <c r="W211"/>
  <c r="W206"/>
  <c r="W202"/>
  <c r="W197"/>
  <c r="W193"/>
  <c r="W187"/>
  <c r="W183"/>
  <c r="W179"/>
  <c r="W175"/>
  <c r="W170"/>
  <c r="W166"/>
  <c r="W160"/>
  <c r="W156"/>
  <c r="W152"/>
  <c r="W147"/>
  <c r="W143"/>
  <c r="W139"/>
  <c r="W135"/>
  <c r="W130"/>
  <c r="W126"/>
  <c r="W122"/>
  <c r="W117"/>
  <c r="W113"/>
  <c r="W109"/>
  <c r="W103"/>
  <c r="W99"/>
  <c r="W94"/>
  <c r="W90"/>
  <c r="W85"/>
  <c r="W80"/>
  <c r="W76"/>
  <c r="W72"/>
  <c r="W68"/>
  <c r="W63"/>
  <c r="O16"/>
  <c r="S18"/>
  <c r="X20"/>
  <c r="M23"/>
  <c r="Q562"/>
  <c r="Q545"/>
  <c r="Q528"/>
  <c r="Q510"/>
  <c r="Q491"/>
  <c r="Q473"/>
  <c r="P463"/>
  <c r="P454"/>
  <c r="P446"/>
  <c r="P438"/>
  <c r="P430"/>
  <c r="P422"/>
  <c r="P414"/>
  <c r="P406"/>
  <c r="P396"/>
  <c r="P387"/>
  <c r="X16"/>
  <c r="M19"/>
  <c r="Q21"/>
  <c r="V23"/>
  <c r="Q557"/>
  <c r="Q540"/>
  <c r="Q522"/>
  <c r="Q505"/>
  <c r="Q486"/>
  <c r="P470"/>
  <c r="P461"/>
  <c r="P452"/>
  <c r="P444"/>
  <c r="P436"/>
  <c r="P428"/>
  <c r="P420"/>
  <c r="P412"/>
  <c r="P404"/>
  <c r="P394"/>
  <c r="P385"/>
  <c r="P376"/>
  <c r="P368"/>
  <c r="P360"/>
  <c r="P352"/>
  <c r="P343"/>
  <c r="P335"/>
  <c r="P325"/>
  <c r="P316"/>
  <c r="P306"/>
  <c r="P298"/>
  <c r="P290"/>
  <c r="P282"/>
  <c r="P274"/>
  <c r="P265"/>
  <c r="P256"/>
  <c r="P247"/>
  <c r="P238"/>
  <c r="P229"/>
  <c r="P218"/>
  <c r="P212"/>
  <c r="Q205"/>
  <c r="P200"/>
  <c r="P194"/>
  <c r="P187"/>
  <c r="P183"/>
  <c r="P179"/>
  <c r="P175"/>
  <c r="P170"/>
  <c r="P166"/>
  <c r="P160"/>
  <c r="P156"/>
  <c r="P152"/>
  <c r="P147"/>
  <c r="P143"/>
  <c r="P139"/>
  <c r="P135"/>
  <c r="P130"/>
  <c r="P126"/>
  <c r="P122"/>
  <c r="P117"/>
  <c r="P113"/>
  <c r="P109"/>
  <c r="P103"/>
  <c r="P99"/>
  <c r="P94"/>
  <c r="P90"/>
  <c r="P85"/>
  <c r="P80"/>
  <c r="P76"/>
  <c r="P72"/>
  <c r="P68"/>
  <c r="P63"/>
  <c r="P59"/>
  <c r="P55"/>
  <c r="P51"/>
  <c r="P46"/>
  <c r="P42"/>
  <c r="P38"/>
  <c r="P34"/>
  <c r="P30"/>
  <c r="W564"/>
  <c r="W555"/>
  <c r="W547"/>
  <c r="W538"/>
  <c r="M14"/>
  <c r="Q17"/>
  <c r="V19"/>
  <c r="K22"/>
  <c r="O24"/>
  <c r="Q553"/>
  <c r="Q536"/>
  <c r="Q518"/>
  <c r="Q501"/>
  <c r="Q481"/>
  <c r="P468"/>
  <c r="P458"/>
  <c r="P450"/>
  <c r="P442"/>
  <c r="P434"/>
  <c r="P426"/>
  <c r="P418"/>
  <c r="P410"/>
  <c r="P402"/>
  <c r="P392"/>
  <c r="P382"/>
  <c r="P374"/>
  <c r="P366"/>
  <c r="P358"/>
  <c r="P350"/>
  <c r="P341"/>
  <c r="P333"/>
  <c r="P323"/>
  <c r="P313"/>
  <c r="P304"/>
  <c r="P296"/>
  <c r="P288"/>
  <c r="P280"/>
  <c r="P272"/>
  <c r="P263"/>
  <c r="P254"/>
  <c r="P245"/>
  <c r="P236"/>
  <c r="P227"/>
  <c r="P217"/>
  <c r="Q210"/>
  <c r="P204"/>
  <c r="P198"/>
  <c r="Q192"/>
  <c r="P186"/>
  <c r="P182"/>
  <c r="P178"/>
  <c r="P174"/>
  <c r="P169"/>
  <c r="P165"/>
  <c r="P159"/>
  <c r="P155"/>
  <c r="P151"/>
  <c r="P146"/>
  <c r="P142"/>
  <c r="P138"/>
  <c r="P134"/>
  <c r="P129"/>
  <c r="P125"/>
  <c r="P121"/>
  <c r="P116"/>
  <c r="P112"/>
  <c r="P108"/>
  <c r="P102"/>
  <c r="P98"/>
  <c r="P93"/>
  <c r="P88"/>
  <c r="P84"/>
  <c r="P79"/>
  <c r="P75"/>
  <c r="P71"/>
  <c r="P67"/>
  <c r="P62"/>
  <c r="P58"/>
  <c r="P54"/>
  <c r="P50"/>
  <c r="P45"/>
  <c r="P41"/>
  <c r="P37"/>
  <c r="P33"/>
  <c r="P27"/>
  <c r="W562"/>
  <c r="W553"/>
  <c r="W545"/>
  <c r="W536"/>
  <c r="W530"/>
  <c r="W523"/>
  <c r="W518"/>
  <c r="W512"/>
  <c r="W506"/>
  <c r="W501"/>
  <c r="W493"/>
  <c r="W487"/>
  <c r="W481"/>
  <c r="W475"/>
  <c r="W470"/>
  <c r="W464"/>
  <c r="W457"/>
  <c r="W452"/>
  <c r="W447"/>
  <c r="W441"/>
  <c r="W436"/>
  <c r="W431"/>
  <c r="W425"/>
  <c r="W420"/>
  <c r="W415"/>
  <c r="W409"/>
  <c r="W404"/>
  <c r="W399"/>
  <c r="W391"/>
  <c r="W385"/>
  <c r="W379"/>
  <c r="W373"/>
  <c r="W368"/>
  <c r="W363"/>
  <c r="W357"/>
  <c r="W352"/>
  <c r="W347"/>
  <c r="W340"/>
  <c r="W335"/>
  <c r="W330"/>
  <c r="W321"/>
  <c r="W316"/>
  <c r="W309"/>
  <c r="W303"/>
  <c r="W298"/>
  <c r="W293"/>
  <c r="W287"/>
  <c r="W282"/>
  <c r="W277"/>
  <c r="W271"/>
  <c r="W265"/>
  <c r="W259"/>
  <c r="W253"/>
  <c r="W247"/>
  <c r="W241"/>
  <c r="W234"/>
  <c r="W229"/>
  <c r="W221"/>
  <c r="W215"/>
  <c r="W209"/>
  <c r="W203"/>
  <c r="W196"/>
  <c r="W189"/>
  <c r="W184"/>
  <c r="W178"/>
  <c r="W173"/>
  <c r="W167"/>
  <c r="W159"/>
  <c r="W154"/>
  <c r="W148"/>
  <c r="W142"/>
  <c r="W137"/>
  <c r="W131"/>
  <c r="W125"/>
  <c r="W120"/>
  <c r="W114"/>
  <c r="W108"/>
  <c r="W101"/>
  <c r="W95"/>
  <c r="W88"/>
  <c r="W82"/>
  <c r="W77"/>
  <c r="K18"/>
  <c r="Q549"/>
  <c r="Q477"/>
  <c r="P440"/>
  <c r="P408"/>
  <c r="P378"/>
  <c r="P362"/>
  <c r="P346"/>
  <c r="P329"/>
  <c r="P308"/>
  <c r="P292"/>
  <c r="P276"/>
  <c r="P258"/>
  <c r="P240"/>
  <c r="P220"/>
  <c r="P208"/>
  <c r="P195"/>
  <c r="P184"/>
  <c r="P176"/>
  <c r="P167"/>
  <c r="P157"/>
  <c r="P148"/>
  <c r="P140"/>
  <c r="P131"/>
  <c r="P123"/>
  <c r="P114"/>
  <c r="P104"/>
  <c r="P95"/>
  <c r="P86"/>
  <c r="P77"/>
  <c r="P69"/>
  <c r="P60"/>
  <c r="P52"/>
  <c r="P43"/>
  <c r="P35"/>
  <c r="P25"/>
  <c r="W549"/>
  <c r="W533"/>
  <c r="W524"/>
  <c r="W516"/>
  <c r="W510"/>
  <c r="W502"/>
  <c r="W492"/>
  <c r="W483"/>
  <c r="W477"/>
  <c r="W469"/>
  <c r="W461"/>
  <c r="W453"/>
  <c r="W445"/>
  <c r="W439"/>
  <c r="W432"/>
  <c r="W424"/>
  <c r="W417"/>
  <c r="W411"/>
  <c r="W403"/>
  <c r="W394"/>
  <c r="W386"/>
  <c r="W377"/>
  <c r="W371"/>
  <c r="W364"/>
  <c r="W356"/>
  <c r="W349"/>
  <c r="W342"/>
  <c r="W334"/>
  <c r="W325"/>
  <c r="W317"/>
  <c r="W307"/>
  <c r="W301"/>
  <c r="W294"/>
  <c r="W286"/>
  <c r="W279"/>
  <c r="W273"/>
  <c r="W264"/>
  <c r="W256"/>
  <c r="W249"/>
  <c r="W239"/>
  <c r="W232"/>
  <c r="W224"/>
  <c r="W213"/>
  <c r="W205"/>
  <c r="W198"/>
  <c r="W188"/>
  <c r="W181"/>
  <c r="W174"/>
  <c r="W165"/>
  <c r="W157"/>
  <c r="W150"/>
  <c r="W141"/>
  <c r="W134"/>
  <c r="W127"/>
  <c r="W119"/>
  <c r="W111"/>
  <c r="W102"/>
  <c r="W93"/>
  <c r="W86"/>
  <c r="W78"/>
  <c r="W71"/>
  <c r="W66"/>
  <c r="W60"/>
  <c r="W56"/>
  <c r="W52"/>
  <c r="W48"/>
  <c r="W43"/>
  <c r="W35"/>
  <c r="O20"/>
  <c r="Q532"/>
  <c r="P465"/>
  <c r="P432"/>
  <c r="P400"/>
  <c r="P372"/>
  <c r="P356"/>
  <c r="P339"/>
  <c r="P320"/>
  <c r="P302"/>
  <c r="P286"/>
  <c r="P270"/>
  <c r="P252"/>
  <c r="P233"/>
  <c r="Q215"/>
  <c r="P203"/>
  <c r="P189"/>
  <c r="P181"/>
  <c r="P173"/>
  <c r="P163"/>
  <c r="P154"/>
  <c r="P145"/>
  <c r="P137"/>
  <c r="P128"/>
  <c r="P120"/>
  <c r="P111"/>
  <c r="P101"/>
  <c r="P92"/>
  <c r="P82"/>
  <c r="P74"/>
  <c r="P66"/>
  <c r="P57"/>
  <c r="P49"/>
  <c r="P40"/>
  <c r="P32"/>
  <c r="W559"/>
  <c r="W543"/>
  <c r="W532"/>
  <c r="W522"/>
  <c r="W515"/>
  <c r="W507"/>
  <c r="W497"/>
  <c r="W491"/>
  <c r="W482"/>
  <c r="W474"/>
  <c r="W466"/>
  <c r="W460"/>
  <c r="W451"/>
  <c r="W444"/>
  <c r="W437"/>
  <c r="W429"/>
  <c r="W423"/>
  <c r="W416"/>
  <c r="W408"/>
  <c r="W401"/>
  <c r="W393"/>
  <c r="W384"/>
  <c r="W376"/>
  <c r="W369"/>
  <c r="W361"/>
  <c r="W355"/>
  <c r="W348"/>
  <c r="W339"/>
  <c r="W332"/>
  <c r="W324"/>
  <c r="W314"/>
  <c r="W306"/>
  <c r="W299"/>
  <c r="W291"/>
  <c r="W285"/>
  <c r="W278"/>
  <c r="W270"/>
  <c r="W262"/>
  <c r="W255"/>
  <c r="W246"/>
  <c r="W238"/>
  <c r="W230"/>
  <c r="W219"/>
  <c r="W212"/>
  <c r="W204"/>
  <c r="W195"/>
  <c r="W186"/>
  <c r="W180"/>
  <c r="W172"/>
  <c r="W163"/>
  <c r="W155"/>
  <c r="W146"/>
  <c r="W140"/>
  <c r="W132"/>
  <c r="W124"/>
  <c r="W116"/>
  <c r="W110"/>
  <c r="W100"/>
  <c r="W92"/>
  <c r="W84"/>
  <c r="W75"/>
  <c r="W70"/>
  <c r="W65"/>
  <c r="W59"/>
  <c r="W55"/>
  <c r="W51"/>
  <c r="W46"/>
  <c r="W42"/>
  <c r="W38"/>
  <c r="W34"/>
  <c r="W30"/>
  <c r="W57"/>
  <c r="W44"/>
  <c r="W32"/>
  <c r="W25"/>
  <c r="S22"/>
  <c r="Q514"/>
  <c r="P456"/>
  <c r="P424"/>
  <c r="P390"/>
  <c r="P370"/>
  <c r="P354"/>
  <c r="P337"/>
  <c r="P318"/>
  <c r="P300"/>
  <c r="P284"/>
  <c r="P268"/>
  <c r="P250"/>
  <c r="P231"/>
  <c r="P213"/>
  <c r="Q201"/>
  <c r="P188"/>
  <c r="P180"/>
  <c r="P172"/>
  <c r="P161"/>
  <c r="P153"/>
  <c r="P144"/>
  <c r="P136"/>
  <c r="P127"/>
  <c r="P119"/>
  <c r="P110"/>
  <c r="P100"/>
  <c r="P91"/>
  <c r="P81"/>
  <c r="P73"/>
  <c r="P65"/>
  <c r="P56"/>
  <c r="P48"/>
  <c r="P39"/>
  <c r="P31"/>
  <c r="W557"/>
  <c r="W540"/>
  <c r="W529"/>
  <c r="W520"/>
  <c r="W514"/>
  <c r="W505"/>
  <c r="W496"/>
  <c r="W488"/>
  <c r="W479"/>
  <c r="W473"/>
  <c r="W465"/>
  <c r="W456"/>
  <c r="W449"/>
  <c r="W443"/>
  <c r="W435"/>
  <c r="W428"/>
  <c r="W421"/>
  <c r="W413"/>
  <c r="W407"/>
  <c r="W400"/>
  <c r="W390"/>
  <c r="W381"/>
  <c r="W375"/>
  <c r="W367"/>
  <c r="W360"/>
  <c r="W353"/>
  <c r="W344"/>
  <c r="W338"/>
  <c r="W331"/>
  <c r="W320"/>
  <c r="W311"/>
  <c r="W305"/>
  <c r="W297"/>
  <c r="W290"/>
  <c r="W283"/>
  <c r="W275"/>
  <c r="W269"/>
  <c r="W261"/>
  <c r="W252"/>
  <c r="W244"/>
  <c r="W237"/>
  <c r="W228"/>
  <c r="W218"/>
  <c r="W210"/>
  <c r="W201"/>
  <c r="W194"/>
  <c r="W185"/>
  <c r="W177"/>
  <c r="W169"/>
  <c r="W161"/>
  <c r="W153"/>
  <c r="W145"/>
  <c r="W138"/>
  <c r="W129"/>
  <c r="W123"/>
  <c r="W115"/>
  <c r="W105"/>
  <c r="W98"/>
  <c r="W91"/>
  <c r="W81"/>
  <c r="W74"/>
  <c r="W69"/>
  <c r="W62"/>
  <c r="W58"/>
  <c r="W54"/>
  <c r="W50"/>
  <c r="W45"/>
  <c r="W41"/>
  <c r="W37"/>
  <c r="W33"/>
  <c r="W27"/>
  <c r="V14"/>
  <c r="X24"/>
  <c r="Q495"/>
  <c r="P448"/>
  <c r="P416"/>
  <c r="P380"/>
  <c r="P364"/>
  <c r="P348"/>
  <c r="P331"/>
  <c r="P310"/>
  <c r="P294"/>
  <c r="P278"/>
  <c r="P261"/>
  <c r="P242"/>
  <c r="P224"/>
  <c r="P209"/>
  <c r="Q196"/>
  <c r="P185"/>
  <c r="P177"/>
  <c r="P168"/>
  <c r="P158"/>
  <c r="P150"/>
  <c r="P141"/>
  <c r="P132"/>
  <c r="P124"/>
  <c r="P115"/>
  <c r="P105"/>
  <c r="P97"/>
  <c r="P87"/>
  <c r="P78"/>
  <c r="P70"/>
  <c r="P61"/>
  <c r="P53"/>
  <c r="P44"/>
  <c r="P36"/>
  <c r="P26"/>
  <c r="W551"/>
  <c r="W534"/>
  <c r="W528"/>
  <c r="W519"/>
  <c r="W511"/>
  <c r="W503"/>
  <c r="W495"/>
  <c r="W486"/>
  <c r="W478"/>
  <c r="W471"/>
  <c r="W462"/>
  <c r="W455"/>
  <c r="W448"/>
  <c r="W440"/>
  <c r="W433"/>
  <c r="W427"/>
  <c r="W419"/>
  <c r="W412"/>
  <c r="W405"/>
  <c r="W395"/>
  <c r="W388"/>
  <c r="W380"/>
  <c r="W372"/>
  <c r="W365"/>
  <c r="W359"/>
  <c r="W351"/>
  <c r="W343"/>
  <c r="W336"/>
  <c r="W326"/>
  <c r="W319"/>
  <c r="W310"/>
  <c r="W302"/>
  <c r="W295"/>
  <c r="W289"/>
  <c r="W281"/>
  <c r="W274"/>
  <c r="W266"/>
  <c r="W257"/>
  <c r="W251"/>
  <c r="W242"/>
  <c r="W233"/>
  <c r="W226"/>
  <c r="W217"/>
  <c r="W208"/>
  <c r="W200"/>
  <c r="W192"/>
  <c r="W182"/>
  <c r="W176"/>
  <c r="W168"/>
  <c r="W158"/>
  <c r="W151"/>
  <c r="W144"/>
  <c r="W136"/>
  <c r="W128"/>
  <c r="W121"/>
  <c r="W112"/>
  <c r="W104"/>
  <c r="W97"/>
  <c r="W87"/>
  <c r="W79"/>
  <c r="W73"/>
  <c r="W67"/>
  <c r="W61"/>
  <c r="W53"/>
  <c r="W49"/>
  <c r="W40"/>
  <c r="W36"/>
  <c r="W26"/>
  <c r="W39"/>
  <c r="W31"/>
  <c r="T162"/>
  <c r="T64"/>
  <c r="T15"/>
  <c r="O15"/>
  <c r="P15"/>
  <c r="V15"/>
  <c r="Q162"/>
  <c r="P29"/>
  <c r="P64"/>
  <c r="N15"/>
  <c r="S15"/>
  <c r="U15"/>
  <c r="P162"/>
  <c r="W29"/>
  <c r="W64"/>
  <c r="R15"/>
  <c r="X15"/>
  <c r="M15"/>
  <c r="W162"/>
  <c r="Q29"/>
  <c r="Q64"/>
  <c r="W15"/>
  <c r="L15"/>
  <c r="Q15"/>
  <c r="Y15"/>
  <c r="K15"/>
  <c r="P248"/>
  <c r="Q225"/>
  <c r="P171"/>
  <c r="P315"/>
  <c r="Q248"/>
  <c r="P225"/>
  <c r="Q171"/>
  <c r="Q315"/>
  <c r="T322"/>
  <c r="P322"/>
  <c r="Q322"/>
  <c r="W322"/>
  <c r="P28"/>
  <c r="W28"/>
  <c r="Q28"/>
  <c r="T171"/>
  <c r="W225"/>
  <c r="T248"/>
  <c r="T225"/>
  <c r="W315"/>
  <c r="T315"/>
  <c r="W248"/>
  <c r="W171"/>
  <c r="T366"/>
  <c r="M341"/>
  <c r="U341"/>
  <c r="L341"/>
  <c r="K341"/>
  <c r="Y341"/>
  <c r="O341"/>
  <c r="X341"/>
  <c r="N341"/>
  <c r="V341"/>
  <c r="S341"/>
  <c r="R341"/>
  <c r="V564"/>
  <c r="R563"/>
  <c r="M562"/>
  <c r="X559"/>
  <c r="S558"/>
  <c r="V556"/>
  <c r="R555"/>
  <c r="M554"/>
  <c r="O552"/>
  <c r="L551"/>
  <c r="U549"/>
  <c r="K548"/>
  <c r="Y546"/>
  <c r="N545"/>
  <c r="X543"/>
  <c r="S537"/>
  <c r="V535"/>
  <c r="U538"/>
  <c r="L540"/>
  <c r="O533"/>
  <c r="L532"/>
  <c r="O563"/>
  <c r="L562"/>
  <c r="V559"/>
  <c r="R558"/>
  <c r="M557"/>
  <c r="O555"/>
  <c r="L554"/>
  <c r="U552"/>
  <c r="K551"/>
  <c r="Y549"/>
  <c r="N548"/>
  <c r="X546"/>
  <c r="S545"/>
  <c r="V543"/>
  <c r="R537"/>
  <c r="M536"/>
  <c r="O538"/>
  <c r="M540"/>
  <c r="N533"/>
  <c r="X531"/>
  <c r="S530"/>
  <c r="M564"/>
  <c r="O562"/>
  <c r="U559"/>
  <c r="K558"/>
  <c r="Y556"/>
  <c r="N555"/>
  <c r="X553"/>
  <c r="S552"/>
  <c r="V550"/>
  <c r="R549"/>
  <c r="M548"/>
  <c r="O546"/>
  <c r="L545"/>
  <c r="U543"/>
  <c r="K537"/>
  <c r="Y535"/>
  <c r="R538"/>
  <c r="V539"/>
  <c r="S533"/>
  <c r="V531"/>
  <c r="R564"/>
  <c r="M563"/>
  <c r="N561"/>
  <c r="U558"/>
  <c r="K557"/>
  <c r="Y555"/>
  <c r="N554"/>
  <c r="X552"/>
  <c r="S551"/>
  <c r="V549"/>
  <c r="R548"/>
  <c r="M547"/>
  <c r="O545"/>
  <c r="L544"/>
  <c r="U537"/>
  <c r="K536"/>
  <c r="M538"/>
  <c r="R539"/>
  <c r="V540"/>
  <c r="Y532"/>
  <c r="N531"/>
  <c r="R530"/>
  <c r="O534"/>
  <c r="L518"/>
  <c r="U516"/>
  <c r="K515"/>
  <c r="Y513"/>
  <c r="N512"/>
  <c r="U520"/>
  <c r="K522"/>
  <c r="Y519"/>
  <c r="N510"/>
  <c r="X523"/>
  <c r="S525"/>
  <c r="X505"/>
  <c r="N507"/>
  <c r="Y508"/>
  <c r="O503"/>
  <c r="L502"/>
  <c r="S529"/>
  <c r="X534"/>
  <c r="X517"/>
  <c r="S516"/>
  <c r="V514"/>
  <c r="R513"/>
  <c r="M512"/>
  <c r="S520"/>
  <c r="V521"/>
  <c r="R519"/>
  <c r="M510"/>
  <c r="O523"/>
  <c r="L525"/>
  <c r="L506"/>
  <c r="O507"/>
  <c r="Y504"/>
  <c r="N503"/>
  <c r="U491"/>
  <c r="K494"/>
  <c r="S531"/>
  <c r="R529"/>
  <c r="Y534"/>
  <c r="O517"/>
  <c r="L516"/>
  <c r="U514"/>
  <c r="K513"/>
  <c r="Y511"/>
  <c r="R520"/>
  <c r="M522"/>
  <c r="O519"/>
  <c r="L510"/>
  <c r="U523"/>
  <c r="K525"/>
  <c r="S506"/>
  <c r="X507"/>
  <c r="X504"/>
  <c r="S503"/>
  <c r="Y491"/>
  <c r="N494"/>
  <c r="X492"/>
  <c r="S490"/>
  <c r="O529"/>
  <c r="Y518"/>
  <c r="N517"/>
  <c r="X515"/>
  <c r="S514"/>
  <c r="V512"/>
  <c r="R511"/>
  <c r="K520"/>
  <c r="Y521"/>
  <c r="N519"/>
  <c r="X524"/>
  <c r="S523"/>
  <c r="K505"/>
  <c r="U506"/>
  <c r="L508"/>
  <c r="O504"/>
  <c r="L503"/>
  <c r="X491"/>
  <c r="S494"/>
  <c r="V492"/>
  <c r="R490"/>
  <c r="S492"/>
  <c r="V495"/>
  <c r="R497"/>
  <c r="K486"/>
  <c r="V477"/>
  <c r="R476"/>
  <c r="M475"/>
  <c r="O473"/>
  <c r="L472"/>
  <c r="U470"/>
  <c r="K481"/>
  <c r="Y479"/>
  <c r="N478"/>
  <c r="X482"/>
  <c r="S484"/>
  <c r="L468"/>
  <c r="X461"/>
  <c r="R494"/>
  <c r="M490"/>
  <c r="U495"/>
  <c r="K497"/>
  <c r="O487"/>
  <c r="V476"/>
  <c r="R475"/>
  <c r="M474"/>
  <c r="O472"/>
  <c r="L471"/>
  <c r="U481"/>
  <c r="K480"/>
  <c r="Y478"/>
  <c r="N483"/>
  <c r="X484"/>
  <c r="O468"/>
  <c r="V461"/>
  <c r="R460"/>
  <c r="M464"/>
  <c r="O465"/>
  <c r="L456"/>
  <c r="L494"/>
  <c r="U490"/>
  <c r="L496"/>
  <c r="U497"/>
  <c r="M486"/>
  <c r="S477"/>
  <c r="V475"/>
  <c r="R474"/>
  <c r="M473"/>
  <c r="O471"/>
  <c r="L470"/>
  <c r="U480"/>
  <c r="K479"/>
  <c r="Y483"/>
  <c r="N482"/>
  <c r="U468"/>
  <c r="M462"/>
  <c r="O460"/>
  <c r="L464"/>
  <c r="U465"/>
  <c r="K456"/>
  <c r="Y402"/>
  <c r="O490"/>
  <c r="X495"/>
  <c r="S497"/>
  <c r="L486"/>
  <c r="X477"/>
  <c r="S476"/>
  <c r="V474"/>
  <c r="R473"/>
  <c r="M472"/>
  <c r="O470"/>
  <c r="L481"/>
  <c r="U479"/>
  <c r="K478"/>
  <c r="Y482"/>
  <c r="N484"/>
  <c r="X462"/>
  <c r="S461"/>
  <c r="V464"/>
  <c r="R463"/>
  <c r="M465"/>
  <c r="O453"/>
  <c r="L402"/>
  <c r="M456"/>
  <c r="Y401"/>
  <c r="N400"/>
  <c r="X427"/>
  <c r="S426"/>
  <c r="V424"/>
  <c r="R423"/>
  <c r="M422"/>
  <c r="O420"/>
  <c r="L419"/>
  <c r="U417"/>
  <c r="K416"/>
  <c r="Y414"/>
  <c r="N413"/>
  <c r="X411"/>
  <c r="S410"/>
  <c r="V408"/>
  <c r="R407"/>
  <c r="M406"/>
  <c r="O404"/>
  <c r="L444"/>
  <c r="O463"/>
  <c r="X401"/>
  <c r="S400"/>
  <c r="V427"/>
  <c r="R426"/>
  <c r="M425"/>
  <c r="O423"/>
  <c r="L422"/>
  <c r="U420"/>
  <c r="K419"/>
  <c r="Y417"/>
  <c r="N416"/>
  <c r="X414"/>
  <c r="S413"/>
  <c r="V411"/>
  <c r="R410"/>
  <c r="M409"/>
  <c r="O407"/>
  <c r="L406"/>
  <c r="U404"/>
  <c r="Y456"/>
  <c r="K401"/>
  <c r="Y428"/>
  <c r="N427"/>
  <c r="X425"/>
  <c r="S424"/>
  <c r="V422"/>
  <c r="R421"/>
  <c r="M420"/>
  <c r="O418"/>
  <c r="L417"/>
  <c r="U415"/>
  <c r="K414"/>
  <c r="Y412"/>
  <c r="N411"/>
  <c r="X409"/>
  <c r="S408"/>
  <c r="U453"/>
  <c r="X428"/>
  <c r="L420"/>
  <c r="M415"/>
  <c r="K409"/>
  <c r="X405"/>
  <c r="Y444"/>
  <c r="V442"/>
  <c r="R441"/>
  <c r="M440"/>
  <c r="O438"/>
  <c r="L437"/>
  <c r="U435"/>
  <c r="K434"/>
  <c r="Y432"/>
  <c r="N431"/>
  <c r="X429"/>
  <c r="S452"/>
  <c r="V450"/>
  <c r="R449"/>
  <c r="M448"/>
  <c r="O446"/>
  <c r="L445"/>
  <c r="U454"/>
  <c r="K396"/>
  <c r="Y393"/>
  <c r="N392"/>
  <c r="U385"/>
  <c r="K386"/>
  <c r="M387"/>
  <c r="R388"/>
  <c r="K362"/>
  <c r="Y360"/>
  <c r="N359"/>
  <c r="X357"/>
  <c r="S356"/>
  <c r="V354"/>
  <c r="Y427"/>
  <c r="O564"/>
  <c r="L563"/>
  <c r="Y561"/>
  <c r="R559"/>
  <c r="M558"/>
  <c r="O556"/>
  <c r="L555"/>
  <c r="U553"/>
  <c r="K552"/>
  <c r="Y550"/>
  <c r="N549"/>
  <c r="X547"/>
  <c r="S546"/>
  <c r="V544"/>
  <c r="R543"/>
  <c r="M537"/>
  <c r="O535"/>
  <c r="M539"/>
  <c r="R540"/>
  <c r="K533"/>
  <c r="U564"/>
  <c r="K563"/>
  <c r="X561"/>
  <c r="O559"/>
  <c r="L558"/>
  <c r="U556"/>
  <c r="K555"/>
  <c r="Y553"/>
  <c r="N552"/>
  <c r="X550"/>
  <c r="S549"/>
  <c r="V547"/>
  <c r="R546"/>
  <c r="M545"/>
  <c r="O543"/>
  <c r="L537"/>
  <c r="U535"/>
  <c r="V538"/>
  <c r="S540"/>
  <c r="V532"/>
  <c r="R531"/>
  <c r="M530"/>
  <c r="U563"/>
  <c r="K562"/>
  <c r="N559"/>
  <c r="X557"/>
  <c r="S556"/>
  <c r="V554"/>
  <c r="R553"/>
  <c r="M552"/>
  <c r="O550"/>
  <c r="L549"/>
  <c r="U547"/>
  <c r="K546"/>
  <c r="Y544"/>
  <c r="N543"/>
  <c r="X536"/>
  <c r="S535"/>
  <c r="X538"/>
  <c r="N540"/>
  <c r="M533"/>
  <c r="O531"/>
  <c r="L564"/>
  <c r="U562"/>
  <c r="Y559"/>
  <c r="N558"/>
  <c r="X556"/>
  <c r="S555"/>
  <c r="V553"/>
  <c r="R552"/>
  <c r="M551"/>
  <c r="O549"/>
  <c r="L548"/>
  <c r="U546"/>
  <c r="K545"/>
  <c r="Y543"/>
  <c r="N537"/>
  <c r="X535"/>
  <c r="S538"/>
  <c r="X539"/>
  <c r="X533"/>
  <c r="S532"/>
  <c r="V530"/>
  <c r="U529"/>
  <c r="V534"/>
  <c r="Y517"/>
  <c r="N516"/>
  <c r="X514"/>
  <c r="S513"/>
  <c r="V511"/>
  <c r="N520"/>
  <c r="X521"/>
  <c r="S519"/>
  <c r="V524"/>
  <c r="R523"/>
  <c r="M525"/>
  <c r="K506"/>
  <c r="U507"/>
  <c r="U504"/>
  <c r="K503"/>
  <c r="Y531"/>
  <c r="M529"/>
  <c r="V518"/>
  <c r="R517"/>
  <c r="M516"/>
  <c r="O514"/>
  <c r="L513"/>
  <c r="U511"/>
  <c r="M520"/>
  <c r="O521"/>
  <c r="L519"/>
  <c r="U524"/>
  <c r="K523"/>
  <c r="M505"/>
  <c r="R506"/>
  <c r="V507"/>
  <c r="S504"/>
  <c r="V502"/>
  <c r="N491"/>
  <c r="X493"/>
  <c r="X530"/>
  <c r="L529"/>
  <c r="U518"/>
  <c r="K517"/>
  <c r="Y515"/>
  <c r="N514"/>
  <c r="X512"/>
  <c r="S511"/>
  <c r="L520"/>
  <c r="U521"/>
  <c r="K519"/>
  <c r="Y524"/>
  <c r="N523"/>
  <c r="N505"/>
  <c r="Y506"/>
  <c r="K508"/>
  <c r="R504"/>
  <c r="M503"/>
  <c r="S491"/>
  <c r="V493"/>
  <c r="R492"/>
  <c r="M531"/>
  <c r="K529"/>
  <c r="S518"/>
  <c r="V516"/>
  <c r="R515"/>
  <c r="M514"/>
  <c r="O512"/>
  <c r="L511"/>
  <c r="X522"/>
  <c r="S521"/>
  <c r="V510"/>
  <c r="R524"/>
  <c r="M523"/>
  <c r="O505"/>
  <c r="M507"/>
  <c r="R508"/>
  <c r="K504"/>
  <c r="Y502"/>
  <c r="R491"/>
  <c r="M494"/>
  <c r="O492"/>
  <c r="L490"/>
  <c r="N490"/>
  <c r="O495"/>
  <c r="L497"/>
  <c r="X487"/>
  <c r="O477"/>
  <c r="L476"/>
  <c r="U474"/>
  <c r="K473"/>
  <c r="Y471"/>
  <c r="N470"/>
  <c r="X480"/>
  <c r="S479"/>
  <c r="V483"/>
  <c r="R482"/>
  <c r="M484"/>
  <c r="V462"/>
  <c r="R461"/>
  <c r="Y493"/>
  <c r="Y496"/>
  <c r="N495"/>
  <c r="U486"/>
  <c r="K487"/>
  <c r="O476"/>
  <c r="L475"/>
  <c r="U473"/>
  <c r="K472"/>
  <c r="Y470"/>
  <c r="N481"/>
  <c r="X479"/>
  <c r="S478"/>
  <c r="V482"/>
  <c r="R484"/>
  <c r="K468"/>
  <c r="O461"/>
  <c r="L460"/>
  <c r="U463"/>
  <c r="K465"/>
  <c r="Y453"/>
  <c r="S493"/>
  <c r="K490"/>
  <c r="Y495"/>
  <c r="N497"/>
  <c r="U487"/>
  <c r="M477"/>
  <c r="O475"/>
  <c r="L474"/>
  <c r="U472"/>
  <c r="K471"/>
  <c r="Y481"/>
  <c r="N480"/>
  <c r="X478"/>
  <c r="S483"/>
  <c r="V484"/>
  <c r="N468"/>
  <c r="U461"/>
  <c r="K460"/>
  <c r="Y463"/>
  <c r="N465"/>
  <c r="X453"/>
  <c r="V491"/>
  <c r="V496"/>
  <c r="R495"/>
  <c r="M497"/>
  <c r="Y487"/>
  <c r="R477"/>
  <c r="M476"/>
  <c r="O474"/>
  <c r="L473"/>
  <c r="U471"/>
  <c r="K470"/>
  <c r="Y480"/>
  <c r="N479"/>
  <c r="X483"/>
  <c r="S482"/>
  <c r="Y468"/>
  <c r="R462"/>
  <c r="M461"/>
  <c r="O464"/>
  <c r="L463"/>
  <c r="U456"/>
  <c r="K453"/>
  <c r="S460"/>
  <c r="N453"/>
  <c r="S401"/>
  <c r="V428"/>
  <c r="R427"/>
  <c r="M426"/>
  <c r="O424"/>
  <c r="L423"/>
  <c r="U421"/>
  <c r="K420"/>
  <c r="Y418"/>
  <c r="N417"/>
  <c r="X415"/>
  <c r="S414"/>
  <c r="V412"/>
  <c r="R411"/>
  <c r="M410"/>
  <c r="O408"/>
  <c r="L407"/>
  <c r="U405"/>
  <c r="K404"/>
  <c r="Y443"/>
  <c r="X465"/>
  <c r="R401"/>
  <c r="M400"/>
  <c r="O427"/>
  <c r="L426"/>
  <c r="U424"/>
  <c r="K423"/>
  <c r="Y421"/>
  <c r="N420"/>
  <c r="X418"/>
  <c r="S417"/>
  <c r="V415"/>
  <c r="R414"/>
  <c r="M413"/>
  <c r="O411"/>
  <c r="L410"/>
  <c r="U408"/>
  <c r="K407"/>
  <c r="Y405"/>
  <c r="N404"/>
  <c r="O402"/>
  <c r="X400"/>
  <c r="S428"/>
  <c r="V426"/>
  <c r="R425"/>
  <c r="M424"/>
  <c r="O422"/>
  <c r="L421"/>
  <c r="U419"/>
  <c r="K418"/>
  <c r="Y416"/>
  <c r="N415"/>
  <c r="X413"/>
  <c r="S412"/>
  <c r="V410"/>
  <c r="R409"/>
  <c r="M408"/>
  <c r="N402"/>
  <c r="K425"/>
  <c r="S419"/>
  <c r="N414"/>
  <c r="R408"/>
  <c r="L405"/>
  <c r="O444"/>
  <c r="O442"/>
  <c r="L441"/>
  <c r="U439"/>
  <c r="K438"/>
  <c r="Y436"/>
  <c r="N435"/>
  <c r="X433"/>
  <c r="S432"/>
  <c r="V430"/>
  <c r="R429"/>
  <c r="M452"/>
  <c r="O450"/>
  <c r="L449"/>
  <c r="U447"/>
  <c r="K446"/>
  <c r="Y455"/>
  <c r="N454"/>
  <c r="X394"/>
  <c r="S393"/>
  <c r="V391"/>
  <c r="N385"/>
  <c r="X384"/>
  <c r="S387"/>
  <c r="X388"/>
  <c r="K564"/>
  <c r="Y562"/>
  <c r="S561"/>
  <c r="L559"/>
  <c r="U557"/>
  <c r="K556"/>
  <c r="Y554"/>
  <c r="N553"/>
  <c r="X551"/>
  <c r="S550"/>
  <c r="V548"/>
  <c r="R547"/>
  <c r="M546"/>
  <c r="O544"/>
  <c r="L543"/>
  <c r="U536"/>
  <c r="K535"/>
  <c r="S539"/>
  <c r="X540"/>
  <c r="X532"/>
  <c r="N564"/>
  <c r="X562"/>
  <c r="R561"/>
  <c r="K559"/>
  <c r="Y557"/>
  <c r="N556"/>
  <c r="X554"/>
  <c r="S553"/>
  <c r="V551"/>
  <c r="R550"/>
  <c r="M549"/>
  <c r="O547"/>
  <c r="L546"/>
  <c r="U544"/>
  <c r="K543"/>
  <c r="Y536"/>
  <c r="N535"/>
  <c r="N539"/>
  <c r="Y540"/>
  <c r="O532"/>
  <c r="L531"/>
  <c r="Y564"/>
  <c r="N563"/>
  <c r="V561"/>
  <c r="V558"/>
  <c r="R557"/>
  <c r="M556"/>
  <c r="O554"/>
  <c r="L553"/>
  <c r="U551"/>
  <c r="K550"/>
  <c r="Y548"/>
  <c r="N547"/>
  <c r="X545"/>
  <c r="S544"/>
  <c r="V537"/>
  <c r="R536"/>
  <c r="M535"/>
  <c r="K539"/>
  <c r="U540"/>
  <c r="U532"/>
  <c r="K531"/>
  <c r="Y563"/>
  <c r="N562"/>
  <c r="S559"/>
  <c r="V557"/>
  <c r="R556"/>
  <c r="M555"/>
  <c r="O553"/>
  <c r="L552"/>
  <c r="U550"/>
  <c r="K549"/>
  <c r="Y547"/>
  <c r="N546"/>
  <c r="X544"/>
  <c r="S543"/>
  <c r="V536"/>
  <c r="R535"/>
  <c r="Y538"/>
  <c r="K540"/>
  <c r="R533"/>
  <c r="M532"/>
  <c r="O530"/>
  <c r="N529"/>
  <c r="X518"/>
  <c r="S517"/>
  <c r="V515"/>
  <c r="R514"/>
  <c r="M513"/>
  <c r="O511"/>
  <c r="V522"/>
  <c r="R521"/>
  <c r="M519"/>
  <c r="O524"/>
  <c r="L523"/>
  <c r="L505"/>
  <c r="O506"/>
  <c r="M508"/>
  <c r="N504"/>
  <c r="X502"/>
  <c r="N530"/>
  <c r="L534"/>
  <c r="O518"/>
  <c r="L517"/>
  <c r="U515"/>
  <c r="K514"/>
  <c r="Y512"/>
  <c r="N511"/>
  <c r="U522"/>
  <c r="K521"/>
  <c r="Y510"/>
  <c r="N524"/>
  <c r="X525"/>
  <c r="S505"/>
  <c r="X506"/>
  <c r="N508"/>
  <c r="M504"/>
  <c r="O502"/>
  <c r="V494"/>
  <c r="R493"/>
  <c r="L530"/>
  <c r="M534"/>
  <c r="N518"/>
  <c r="X516"/>
  <c r="S515"/>
  <c r="V513"/>
  <c r="R512"/>
  <c r="M511"/>
  <c r="Y522"/>
  <c r="N521"/>
  <c r="X510"/>
  <c r="S524"/>
  <c r="V525"/>
  <c r="U505"/>
  <c r="L507"/>
  <c r="O508"/>
  <c r="L504"/>
  <c r="U502"/>
  <c r="M491"/>
  <c r="O493"/>
  <c r="L492"/>
  <c r="U530"/>
  <c r="N534"/>
  <c r="M518"/>
  <c r="O516"/>
  <c r="L515"/>
  <c r="U513"/>
  <c r="K512"/>
  <c r="V520"/>
  <c r="R522"/>
  <c r="M521"/>
  <c r="O510"/>
  <c r="L524"/>
  <c r="U525"/>
  <c r="V505"/>
  <c r="S507"/>
  <c r="X508"/>
  <c r="X503"/>
  <c r="S502"/>
  <c r="L491"/>
  <c r="U493"/>
  <c r="K492"/>
  <c r="O491"/>
  <c r="U496"/>
  <c r="K495"/>
  <c r="V486"/>
  <c r="R487"/>
  <c r="K477"/>
  <c r="Y475"/>
  <c r="N474"/>
  <c r="X472"/>
  <c r="S471"/>
  <c r="V481"/>
  <c r="R480"/>
  <c r="M479"/>
  <c r="O483"/>
  <c r="L482"/>
  <c r="X468"/>
  <c r="O462"/>
  <c r="L461"/>
  <c r="N492"/>
  <c r="S496"/>
  <c r="V497"/>
  <c r="N486"/>
  <c r="U477"/>
  <c r="K476"/>
  <c r="Y474"/>
  <c r="N473"/>
  <c r="X471"/>
  <c r="S470"/>
  <c r="V480"/>
  <c r="R479"/>
  <c r="M478"/>
  <c r="O482"/>
  <c r="L484"/>
  <c r="U462"/>
  <c r="K461"/>
  <c r="Y464"/>
  <c r="N463"/>
  <c r="X456"/>
  <c r="S453"/>
  <c r="Y492"/>
  <c r="X496"/>
  <c r="S495"/>
  <c r="Y486"/>
  <c r="N487"/>
  <c r="U476"/>
  <c r="K475"/>
  <c r="Y473"/>
  <c r="N472"/>
  <c r="X470"/>
  <c r="S481"/>
  <c r="V479"/>
  <c r="R478"/>
  <c r="M483"/>
  <c r="O484"/>
  <c r="Y462"/>
  <c r="N461"/>
  <c r="X464"/>
  <c r="S463"/>
  <c r="V456"/>
  <c r="R453"/>
  <c r="M493"/>
  <c r="O496"/>
  <c r="L495"/>
  <c r="X486"/>
  <c r="S487"/>
  <c r="L477"/>
  <c r="U475"/>
  <c r="K474"/>
  <c r="Y472"/>
  <c r="N471"/>
  <c r="X481"/>
  <c r="S480"/>
  <c r="V478"/>
  <c r="R483"/>
  <c r="M482"/>
  <c r="S468"/>
  <c r="L462"/>
  <c r="U460"/>
  <c r="K464"/>
  <c r="Y465"/>
  <c r="N456"/>
  <c r="X402"/>
  <c r="U464"/>
  <c r="U402"/>
  <c r="M401"/>
  <c r="O428"/>
  <c r="L427"/>
  <c r="U425"/>
  <c r="K424"/>
  <c r="Y422"/>
  <c r="N421"/>
  <c r="X419"/>
  <c r="S418"/>
  <c r="V416"/>
  <c r="R415"/>
  <c r="M414"/>
  <c r="O412"/>
  <c r="L411"/>
  <c r="U409"/>
  <c r="K408"/>
  <c r="Y406"/>
  <c r="N405"/>
  <c r="X444"/>
  <c r="M460"/>
  <c r="S402"/>
  <c r="L401"/>
  <c r="U428"/>
  <c r="K427"/>
  <c r="Y425"/>
  <c r="N424"/>
  <c r="X422"/>
  <c r="S421"/>
  <c r="V419"/>
  <c r="R418"/>
  <c r="M417"/>
  <c r="O415"/>
  <c r="L414"/>
  <c r="U412"/>
  <c r="K411"/>
  <c r="Y409"/>
  <c r="N408"/>
  <c r="X406"/>
  <c r="S405"/>
  <c r="K463"/>
  <c r="V401"/>
  <c r="R400"/>
  <c r="M428"/>
  <c r="O426"/>
  <c r="L425"/>
  <c r="U423"/>
  <c r="K422"/>
  <c r="Y420"/>
  <c r="N419"/>
  <c r="X417"/>
  <c r="S416"/>
  <c r="V414"/>
  <c r="R413"/>
  <c r="M412"/>
  <c r="O410"/>
  <c r="L409"/>
  <c r="U407"/>
  <c r="N401"/>
  <c r="R424"/>
  <c r="U418"/>
  <c r="O413"/>
  <c r="Y407"/>
  <c r="Y404"/>
  <c r="U443"/>
  <c r="K442"/>
  <c r="Y440"/>
  <c r="N439"/>
  <c r="X437"/>
  <c r="S436"/>
  <c r="V434"/>
  <c r="R433"/>
  <c r="M432"/>
  <c r="O430"/>
  <c r="L429"/>
  <c r="U451"/>
  <c r="K450"/>
  <c r="Y448"/>
  <c r="N447"/>
  <c r="X445"/>
  <c r="S455"/>
  <c r="V396"/>
  <c r="R394"/>
  <c r="M393"/>
  <c r="O391"/>
  <c r="X563"/>
  <c r="S562"/>
  <c r="M561"/>
  <c r="Y558"/>
  <c r="N557"/>
  <c r="X555"/>
  <c r="S554"/>
  <c r="V552"/>
  <c r="R551"/>
  <c r="M550"/>
  <c r="O548"/>
  <c r="L547"/>
  <c r="U545"/>
  <c r="K544"/>
  <c r="Y537"/>
  <c r="N536"/>
  <c r="N538"/>
  <c r="Y539"/>
  <c r="V533"/>
  <c r="R532"/>
  <c r="V563"/>
  <c r="R562"/>
  <c r="L561"/>
  <c r="X558"/>
  <c r="S557"/>
  <c r="V555"/>
  <c r="R554"/>
  <c r="M553"/>
  <c r="O551"/>
  <c r="L550"/>
  <c r="U548"/>
  <c r="K547"/>
  <c r="Y545"/>
  <c r="N544"/>
  <c r="X537"/>
  <c r="S536"/>
  <c r="K538"/>
  <c r="U539"/>
  <c r="U533"/>
  <c r="K532"/>
  <c r="Y530"/>
  <c r="S564"/>
  <c r="V562"/>
  <c r="O561"/>
  <c r="O558"/>
  <c r="L557"/>
  <c r="U555"/>
  <c r="K554"/>
  <c r="Y552"/>
  <c r="N551"/>
  <c r="X549"/>
  <c r="S548"/>
  <c r="V546"/>
  <c r="R545"/>
  <c r="M544"/>
  <c r="O537"/>
  <c r="L536"/>
  <c r="L538"/>
  <c r="O539"/>
  <c r="Y533"/>
  <c r="N532"/>
  <c r="X564"/>
  <c r="S563"/>
  <c r="U561"/>
  <c r="M559"/>
  <c r="O557"/>
  <c r="L556"/>
  <c r="U554"/>
  <c r="K553"/>
  <c r="Y551"/>
  <c r="N550"/>
  <c r="X548"/>
  <c r="S547"/>
  <c r="V545"/>
  <c r="R544"/>
  <c r="M543"/>
  <c r="O536"/>
  <c r="L535"/>
  <c r="L539"/>
  <c r="O540"/>
  <c r="L533"/>
  <c r="U531"/>
  <c r="K530"/>
  <c r="K534"/>
  <c r="R518"/>
  <c r="M517"/>
  <c r="O515"/>
  <c r="L514"/>
  <c r="U512"/>
  <c r="K511"/>
  <c r="O522"/>
  <c r="L521"/>
  <c r="U510"/>
  <c r="K524"/>
  <c r="Y525"/>
  <c r="R505"/>
  <c r="V506"/>
  <c r="S508"/>
  <c r="V503"/>
  <c r="R502"/>
  <c r="Y529"/>
  <c r="R534"/>
  <c r="K518"/>
  <c r="Y516"/>
  <c r="N515"/>
  <c r="X513"/>
  <c r="S512"/>
  <c r="Y520"/>
  <c r="N522"/>
  <c r="X519"/>
  <c r="S510"/>
  <c r="V523"/>
  <c r="R525"/>
  <c r="Y505"/>
  <c r="K507"/>
  <c r="U508"/>
  <c r="U503"/>
  <c r="K502"/>
  <c r="O494"/>
  <c r="L493"/>
  <c r="X529"/>
  <c r="S534"/>
  <c r="V517"/>
  <c r="R516"/>
  <c r="M515"/>
  <c r="O513"/>
  <c r="L512"/>
  <c r="X520"/>
  <c r="S522"/>
  <c r="V519"/>
  <c r="R510"/>
  <c r="M524"/>
  <c r="O525"/>
  <c r="M506"/>
  <c r="R507"/>
  <c r="V508"/>
  <c r="Y503"/>
  <c r="N502"/>
  <c r="U494"/>
  <c r="K493"/>
  <c r="Y490"/>
  <c r="V529"/>
  <c r="U534"/>
  <c r="U517"/>
  <c r="K516"/>
  <c r="Y514"/>
  <c r="N513"/>
  <c r="X511"/>
  <c r="O520"/>
  <c r="L522"/>
  <c r="U519"/>
  <c r="K510"/>
  <c r="Y523"/>
  <c r="N525"/>
  <c r="N506"/>
  <c r="Y507"/>
  <c r="V504"/>
  <c r="R503"/>
  <c r="M502"/>
  <c r="Y494"/>
  <c r="N493"/>
  <c r="X490"/>
  <c r="X494"/>
  <c r="N496"/>
  <c r="X497"/>
  <c r="O486"/>
  <c r="L487"/>
  <c r="X476"/>
  <c r="S475"/>
  <c r="V473"/>
  <c r="R472"/>
  <c r="M471"/>
  <c r="O481"/>
  <c r="L480"/>
  <c r="U478"/>
  <c r="K483"/>
  <c r="Y484"/>
  <c r="R468"/>
  <c r="K462"/>
  <c r="K491"/>
  <c r="V490"/>
  <c r="M496"/>
  <c r="O497"/>
  <c r="V487"/>
  <c r="N477"/>
  <c r="X475"/>
  <c r="S474"/>
  <c r="V472"/>
  <c r="R471"/>
  <c r="M470"/>
  <c r="O480"/>
  <c r="L479"/>
  <c r="U483"/>
  <c r="K482"/>
  <c r="V468"/>
  <c r="N462"/>
  <c r="X460"/>
  <c r="S464"/>
  <c r="V465"/>
  <c r="R456"/>
  <c r="M453"/>
  <c r="M492"/>
  <c r="R496"/>
  <c r="M495"/>
  <c r="S486"/>
  <c r="Y477"/>
  <c r="N476"/>
  <c r="X474"/>
  <c r="S473"/>
  <c r="V471"/>
  <c r="R470"/>
  <c r="M481"/>
  <c r="O479"/>
  <c r="L478"/>
  <c r="U482"/>
  <c r="K484"/>
  <c r="S462"/>
  <c r="V460"/>
  <c r="R464"/>
  <c r="M463"/>
  <c r="O456"/>
  <c r="L453"/>
  <c r="U492"/>
  <c r="K496"/>
  <c r="Y497"/>
  <c r="R486"/>
  <c r="M487"/>
  <c r="Y476"/>
  <c r="N475"/>
  <c r="X473"/>
  <c r="S472"/>
  <c r="V470"/>
  <c r="R481"/>
  <c r="M480"/>
  <c r="O478"/>
  <c r="L483"/>
  <c r="U484"/>
  <c r="M468"/>
  <c r="Y461"/>
  <c r="N460"/>
  <c r="X463"/>
  <c r="S465"/>
  <c r="V453"/>
  <c r="R402"/>
  <c r="V463"/>
  <c r="M402"/>
  <c r="U400"/>
  <c r="K428"/>
  <c r="Y426"/>
  <c r="N425"/>
  <c r="X423"/>
  <c r="S422"/>
  <c r="V420"/>
  <c r="R419"/>
  <c r="M418"/>
  <c r="O416"/>
  <c r="L415"/>
  <c r="U413"/>
  <c r="K412"/>
  <c r="Y410"/>
  <c r="N409"/>
  <c r="X407"/>
  <c r="S406"/>
  <c r="V404"/>
  <c r="R444"/>
  <c r="N464"/>
  <c r="K402"/>
  <c r="Y400"/>
  <c r="N428"/>
  <c r="X426"/>
  <c r="S425"/>
  <c r="V423"/>
  <c r="R422"/>
  <c r="M421"/>
  <c r="O419"/>
  <c r="L418"/>
  <c r="U416"/>
  <c r="K415"/>
  <c r="Y413"/>
  <c r="N412"/>
  <c r="X410"/>
  <c r="S409"/>
  <c r="V407"/>
  <c r="R406"/>
  <c r="M405"/>
  <c r="R465"/>
  <c r="O401"/>
  <c r="L400"/>
  <c r="U427"/>
  <c r="K426"/>
  <c r="Y424"/>
  <c r="N423"/>
  <c r="X421"/>
  <c r="S420"/>
  <c r="V418"/>
  <c r="R417"/>
  <c r="M416"/>
  <c r="O414"/>
  <c r="L413"/>
  <c r="U411"/>
  <c r="K410"/>
  <c r="Y408"/>
  <c r="N407"/>
  <c r="O400"/>
  <c r="Y423"/>
  <c r="V417"/>
  <c r="X412"/>
  <c r="N406"/>
  <c r="M404"/>
  <c r="N443"/>
  <c r="X441"/>
  <c r="S440"/>
  <c r="V438"/>
  <c r="R437"/>
  <c r="M436"/>
  <c r="O434"/>
  <c r="L433"/>
  <c r="U431"/>
  <c r="K430"/>
  <c r="Y452"/>
  <c r="N451"/>
  <c r="X449"/>
  <c r="S448"/>
  <c r="V446"/>
  <c r="R445"/>
  <c r="M455"/>
  <c r="O396"/>
  <c r="L394"/>
  <c r="U392"/>
  <c r="K391"/>
  <c r="O386"/>
  <c r="L384"/>
  <c r="L388"/>
  <c r="O362"/>
  <c r="L361"/>
  <c r="V386"/>
  <c r="X361"/>
  <c r="U359"/>
  <c r="R357"/>
  <c r="U355"/>
  <c r="R428"/>
  <c r="V421"/>
  <c r="X416"/>
  <c r="L408"/>
  <c r="V405"/>
  <c r="V444"/>
  <c r="U442"/>
  <c r="K441"/>
  <c r="Y439"/>
  <c r="N438"/>
  <c r="X436"/>
  <c r="S435"/>
  <c r="V433"/>
  <c r="R432"/>
  <c r="M431"/>
  <c r="O429"/>
  <c r="L452"/>
  <c r="U450"/>
  <c r="K449"/>
  <c r="Y447"/>
  <c r="N446"/>
  <c r="X455"/>
  <c r="S454"/>
  <c r="V394"/>
  <c r="R393"/>
  <c r="M392"/>
  <c r="S385"/>
  <c r="V384"/>
  <c r="U387"/>
  <c r="U362"/>
  <c r="K361"/>
  <c r="Y359"/>
  <c r="N358"/>
  <c r="X356"/>
  <c r="S355"/>
  <c r="V353"/>
  <c r="R352"/>
  <c r="M351"/>
  <c r="U426"/>
  <c r="O421"/>
  <c r="Y415"/>
  <c r="V409"/>
  <c r="S404"/>
  <c r="R443"/>
  <c r="M442"/>
  <c r="O440"/>
  <c r="L439"/>
  <c r="U437"/>
  <c r="K436"/>
  <c r="Y434"/>
  <c r="N433"/>
  <c r="X431"/>
  <c r="S430"/>
  <c r="V452"/>
  <c r="R451"/>
  <c r="M450"/>
  <c r="O448"/>
  <c r="L447"/>
  <c r="U445"/>
  <c r="K455"/>
  <c r="Y396"/>
  <c r="N394"/>
  <c r="X392"/>
  <c r="S391"/>
  <c r="L385"/>
  <c r="U384"/>
  <c r="V387"/>
  <c r="S362"/>
  <c r="V360"/>
  <c r="R359"/>
  <c r="M358"/>
  <c r="O356"/>
  <c r="L355"/>
  <c r="U353"/>
  <c r="K352"/>
  <c r="Y350"/>
  <c r="N349"/>
  <c r="X347"/>
  <c r="V402"/>
  <c r="N426"/>
  <c r="R420"/>
  <c r="U414"/>
  <c r="O409"/>
  <c r="R404"/>
  <c r="O443"/>
  <c r="L442"/>
  <c r="U440"/>
  <c r="K439"/>
  <c r="Y437"/>
  <c r="N436"/>
  <c r="X434"/>
  <c r="S433"/>
  <c r="V431"/>
  <c r="R430"/>
  <c r="M429"/>
  <c r="O451"/>
  <c r="L450"/>
  <c r="U448"/>
  <c r="K447"/>
  <c r="Y445"/>
  <c r="N455"/>
  <c r="X396"/>
  <c r="S394"/>
  <c r="V392"/>
  <c r="R391"/>
  <c r="K385"/>
  <c r="Y384"/>
  <c r="R387"/>
  <c r="V388"/>
  <c r="Y361"/>
  <c r="N360"/>
  <c r="X358"/>
  <c r="S357"/>
  <c r="V355"/>
  <c r="R354"/>
  <c r="M353"/>
  <c r="O351"/>
  <c r="L350"/>
  <c r="U348"/>
  <c r="K347"/>
  <c r="Y377"/>
  <c r="R349"/>
  <c r="K378"/>
  <c r="X376"/>
  <c r="S375"/>
  <c r="V373"/>
  <c r="R372"/>
  <c r="M371"/>
  <c r="O369"/>
  <c r="L368"/>
  <c r="U366"/>
  <c r="K365"/>
  <c r="Y363"/>
  <c r="N382"/>
  <c r="X380"/>
  <c r="S379"/>
  <c r="L342"/>
  <c r="X340"/>
  <c r="V336"/>
  <c r="R334"/>
  <c r="M331"/>
  <c r="O332"/>
  <c r="L319"/>
  <c r="U317"/>
  <c r="K316"/>
  <c r="Y314"/>
  <c r="N323"/>
  <c r="X321"/>
  <c r="S320"/>
  <c r="V324"/>
  <c r="R326"/>
  <c r="M300"/>
  <c r="O298"/>
  <c r="L297"/>
  <c r="U295"/>
  <c r="K294"/>
  <c r="O349"/>
  <c r="O378"/>
  <c r="O376"/>
  <c r="L375"/>
  <c r="U373"/>
  <c r="K372"/>
  <c r="Y370"/>
  <c r="N369"/>
  <c r="X367"/>
  <c r="S366"/>
  <c r="V364"/>
  <c r="R363"/>
  <c r="M382"/>
  <c r="O380"/>
  <c r="L379"/>
  <c r="X343"/>
  <c r="O340"/>
  <c r="Y337"/>
  <c r="N336"/>
  <c r="X331"/>
  <c r="S333"/>
  <c r="V319"/>
  <c r="R318"/>
  <c r="M317"/>
  <c r="O315"/>
  <c r="L314"/>
  <c r="U322"/>
  <c r="K321"/>
  <c r="Y325"/>
  <c r="N324"/>
  <c r="X300"/>
  <c r="S299"/>
  <c r="V297"/>
  <c r="R296"/>
  <c r="M295"/>
  <c r="O293"/>
  <c r="L292"/>
  <c r="U290"/>
  <c r="K289"/>
  <c r="Y287"/>
  <c r="N286"/>
  <c r="X284"/>
  <c r="R353"/>
  <c r="L349"/>
  <c r="M347"/>
  <c r="M377"/>
  <c r="O375"/>
  <c r="L374"/>
  <c r="U372"/>
  <c r="K371"/>
  <c r="Y369"/>
  <c r="N368"/>
  <c r="X366"/>
  <c r="S365"/>
  <c r="V363"/>
  <c r="R382"/>
  <c r="M381"/>
  <c r="O379"/>
  <c r="V343"/>
  <c r="N340"/>
  <c r="X337"/>
  <c r="S336"/>
  <c r="V331"/>
  <c r="R333"/>
  <c r="M332"/>
  <c r="O318"/>
  <c r="L317"/>
  <c r="U315"/>
  <c r="K314"/>
  <c r="Y322"/>
  <c r="N321"/>
  <c r="X325"/>
  <c r="S324"/>
  <c r="V300"/>
  <c r="R299"/>
  <c r="M298"/>
  <c r="O296"/>
  <c r="L295"/>
  <c r="U293"/>
  <c r="K292"/>
  <c r="Y290"/>
  <c r="N289"/>
  <c r="X287"/>
  <c r="S352"/>
  <c r="V349"/>
  <c r="U347"/>
  <c r="R377"/>
  <c r="M376"/>
  <c r="O374"/>
  <c r="L373"/>
  <c r="U371"/>
  <c r="K370"/>
  <c r="Y368"/>
  <c r="N367"/>
  <c r="X365"/>
  <c r="S364"/>
  <c r="V382"/>
  <c r="R381"/>
  <c r="M380"/>
  <c r="S342"/>
  <c r="Y340"/>
  <c r="K337"/>
  <c r="Y334"/>
  <c r="N331"/>
  <c r="X332"/>
  <c r="S319"/>
  <c r="V317"/>
  <c r="R316"/>
  <c r="M315"/>
  <c r="O323"/>
  <c r="L322"/>
  <c r="U320"/>
  <c r="K325"/>
  <c r="Y326"/>
  <c r="N300"/>
  <c r="X298"/>
  <c r="S297"/>
  <c r="V295"/>
  <c r="R294"/>
  <c r="M293"/>
  <c r="O291"/>
  <c r="L290"/>
  <c r="U288"/>
  <c r="K287"/>
  <c r="Y285"/>
  <c r="N284"/>
  <c r="X289"/>
  <c r="U283"/>
  <c r="K282"/>
  <c r="Y280"/>
  <c r="N279"/>
  <c r="X277"/>
  <c r="S276"/>
  <c r="V274"/>
  <c r="R273"/>
  <c r="M272"/>
  <c r="O270"/>
  <c r="L269"/>
  <c r="U310"/>
  <c r="K309"/>
  <c r="Y307"/>
  <c r="N306"/>
  <c r="X304"/>
  <c r="S303"/>
  <c r="V301"/>
  <c r="N263"/>
  <c r="X261"/>
  <c r="S266"/>
  <c r="V264"/>
  <c r="N232"/>
  <c r="X233"/>
  <c r="S253"/>
  <c r="V251"/>
  <c r="R250"/>
  <c r="M249"/>
  <c r="O247"/>
  <c r="L246"/>
  <c r="U259"/>
  <c r="K258"/>
  <c r="Y256"/>
  <c r="N255"/>
  <c r="U239"/>
  <c r="K238"/>
  <c r="Y236"/>
  <c r="N241"/>
  <c r="Y288"/>
  <c r="M284"/>
  <c r="U282"/>
  <c r="Y387"/>
  <c r="S360"/>
  <c r="O358"/>
  <c r="Y356"/>
  <c r="S456"/>
  <c r="S423"/>
  <c r="N418"/>
  <c r="R412"/>
  <c r="V406"/>
  <c r="X404"/>
  <c r="S443"/>
  <c r="V441"/>
  <c r="R440"/>
  <c r="M439"/>
  <c r="O437"/>
  <c r="L436"/>
  <c r="U434"/>
  <c r="K433"/>
  <c r="Y431"/>
  <c r="N430"/>
  <c r="X452"/>
  <c r="S451"/>
  <c r="V449"/>
  <c r="R448"/>
  <c r="M447"/>
  <c r="O445"/>
  <c r="L455"/>
  <c r="U396"/>
  <c r="K394"/>
  <c r="Y392"/>
  <c r="N391"/>
  <c r="U386"/>
  <c r="K384"/>
  <c r="S388"/>
  <c r="V361"/>
  <c r="R360"/>
  <c r="M359"/>
  <c r="O357"/>
  <c r="L356"/>
  <c r="U354"/>
  <c r="K353"/>
  <c r="Y351"/>
  <c r="L428"/>
  <c r="M423"/>
  <c r="K417"/>
  <c r="S411"/>
  <c r="U406"/>
  <c r="M444"/>
  <c r="Y442"/>
  <c r="N441"/>
  <c r="X439"/>
  <c r="S438"/>
  <c r="V436"/>
  <c r="R435"/>
  <c r="M434"/>
  <c r="O432"/>
  <c r="L431"/>
  <c r="U429"/>
  <c r="K452"/>
  <c r="Y450"/>
  <c r="N449"/>
  <c r="X447"/>
  <c r="S446"/>
  <c r="V455"/>
  <c r="R454"/>
  <c r="M396"/>
  <c r="O393"/>
  <c r="L392"/>
  <c r="X385"/>
  <c r="S386"/>
  <c r="K387"/>
  <c r="U388"/>
  <c r="U361"/>
  <c r="K360"/>
  <c r="Y358"/>
  <c r="N357"/>
  <c r="X355"/>
  <c r="S354"/>
  <c r="V352"/>
  <c r="R351"/>
  <c r="M350"/>
  <c r="O348"/>
  <c r="L347"/>
  <c r="V400"/>
  <c r="X424"/>
  <c r="L416"/>
  <c r="M411"/>
  <c r="O406"/>
  <c r="K444"/>
  <c r="X442"/>
  <c r="S441"/>
  <c r="V439"/>
  <c r="R438"/>
  <c r="M437"/>
  <c r="O435"/>
  <c r="L434"/>
  <c r="U432"/>
  <c r="K431"/>
  <c r="Y429"/>
  <c r="N452"/>
  <c r="X450"/>
  <c r="S449"/>
  <c r="V447"/>
  <c r="R446"/>
  <c r="M445"/>
  <c r="O454"/>
  <c r="L396"/>
  <c r="U393"/>
  <c r="K392"/>
  <c r="V385"/>
  <c r="R386"/>
  <c r="M384"/>
  <c r="K388"/>
  <c r="R362"/>
  <c r="M361"/>
  <c r="O359"/>
  <c r="L358"/>
  <c r="U356"/>
  <c r="K355"/>
  <c r="Y353"/>
  <c r="N352"/>
  <c r="X350"/>
  <c r="S349"/>
  <c r="V347"/>
  <c r="R378"/>
  <c r="N351"/>
  <c r="S347"/>
  <c r="O377"/>
  <c r="L376"/>
  <c r="U374"/>
  <c r="K373"/>
  <c r="Y371"/>
  <c r="N370"/>
  <c r="X368"/>
  <c r="S367"/>
  <c r="V365"/>
  <c r="R364"/>
  <c r="M363"/>
  <c r="O381"/>
  <c r="L380"/>
  <c r="X342"/>
  <c r="S343"/>
  <c r="L340"/>
  <c r="U337"/>
  <c r="K336"/>
  <c r="Y331"/>
  <c r="N333"/>
  <c r="X319"/>
  <c r="S318"/>
  <c r="V316"/>
  <c r="R315"/>
  <c r="M314"/>
  <c r="O322"/>
  <c r="L321"/>
  <c r="U325"/>
  <c r="K324"/>
  <c r="Y300"/>
  <c r="N299"/>
  <c r="X297"/>
  <c r="S296"/>
  <c r="V294"/>
  <c r="X353"/>
  <c r="N347"/>
  <c r="N377"/>
  <c r="X375"/>
  <c r="S374"/>
  <c r="V372"/>
  <c r="R371"/>
  <c r="M370"/>
  <c r="O368"/>
  <c r="L367"/>
  <c r="U365"/>
  <c r="K364"/>
  <c r="Y382"/>
  <c r="N381"/>
  <c r="X379"/>
  <c r="O342"/>
  <c r="L343"/>
  <c r="M337"/>
  <c r="O334"/>
  <c r="L331"/>
  <c r="U332"/>
  <c r="K319"/>
  <c r="Y317"/>
  <c r="N316"/>
  <c r="X314"/>
  <c r="S323"/>
  <c r="V321"/>
  <c r="R320"/>
  <c r="M325"/>
  <c r="O326"/>
  <c r="L300"/>
  <c r="U298"/>
  <c r="K297"/>
  <c r="Y295"/>
  <c r="N294"/>
  <c r="X292"/>
  <c r="S291"/>
  <c r="V289"/>
  <c r="R288"/>
  <c r="M287"/>
  <c r="O285"/>
  <c r="L284"/>
  <c r="N350"/>
  <c r="M348"/>
  <c r="N378"/>
  <c r="N376"/>
  <c r="X374"/>
  <c r="S373"/>
  <c r="V371"/>
  <c r="R370"/>
  <c r="M369"/>
  <c r="O367"/>
  <c r="L366"/>
  <c r="U364"/>
  <c r="K363"/>
  <c r="Y381"/>
  <c r="N380"/>
  <c r="U342"/>
  <c r="K343"/>
  <c r="L337"/>
  <c r="U334"/>
  <c r="K331"/>
  <c r="Y332"/>
  <c r="N319"/>
  <c r="X317"/>
  <c r="S316"/>
  <c r="V314"/>
  <c r="R323"/>
  <c r="M322"/>
  <c r="O320"/>
  <c r="L325"/>
  <c r="U326"/>
  <c r="K300"/>
  <c r="Y298"/>
  <c r="N297"/>
  <c r="X295"/>
  <c r="S294"/>
  <c r="V292"/>
  <c r="R291"/>
  <c r="M290"/>
  <c r="O288"/>
  <c r="L287"/>
  <c r="V350"/>
  <c r="X348"/>
  <c r="M378"/>
  <c r="Y376"/>
  <c r="N375"/>
  <c r="X373"/>
  <c r="S372"/>
  <c r="V370"/>
  <c r="R369"/>
  <c r="M368"/>
  <c r="O366"/>
  <c r="L365"/>
  <c r="U363"/>
  <c r="K382"/>
  <c r="Y380"/>
  <c r="N379"/>
  <c r="U343"/>
  <c r="M340"/>
  <c r="V337"/>
  <c r="R336"/>
  <c r="M334"/>
  <c r="O333"/>
  <c r="L332"/>
  <c r="U318"/>
  <c r="K317"/>
  <c r="Y315"/>
  <c r="N314"/>
  <c r="X322"/>
  <c r="S321"/>
  <c r="V325"/>
  <c r="R324"/>
  <c r="M326"/>
  <c r="O299"/>
  <c r="L298"/>
  <c r="U296"/>
  <c r="K295"/>
  <c r="Y293"/>
  <c r="N292"/>
  <c r="X290"/>
  <c r="S289"/>
  <c r="V287"/>
  <c r="R286"/>
  <c r="M285"/>
  <c r="N291"/>
  <c r="R285"/>
  <c r="V282"/>
  <c r="R281"/>
  <c r="M280"/>
  <c r="O278"/>
  <c r="L277"/>
  <c r="U275"/>
  <c r="K274"/>
  <c r="Y272"/>
  <c r="N271"/>
  <c r="X269"/>
  <c r="S311"/>
  <c r="V309"/>
  <c r="R308"/>
  <c r="M307"/>
  <c r="O305"/>
  <c r="L304"/>
  <c r="U302"/>
  <c r="K301"/>
  <c r="O262"/>
  <c r="L261"/>
  <c r="U265"/>
  <c r="K264"/>
  <c r="O231"/>
  <c r="L233"/>
  <c r="U252"/>
  <c r="K251"/>
  <c r="Y249"/>
  <c r="N248"/>
  <c r="X246"/>
  <c r="S245"/>
  <c r="V258"/>
  <c r="R257"/>
  <c r="M256"/>
  <c r="O254"/>
  <c r="V238"/>
  <c r="R237"/>
  <c r="M236"/>
  <c r="K290"/>
  <c r="N285"/>
  <c r="S283"/>
  <c r="V281"/>
  <c r="R280"/>
  <c r="M279"/>
  <c r="O277"/>
  <c r="L276"/>
  <c r="U274"/>
  <c r="K273"/>
  <c r="Y271"/>
  <c r="N270"/>
  <c r="X311"/>
  <c r="S310"/>
  <c r="V362"/>
  <c r="M360"/>
  <c r="K358"/>
  <c r="M356"/>
  <c r="K400"/>
  <c r="U422"/>
  <c r="O417"/>
  <c r="Y411"/>
  <c r="K406"/>
  <c r="L404"/>
  <c r="M443"/>
  <c r="O441"/>
  <c r="L440"/>
  <c r="U438"/>
  <c r="K437"/>
  <c r="Y435"/>
  <c r="N434"/>
  <c r="X432"/>
  <c r="S431"/>
  <c r="V429"/>
  <c r="R452"/>
  <c r="M451"/>
  <c r="O449"/>
  <c r="L448"/>
  <c r="U446"/>
  <c r="K445"/>
  <c r="Y454"/>
  <c r="N396"/>
  <c r="X393"/>
  <c r="S392"/>
  <c r="Y385"/>
  <c r="N386"/>
  <c r="N387"/>
  <c r="Y388"/>
  <c r="O361"/>
  <c r="L360"/>
  <c r="U358"/>
  <c r="K357"/>
  <c r="Y355"/>
  <c r="N354"/>
  <c r="X352"/>
  <c r="S351"/>
  <c r="S427"/>
  <c r="N422"/>
  <c r="R416"/>
  <c r="U410"/>
  <c r="R405"/>
  <c r="X443"/>
  <c r="S442"/>
  <c r="V440"/>
  <c r="R439"/>
  <c r="M438"/>
  <c r="O436"/>
  <c r="L435"/>
  <c r="U433"/>
  <c r="K432"/>
  <c r="Y430"/>
  <c r="N429"/>
  <c r="X451"/>
  <c r="S450"/>
  <c r="V448"/>
  <c r="R447"/>
  <c r="M446"/>
  <c r="O455"/>
  <c r="L454"/>
  <c r="U394"/>
  <c r="K393"/>
  <c r="Y391"/>
  <c r="R385"/>
  <c r="M386"/>
  <c r="O387"/>
  <c r="Y362"/>
  <c r="N361"/>
  <c r="X359"/>
  <c r="S358"/>
  <c r="V356"/>
  <c r="R355"/>
  <c r="M354"/>
  <c r="O352"/>
  <c r="L351"/>
  <c r="U349"/>
  <c r="K348"/>
  <c r="Y460"/>
  <c r="M427"/>
  <c r="K421"/>
  <c r="S415"/>
  <c r="N410"/>
  <c r="O405"/>
  <c r="V443"/>
  <c r="R442"/>
  <c r="M441"/>
  <c r="O439"/>
  <c r="L438"/>
  <c r="U436"/>
  <c r="K435"/>
  <c r="Y433"/>
  <c r="N432"/>
  <c r="X430"/>
  <c r="S429"/>
  <c r="V451"/>
  <c r="R450"/>
  <c r="M449"/>
  <c r="O447"/>
  <c r="L446"/>
  <c r="U455"/>
  <c r="K454"/>
  <c r="Y394"/>
  <c r="N393"/>
  <c r="X391"/>
  <c r="O385"/>
  <c r="L386"/>
  <c r="L387"/>
  <c r="O388"/>
  <c r="L362"/>
  <c r="U360"/>
  <c r="K359"/>
  <c r="Y357"/>
  <c r="N356"/>
  <c r="X354"/>
  <c r="S353"/>
  <c r="V351"/>
  <c r="R350"/>
  <c r="M349"/>
  <c r="O347"/>
  <c r="L378"/>
  <c r="U350"/>
  <c r="S378"/>
  <c r="K377"/>
  <c r="Y375"/>
  <c r="N374"/>
  <c r="X372"/>
  <c r="S371"/>
  <c r="V369"/>
  <c r="R368"/>
  <c r="M367"/>
  <c r="O365"/>
  <c r="L364"/>
  <c r="U382"/>
  <c r="K381"/>
  <c r="Y379"/>
  <c r="R342"/>
  <c r="M343"/>
  <c r="N337"/>
  <c r="X334"/>
  <c r="S331"/>
  <c r="V332"/>
  <c r="R319"/>
  <c r="M318"/>
  <c r="O316"/>
  <c r="L315"/>
  <c r="U323"/>
  <c r="K322"/>
  <c r="Y320"/>
  <c r="N325"/>
  <c r="X326"/>
  <c r="S300"/>
  <c r="V298"/>
  <c r="R297"/>
  <c r="M296"/>
  <c r="O294"/>
  <c r="O350"/>
  <c r="Y378"/>
  <c r="V376"/>
  <c r="R375"/>
  <c r="M374"/>
  <c r="O372"/>
  <c r="L371"/>
  <c r="U369"/>
  <c r="K368"/>
  <c r="Y366"/>
  <c r="N365"/>
  <c r="X363"/>
  <c r="S382"/>
  <c r="V380"/>
  <c r="R379"/>
  <c r="K342"/>
  <c r="V340"/>
  <c r="U336"/>
  <c r="K334"/>
  <c r="Y333"/>
  <c r="N332"/>
  <c r="X318"/>
  <c r="S317"/>
  <c r="V315"/>
  <c r="R314"/>
  <c r="M323"/>
  <c r="O321"/>
  <c r="L320"/>
  <c r="U324"/>
  <c r="K326"/>
  <c r="Y299"/>
  <c r="N298"/>
  <c r="X296"/>
  <c r="S295"/>
  <c r="V293"/>
  <c r="R292"/>
  <c r="M291"/>
  <c r="O289"/>
  <c r="L288"/>
  <c r="U286"/>
  <c r="K285"/>
  <c r="K354"/>
  <c r="X349"/>
  <c r="Y347"/>
  <c r="S377"/>
  <c r="V375"/>
  <c r="R374"/>
  <c r="M373"/>
  <c r="O371"/>
  <c r="L370"/>
  <c r="U368"/>
  <c r="K367"/>
  <c r="Y365"/>
  <c r="N364"/>
  <c r="X382"/>
  <c r="S381"/>
  <c r="V379"/>
  <c r="N342"/>
  <c r="U340"/>
  <c r="Y336"/>
  <c r="N334"/>
  <c r="X333"/>
  <c r="S332"/>
  <c r="V318"/>
  <c r="R317"/>
  <c r="M316"/>
  <c r="O314"/>
  <c r="L323"/>
  <c r="U321"/>
  <c r="K320"/>
  <c r="Y324"/>
  <c r="N326"/>
  <c r="X299"/>
  <c r="S298"/>
  <c r="V296"/>
  <c r="R295"/>
  <c r="M294"/>
  <c r="O292"/>
  <c r="L291"/>
  <c r="U289"/>
  <c r="K288"/>
  <c r="L353"/>
  <c r="K350"/>
  <c r="L348"/>
  <c r="X377"/>
  <c r="S376"/>
  <c r="V374"/>
  <c r="R373"/>
  <c r="M372"/>
  <c r="O370"/>
  <c r="L369"/>
  <c r="U367"/>
  <c r="K366"/>
  <c r="Y364"/>
  <c r="N363"/>
  <c r="X381"/>
  <c r="S380"/>
  <c r="Y342"/>
  <c r="N343"/>
  <c r="O337"/>
  <c r="L336"/>
  <c r="U331"/>
  <c r="K333"/>
  <c r="Y319"/>
  <c r="N318"/>
  <c r="X316"/>
  <c r="S315"/>
  <c r="V323"/>
  <c r="R322"/>
  <c r="M321"/>
  <c r="O325"/>
  <c r="L324"/>
  <c r="U300"/>
  <c r="K299"/>
  <c r="Y297"/>
  <c r="N296"/>
  <c r="X294"/>
  <c r="S293"/>
  <c r="V291"/>
  <c r="R290"/>
  <c r="M289"/>
  <c r="O287"/>
  <c r="L286"/>
  <c r="U284"/>
  <c r="O290"/>
  <c r="O284"/>
  <c r="O282"/>
  <c r="L281"/>
  <c r="U279"/>
  <c r="K278"/>
  <c r="Y276"/>
  <c r="N275"/>
  <c r="X273"/>
  <c r="S272"/>
  <c r="V270"/>
  <c r="R269"/>
  <c r="M311"/>
  <c r="O309"/>
  <c r="L308"/>
  <c r="U306"/>
  <c r="K305"/>
  <c r="Y303"/>
  <c r="N302"/>
  <c r="U263"/>
  <c r="K262"/>
  <c r="Y266"/>
  <c r="N265"/>
  <c r="U232"/>
  <c r="K231"/>
  <c r="Y253"/>
  <c r="N252"/>
  <c r="X250"/>
  <c r="S249"/>
  <c r="V247"/>
  <c r="R246"/>
  <c r="M245"/>
  <c r="O258"/>
  <c r="L257"/>
  <c r="U255"/>
  <c r="K254"/>
  <c r="O238"/>
  <c r="L237"/>
  <c r="U241"/>
  <c r="R289"/>
  <c r="R384"/>
  <c r="N355"/>
  <c r="S407"/>
  <c r="X440"/>
  <c r="M435"/>
  <c r="K429"/>
  <c r="S447"/>
  <c r="O394"/>
  <c r="O384"/>
  <c r="S359"/>
  <c r="O353"/>
  <c r="X420"/>
  <c r="L443"/>
  <c r="N437"/>
  <c r="R431"/>
  <c r="U449"/>
  <c r="X454"/>
  <c r="M391"/>
  <c r="M362"/>
  <c r="K356"/>
  <c r="S350"/>
  <c r="O425"/>
  <c r="S444"/>
  <c r="X438"/>
  <c r="M433"/>
  <c r="K451"/>
  <c r="S445"/>
  <c r="O392"/>
  <c r="X387"/>
  <c r="R358"/>
  <c r="U352"/>
  <c r="X378"/>
  <c r="R376"/>
  <c r="U370"/>
  <c r="X364"/>
  <c r="M379"/>
  <c r="O336"/>
  <c r="Y318"/>
  <c r="V322"/>
  <c r="L326"/>
  <c r="N295"/>
  <c r="K376"/>
  <c r="S370"/>
  <c r="O364"/>
  <c r="V342"/>
  <c r="V334"/>
  <c r="L318"/>
  <c r="N322"/>
  <c r="R300"/>
  <c r="U294"/>
  <c r="X288"/>
  <c r="Y352"/>
  <c r="K375"/>
  <c r="S369"/>
  <c r="O363"/>
  <c r="O343"/>
  <c r="O331"/>
  <c r="Y316"/>
  <c r="V320"/>
  <c r="L299"/>
  <c r="N293"/>
  <c r="R287"/>
  <c r="L377"/>
  <c r="N371"/>
  <c r="R365"/>
  <c r="U379"/>
  <c r="X336"/>
  <c r="M319"/>
  <c r="K323"/>
  <c r="S326"/>
  <c r="O295"/>
  <c r="Y289"/>
  <c r="M292"/>
  <c r="S280"/>
  <c r="O274"/>
  <c r="Y311"/>
  <c r="V305"/>
  <c r="V262"/>
  <c r="V231"/>
  <c r="L250"/>
  <c r="N259"/>
  <c r="N239"/>
  <c r="O286"/>
  <c r="N282"/>
  <c r="L280"/>
  <c r="N278"/>
  <c r="R276"/>
  <c r="N274"/>
  <c r="R272"/>
  <c r="U270"/>
  <c r="R311"/>
  <c r="U309"/>
  <c r="K308"/>
  <c r="Y306"/>
  <c r="N305"/>
  <c r="X303"/>
  <c r="S302"/>
  <c r="Y263"/>
  <c r="N262"/>
  <c r="X266"/>
  <c r="S265"/>
  <c r="Y232"/>
  <c r="N231"/>
  <c r="X253"/>
  <c r="S252"/>
  <c r="V250"/>
  <c r="R249"/>
  <c r="M248"/>
  <c r="O246"/>
  <c r="L245"/>
  <c r="U258"/>
  <c r="K257"/>
  <c r="Y255"/>
  <c r="N254"/>
  <c r="U238"/>
  <c r="L289"/>
  <c r="M286"/>
  <c r="K284"/>
  <c r="Y282"/>
  <c r="N281"/>
  <c r="X279"/>
  <c r="S278"/>
  <c r="V276"/>
  <c r="R275"/>
  <c r="M274"/>
  <c r="O272"/>
  <c r="L271"/>
  <c r="U269"/>
  <c r="K311"/>
  <c r="Y309"/>
  <c r="N308"/>
  <c r="X306"/>
  <c r="S305"/>
  <c r="V303"/>
  <c r="R302"/>
  <c r="M301"/>
  <c r="Y262"/>
  <c r="N261"/>
  <c r="X265"/>
  <c r="S264"/>
  <c r="L232"/>
  <c r="U233"/>
  <c r="K253"/>
  <c r="Y251"/>
  <c r="N250"/>
  <c r="X248"/>
  <c r="S247"/>
  <c r="V245"/>
  <c r="R259"/>
  <c r="M258"/>
  <c r="O256"/>
  <c r="L255"/>
  <c r="X239"/>
  <c r="S238"/>
  <c r="V236"/>
  <c r="R241"/>
  <c r="M240"/>
  <c r="L293"/>
  <c r="M288"/>
  <c r="U285"/>
  <c r="L278"/>
  <c r="M273"/>
  <c r="K310"/>
  <c r="S304"/>
  <c r="M261"/>
  <c r="O232"/>
  <c r="Y250"/>
  <c r="V259"/>
  <c r="X254"/>
  <c r="N236"/>
  <c r="O240"/>
  <c r="M226"/>
  <c r="O230"/>
  <c r="L229"/>
  <c r="U227"/>
  <c r="M217"/>
  <c r="O215"/>
  <c r="L219"/>
  <c r="U220"/>
  <c r="M209"/>
  <c r="V211"/>
  <c r="R208"/>
  <c r="M212"/>
  <c r="O203"/>
  <c r="L202"/>
  <c r="U205"/>
  <c r="M193"/>
  <c r="O192"/>
  <c r="L196"/>
  <c r="U197"/>
  <c r="K185"/>
  <c r="Y183"/>
  <c r="N182"/>
  <c r="X180"/>
  <c r="S179"/>
  <c r="V177"/>
  <c r="R176"/>
  <c r="M175"/>
  <c r="O173"/>
  <c r="L172"/>
  <c r="U170"/>
  <c r="K189"/>
  <c r="S281"/>
  <c r="N276"/>
  <c r="R270"/>
  <c r="U307"/>
  <c r="O302"/>
  <c r="K265"/>
  <c r="Y233"/>
  <c r="V248"/>
  <c r="X258"/>
  <c r="R238"/>
  <c r="L236"/>
  <c r="N240"/>
  <c r="R226"/>
  <c r="M225"/>
  <c r="O229"/>
  <c r="L228"/>
  <c r="X217"/>
  <c r="S216"/>
  <c r="V219"/>
  <c r="R218"/>
  <c r="M220"/>
  <c r="M210"/>
  <c r="N211"/>
  <c r="X212"/>
  <c r="S204"/>
  <c r="V202"/>
  <c r="R201"/>
  <c r="M205"/>
  <c r="Y194"/>
  <c r="N192"/>
  <c r="X195"/>
  <c r="S197"/>
  <c r="V184"/>
  <c r="R183"/>
  <c r="M182"/>
  <c r="O180"/>
  <c r="L179"/>
  <c r="U177"/>
  <c r="K176"/>
  <c r="Y174"/>
  <c r="N173"/>
  <c r="X171"/>
  <c r="S170"/>
  <c r="V188"/>
  <c r="R187"/>
  <c r="M186"/>
  <c r="M281"/>
  <c r="K275"/>
  <c r="S269"/>
  <c r="N307"/>
  <c r="R301"/>
  <c r="L264"/>
  <c r="V252"/>
  <c r="X247"/>
  <c r="L254"/>
  <c r="U236"/>
  <c r="Y242"/>
  <c r="O226"/>
  <c r="L225"/>
  <c r="U229"/>
  <c r="K228"/>
  <c r="V217"/>
  <c r="R216"/>
  <c r="M215"/>
  <c r="O218"/>
  <c r="L220"/>
  <c r="N210"/>
  <c r="M211"/>
  <c r="O212"/>
  <c r="L204"/>
  <c r="U202"/>
  <c r="K201"/>
  <c r="V193"/>
  <c r="R194"/>
  <c r="M192"/>
  <c r="O195"/>
  <c r="L197"/>
  <c r="U184"/>
  <c r="K183"/>
  <c r="Y181"/>
  <c r="N180"/>
  <c r="X178"/>
  <c r="S177"/>
  <c r="V175"/>
  <c r="R174"/>
  <c r="M173"/>
  <c r="O171"/>
  <c r="L170"/>
  <c r="U188"/>
  <c r="K187"/>
  <c r="K279"/>
  <c r="S273"/>
  <c r="N311"/>
  <c r="R305"/>
  <c r="S261"/>
  <c r="M233"/>
  <c r="K248"/>
  <c r="S257"/>
  <c r="S237"/>
  <c r="K240"/>
  <c r="N226"/>
  <c r="X230"/>
  <c r="S229"/>
  <c r="V227"/>
  <c r="N217"/>
  <c r="X215"/>
  <c r="S219"/>
  <c r="V220"/>
  <c r="N209"/>
  <c r="X211"/>
  <c r="S208"/>
  <c r="V204"/>
  <c r="R203"/>
  <c r="M202"/>
  <c r="O205"/>
  <c r="V194"/>
  <c r="R192"/>
  <c r="M196"/>
  <c r="O197"/>
  <c r="L185"/>
  <c r="U183"/>
  <c r="K182"/>
  <c r="Y180"/>
  <c r="N179"/>
  <c r="X177"/>
  <c r="S176"/>
  <c r="V174"/>
  <c r="R173"/>
  <c r="M172"/>
  <c r="O170"/>
  <c r="L189"/>
  <c r="U187"/>
  <c r="K186"/>
  <c r="Y167"/>
  <c r="N168"/>
  <c r="N186"/>
  <c r="O167"/>
  <c r="L169"/>
  <c r="U157"/>
  <c r="K156"/>
  <c r="Y154"/>
  <c r="V358"/>
  <c r="M419"/>
  <c r="N444"/>
  <c r="V437"/>
  <c r="L432"/>
  <c r="N450"/>
  <c r="R455"/>
  <c r="U391"/>
  <c r="N362"/>
  <c r="R356"/>
  <c r="L465"/>
  <c r="M407"/>
  <c r="K440"/>
  <c r="S434"/>
  <c r="O452"/>
  <c r="Y446"/>
  <c r="V393"/>
  <c r="N384"/>
  <c r="L359"/>
  <c r="N353"/>
  <c r="R347"/>
  <c r="V413"/>
  <c r="Y441"/>
  <c r="V435"/>
  <c r="L430"/>
  <c r="N448"/>
  <c r="R396"/>
  <c r="X386"/>
  <c r="S361"/>
  <c r="O355"/>
  <c r="Y349"/>
  <c r="S348"/>
  <c r="O373"/>
  <c r="Y367"/>
  <c r="V381"/>
  <c r="R340"/>
  <c r="U333"/>
  <c r="X315"/>
  <c r="M320"/>
  <c r="K298"/>
  <c r="R348"/>
  <c r="N373"/>
  <c r="R367"/>
  <c r="U381"/>
  <c r="K340"/>
  <c r="M333"/>
  <c r="K315"/>
  <c r="S325"/>
  <c r="O297"/>
  <c r="Y291"/>
  <c r="V285"/>
  <c r="V378"/>
  <c r="N372"/>
  <c r="R366"/>
  <c r="U380"/>
  <c r="R337"/>
  <c r="U319"/>
  <c r="X323"/>
  <c r="M324"/>
  <c r="K296"/>
  <c r="S290"/>
  <c r="K349"/>
  <c r="K374"/>
  <c r="S368"/>
  <c r="O382"/>
  <c r="S340"/>
  <c r="V333"/>
  <c r="L316"/>
  <c r="N320"/>
  <c r="R298"/>
  <c r="U292"/>
  <c r="X286"/>
  <c r="N283"/>
  <c r="R277"/>
  <c r="U271"/>
  <c r="X308"/>
  <c r="M303"/>
  <c r="M266"/>
  <c r="M253"/>
  <c r="K247"/>
  <c r="S256"/>
  <c r="S236"/>
  <c r="Y283"/>
  <c r="K281"/>
  <c r="S279"/>
  <c r="K277"/>
  <c r="S275"/>
  <c r="O273"/>
  <c r="S271"/>
  <c r="O269"/>
  <c r="Y310"/>
  <c r="V308"/>
  <c r="R307"/>
  <c r="M306"/>
  <c r="O304"/>
  <c r="L303"/>
  <c r="U301"/>
  <c r="M263"/>
  <c r="O261"/>
  <c r="L266"/>
  <c r="U264"/>
  <c r="M232"/>
  <c r="O233"/>
  <c r="L253"/>
  <c r="U251"/>
  <c r="K250"/>
  <c r="Y248"/>
  <c r="N247"/>
  <c r="X245"/>
  <c r="S259"/>
  <c r="V257"/>
  <c r="R256"/>
  <c r="M255"/>
  <c r="S239"/>
  <c r="R293"/>
  <c r="U287"/>
  <c r="L285"/>
  <c r="R283"/>
  <c r="M282"/>
  <c r="O280"/>
  <c r="L279"/>
  <c r="U277"/>
  <c r="K276"/>
  <c r="Y274"/>
  <c r="N273"/>
  <c r="X271"/>
  <c r="S270"/>
  <c r="V311"/>
  <c r="R310"/>
  <c r="M309"/>
  <c r="O307"/>
  <c r="L306"/>
  <c r="U304"/>
  <c r="K303"/>
  <c r="Y301"/>
  <c r="R263"/>
  <c r="M262"/>
  <c r="O266"/>
  <c r="L265"/>
  <c r="X232"/>
  <c r="S231"/>
  <c r="V253"/>
  <c r="R252"/>
  <c r="M251"/>
  <c r="O249"/>
  <c r="L248"/>
  <c r="U246"/>
  <c r="K245"/>
  <c r="Y258"/>
  <c r="N257"/>
  <c r="X255"/>
  <c r="S254"/>
  <c r="L239"/>
  <c r="U237"/>
  <c r="K236"/>
  <c r="Y240"/>
  <c r="N242"/>
  <c r="U291"/>
  <c r="V286"/>
  <c r="R282"/>
  <c r="U276"/>
  <c r="O271"/>
  <c r="Y308"/>
  <c r="V302"/>
  <c r="O265"/>
  <c r="K252"/>
  <c r="S246"/>
  <c r="N256"/>
  <c r="X238"/>
  <c r="M241"/>
  <c r="M242"/>
  <c r="N225"/>
  <c r="X229"/>
  <c r="S228"/>
  <c r="Y217"/>
  <c r="N216"/>
  <c r="X219"/>
  <c r="S218"/>
  <c r="Y209"/>
  <c r="R210"/>
  <c r="K211"/>
  <c r="Y212"/>
  <c r="N204"/>
  <c r="X202"/>
  <c r="S201"/>
  <c r="Y193"/>
  <c r="N194"/>
  <c r="X196"/>
  <c r="S195"/>
  <c r="V185"/>
  <c r="R184"/>
  <c r="M183"/>
  <c r="O181"/>
  <c r="L180"/>
  <c r="U178"/>
  <c r="K177"/>
  <c r="Y175"/>
  <c r="N174"/>
  <c r="X172"/>
  <c r="S171"/>
  <c r="V189"/>
  <c r="R188"/>
  <c r="V279"/>
  <c r="X274"/>
  <c r="L309"/>
  <c r="M304"/>
  <c r="O263"/>
  <c r="K232"/>
  <c r="S250"/>
  <c r="N245"/>
  <c r="R254"/>
  <c r="M237"/>
  <c r="K241"/>
  <c r="L242"/>
  <c r="Y225"/>
  <c r="N230"/>
  <c r="X228"/>
  <c r="S227"/>
  <c r="L217"/>
  <c r="U215"/>
  <c r="K219"/>
  <c r="Y220"/>
  <c r="R209"/>
  <c r="Y210"/>
  <c r="O208"/>
  <c r="L212"/>
  <c r="U203"/>
  <c r="K202"/>
  <c r="Y205"/>
  <c r="R193"/>
  <c r="M194"/>
  <c r="O196"/>
  <c r="L195"/>
  <c r="U185"/>
  <c r="K184"/>
  <c r="Y182"/>
  <c r="N181"/>
  <c r="X179"/>
  <c r="S178"/>
  <c r="V176"/>
  <c r="R175"/>
  <c r="M174"/>
  <c r="O172"/>
  <c r="L171"/>
  <c r="U189"/>
  <c r="K188"/>
  <c r="Y186"/>
  <c r="N166"/>
  <c r="O279"/>
  <c r="Y273"/>
  <c r="V310"/>
  <c r="X305"/>
  <c r="R262"/>
  <c r="S233"/>
  <c r="N249"/>
  <c r="R258"/>
  <c r="V237"/>
  <c r="U240"/>
  <c r="K242"/>
  <c r="X225"/>
  <c r="S230"/>
  <c r="V228"/>
  <c r="R227"/>
  <c r="K217"/>
  <c r="Y215"/>
  <c r="N219"/>
  <c r="X220"/>
  <c r="O209"/>
  <c r="Y211"/>
  <c r="N208"/>
  <c r="X204"/>
  <c r="S203"/>
  <c r="V201"/>
  <c r="R205"/>
  <c r="K193"/>
  <c r="Y192"/>
  <c r="N196"/>
  <c r="X197"/>
  <c r="S185"/>
  <c r="V183"/>
  <c r="R182"/>
  <c r="M181"/>
  <c r="O179"/>
  <c r="L178"/>
  <c r="U176"/>
  <c r="K175"/>
  <c r="Y173"/>
  <c r="N172"/>
  <c r="X170"/>
  <c r="S189"/>
  <c r="V187"/>
  <c r="O283"/>
  <c r="Y277"/>
  <c r="V271"/>
  <c r="X309"/>
  <c r="L301"/>
  <c r="V265"/>
  <c r="O252"/>
  <c r="Y246"/>
  <c r="V255"/>
  <c r="O241"/>
  <c r="O242"/>
  <c r="O225"/>
  <c r="L230"/>
  <c r="U228"/>
  <c r="K227"/>
  <c r="O216"/>
  <c r="L215"/>
  <c r="U218"/>
  <c r="K220"/>
  <c r="O210"/>
  <c r="L211"/>
  <c r="U212"/>
  <c r="K204"/>
  <c r="Y202"/>
  <c r="N201"/>
  <c r="U193"/>
  <c r="K194"/>
  <c r="Y196"/>
  <c r="N195"/>
  <c r="X185"/>
  <c r="S184"/>
  <c r="V182"/>
  <c r="R181"/>
  <c r="M180"/>
  <c r="O178"/>
  <c r="L177"/>
  <c r="U175"/>
  <c r="K174"/>
  <c r="Y172"/>
  <c r="N171"/>
  <c r="X189"/>
  <c r="S188"/>
  <c r="V186"/>
  <c r="R166"/>
  <c r="M167"/>
  <c r="O169"/>
  <c r="M166"/>
  <c r="M168"/>
  <c r="S158"/>
  <c r="V156"/>
  <c r="R155"/>
  <c r="M154"/>
  <c r="O152"/>
  <c r="L151"/>
  <c r="U160"/>
  <c r="L357"/>
  <c r="K413"/>
  <c r="N442"/>
  <c r="R436"/>
  <c r="U430"/>
  <c r="X448"/>
  <c r="M454"/>
  <c r="M385"/>
  <c r="X360"/>
  <c r="M355"/>
  <c r="V425"/>
  <c r="U444"/>
  <c r="Y438"/>
  <c r="V432"/>
  <c r="L451"/>
  <c r="N445"/>
  <c r="R392"/>
  <c r="N388"/>
  <c r="U357"/>
  <c r="X351"/>
  <c r="U401"/>
  <c r="X408"/>
  <c r="N440"/>
  <c r="R434"/>
  <c r="U452"/>
  <c r="X446"/>
  <c r="M394"/>
  <c r="S384"/>
  <c r="V359"/>
  <c r="L354"/>
  <c r="N348"/>
  <c r="V377"/>
  <c r="L372"/>
  <c r="N366"/>
  <c r="R380"/>
  <c r="K332"/>
  <c r="S314"/>
  <c r="O324"/>
  <c r="Y296"/>
  <c r="U377"/>
  <c r="X371"/>
  <c r="M366"/>
  <c r="K380"/>
  <c r="S337"/>
  <c r="O319"/>
  <c r="Y323"/>
  <c r="V326"/>
  <c r="L296"/>
  <c r="N290"/>
  <c r="R284"/>
  <c r="U376"/>
  <c r="X370"/>
  <c r="M365"/>
  <c r="K379"/>
  <c r="M336"/>
  <c r="K318"/>
  <c r="S322"/>
  <c r="O300"/>
  <c r="Y294"/>
  <c r="V288"/>
  <c r="U378"/>
  <c r="Y372"/>
  <c r="V366"/>
  <c r="L381"/>
  <c r="R332"/>
  <c r="U314"/>
  <c r="X324"/>
  <c r="M297"/>
  <c r="K291"/>
  <c r="S285"/>
  <c r="X281"/>
  <c r="M276"/>
  <c r="K270"/>
  <c r="S307"/>
  <c r="O301"/>
  <c r="O264"/>
  <c r="O251"/>
  <c r="Y245"/>
  <c r="V254"/>
  <c r="X293"/>
  <c r="M283"/>
  <c r="X280"/>
  <c r="U278"/>
  <c r="X276"/>
  <c r="M275"/>
  <c r="X272"/>
  <c r="M271"/>
  <c r="K269"/>
  <c r="M310"/>
  <c r="O308"/>
  <c r="L307"/>
  <c r="U305"/>
  <c r="K304"/>
  <c r="Y302"/>
  <c r="N301"/>
  <c r="U262"/>
  <c r="K261"/>
  <c r="Y265"/>
  <c r="N264"/>
  <c r="U231"/>
  <c r="K233"/>
  <c r="Y252"/>
  <c r="N251"/>
  <c r="X249"/>
  <c r="S248"/>
  <c r="V246"/>
  <c r="R245"/>
  <c r="M259"/>
  <c r="O257"/>
  <c r="L256"/>
  <c r="U254"/>
  <c r="M239"/>
  <c r="Y292"/>
  <c r="Y286"/>
  <c r="V284"/>
  <c r="L283"/>
  <c r="U281"/>
  <c r="K280"/>
  <c r="Y278"/>
  <c r="N277"/>
  <c r="X275"/>
  <c r="S274"/>
  <c r="V272"/>
  <c r="R271"/>
  <c r="M270"/>
  <c r="O311"/>
  <c r="L310"/>
  <c r="U308"/>
  <c r="K307"/>
  <c r="Y305"/>
  <c r="N304"/>
  <c r="X302"/>
  <c r="S301"/>
  <c r="L263"/>
  <c r="U261"/>
  <c r="K266"/>
  <c r="Y264"/>
  <c r="R232"/>
  <c r="M231"/>
  <c r="O253"/>
  <c r="L252"/>
  <c r="U250"/>
  <c r="K249"/>
  <c r="Y247"/>
  <c r="N246"/>
  <c r="X259"/>
  <c r="S258"/>
  <c r="V256"/>
  <c r="R255"/>
  <c r="M254"/>
  <c r="Y238"/>
  <c r="N237"/>
  <c r="X241"/>
  <c r="S240"/>
  <c r="V226"/>
  <c r="V290"/>
  <c r="K286"/>
  <c r="Y281"/>
  <c r="V275"/>
  <c r="X270"/>
  <c r="L305"/>
  <c r="V263"/>
  <c r="X264"/>
  <c r="R251"/>
  <c r="U245"/>
  <c r="O255"/>
  <c r="O237"/>
  <c r="X240"/>
  <c r="S226"/>
  <c r="V230"/>
  <c r="R229"/>
  <c r="M228"/>
  <c r="S217"/>
  <c r="V215"/>
  <c r="R219"/>
  <c r="M218"/>
  <c r="S209"/>
  <c r="X210"/>
  <c r="X208"/>
  <c r="S212"/>
  <c r="V203"/>
  <c r="R202"/>
  <c r="M201"/>
  <c r="S193"/>
  <c r="V192"/>
  <c r="R196"/>
  <c r="M195"/>
  <c r="O185"/>
  <c r="L184"/>
  <c r="U182"/>
  <c r="K181"/>
  <c r="Y179"/>
  <c r="N178"/>
  <c r="X176"/>
  <c r="S175"/>
  <c r="V173"/>
  <c r="R172"/>
  <c r="M171"/>
  <c r="O189"/>
  <c r="L282"/>
  <c r="M277"/>
  <c r="K271"/>
  <c r="S308"/>
  <c r="N303"/>
  <c r="X262"/>
  <c r="R231"/>
  <c r="U249"/>
  <c r="O259"/>
  <c r="K239"/>
  <c r="X236"/>
  <c r="V240"/>
  <c r="Y226"/>
  <c r="S225"/>
  <c r="V229"/>
  <c r="R228"/>
  <c r="M227"/>
  <c r="Y216"/>
  <c r="N215"/>
  <c r="X218"/>
  <c r="S220"/>
  <c r="L209"/>
  <c r="U211"/>
  <c r="K208"/>
  <c r="Y204"/>
  <c r="N203"/>
  <c r="X201"/>
  <c r="S205"/>
  <c r="L193"/>
  <c r="U192"/>
  <c r="K196"/>
  <c r="Y197"/>
  <c r="N185"/>
  <c r="X183"/>
  <c r="S182"/>
  <c r="V180"/>
  <c r="R179"/>
  <c r="M178"/>
  <c r="O176"/>
  <c r="L175"/>
  <c r="U173"/>
  <c r="K172"/>
  <c r="Y170"/>
  <c r="N189"/>
  <c r="X187"/>
  <c r="S186"/>
  <c r="V283"/>
  <c r="X278"/>
  <c r="L270"/>
  <c r="M308"/>
  <c r="K302"/>
  <c r="Y261"/>
  <c r="U253"/>
  <c r="O248"/>
  <c r="Y257"/>
  <c r="K237"/>
  <c r="L240"/>
  <c r="X226"/>
  <c r="R225"/>
  <c r="M230"/>
  <c r="O228"/>
  <c r="L227"/>
  <c r="X216"/>
  <c r="S215"/>
  <c r="V218"/>
  <c r="R220"/>
  <c r="K209"/>
  <c r="S211"/>
  <c r="V212"/>
  <c r="R204"/>
  <c r="M203"/>
  <c r="O201"/>
  <c r="L205"/>
  <c r="X194"/>
  <c r="S192"/>
  <c r="V195"/>
  <c r="R197"/>
  <c r="M185"/>
  <c r="O183"/>
  <c r="L182"/>
  <c r="U180"/>
  <c r="K179"/>
  <c r="Y177"/>
  <c r="N176"/>
  <c r="X174"/>
  <c r="S173"/>
  <c r="V171"/>
  <c r="R170"/>
  <c r="M189"/>
  <c r="O187"/>
  <c r="X282"/>
  <c r="L274"/>
  <c r="M269"/>
  <c r="K306"/>
  <c r="L262"/>
  <c r="V232"/>
  <c r="X251"/>
  <c r="L258"/>
  <c r="V239"/>
  <c r="R240"/>
  <c r="U226"/>
  <c r="K225"/>
  <c r="Y229"/>
  <c r="N228"/>
  <c r="U217"/>
  <c r="K216"/>
  <c r="Y219"/>
  <c r="N218"/>
  <c r="U209"/>
  <c r="V210"/>
  <c r="Y208"/>
  <c r="N212"/>
  <c r="X203"/>
  <c r="S202"/>
  <c r="V205"/>
  <c r="N193"/>
  <c r="X192"/>
  <c r="S196"/>
  <c r="V197"/>
  <c r="R185"/>
  <c r="M184"/>
  <c r="O182"/>
  <c r="L181"/>
  <c r="U179"/>
  <c r="K178"/>
  <c r="Y176"/>
  <c r="N175"/>
  <c r="X173"/>
  <c r="S172"/>
  <c r="V170"/>
  <c r="R189"/>
  <c r="M188"/>
  <c r="O186"/>
  <c r="L166"/>
  <c r="U168"/>
  <c r="Y187"/>
  <c r="X167"/>
  <c r="S169"/>
  <c r="M158"/>
  <c r="O156"/>
  <c r="R361"/>
  <c r="O433"/>
  <c r="M388"/>
  <c r="U441"/>
  <c r="S396"/>
  <c r="V348"/>
  <c r="O431"/>
  <c r="X362"/>
  <c r="M375"/>
  <c r="L334"/>
  <c r="O354"/>
  <c r="R343"/>
  <c r="M299"/>
  <c r="Y373"/>
  <c r="L333"/>
  <c r="X291"/>
  <c r="M364"/>
  <c r="Y321"/>
  <c r="S286"/>
  <c r="R304"/>
  <c r="X257"/>
  <c r="Y279"/>
  <c r="L272"/>
  <c r="X307"/>
  <c r="M302"/>
  <c r="M265"/>
  <c r="M252"/>
  <c r="K246"/>
  <c r="S255"/>
  <c r="X285"/>
  <c r="R279"/>
  <c r="U273"/>
  <c r="X310"/>
  <c r="M305"/>
  <c r="S262"/>
  <c r="Y231"/>
  <c r="V249"/>
  <c r="L259"/>
  <c r="R239"/>
  <c r="U242"/>
  <c r="S277"/>
  <c r="N266"/>
  <c r="O239"/>
  <c r="K230"/>
  <c r="K215"/>
  <c r="O211"/>
  <c r="Y201"/>
  <c r="Y195"/>
  <c r="V181"/>
  <c r="L176"/>
  <c r="N170"/>
  <c r="Y269"/>
  <c r="L251"/>
  <c r="V241"/>
  <c r="K229"/>
  <c r="O219"/>
  <c r="V208"/>
  <c r="L201"/>
  <c r="R195"/>
  <c r="U181"/>
  <c r="X175"/>
  <c r="M170"/>
  <c r="N280"/>
  <c r="K263"/>
  <c r="L238"/>
  <c r="Y230"/>
  <c r="L216"/>
  <c r="U210"/>
  <c r="N202"/>
  <c r="U196"/>
  <c r="X182"/>
  <c r="M177"/>
  <c r="K171"/>
  <c r="R278"/>
  <c r="U266"/>
  <c r="R236"/>
  <c r="M229"/>
  <c r="M219"/>
  <c r="M208"/>
  <c r="K205"/>
  <c r="K197"/>
  <c r="S180"/>
  <c r="O174"/>
  <c r="Y188"/>
  <c r="V169"/>
  <c r="N157"/>
  <c r="U153"/>
  <c r="X151"/>
  <c r="M161"/>
  <c r="K159"/>
  <c r="Y139"/>
  <c r="R141"/>
  <c r="V142"/>
  <c r="Y138"/>
  <c r="N145"/>
  <c r="X146"/>
  <c r="S137"/>
  <c r="V135"/>
  <c r="R147"/>
  <c r="M125"/>
  <c r="O123"/>
  <c r="L122"/>
  <c r="U120"/>
  <c r="K128"/>
  <c r="Y126"/>
  <c r="N130"/>
  <c r="X112"/>
  <c r="S111"/>
  <c r="V109"/>
  <c r="R114"/>
  <c r="M113"/>
  <c r="Y108"/>
  <c r="N116"/>
  <c r="X97"/>
  <c r="S99"/>
  <c r="K105"/>
  <c r="R102"/>
  <c r="M100"/>
  <c r="O93"/>
  <c r="Y92"/>
  <c r="N91"/>
  <c r="U86"/>
  <c r="K87"/>
  <c r="Y77"/>
  <c r="N76"/>
  <c r="X74"/>
  <c r="S73"/>
  <c r="V79"/>
  <c r="R80"/>
  <c r="M81"/>
  <c r="Y72"/>
  <c r="N63"/>
  <c r="X65"/>
  <c r="S66"/>
  <c r="V68"/>
  <c r="R69"/>
  <c r="M70"/>
  <c r="V55"/>
  <c r="R56"/>
  <c r="M57"/>
  <c r="O59"/>
  <c r="L60"/>
  <c r="U52"/>
  <c r="K53"/>
  <c r="Y48"/>
  <c r="N49"/>
  <c r="S40"/>
  <c r="L188"/>
  <c r="V166"/>
  <c r="S168"/>
  <c r="K169"/>
  <c r="Y157"/>
  <c r="N156"/>
  <c r="X154"/>
  <c r="S153"/>
  <c r="V151"/>
  <c r="R161"/>
  <c r="M160"/>
  <c r="O140"/>
  <c r="L139"/>
  <c r="L142"/>
  <c r="O143"/>
  <c r="L138"/>
  <c r="U144"/>
  <c r="K146"/>
  <c r="Y136"/>
  <c r="N135"/>
  <c r="X125"/>
  <c r="S124"/>
  <c r="V122"/>
  <c r="R121"/>
  <c r="M120"/>
  <c r="O127"/>
  <c r="L126"/>
  <c r="U129"/>
  <c r="K112"/>
  <c r="Y110"/>
  <c r="N109"/>
  <c r="X113"/>
  <c r="O115"/>
  <c r="L108"/>
  <c r="U98"/>
  <c r="K97"/>
  <c r="Y104"/>
  <c r="R105"/>
  <c r="K102"/>
  <c r="Y101"/>
  <c r="N93"/>
  <c r="X92"/>
  <c r="S91"/>
  <c r="X95"/>
  <c r="U87"/>
  <c r="K84"/>
  <c r="Y76"/>
  <c r="N75"/>
  <c r="X73"/>
  <c r="S78"/>
  <c r="V80"/>
  <c r="R81"/>
  <c r="K82"/>
  <c r="Y63"/>
  <c r="N64"/>
  <c r="X66"/>
  <c r="S67"/>
  <c r="V69"/>
  <c r="R70"/>
  <c r="Y71"/>
  <c r="O56"/>
  <c r="L57"/>
  <c r="U59"/>
  <c r="K60"/>
  <c r="Y52"/>
  <c r="N53"/>
  <c r="X48"/>
  <c r="S49"/>
  <c r="L45"/>
  <c r="Y41"/>
  <c r="N42"/>
  <c r="X37"/>
  <c r="S38"/>
  <c r="X39"/>
  <c r="N35"/>
  <c r="K32"/>
  <c r="X30"/>
  <c r="S31"/>
  <c r="U27"/>
  <c r="M26"/>
  <c r="U167"/>
  <c r="K168"/>
  <c r="O158"/>
  <c r="L157"/>
  <c r="U155"/>
  <c r="K154"/>
  <c r="Y152"/>
  <c r="N151"/>
  <c r="X160"/>
  <c r="S159"/>
  <c r="V139"/>
  <c r="U141"/>
  <c r="U143"/>
  <c r="K138"/>
  <c r="Y144"/>
  <c r="N146"/>
  <c r="X136"/>
  <c r="S135"/>
  <c r="V125"/>
  <c r="R124"/>
  <c r="M123"/>
  <c r="O121"/>
  <c r="L120"/>
  <c r="U127"/>
  <c r="K126"/>
  <c r="Y129"/>
  <c r="N112"/>
  <c r="X110"/>
  <c r="S109"/>
  <c r="V113"/>
  <c r="N115"/>
  <c r="X116"/>
  <c r="S98"/>
  <c r="V99"/>
  <c r="R104"/>
  <c r="Y105"/>
  <c r="O100"/>
  <c r="L101"/>
  <c r="L94"/>
  <c r="O92"/>
  <c r="L91"/>
  <c r="X86"/>
  <c r="S87"/>
  <c r="V77"/>
  <c r="R76"/>
  <c r="M75"/>
  <c r="O73"/>
  <c r="L78"/>
  <c r="U80"/>
  <c r="K81"/>
  <c r="O72"/>
  <c r="L63"/>
  <c r="U65"/>
  <c r="K66"/>
  <c r="Y68"/>
  <c r="N69"/>
  <c r="N71"/>
  <c r="M55"/>
  <c r="O57"/>
  <c r="L58"/>
  <c r="U60"/>
  <c r="K61"/>
  <c r="Y53"/>
  <c r="N50"/>
  <c r="X49"/>
  <c r="O45"/>
  <c r="K40"/>
  <c r="Y42"/>
  <c r="N43"/>
  <c r="X38"/>
  <c r="S39"/>
  <c r="K35"/>
  <c r="N32"/>
  <c r="O30"/>
  <c r="S27"/>
  <c r="L26"/>
  <c r="O166"/>
  <c r="O168"/>
  <c r="N158"/>
  <c r="X156"/>
  <c r="S155"/>
  <c r="V153"/>
  <c r="R152"/>
  <c r="M151"/>
  <c r="O160"/>
  <c r="L159"/>
  <c r="U139"/>
  <c r="V141"/>
  <c r="S143"/>
  <c r="V145"/>
  <c r="R144"/>
  <c r="M146"/>
  <c r="O136"/>
  <c r="L135"/>
  <c r="U125"/>
  <c r="K124"/>
  <c r="Y122"/>
  <c r="N121"/>
  <c r="X128"/>
  <c r="S127"/>
  <c r="V130"/>
  <c r="R129"/>
  <c r="M112"/>
  <c r="O110"/>
  <c r="L109"/>
  <c r="U113"/>
  <c r="M115"/>
  <c r="O116"/>
  <c r="L98"/>
  <c r="U99"/>
  <c r="K104"/>
  <c r="S102"/>
  <c r="V101"/>
  <c r="R93"/>
  <c r="Y94"/>
  <c r="O91"/>
  <c r="V86"/>
  <c r="R87"/>
  <c r="M84"/>
  <c r="O76"/>
  <c r="L75"/>
  <c r="U73"/>
  <c r="K78"/>
  <c r="Y80"/>
  <c r="N81"/>
  <c r="U72"/>
  <c r="K63"/>
  <c r="Y65"/>
  <c r="N66"/>
  <c r="X68"/>
  <c r="S69"/>
  <c r="K71"/>
  <c r="R55"/>
  <c r="M56"/>
  <c r="O58"/>
  <c r="L59"/>
  <c r="U61"/>
  <c r="K52"/>
  <c r="Y50"/>
  <c r="N48"/>
  <c r="U45"/>
  <c r="V41"/>
  <c r="R42"/>
  <c r="M43"/>
  <c r="O38"/>
  <c r="Y34"/>
  <c r="R35"/>
  <c r="Y33"/>
  <c r="N30"/>
  <c r="X29"/>
  <c r="R27"/>
  <c r="K26"/>
  <c r="S37"/>
  <c r="L32"/>
  <c r="U26"/>
  <c r="N38"/>
  <c r="V29"/>
  <c r="K39"/>
  <c r="X33"/>
  <c r="O39"/>
  <c r="Y30"/>
  <c r="Y542"/>
  <c r="Y541" s="1"/>
  <c r="N528"/>
  <c r="V403"/>
  <c r="R498"/>
  <c r="M488"/>
  <c r="O466"/>
  <c r="L458"/>
  <c r="U399"/>
  <c r="K344"/>
  <c r="Y335"/>
  <c r="N330"/>
  <c r="X395"/>
  <c r="S390"/>
  <c r="V339"/>
  <c r="R329"/>
  <c r="M234"/>
  <c r="O268"/>
  <c r="L244"/>
  <c r="U206"/>
  <c r="K200"/>
  <c r="Y221"/>
  <c r="N213"/>
  <c r="S165"/>
  <c r="V162"/>
  <c r="R150"/>
  <c r="M148"/>
  <c r="O132"/>
  <c r="L131"/>
  <c r="U117"/>
  <c r="V36"/>
  <c r="R103"/>
  <c r="M90"/>
  <c r="O85"/>
  <c r="L62"/>
  <c r="X542"/>
  <c r="X541" s="1"/>
  <c r="S528"/>
  <c r="K501"/>
  <c r="O498"/>
  <c r="K458"/>
  <c r="X335"/>
  <c r="S330"/>
  <c r="M346"/>
  <c r="U268"/>
  <c r="N200"/>
  <c r="S213"/>
  <c r="O150"/>
  <c r="Y117"/>
  <c r="U46"/>
  <c r="X528"/>
  <c r="Y466"/>
  <c r="O390"/>
  <c r="Y268"/>
  <c r="V221"/>
  <c r="L163"/>
  <c r="N131"/>
  <c r="U62"/>
  <c r="M501"/>
  <c r="S458"/>
  <c r="R344"/>
  <c r="U390"/>
  <c r="X268"/>
  <c r="V206"/>
  <c r="N148"/>
  <c r="U90"/>
  <c r="X46"/>
  <c r="U51"/>
  <c r="L424"/>
  <c r="Y451"/>
  <c r="V357"/>
  <c r="X435"/>
  <c r="Y386"/>
  <c r="Y419"/>
  <c r="Y449"/>
  <c r="M357"/>
  <c r="K369"/>
  <c r="N317"/>
  <c r="Y374"/>
  <c r="R331"/>
  <c r="K293"/>
  <c r="V367"/>
  <c r="N315"/>
  <c r="U351"/>
  <c r="M342"/>
  <c r="V299"/>
  <c r="V278"/>
  <c r="R261"/>
  <c r="X237"/>
  <c r="V277"/>
  <c r="V269"/>
  <c r="S306"/>
  <c r="S263"/>
  <c r="S232"/>
  <c r="O250"/>
  <c r="Y259"/>
  <c r="Y239"/>
  <c r="X283"/>
  <c r="M278"/>
  <c r="K272"/>
  <c r="S309"/>
  <c r="O303"/>
  <c r="V266"/>
  <c r="N233"/>
  <c r="R248"/>
  <c r="U257"/>
  <c r="M238"/>
  <c r="S292"/>
  <c r="N272"/>
  <c r="X231"/>
  <c r="Y241"/>
  <c r="Y228"/>
  <c r="Y218"/>
  <c r="L208"/>
  <c r="N205"/>
  <c r="N197"/>
  <c r="R180"/>
  <c r="U174"/>
  <c r="X188"/>
  <c r="V306"/>
  <c r="M246"/>
  <c r="S242"/>
  <c r="Y227"/>
  <c r="L218"/>
  <c r="R212"/>
  <c r="X193"/>
  <c r="M197"/>
  <c r="K180"/>
  <c r="S174"/>
  <c r="O188"/>
  <c r="R274"/>
  <c r="L231"/>
  <c r="S241"/>
  <c r="N229"/>
  <c r="U219"/>
  <c r="U208"/>
  <c r="X205"/>
  <c r="K195"/>
  <c r="S181"/>
  <c r="O175"/>
  <c r="Y189"/>
  <c r="U272"/>
  <c r="N253"/>
  <c r="X242"/>
  <c r="O227"/>
  <c r="O220"/>
  <c r="O204"/>
  <c r="O194"/>
  <c r="Y184"/>
  <c r="V178"/>
  <c r="L173"/>
  <c r="N187"/>
  <c r="Y166"/>
  <c r="X155"/>
  <c r="N153"/>
  <c r="R151"/>
  <c r="N160"/>
  <c r="X140"/>
  <c r="S139"/>
  <c r="X141"/>
  <c r="X143"/>
  <c r="S138"/>
  <c r="V144"/>
  <c r="R146"/>
  <c r="M137"/>
  <c r="O135"/>
  <c r="L147"/>
  <c r="U124"/>
  <c r="K123"/>
  <c r="Y121"/>
  <c r="N120"/>
  <c r="X127"/>
  <c r="S126"/>
  <c r="V129"/>
  <c r="R112"/>
  <c r="M111"/>
  <c r="O109"/>
  <c r="L114"/>
  <c r="X115"/>
  <c r="S108"/>
  <c r="V98"/>
  <c r="R97"/>
  <c r="M99"/>
  <c r="O105"/>
  <c r="L102"/>
  <c r="U101"/>
  <c r="K93"/>
  <c r="S92"/>
  <c r="K95"/>
  <c r="N86"/>
  <c r="X84"/>
  <c r="S77"/>
  <c r="V75"/>
  <c r="R74"/>
  <c r="M73"/>
  <c r="O79"/>
  <c r="L80"/>
  <c r="X82"/>
  <c r="S72"/>
  <c r="V64"/>
  <c r="R65"/>
  <c r="M66"/>
  <c r="O68"/>
  <c r="L69"/>
  <c r="L71"/>
  <c r="O55"/>
  <c r="L56"/>
  <c r="U58"/>
  <c r="K59"/>
  <c r="Y61"/>
  <c r="N52"/>
  <c r="X50"/>
  <c r="S48"/>
  <c r="S45"/>
  <c r="M40"/>
  <c r="S187"/>
  <c r="K166"/>
  <c r="L168"/>
  <c r="X158"/>
  <c r="S157"/>
  <c r="V155"/>
  <c r="R154"/>
  <c r="M153"/>
  <c r="O151"/>
  <c r="L161"/>
  <c r="U159"/>
  <c r="K140"/>
  <c r="M141"/>
  <c r="R142"/>
  <c r="K143"/>
  <c r="Y145"/>
  <c r="N144"/>
  <c r="X137"/>
  <c r="S136"/>
  <c r="V147"/>
  <c r="R125"/>
  <c r="M124"/>
  <c r="O122"/>
  <c r="L121"/>
  <c r="U128"/>
  <c r="K127"/>
  <c r="Y130"/>
  <c r="N129"/>
  <c r="X111"/>
  <c r="S110"/>
  <c r="V114"/>
  <c r="R113"/>
  <c r="K115"/>
  <c r="Y116"/>
  <c r="N98"/>
  <c r="X99"/>
  <c r="S104"/>
  <c r="X105"/>
  <c r="X100"/>
  <c r="S101"/>
  <c r="K94"/>
  <c r="R92"/>
  <c r="M91"/>
  <c r="Y86"/>
  <c r="N87"/>
  <c r="X77"/>
  <c r="S76"/>
  <c r="V74"/>
  <c r="R73"/>
  <c r="M78"/>
  <c r="O80"/>
  <c r="L81"/>
  <c r="X72"/>
  <c r="S63"/>
  <c r="V65"/>
  <c r="R66"/>
  <c r="M67"/>
  <c r="O69"/>
  <c r="L70"/>
  <c r="U55"/>
  <c r="K56"/>
  <c r="Y58"/>
  <c r="N59"/>
  <c r="X61"/>
  <c r="S52"/>
  <c r="V50"/>
  <c r="R48"/>
  <c r="M49"/>
  <c r="X40"/>
  <c r="S41"/>
  <c r="V43"/>
  <c r="R37"/>
  <c r="M38"/>
  <c r="V34"/>
  <c r="U35"/>
  <c r="V33"/>
  <c r="R30"/>
  <c r="Y31"/>
  <c r="M27"/>
  <c r="U25"/>
  <c r="M187"/>
  <c r="L167"/>
  <c r="X169"/>
  <c r="K158"/>
  <c r="Y156"/>
  <c r="N155"/>
  <c r="X153"/>
  <c r="S152"/>
  <c r="V161"/>
  <c r="R160"/>
  <c r="M159"/>
  <c r="O139"/>
  <c r="M142"/>
  <c r="N143"/>
  <c r="X145"/>
  <c r="S144"/>
  <c r="V137"/>
  <c r="R136"/>
  <c r="M135"/>
  <c r="O125"/>
  <c r="L124"/>
  <c r="U122"/>
  <c r="K121"/>
  <c r="Y128"/>
  <c r="N127"/>
  <c r="X130"/>
  <c r="S129"/>
  <c r="V111"/>
  <c r="R110"/>
  <c r="M109"/>
  <c r="O113"/>
  <c r="V108"/>
  <c r="R116"/>
  <c r="M98"/>
  <c r="O99"/>
  <c r="L104"/>
  <c r="U102"/>
  <c r="K100"/>
  <c r="Y93"/>
  <c r="R94"/>
  <c r="K92"/>
  <c r="M95"/>
  <c r="R86"/>
  <c r="M87"/>
  <c r="O77"/>
  <c r="L76"/>
  <c r="U74"/>
  <c r="K73"/>
  <c r="Y79"/>
  <c r="N80"/>
  <c r="U82"/>
  <c r="K72"/>
  <c r="Y64"/>
  <c r="N65"/>
  <c r="X67"/>
  <c r="S68"/>
  <c r="V70"/>
  <c r="U71"/>
  <c r="U56"/>
  <c r="K57"/>
  <c r="Y59"/>
  <c r="N60"/>
  <c r="X52"/>
  <c r="S53"/>
  <c r="V48"/>
  <c r="R49"/>
  <c r="K45"/>
  <c r="X41"/>
  <c r="S42"/>
  <c r="V37"/>
  <c r="R38"/>
  <c r="Y39"/>
  <c r="O35"/>
  <c r="U33"/>
  <c r="K30"/>
  <c r="S29"/>
  <c r="L27"/>
  <c r="Y25"/>
  <c r="R167"/>
  <c r="U169"/>
  <c r="V157"/>
  <c r="R156"/>
  <c r="M155"/>
  <c r="O153"/>
  <c r="L152"/>
  <c r="U161"/>
  <c r="K160"/>
  <c r="Y140"/>
  <c r="N139"/>
  <c r="N142"/>
  <c r="M143"/>
  <c r="O145"/>
  <c r="L144"/>
  <c r="U137"/>
  <c r="K136"/>
  <c r="Y147"/>
  <c r="N125"/>
  <c r="X123"/>
  <c r="S122"/>
  <c r="V120"/>
  <c r="R128"/>
  <c r="M127"/>
  <c r="O130"/>
  <c r="L129"/>
  <c r="U111"/>
  <c r="K110"/>
  <c r="Y114"/>
  <c r="N113"/>
  <c r="U108"/>
  <c r="K116"/>
  <c r="Y97"/>
  <c r="N99"/>
  <c r="N105"/>
  <c r="M102"/>
  <c r="O101"/>
  <c r="L93"/>
  <c r="U92"/>
  <c r="K91"/>
  <c r="O86"/>
  <c r="L87"/>
  <c r="U77"/>
  <c r="K76"/>
  <c r="Y74"/>
  <c r="N73"/>
  <c r="X79"/>
  <c r="S80"/>
  <c r="Y82"/>
  <c r="N72"/>
  <c r="X64"/>
  <c r="S65"/>
  <c r="V67"/>
  <c r="R68"/>
  <c r="M69"/>
  <c r="O71"/>
  <c r="L55"/>
  <c r="U57"/>
  <c r="K58"/>
  <c r="Y60"/>
  <c r="N61"/>
  <c r="X53"/>
  <c r="S50"/>
  <c r="V49"/>
  <c r="N45"/>
  <c r="O41"/>
  <c r="L42"/>
  <c r="U37"/>
  <c r="K38"/>
  <c r="S34"/>
  <c r="X35"/>
  <c r="S33"/>
  <c r="K31"/>
  <c r="R29"/>
  <c r="K27"/>
  <c r="X25"/>
  <c r="U38"/>
  <c r="L33"/>
  <c r="V25"/>
  <c r="X34"/>
  <c r="V27"/>
  <c r="K25"/>
  <c r="R34"/>
  <c r="L31"/>
  <c r="K42"/>
  <c r="L34"/>
  <c r="R31"/>
  <c r="S542"/>
  <c r="S541" s="1"/>
  <c r="X501"/>
  <c r="O403"/>
  <c r="L498"/>
  <c r="U469"/>
  <c r="K466"/>
  <c r="Y457"/>
  <c r="N399"/>
  <c r="X338"/>
  <c r="S335"/>
  <c r="R395"/>
  <c r="M390"/>
  <c r="O339"/>
  <c r="L329"/>
  <c r="U313"/>
  <c r="K268"/>
  <c r="Y224"/>
  <c r="N206"/>
  <c r="X198"/>
  <c r="S221"/>
  <c r="M165"/>
  <c r="O162"/>
  <c r="L150"/>
  <c r="U134"/>
  <c r="K132"/>
  <c r="Y119"/>
  <c r="N117"/>
  <c r="O36"/>
  <c r="L103"/>
  <c r="U88"/>
  <c r="K85"/>
  <c r="Y54"/>
  <c r="R542"/>
  <c r="R541" s="1"/>
  <c r="M528"/>
  <c r="U403"/>
  <c r="K498"/>
  <c r="Y469"/>
  <c r="N466"/>
  <c r="X457"/>
  <c r="S399"/>
  <c r="V338"/>
  <c r="R335"/>
  <c r="M330"/>
  <c r="O395"/>
  <c r="L390"/>
  <c r="U339"/>
  <c r="K329"/>
  <c r="Y313"/>
  <c r="N268"/>
  <c r="X224"/>
  <c r="S206"/>
  <c r="V198"/>
  <c r="R221"/>
  <c r="M213"/>
  <c r="L165"/>
  <c r="U162"/>
  <c r="K150"/>
  <c r="Y134"/>
  <c r="N132"/>
  <c r="X119"/>
  <c r="S117"/>
  <c r="M44"/>
  <c r="O103"/>
  <c r="L90"/>
  <c r="U85"/>
  <c r="K62"/>
  <c r="Y51"/>
  <c r="N46"/>
  <c r="X28"/>
  <c r="V542"/>
  <c r="V541" s="1"/>
  <c r="R528"/>
  <c r="Y403"/>
  <c r="N498"/>
  <c r="X469"/>
  <c r="S466"/>
  <c r="V457"/>
  <c r="R399"/>
  <c r="M344"/>
  <c r="O335"/>
  <c r="L330"/>
  <c r="U395"/>
  <c r="K390"/>
  <c r="Y339"/>
  <c r="N329"/>
  <c r="X313"/>
  <c r="S268"/>
  <c r="V224"/>
  <c r="R206"/>
  <c r="M200"/>
  <c r="O221"/>
  <c r="L213"/>
  <c r="K165"/>
  <c r="Y162"/>
  <c r="N150"/>
  <c r="X134"/>
  <c r="S132"/>
  <c r="V119"/>
  <c r="R117"/>
  <c r="L44"/>
  <c r="U103"/>
  <c r="K90"/>
  <c r="Y85"/>
  <c r="N62"/>
  <c r="X51"/>
  <c r="S46"/>
  <c r="U542"/>
  <c r="U541" s="1"/>
  <c r="K528"/>
  <c r="X403"/>
  <c r="S498"/>
  <c r="V469"/>
  <c r="R466"/>
  <c r="M458"/>
  <c r="O399"/>
  <c r="L344"/>
  <c r="U335"/>
  <c r="K330"/>
  <c r="Y395"/>
  <c r="N390"/>
  <c r="X339"/>
  <c r="S329"/>
  <c r="V313"/>
  <c r="R268"/>
  <c r="M244"/>
  <c r="O206"/>
  <c r="L200"/>
  <c r="U221"/>
  <c r="K213"/>
  <c r="N165"/>
  <c r="X162"/>
  <c r="S150"/>
  <c r="V134"/>
  <c r="R132"/>
  <c r="M131"/>
  <c r="O117"/>
  <c r="K44"/>
  <c r="Y103"/>
  <c r="N90"/>
  <c r="X85"/>
  <c r="S62"/>
  <c r="V51"/>
  <c r="R46"/>
  <c r="M28"/>
  <c r="N51"/>
  <c r="Y565"/>
  <c r="L565"/>
  <c r="O565"/>
  <c r="M163"/>
  <c r="K131"/>
  <c r="R90"/>
  <c r="L54"/>
  <c r="K488"/>
  <c r="X399"/>
  <c r="V335"/>
  <c r="L346"/>
  <c r="N244"/>
  <c r="O165"/>
  <c r="Y132"/>
  <c r="O90"/>
  <c r="N28"/>
  <c r="Y498"/>
  <c r="M338"/>
  <c r="Y329"/>
  <c r="R200"/>
  <c r="U165"/>
  <c r="X132"/>
  <c r="L36"/>
  <c r="Y62"/>
  <c r="V565"/>
  <c r="K405"/>
  <c r="V445"/>
  <c r="L352"/>
  <c r="M430"/>
  <c r="O360"/>
  <c r="K443"/>
  <c r="V454"/>
  <c r="K351"/>
  <c r="S363"/>
  <c r="R321"/>
  <c r="V368"/>
  <c r="U316"/>
  <c r="S287"/>
  <c r="L382"/>
  <c r="R325"/>
  <c r="U375"/>
  <c r="S334"/>
  <c r="L294"/>
  <c r="L273"/>
  <c r="R233"/>
  <c r="Y284"/>
  <c r="Y275"/>
  <c r="L311"/>
  <c r="V304"/>
  <c r="V261"/>
  <c r="V233"/>
  <c r="L249"/>
  <c r="N258"/>
  <c r="N238"/>
  <c r="S282"/>
  <c r="O276"/>
  <c r="Y270"/>
  <c r="V307"/>
  <c r="L302"/>
  <c r="R265"/>
  <c r="X252"/>
  <c r="M247"/>
  <c r="K256"/>
  <c r="O236"/>
  <c r="N287"/>
  <c r="R309"/>
  <c r="L247"/>
  <c r="V242"/>
  <c r="N227"/>
  <c r="N220"/>
  <c r="U204"/>
  <c r="U194"/>
  <c r="X184"/>
  <c r="M179"/>
  <c r="K173"/>
  <c r="U280"/>
  <c r="X301"/>
  <c r="K255"/>
  <c r="L226"/>
  <c r="R217"/>
  <c r="X209"/>
  <c r="M204"/>
  <c r="S194"/>
  <c r="O184"/>
  <c r="Y178"/>
  <c r="V172"/>
  <c r="L187"/>
  <c r="U311"/>
  <c r="M250"/>
  <c r="R242"/>
  <c r="X227"/>
  <c r="K218"/>
  <c r="K212"/>
  <c r="O193"/>
  <c r="Y185"/>
  <c r="V179"/>
  <c r="L174"/>
  <c r="N188"/>
  <c r="O310"/>
  <c r="R247"/>
  <c r="V225"/>
  <c r="V216"/>
  <c r="K210"/>
  <c r="L203"/>
  <c r="L192"/>
  <c r="N183"/>
  <c r="R177"/>
  <c r="U171"/>
  <c r="X166"/>
  <c r="V168"/>
  <c r="L155"/>
  <c r="V152"/>
  <c r="Y161"/>
  <c r="V159"/>
  <c r="R140"/>
  <c r="M139"/>
  <c r="K142"/>
  <c r="R143"/>
  <c r="M138"/>
  <c r="O144"/>
  <c r="L146"/>
  <c r="U136"/>
  <c r="K135"/>
  <c r="Y125"/>
  <c r="N124"/>
  <c r="X122"/>
  <c r="S121"/>
  <c r="V128"/>
  <c r="R127"/>
  <c r="M126"/>
  <c r="O129"/>
  <c r="L112"/>
  <c r="U110"/>
  <c r="K109"/>
  <c r="Y113"/>
  <c r="R115"/>
  <c r="M108"/>
  <c r="O98"/>
  <c r="L97"/>
  <c r="U104"/>
  <c r="V105"/>
  <c r="Y100"/>
  <c r="N101"/>
  <c r="N94"/>
  <c r="M92"/>
  <c r="O95"/>
  <c r="V87"/>
  <c r="R84"/>
  <c r="M77"/>
  <c r="O75"/>
  <c r="L74"/>
  <c r="U78"/>
  <c r="K79"/>
  <c r="Y81"/>
  <c r="R82"/>
  <c r="M72"/>
  <c r="O64"/>
  <c r="L65"/>
  <c r="U67"/>
  <c r="K68"/>
  <c r="Y70"/>
  <c r="R71"/>
  <c r="K55"/>
  <c r="Y57"/>
  <c r="N58"/>
  <c r="X60"/>
  <c r="S61"/>
  <c r="V53"/>
  <c r="R50"/>
  <c r="M48"/>
  <c r="M45"/>
  <c r="U41"/>
  <c r="X186"/>
  <c r="V167"/>
  <c r="Y169"/>
  <c r="R158"/>
  <c r="M157"/>
  <c r="O155"/>
  <c r="L154"/>
  <c r="U152"/>
  <c r="K151"/>
  <c r="Y160"/>
  <c r="N159"/>
  <c r="X139"/>
  <c r="S141"/>
  <c r="X142"/>
  <c r="X138"/>
  <c r="S145"/>
  <c r="V146"/>
  <c r="R137"/>
  <c r="M136"/>
  <c r="O147"/>
  <c r="L125"/>
  <c r="U123"/>
  <c r="K122"/>
  <c r="Y120"/>
  <c r="N128"/>
  <c r="X126"/>
  <c r="S130"/>
  <c r="V112"/>
  <c r="R111"/>
  <c r="M110"/>
  <c r="O114"/>
  <c r="L113"/>
  <c r="X108"/>
  <c r="S116"/>
  <c r="V97"/>
  <c r="R99"/>
  <c r="M104"/>
  <c r="V102"/>
  <c r="R100"/>
  <c r="M101"/>
  <c r="O94"/>
  <c r="L92"/>
  <c r="L95"/>
  <c r="S86"/>
  <c r="V84"/>
  <c r="R77"/>
  <c r="M76"/>
  <c r="O74"/>
  <c r="L73"/>
  <c r="U79"/>
  <c r="K80"/>
  <c r="V82"/>
  <c r="R72"/>
  <c r="M63"/>
  <c r="O65"/>
  <c r="L66"/>
  <c r="U68"/>
  <c r="K69"/>
  <c r="M71"/>
  <c r="N55"/>
  <c r="X57"/>
  <c r="S58"/>
  <c r="V60"/>
  <c r="R61"/>
  <c r="M52"/>
  <c r="O50"/>
  <c r="L48"/>
  <c r="X45"/>
  <c r="R40"/>
  <c r="M41"/>
  <c r="O43"/>
  <c r="L37"/>
  <c r="L39"/>
  <c r="O34"/>
  <c r="X32"/>
  <c r="O33"/>
  <c r="L30"/>
  <c r="U29"/>
  <c r="Y26"/>
  <c r="N25"/>
  <c r="U186"/>
  <c r="Y168"/>
  <c r="N169"/>
  <c r="X157"/>
  <c r="S156"/>
  <c r="V154"/>
  <c r="R153"/>
  <c r="M152"/>
  <c r="O161"/>
  <c r="L160"/>
  <c r="U140"/>
  <c r="K139"/>
  <c r="S142"/>
  <c r="V138"/>
  <c r="R145"/>
  <c r="M144"/>
  <c r="O137"/>
  <c r="L136"/>
  <c r="U147"/>
  <c r="K125"/>
  <c r="Y123"/>
  <c r="N122"/>
  <c r="X120"/>
  <c r="S128"/>
  <c r="V126"/>
  <c r="R130"/>
  <c r="M129"/>
  <c r="O111"/>
  <c r="L110"/>
  <c r="U114"/>
  <c r="K113"/>
  <c r="O108"/>
  <c r="L116"/>
  <c r="U97"/>
  <c r="K99"/>
  <c r="M105"/>
  <c r="N102"/>
  <c r="X101"/>
  <c r="S93"/>
  <c r="X94"/>
  <c r="X91"/>
  <c r="S95"/>
  <c r="L86"/>
  <c r="U84"/>
  <c r="K77"/>
  <c r="Y75"/>
  <c r="N74"/>
  <c r="X78"/>
  <c r="S79"/>
  <c r="V81"/>
  <c r="N82"/>
  <c r="X63"/>
  <c r="S64"/>
  <c r="V66"/>
  <c r="R67"/>
  <c r="M68"/>
  <c r="O70"/>
  <c r="Y55"/>
  <c r="N56"/>
  <c r="X58"/>
  <c r="S59"/>
  <c r="V61"/>
  <c r="R52"/>
  <c r="M53"/>
  <c r="O48"/>
  <c r="L49"/>
  <c r="V40"/>
  <c r="R41"/>
  <c r="M42"/>
  <c r="O37"/>
  <c r="L38"/>
  <c r="U34"/>
  <c r="V35"/>
  <c r="N33"/>
  <c r="N31"/>
  <c r="M29"/>
  <c r="X26"/>
  <c r="S25"/>
  <c r="K167"/>
  <c r="M169"/>
  <c r="O157"/>
  <c r="L156"/>
  <c r="U154"/>
  <c r="K153"/>
  <c r="Y151"/>
  <c r="N161"/>
  <c r="X159"/>
  <c r="S140"/>
  <c r="K141"/>
  <c r="U142"/>
  <c r="U138"/>
  <c r="K145"/>
  <c r="Y146"/>
  <c r="N137"/>
  <c r="X135"/>
  <c r="S147"/>
  <c r="V124"/>
  <c r="R123"/>
  <c r="M122"/>
  <c r="O120"/>
  <c r="L128"/>
  <c r="U126"/>
  <c r="K130"/>
  <c r="Y112"/>
  <c r="N111"/>
  <c r="X109"/>
  <c r="S114"/>
  <c r="Y115"/>
  <c r="N108"/>
  <c r="X98"/>
  <c r="S97"/>
  <c r="V104"/>
  <c r="U105"/>
  <c r="U100"/>
  <c r="K101"/>
  <c r="M94"/>
  <c r="N92"/>
  <c r="N95"/>
  <c r="K86"/>
  <c r="Y84"/>
  <c r="N77"/>
  <c r="X75"/>
  <c r="S74"/>
  <c r="V78"/>
  <c r="R79"/>
  <c r="M80"/>
  <c r="S82"/>
  <c r="V63"/>
  <c r="R64"/>
  <c r="M65"/>
  <c r="O67"/>
  <c r="L68"/>
  <c r="U70"/>
  <c r="V71"/>
  <c r="Y56"/>
  <c r="N57"/>
  <c r="X59"/>
  <c r="S60"/>
  <c r="V52"/>
  <c r="R53"/>
  <c r="M50"/>
  <c r="O49"/>
  <c r="U40"/>
  <c r="K41"/>
  <c r="Y43"/>
  <c r="N37"/>
  <c r="N39"/>
  <c r="M34"/>
  <c r="U32"/>
  <c r="M33"/>
  <c r="O31"/>
  <c r="L29"/>
  <c r="V26"/>
  <c r="R25"/>
  <c r="V39"/>
  <c r="S30"/>
  <c r="V42"/>
  <c r="S35"/>
  <c r="N26"/>
  <c r="O42"/>
  <c r="Y35"/>
  <c r="O29"/>
  <c r="R43"/>
  <c r="R32"/>
  <c r="M542"/>
  <c r="M541" s="1"/>
  <c r="R501"/>
  <c r="K403"/>
  <c r="Y488"/>
  <c r="N469"/>
  <c r="X458"/>
  <c r="S457"/>
  <c r="V344"/>
  <c r="R338"/>
  <c r="M335"/>
  <c r="L395"/>
  <c r="U346"/>
  <c r="K339"/>
  <c r="Y234"/>
  <c r="N313"/>
  <c r="X244"/>
  <c r="S224"/>
  <c r="V200"/>
  <c r="R198"/>
  <c r="M221"/>
  <c r="U163"/>
  <c r="K162"/>
  <c r="Y148"/>
  <c r="N134"/>
  <c r="X131"/>
  <c r="S119"/>
  <c r="U44"/>
  <c r="K36"/>
  <c r="Y90"/>
  <c r="N88"/>
  <c r="X62"/>
  <c r="S54"/>
  <c r="L542"/>
  <c r="L541" s="1"/>
  <c r="V501"/>
  <c r="N403"/>
  <c r="X488"/>
  <c r="S469"/>
  <c r="V458"/>
  <c r="R457"/>
  <c r="M399"/>
  <c r="O338"/>
  <c r="L335"/>
  <c r="K395"/>
  <c r="Y346"/>
  <c r="N339"/>
  <c r="X234"/>
  <c r="S313"/>
  <c r="V244"/>
  <c r="R224"/>
  <c r="M206"/>
  <c r="O198"/>
  <c r="L221"/>
  <c r="Y163"/>
  <c r="N162"/>
  <c r="X148"/>
  <c r="S134"/>
  <c r="V131"/>
  <c r="R119"/>
  <c r="M117"/>
  <c r="U36"/>
  <c r="K103"/>
  <c r="Y88"/>
  <c r="N85"/>
  <c r="X54"/>
  <c r="S51"/>
  <c r="V28"/>
  <c r="R28"/>
  <c r="O542"/>
  <c r="O541" s="1"/>
  <c r="L528"/>
  <c r="S403"/>
  <c r="V488"/>
  <c r="R469"/>
  <c r="M466"/>
  <c r="O457"/>
  <c r="L399"/>
  <c r="U338"/>
  <c r="K335"/>
  <c r="N395"/>
  <c r="X346"/>
  <c r="S339"/>
  <c r="V234"/>
  <c r="R313"/>
  <c r="M268"/>
  <c r="O224"/>
  <c r="L206"/>
  <c r="U198"/>
  <c r="K221"/>
  <c r="X163"/>
  <c r="S162"/>
  <c r="V148"/>
  <c r="R134"/>
  <c r="M132"/>
  <c r="O119"/>
  <c r="L117"/>
  <c r="Y36"/>
  <c r="N103"/>
  <c r="X88"/>
  <c r="S85"/>
  <c r="V54"/>
  <c r="R51"/>
  <c r="M46"/>
  <c r="N542"/>
  <c r="N541" s="1"/>
  <c r="Y501"/>
  <c r="R403"/>
  <c r="M498"/>
  <c r="O469"/>
  <c r="L466"/>
  <c r="U457"/>
  <c r="K399"/>
  <c r="Y338"/>
  <c r="N335"/>
  <c r="S395"/>
  <c r="V346"/>
  <c r="R339"/>
  <c r="M329"/>
  <c r="O313"/>
  <c r="L268"/>
  <c r="U224"/>
  <c r="K206"/>
  <c r="Y198"/>
  <c r="N221"/>
  <c r="V163"/>
  <c r="R162"/>
  <c r="M150"/>
  <c r="O134"/>
  <c r="L132"/>
  <c r="U119"/>
  <c r="K117"/>
  <c r="X36"/>
  <c r="S103"/>
  <c r="V88"/>
  <c r="R85"/>
  <c r="M62"/>
  <c r="O51"/>
  <c r="L46"/>
  <c r="O46"/>
  <c r="M565"/>
  <c r="N565"/>
  <c r="S32"/>
  <c r="L488"/>
  <c r="N344"/>
  <c r="R390"/>
  <c r="L234"/>
  <c r="Y206"/>
  <c r="R165"/>
  <c r="U132"/>
  <c r="V103"/>
  <c r="M88"/>
  <c r="K46"/>
  <c r="U498"/>
  <c r="N458"/>
  <c r="K234"/>
  <c r="S200"/>
  <c r="R213"/>
  <c r="U150"/>
  <c r="X117"/>
  <c r="M36"/>
  <c r="K54"/>
  <c r="O528"/>
  <c r="N488"/>
  <c r="O330"/>
  <c r="K346"/>
  <c r="S244"/>
  <c r="O213"/>
  <c r="Y150"/>
  <c r="V117"/>
  <c r="K88"/>
  <c r="S28"/>
  <c r="X565"/>
  <c r="S439"/>
  <c r="L393"/>
  <c r="L412"/>
  <c r="K448"/>
  <c r="Y354"/>
  <c r="S437"/>
  <c r="L391"/>
  <c r="M352"/>
  <c r="Y343"/>
  <c r="U299"/>
  <c r="L363"/>
  <c r="X320"/>
  <c r="Y348"/>
  <c r="U297"/>
  <c r="X369"/>
  <c r="O317"/>
  <c r="N288"/>
  <c r="N310"/>
  <c r="U248"/>
  <c r="O281"/>
  <c r="V273"/>
  <c r="N309"/>
  <c r="R303"/>
  <c r="R266"/>
  <c r="R253"/>
  <c r="U247"/>
  <c r="X256"/>
  <c r="S288"/>
  <c r="V280"/>
  <c r="L275"/>
  <c r="N269"/>
  <c r="R306"/>
  <c r="X263"/>
  <c r="M264"/>
  <c r="S251"/>
  <c r="O245"/>
  <c r="Y254"/>
  <c r="L241"/>
  <c r="K283"/>
  <c r="U303"/>
  <c r="M257"/>
  <c r="U225"/>
  <c r="U216"/>
  <c r="L210"/>
  <c r="K203"/>
  <c r="K192"/>
  <c r="S183"/>
  <c r="O177"/>
  <c r="Y171"/>
  <c r="O275"/>
  <c r="R264"/>
  <c r="Y237"/>
  <c r="U230"/>
  <c r="M216"/>
  <c r="S210"/>
  <c r="O202"/>
  <c r="V196"/>
  <c r="L183"/>
  <c r="N177"/>
  <c r="R171"/>
  <c r="U166"/>
  <c r="O306"/>
  <c r="K259"/>
  <c r="K226"/>
  <c r="O217"/>
  <c r="V209"/>
  <c r="Y203"/>
  <c r="L194"/>
  <c r="N184"/>
  <c r="R178"/>
  <c r="U172"/>
  <c r="S284"/>
  <c r="Y304"/>
  <c r="U256"/>
  <c r="R230"/>
  <c r="R215"/>
  <c r="R211"/>
  <c r="U201"/>
  <c r="U195"/>
  <c r="X181"/>
  <c r="M176"/>
  <c r="K170"/>
  <c r="S167"/>
  <c r="Y158"/>
  <c r="S154"/>
  <c r="K152"/>
  <c r="S161"/>
  <c r="O159"/>
  <c r="L140"/>
  <c r="L141"/>
  <c r="O142"/>
  <c r="L143"/>
  <c r="U145"/>
  <c r="K144"/>
  <c r="Y137"/>
  <c r="N136"/>
  <c r="X147"/>
  <c r="S125"/>
  <c r="V123"/>
  <c r="R122"/>
  <c r="M121"/>
  <c r="O128"/>
  <c r="L127"/>
  <c r="U130"/>
  <c r="K129"/>
  <c r="Y111"/>
  <c r="N110"/>
  <c r="X114"/>
  <c r="S113"/>
  <c r="L115"/>
  <c r="U116"/>
  <c r="K98"/>
  <c r="Y99"/>
  <c r="N104"/>
  <c r="X102"/>
  <c r="S100"/>
  <c r="V93"/>
  <c r="U94"/>
  <c r="U91"/>
  <c r="V95"/>
  <c r="O87"/>
  <c r="L84"/>
  <c r="U76"/>
  <c r="K75"/>
  <c r="Y73"/>
  <c r="N78"/>
  <c r="X80"/>
  <c r="S81"/>
  <c r="L82"/>
  <c r="U63"/>
  <c r="K64"/>
  <c r="Y66"/>
  <c r="N67"/>
  <c r="X69"/>
  <c r="S70"/>
  <c r="X71"/>
  <c r="X56"/>
  <c r="S57"/>
  <c r="V59"/>
  <c r="R60"/>
  <c r="M61"/>
  <c r="O53"/>
  <c r="L50"/>
  <c r="U49"/>
  <c r="Y40"/>
  <c r="N41"/>
  <c r="L186"/>
  <c r="N167"/>
  <c r="R169"/>
  <c r="L158"/>
  <c r="U156"/>
  <c r="K155"/>
  <c r="Y153"/>
  <c r="N152"/>
  <c r="X161"/>
  <c r="S160"/>
  <c r="V140"/>
  <c r="R139"/>
  <c r="Y141"/>
  <c r="V143"/>
  <c r="R138"/>
  <c r="M145"/>
  <c r="O146"/>
  <c r="L137"/>
  <c r="U135"/>
  <c r="K147"/>
  <c r="Y124"/>
  <c r="N123"/>
  <c r="X121"/>
  <c r="S120"/>
  <c r="V127"/>
  <c r="R126"/>
  <c r="M130"/>
  <c r="O112"/>
  <c r="L111"/>
  <c r="U109"/>
  <c r="K114"/>
  <c r="V115"/>
  <c r="R108"/>
  <c r="M116"/>
  <c r="O97"/>
  <c r="L99"/>
  <c r="L105"/>
  <c r="O102"/>
  <c r="L100"/>
  <c r="U93"/>
  <c r="V94"/>
  <c r="Y91"/>
  <c r="R95"/>
  <c r="M86"/>
  <c r="O84"/>
  <c r="L77"/>
  <c r="U75"/>
  <c r="K74"/>
  <c r="Y78"/>
  <c r="N79"/>
  <c r="X81"/>
  <c r="O82"/>
  <c r="L72"/>
  <c r="U64"/>
  <c r="K65"/>
  <c r="Y67"/>
  <c r="N68"/>
  <c r="X70"/>
  <c r="S71"/>
  <c r="V56"/>
  <c r="R57"/>
  <c r="M58"/>
  <c r="O60"/>
  <c r="L61"/>
  <c r="U53"/>
  <c r="K50"/>
  <c r="Y49"/>
  <c r="R45"/>
  <c r="L40"/>
  <c r="U42"/>
  <c r="K43"/>
  <c r="Y38"/>
  <c r="R39"/>
  <c r="K34"/>
  <c r="O32"/>
  <c r="K33"/>
  <c r="M31"/>
  <c r="N29"/>
  <c r="S26"/>
  <c r="S166"/>
  <c r="R168"/>
  <c r="V158"/>
  <c r="R157"/>
  <c r="M156"/>
  <c r="O154"/>
  <c r="L153"/>
  <c r="U151"/>
  <c r="K161"/>
  <c r="Y159"/>
  <c r="N140"/>
  <c r="N141"/>
  <c r="Y142"/>
  <c r="O138"/>
  <c r="L145"/>
  <c r="U146"/>
  <c r="K137"/>
  <c r="Y135"/>
  <c r="N147"/>
  <c r="X124"/>
  <c r="S123"/>
  <c r="V121"/>
  <c r="R120"/>
  <c r="M128"/>
  <c r="O126"/>
  <c r="L130"/>
  <c r="U112"/>
  <c r="K111"/>
  <c r="Y109"/>
  <c r="N114"/>
  <c r="U115"/>
  <c r="K108"/>
  <c r="Y98"/>
  <c r="N97"/>
  <c r="X104"/>
  <c r="S105"/>
  <c r="V100"/>
  <c r="R101"/>
  <c r="M93"/>
  <c r="V92"/>
  <c r="R91"/>
  <c r="Y95"/>
  <c r="Y87"/>
  <c r="N84"/>
  <c r="X76"/>
  <c r="S75"/>
  <c r="V73"/>
  <c r="R78"/>
  <c r="M79"/>
  <c r="O81"/>
  <c r="V72"/>
  <c r="R63"/>
  <c r="M64"/>
  <c r="O66"/>
  <c r="L67"/>
  <c r="U69"/>
  <c r="K70"/>
  <c r="S55"/>
  <c r="V57"/>
  <c r="R58"/>
  <c r="M59"/>
  <c r="O61"/>
  <c r="L52"/>
  <c r="U50"/>
  <c r="K48"/>
  <c r="V45"/>
  <c r="O40"/>
  <c r="L41"/>
  <c r="U43"/>
  <c r="K37"/>
  <c r="M39"/>
  <c r="N34"/>
  <c r="V32"/>
  <c r="V30"/>
  <c r="U31"/>
  <c r="Y27"/>
  <c r="R26"/>
  <c r="M25"/>
  <c r="R186"/>
  <c r="X168"/>
  <c r="U158"/>
  <c r="K157"/>
  <c r="Y155"/>
  <c r="N154"/>
  <c r="X152"/>
  <c r="S151"/>
  <c r="V160"/>
  <c r="R159"/>
  <c r="M140"/>
  <c r="O141"/>
  <c r="Y143"/>
  <c r="N138"/>
  <c r="X144"/>
  <c r="S146"/>
  <c r="V136"/>
  <c r="R135"/>
  <c r="M147"/>
  <c r="O124"/>
  <c r="L123"/>
  <c r="U121"/>
  <c r="K120"/>
  <c r="Y127"/>
  <c r="N126"/>
  <c r="X129"/>
  <c r="S112"/>
  <c r="V110"/>
  <c r="R109"/>
  <c r="M114"/>
  <c r="S115"/>
  <c r="V116"/>
  <c r="R98"/>
  <c r="M97"/>
  <c r="O104"/>
  <c r="Y102"/>
  <c r="N100"/>
  <c r="X93"/>
  <c r="S94"/>
  <c r="V91"/>
  <c r="U95"/>
  <c r="X87"/>
  <c r="S84"/>
  <c r="V76"/>
  <c r="R75"/>
  <c r="M74"/>
  <c r="O78"/>
  <c r="L79"/>
  <c r="U81"/>
  <c r="M82"/>
  <c r="O63"/>
  <c r="L64"/>
  <c r="U66"/>
  <c r="K67"/>
  <c r="Y69"/>
  <c r="N70"/>
  <c r="X55"/>
  <c r="S56"/>
  <c r="V58"/>
  <c r="R59"/>
  <c r="M60"/>
  <c r="O52"/>
  <c r="L53"/>
  <c r="U48"/>
  <c r="K49"/>
  <c r="N40"/>
  <c r="X42"/>
  <c r="S43"/>
  <c r="V38"/>
  <c r="U39"/>
  <c r="L35"/>
  <c r="M32"/>
  <c r="U30"/>
  <c r="V31"/>
  <c r="X27"/>
  <c r="O26"/>
  <c r="L25"/>
  <c r="L43"/>
  <c r="M35"/>
  <c r="X31"/>
  <c r="M37"/>
  <c r="M30"/>
  <c r="O25"/>
  <c r="X43"/>
  <c r="Y32"/>
  <c r="O27"/>
  <c r="Y37"/>
  <c r="R33"/>
  <c r="U528"/>
  <c r="L501"/>
  <c r="X498"/>
  <c r="S488"/>
  <c r="V466"/>
  <c r="R458"/>
  <c r="M457"/>
  <c r="O344"/>
  <c r="L338"/>
  <c r="U330"/>
  <c r="Y390"/>
  <c r="N346"/>
  <c r="X329"/>
  <c r="S234"/>
  <c r="V268"/>
  <c r="R244"/>
  <c r="M224"/>
  <c r="O200"/>
  <c r="L198"/>
  <c r="U213"/>
  <c r="Y165"/>
  <c r="N163"/>
  <c r="X150"/>
  <c r="S148"/>
  <c r="V132"/>
  <c r="R131"/>
  <c r="M119"/>
  <c r="N44"/>
  <c r="X103"/>
  <c r="S90"/>
  <c r="V85"/>
  <c r="R62"/>
  <c r="M54"/>
  <c r="Y528"/>
  <c r="O501"/>
  <c r="V498"/>
  <c r="R488"/>
  <c r="M469"/>
  <c r="O458"/>
  <c r="L457"/>
  <c r="U344"/>
  <c r="K338"/>
  <c r="Y330"/>
  <c r="X390"/>
  <c r="S346"/>
  <c r="V329"/>
  <c r="R234"/>
  <c r="M313"/>
  <c r="O244"/>
  <c r="L224"/>
  <c r="U200"/>
  <c r="K198"/>
  <c r="Y213"/>
  <c r="X165"/>
  <c r="S163"/>
  <c r="V150"/>
  <c r="R148"/>
  <c r="M134"/>
  <c r="O131"/>
  <c r="L119"/>
  <c r="Y44"/>
  <c r="N36"/>
  <c r="X90"/>
  <c r="S88"/>
  <c r="V62"/>
  <c r="R54"/>
  <c r="M51"/>
  <c r="O28"/>
  <c r="V46"/>
  <c r="L28"/>
  <c r="K542"/>
  <c r="K541" s="1"/>
  <c r="U501"/>
  <c r="M403"/>
  <c r="O488"/>
  <c r="L469"/>
  <c r="U458"/>
  <c r="K457"/>
  <c r="Y344"/>
  <c r="N338"/>
  <c r="X330"/>
  <c r="V390"/>
  <c r="R346"/>
  <c r="M339"/>
  <c r="O234"/>
  <c r="L313"/>
  <c r="U244"/>
  <c r="K224"/>
  <c r="Y200"/>
  <c r="N198"/>
  <c r="X213"/>
  <c r="V165"/>
  <c r="R163"/>
  <c r="M162"/>
  <c r="O148"/>
  <c r="L134"/>
  <c r="U131"/>
  <c r="K119"/>
  <c r="X44"/>
  <c r="S36"/>
  <c r="V90"/>
  <c r="R88"/>
  <c r="M85"/>
  <c r="O54"/>
  <c r="L51"/>
  <c r="U28"/>
  <c r="V528"/>
  <c r="S501"/>
  <c r="L403"/>
  <c r="U488"/>
  <c r="K469"/>
  <c r="Y458"/>
  <c r="N457"/>
  <c r="X344"/>
  <c r="S338"/>
  <c r="V330"/>
  <c r="M395"/>
  <c r="O346"/>
  <c r="L339"/>
  <c r="U234"/>
  <c r="K313"/>
  <c r="Y244"/>
  <c r="N224"/>
  <c r="X200"/>
  <c r="S198"/>
  <c r="V213"/>
  <c r="O163"/>
  <c r="L162"/>
  <c r="U148"/>
  <c r="K134"/>
  <c r="Y131"/>
  <c r="N119"/>
  <c r="V44"/>
  <c r="R36"/>
  <c r="M103"/>
  <c r="O88"/>
  <c r="L85"/>
  <c r="U54"/>
  <c r="K51"/>
  <c r="R565"/>
  <c r="S565"/>
  <c r="U466"/>
  <c r="Y399"/>
  <c r="V395"/>
  <c r="O329"/>
  <c r="K244"/>
  <c r="X221"/>
  <c r="L148"/>
  <c r="S44"/>
  <c r="O62"/>
  <c r="N501"/>
  <c r="S344"/>
  <c r="R330"/>
  <c r="U329"/>
  <c r="X206"/>
  <c r="K148"/>
  <c r="R44"/>
  <c r="L88"/>
  <c r="Y46"/>
  <c r="X466"/>
  <c r="V399"/>
  <c r="N234"/>
  <c r="M198"/>
  <c r="K163"/>
  <c r="S131"/>
  <c r="O44"/>
  <c r="N54"/>
  <c r="U565"/>
  <c r="K561"/>
  <c r="K565"/>
  <c r="Y45"/>
  <c r="N27"/>
  <c r="D38" i="27"/>
  <c r="D55" s="1"/>
  <c r="F19" i="8"/>
  <c r="G19" s="1"/>
  <c r="AB29" i="38" s="1"/>
  <c r="F18" i="8"/>
  <c r="G18" s="1"/>
  <c r="AA28" i="38" l="1"/>
  <c r="AC28" s="1"/>
  <c r="AP28" s="1"/>
  <c r="E28"/>
  <c r="F28" s="1"/>
  <c r="T29"/>
  <c r="T28"/>
  <c r="S485"/>
  <c r="K485"/>
  <c r="T243"/>
  <c r="T345"/>
  <c r="T164"/>
  <c r="Q243"/>
  <c r="Q149"/>
  <c r="W164"/>
  <c r="T223"/>
  <c r="Q13"/>
  <c r="T47"/>
  <c r="W199"/>
  <c r="P260"/>
  <c r="W214"/>
  <c r="Q89"/>
  <c r="T459"/>
  <c r="T235"/>
  <c r="T199"/>
  <c r="T389"/>
  <c r="T485"/>
  <c r="W389"/>
  <c r="Q485"/>
  <c r="W383"/>
  <c r="W133"/>
  <c r="W509"/>
  <c r="P328"/>
  <c r="P83"/>
  <c r="Q191"/>
  <c r="Q509"/>
  <c r="W467"/>
  <c r="Q107"/>
  <c r="Q133"/>
  <c r="P383"/>
  <c r="Q199"/>
  <c r="Q398"/>
  <c r="T489"/>
  <c r="T191"/>
  <c r="T133"/>
  <c r="T527"/>
  <c r="T526" s="1"/>
  <c r="W243"/>
  <c r="W13"/>
  <c r="Q312"/>
  <c r="Q164"/>
  <c r="P164"/>
  <c r="Q47"/>
  <c r="P149"/>
  <c r="P47"/>
  <c r="W207"/>
  <c r="W485"/>
  <c r="P96"/>
  <c r="P207"/>
  <c r="P345"/>
  <c r="W500"/>
  <c r="W499" s="1"/>
  <c r="P107"/>
  <c r="P467"/>
  <c r="Q527"/>
  <c r="Q526" s="1"/>
  <c r="W267"/>
  <c r="W489"/>
  <c r="W560"/>
  <c r="P191"/>
  <c r="Q118"/>
  <c r="P214"/>
  <c r="Q267"/>
  <c r="Q328"/>
  <c r="Q345"/>
  <c r="P500"/>
  <c r="P489"/>
  <c r="P560"/>
  <c r="T500"/>
  <c r="T214"/>
  <c r="T312"/>
  <c r="W223"/>
  <c r="P13"/>
  <c r="P312"/>
  <c r="P223"/>
  <c r="Q223"/>
  <c r="T149"/>
  <c r="W527"/>
  <c r="W526" s="1"/>
  <c r="W260"/>
  <c r="P118"/>
  <c r="P389"/>
  <c r="W83"/>
  <c r="W459"/>
  <c r="Q214"/>
  <c r="W118"/>
  <c r="W107"/>
  <c r="P235"/>
  <c r="P89"/>
  <c r="P199"/>
  <c r="W89"/>
  <c r="W235"/>
  <c r="Q83"/>
  <c r="P459"/>
  <c r="Q260"/>
  <c r="Q389"/>
  <c r="Q383"/>
  <c r="Q459"/>
  <c r="P485"/>
  <c r="T260"/>
  <c r="T398"/>
  <c r="T207"/>
  <c r="T89"/>
  <c r="T107"/>
  <c r="T267"/>
  <c r="T560"/>
  <c r="T118"/>
  <c r="T328"/>
  <c r="T467"/>
  <c r="W312"/>
  <c r="P243"/>
  <c r="W149"/>
  <c r="W47"/>
  <c r="W96"/>
  <c r="W191"/>
  <c r="P267"/>
  <c r="W398"/>
  <c r="P133"/>
  <c r="Q500"/>
  <c r="W328"/>
  <c r="W345"/>
  <c r="Q96"/>
  <c r="Q207"/>
  <c r="P398"/>
  <c r="Q235"/>
  <c r="Q467"/>
  <c r="P509"/>
  <c r="P527"/>
  <c r="P526" s="1"/>
  <c r="Q489"/>
  <c r="Q560"/>
  <c r="T96"/>
  <c r="T383"/>
  <c r="T83"/>
  <c r="T509"/>
  <c r="O560"/>
  <c r="Y28"/>
  <c r="Y29"/>
  <c r="O485"/>
  <c r="O13"/>
  <c r="R13"/>
  <c r="S13"/>
  <c r="X13"/>
  <c r="L13"/>
  <c r="V13"/>
  <c r="M13"/>
  <c r="N13"/>
  <c r="U13"/>
  <c r="V485"/>
  <c r="S500"/>
  <c r="K467"/>
  <c r="Y467"/>
  <c r="U467"/>
  <c r="R467"/>
  <c r="N467"/>
  <c r="Y485"/>
  <c r="S489"/>
  <c r="X467"/>
  <c r="L500"/>
  <c r="O467"/>
  <c r="O527"/>
  <c r="O526" s="1"/>
  <c r="Y560"/>
  <c r="X485"/>
  <c r="S459"/>
  <c r="K489"/>
  <c r="V467"/>
  <c r="AC29"/>
  <c r="AP29" s="1"/>
  <c r="AB13"/>
  <c r="AB12" s="1"/>
  <c r="AB566" s="1"/>
  <c r="K28"/>
  <c r="K29"/>
  <c r="U560"/>
  <c r="U459"/>
  <c r="V489"/>
  <c r="S467"/>
  <c r="N489"/>
  <c r="N500"/>
  <c r="S560"/>
  <c r="V459"/>
  <c r="Y500"/>
  <c r="R500"/>
  <c r="R560"/>
  <c r="M467"/>
  <c r="X560"/>
  <c r="U489"/>
  <c r="N560"/>
  <c r="V500"/>
  <c r="X500"/>
  <c r="X459"/>
  <c r="L467"/>
  <c r="M560"/>
  <c r="O500"/>
  <c r="U527"/>
  <c r="U526" s="1"/>
  <c r="V527"/>
  <c r="V526" s="1"/>
  <c r="L459"/>
  <c r="R489"/>
  <c r="U485"/>
  <c r="U500"/>
  <c r="Y527"/>
  <c r="Y526" s="1"/>
  <c r="K312"/>
  <c r="Y389"/>
  <c r="N83"/>
  <c r="N214"/>
  <c r="M191"/>
  <c r="X214"/>
  <c r="K118"/>
  <c r="X207"/>
  <c r="K191"/>
  <c r="M312"/>
  <c r="X389"/>
  <c r="R485"/>
  <c r="Y164"/>
  <c r="X489"/>
  <c r="O207"/>
  <c r="N485"/>
  <c r="Y191"/>
  <c r="M489"/>
  <c r="O223"/>
  <c r="M459"/>
  <c r="L527"/>
  <c r="L526" s="1"/>
  <c r="L214"/>
  <c r="V243"/>
  <c r="R191"/>
  <c r="N312"/>
  <c r="U83"/>
  <c r="V560"/>
  <c r="Y489"/>
  <c r="L560"/>
  <c r="M207"/>
  <c r="N459"/>
  <c r="M527"/>
  <c r="M526" s="1"/>
  <c r="X527"/>
  <c r="X526" s="1"/>
  <c r="K500"/>
  <c r="N207"/>
  <c r="O459"/>
  <c r="N527"/>
  <c r="N526" s="1"/>
  <c r="R312"/>
  <c r="Y398"/>
  <c r="R509"/>
  <c r="O199"/>
  <c r="L312"/>
  <c r="M223"/>
  <c r="L485"/>
  <c r="S312"/>
  <c r="R527"/>
  <c r="R526" s="1"/>
  <c r="L489"/>
  <c r="S527"/>
  <c r="S526" s="1"/>
  <c r="M485"/>
  <c r="V398"/>
  <c r="U328"/>
  <c r="S191"/>
  <c r="Y207"/>
  <c r="S345"/>
  <c r="V267"/>
  <c r="S199"/>
  <c r="V345"/>
  <c r="R459"/>
  <c r="K527"/>
  <c r="K526" s="1"/>
  <c r="K459"/>
  <c r="M500"/>
  <c r="Y459"/>
  <c r="O489"/>
  <c r="S383"/>
  <c r="K223"/>
  <c r="L118"/>
  <c r="V149"/>
  <c r="O243"/>
  <c r="S89"/>
  <c r="L191"/>
  <c r="U345"/>
  <c r="V260"/>
  <c r="Y223"/>
  <c r="R383"/>
  <c r="U47"/>
  <c r="O83"/>
  <c r="Y149"/>
  <c r="R389"/>
  <c r="L267"/>
  <c r="R133"/>
  <c r="M107"/>
  <c r="S118"/>
  <c r="M214"/>
  <c r="K207"/>
  <c r="R398"/>
  <c r="R96"/>
  <c r="N383"/>
  <c r="X199"/>
  <c r="L83"/>
  <c r="O312"/>
  <c r="K398"/>
  <c r="Y89"/>
  <c r="O164"/>
  <c r="R89"/>
  <c r="N389"/>
  <c r="X223"/>
  <c r="L243"/>
  <c r="K260"/>
  <c r="S509"/>
  <c r="K383"/>
  <c r="Y383"/>
  <c r="L509"/>
  <c r="M509"/>
  <c r="U118"/>
  <c r="K133"/>
  <c r="U243"/>
  <c r="X89"/>
  <c r="X107"/>
  <c r="V83"/>
  <c r="U164"/>
  <c r="R267"/>
  <c r="S107"/>
  <c r="K267"/>
  <c r="V214"/>
  <c r="S207"/>
  <c r="R149"/>
  <c r="X47"/>
  <c r="X96"/>
  <c r="K560"/>
  <c r="K243"/>
  <c r="N223"/>
  <c r="V89"/>
  <c r="N191"/>
  <c r="V389"/>
  <c r="M133"/>
  <c r="X164"/>
  <c r="U199"/>
  <c r="X328"/>
  <c r="M96"/>
  <c r="N96"/>
  <c r="O96"/>
  <c r="S243"/>
  <c r="U149"/>
  <c r="O133"/>
  <c r="O118"/>
  <c r="K214"/>
  <c r="M267"/>
  <c r="X345"/>
  <c r="O191"/>
  <c r="M398"/>
  <c r="N133"/>
  <c r="V199"/>
  <c r="Y83"/>
  <c r="R83"/>
  <c r="O235"/>
  <c r="R199"/>
  <c r="N243"/>
  <c r="N164"/>
  <c r="L199"/>
  <c r="V312"/>
  <c r="O398"/>
  <c r="R107"/>
  <c r="N149"/>
  <c r="L207"/>
  <c r="V223"/>
  <c r="L89"/>
  <c r="X118"/>
  <c r="R214"/>
  <c r="N267"/>
  <c r="L389"/>
  <c r="M164"/>
  <c r="X191"/>
  <c r="U312"/>
  <c r="N398"/>
  <c r="R260"/>
  <c r="Y267"/>
  <c r="N199"/>
  <c r="M89"/>
  <c r="Y214"/>
  <c r="O267"/>
  <c r="S389"/>
  <c r="N47"/>
  <c r="K83"/>
  <c r="Y47"/>
  <c r="V235"/>
  <c r="M383"/>
  <c r="Y235"/>
  <c r="U383"/>
  <c r="O509"/>
  <c r="R223"/>
  <c r="X243"/>
  <c r="O47"/>
  <c r="S83"/>
  <c r="R164"/>
  <c r="L107"/>
  <c r="R118"/>
  <c r="X398"/>
  <c r="N89"/>
  <c r="U214"/>
  <c r="X133"/>
  <c r="K149"/>
  <c r="Y118"/>
  <c r="S214"/>
  <c r="M389"/>
  <c r="V47"/>
  <c r="S47"/>
  <c r="U389"/>
  <c r="U107"/>
  <c r="N118"/>
  <c r="V207"/>
  <c r="Y243"/>
  <c r="L133"/>
  <c r="V164"/>
  <c r="Y199"/>
  <c r="L223"/>
  <c r="V328"/>
  <c r="M118"/>
  <c r="X149"/>
  <c r="U207"/>
  <c r="R243"/>
  <c r="K47"/>
  <c r="V107"/>
  <c r="K345"/>
  <c r="R207"/>
  <c r="K107"/>
  <c r="M149"/>
  <c r="U223"/>
  <c r="U191"/>
  <c r="L398"/>
  <c r="S133"/>
  <c r="S223"/>
  <c r="S96"/>
  <c r="U96"/>
  <c r="L47"/>
  <c r="V96"/>
  <c r="L96"/>
  <c r="O89"/>
  <c r="L345"/>
  <c r="V133"/>
  <c r="S328"/>
  <c r="K89"/>
  <c r="V118"/>
  <c r="O214"/>
  <c r="S267"/>
  <c r="K389"/>
  <c r="L164"/>
  <c r="V191"/>
  <c r="Y312"/>
  <c r="S398"/>
  <c r="U133"/>
  <c r="X83"/>
  <c r="O389"/>
  <c r="Y107"/>
  <c r="U267"/>
  <c r="S164"/>
  <c r="K199"/>
  <c r="U398"/>
  <c r="M83"/>
  <c r="R235"/>
  <c r="Y260"/>
  <c r="U260"/>
  <c r="K235"/>
  <c r="O260"/>
  <c r="U235"/>
  <c r="N235"/>
  <c r="N260"/>
  <c r="M235"/>
  <c r="X260"/>
  <c r="U509"/>
  <c r="X509"/>
  <c r="Y509"/>
  <c r="N509"/>
  <c r="M47"/>
  <c r="O107"/>
  <c r="S149"/>
  <c r="M243"/>
  <c r="K164"/>
  <c r="M199"/>
  <c r="X312"/>
  <c r="Y133"/>
  <c r="N107"/>
  <c r="L149"/>
  <c r="Y96"/>
  <c r="R47"/>
  <c r="U89"/>
  <c r="X267"/>
  <c r="O149"/>
  <c r="K96"/>
  <c r="X235"/>
  <c r="S235"/>
  <c r="S260"/>
  <c r="L235"/>
  <c r="M260"/>
  <c r="O383"/>
  <c r="L260"/>
  <c r="V383"/>
  <c r="L383"/>
  <c r="K509"/>
  <c r="X383"/>
  <c r="V509"/>
  <c r="AA21"/>
  <c r="D10" i="8"/>
  <c r="C5" i="27" s="1"/>
  <c r="C15" s="1"/>
  <c r="J28" i="38" l="1"/>
  <c r="H28"/>
  <c r="W190"/>
  <c r="W106" s="1"/>
  <c r="T327"/>
  <c r="T13"/>
  <c r="T12" s="1"/>
  <c r="Q499"/>
  <c r="P397"/>
  <c r="T222"/>
  <c r="T190"/>
  <c r="T106" s="1"/>
  <c r="P12"/>
  <c r="Q12"/>
  <c r="W397"/>
  <c r="Q397"/>
  <c r="W327"/>
  <c r="P222"/>
  <c r="P499"/>
  <c r="Q222"/>
  <c r="P327"/>
  <c r="T499"/>
  <c r="W12"/>
  <c r="T397"/>
  <c r="W222"/>
  <c r="Q327"/>
  <c r="P190"/>
  <c r="P106" s="1"/>
  <c r="Q190"/>
  <c r="Q106" s="1"/>
  <c r="Y13"/>
  <c r="Y12" s="1"/>
  <c r="K13"/>
  <c r="K12" s="1"/>
  <c r="X12"/>
  <c r="U12"/>
  <c r="V12"/>
  <c r="S12"/>
  <c r="M12"/>
  <c r="L12"/>
  <c r="R12"/>
  <c r="N12"/>
  <c r="O12"/>
  <c r="S499"/>
  <c r="L499"/>
  <c r="L328"/>
  <c r="L327" s="1"/>
  <c r="K328"/>
  <c r="K327" s="1"/>
  <c r="O328"/>
  <c r="M328"/>
  <c r="Y328"/>
  <c r="N328"/>
  <c r="R328"/>
  <c r="K190"/>
  <c r="K106" s="1"/>
  <c r="N345"/>
  <c r="O345"/>
  <c r="M345"/>
  <c r="R345"/>
  <c r="Y345"/>
  <c r="Y327" s="1"/>
  <c r="S397"/>
  <c r="S190"/>
  <c r="S106" s="1"/>
  <c r="X190"/>
  <c r="X106" s="1"/>
  <c r="R190"/>
  <c r="R106" s="1"/>
  <c r="K499"/>
  <c r="O190"/>
  <c r="O106" s="1"/>
  <c r="V190"/>
  <c r="V106" s="1"/>
  <c r="N190"/>
  <c r="N106" s="1"/>
  <c r="Y190"/>
  <c r="Y106" s="1"/>
  <c r="N499"/>
  <c r="L190"/>
  <c r="L106" s="1"/>
  <c r="U190"/>
  <c r="U106" s="1"/>
  <c r="M190"/>
  <c r="M106" s="1"/>
  <c r="U397"/>
  <c r="R499"/>
  <c r="U499"/>
  <c r="X397"/>
  <c r="Y397"/>
  <c r="K397"/>
  <c r="V397"/>
  <c r="S327"/>
  <c r="V499"/>
  <c r="M397"/>
  <c r="Y499"/>
  <c r="O499"/>
  <c r="X499"/>
  <c r="N397"/>
  <c r="R397"/>
  <c r="L397"/>
  <c r="M499"/>
  <c r="O397"/>
  <c r="U327"/>
  <c r="V222"/>
  <c r="M222"/>
  <c r="Y222"/>
  <c r="O222"/>
  <c r="X222"/>
  <c r="K222"/>
  <c r="S222"/>
  <c r="U222"/>
  <c r="V327"/>
  <c r="R222"/>
  <c r="L222"/>
  <c r="N222"/>
  <c r="X327"/>
  <c r="F21"/>
  <c r="E13"/>
  <c r="AC21"/>
  <c r="AP21" s="1"/>
  <c r="AA13"/>
  <c r="F560"/>
  <c r="T566" l="1"/>
  <c r="W566"/>
  <c r="Q566"/>
  <c r="P566"/>
  <c r="S566"/>
  <c r="K566"/>
  <c r="X566"/>
  <c r="L566"/>
  <c r="Y566"/>
  <c r="U566"/>
  <c r="V566"/>
  <c r="N327"/>
  <c r="N566" s="1"/>
  <c r="O327"/>
  <c r="O566" s="1"/>
  <c r="R327"/>
  <c r="R566" s="1"/>
  <c r="M327"/>
  <c r="M566" s="1"/>
  <c r="AA12"/>
  <c r="AA566" s="1"/>
  <c r="AC13"/>
  <c r="AP13" s="1"/>
  <c r="E12"/>
  <c r="E566" s="1"/>
  <c r="F13"/>
  <c r="J21"/>
  <c r="H21"/>
  <c r="H560"/>
  <c r="AC12" l="1"/>
  <c r="AP12" s="1"/>
  <c r="F12"/>
  <c r="J12" s="1"/>
  <c r="F566"/>
  <c r="F10" i="27" s="1"/>
  <c r="F15" s="1"/>
  <c r="J13" i="38"/>
  <c r="H13"/>
  <c r="J560"/>
  <c r="H12" l="1"/>
  <c r="H566"/>
  <c r="J566"/>
  <c r="AC560" l="1"/>
  <c r="AC566" l="1"/>
  <c r="AG560" l="1"/>
  <c r="AG566" l="1"/>
  <c r="AK560" l="1"/>
  <c r="AK566" l="1"/>
  <c r="AO560" l="1"/>
  <c r="AP560" s="1"/>
  <c r="AO566" l="1"/>
  <c r="AP566" s="1"/>
</calcChain>
</file>

<file path=xl/sharedStrings.xml><?xml version="1.0" encoding="utf-8"?>
<sst xmlns="http://schemas.openxmlformats.org/spreadsheetml/2006/main" count="11330" uniqueCount="1959">
  <si>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</si>
  <si>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</si>
  <si>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</si>
  <si>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</si>
  <si>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</si>
  <si>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</si>
  <si>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</si>
  <si>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</si>
  <si>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</si>
  <si>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</si>
  <si>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</si>
  <si>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</si>
  <si>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</si>
  <si>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</si>
  <si>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</si>
  <si>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</si>
  <si>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</si>
  <si>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</si>
  <si>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</si>
  <si>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</si>
  <si>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</si>
  <si>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</si>
  <si>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</si>
  <si>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</si>
  <si>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</si>
  <si>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</si>
  <si>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</si>
  <si>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</si>
  <si>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</si>
  <si>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</si>
  <si>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</si>
  <si>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</si>
  <si>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</si>
  <si>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</si>
  <si>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</si>
  <si>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</si>
  <si>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</si>
  <si>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</si>
  <si>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</si>
  <si>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</si>
  <si>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</si>
  <si>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</si>
  <si>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</si>
  <si>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</si>
  <si>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</si>
  <si>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</si>
  <si>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</si>
  <si>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>Expositor</t>
  </si>
  <si>
    <t>Materiales impresos del evento</t>
  </si>
  <si>
    <t>Alimentos y Bebidas</t>
  </si>
  <si>
    <t>Pasajes</t>
  </si>
  <si>
    <t>Papel</t>
  </si>
  <si>
    <t>Cuadernos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</si>
  <si>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</si>
  <si>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</si>
  <si>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</si>
  <si>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</si>
  <si>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</si>
  <si>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</si>
  <si>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</si>
  <si>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</si>
  <si>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</si>
  <si>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</si>
  <si>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</si>
  <si>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</si>
  <si>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</si>
  <si>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</si>
  <si>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</si>
  <si>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</si>
  <si>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</si>
  <si>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</si>
  <si>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</si>
  <si>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</si>
  <si>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</si>
  <si>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</si>
  <si>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</si>
  <si>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</si>
  <si>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</si>
  <si>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</si>
  <si>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</si>
  <si>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Bateria UPS Regulador de voltaje</t>
  </si>
  <si>
    <t>Router</t>
  </si>
  <si>
    <t>Memorias USB</t>
  </si>
  <si>
    <t>CD´s</t>
  </si>
  <si>
    <t>Servicios Profesionales</t>
  </si>
  <si>
    <t>Becas  Actualización y capacitación Docente</t>
  </si>
  <si>
    <t>Becas Profesionalizantes Docentes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</si>
  <si>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</si>
  <si>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</si>
  <si>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</si>
  <si>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</si>
  <si>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</si>
  <si>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</si>
  <si>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</si>
  <si>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</si>
  <si>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</si>
  <si>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</si>
  <si>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</si>
  <si>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</si>
  <si>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</si>
  <si>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</si>
  <si>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VINCULACIÓN UNIVERSIDAD - SOCIEDAD</t>
  </si>
  <si>
    <t>1.1. f .   Concierto de bienvenido al primer periodo académico</t>
  </si>
  <si>
    <t>METAS TRIMESTRALES</t>
  </si>
  <si>
    <t>TOTAL RECURSOS REQUERIDOS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</si>
  <si>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</si>
  <si>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</si>
  <si>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</si>
  <si>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</si>
  <si>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</si>
  <si>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</si>
  <si>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</si>
  <si>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POBLACIÓN OBJETIVO</t>
  </si>
  <si>
    <t>MEDIO DE VERIFICACIÓN</t>
  </si>
  <si>
    <t>COORDINACIÓN DE LA VINCULACIÓN UNIVERSIDAD-SOCIEDAD</t>
  </si>
  <si>
    <t>AREAS ESTRATEGICAS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</si>
  <si>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</si>
  <si>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b) Mejorar significativamente la cobertura de la UNAH y el acceso de la población hondureña a los servicios académicos de la UNAH.</t>
  </si>
  <si>
    <t>TOTAL GESTIÓN DEL CONOCIMIENTO</t>
  </si>
  <si>
    <t>GESTIÓN DEL CONOCIMIENTO</t>
  </si>
  <si>
    <t>GESTIÓN ACADEMICA, UNIVERSITARIA Y RELACIONES INTERNACIONALES</t>
  </si>
  <si>
    <t>TOTAL GESTIÓN ACADEMICA, UNIVERSITARIA Y RELACIONES INTERNACIONALES</t>
  </si>
  <si>
    <t>b) Fortalecer la atribución que la Constitución de la República le otorga a la UNAH de organizar, dirigir y desarrollar la educación superior y profesional.</t>
  </si>
  <si>
    <t>TOTAL LO ESENCIAL DE LA UNAH PARA LA CONSTRUCCIÓN DE CIUDADANÍA</t>
  </si>
  <si>
    <t>Presupuesto</t>
  </si>
  <si>
    <t>Proyectos</t>
  </si>
  <si>
    <t>Lente AF-S micro-nikkor 60mm</t>
  </si>
  <si>
    <t>Lente AF VR nikkor 80-400</t>
  </si>
  <si>
    <t>Flash SB-940 AF NIKON</t>
  </si>
  <si>
    <t>Tripode Manfrotto 055XB W/498RC2</t>
  </si>
  <si>
    <t>Teleconvertidor NIKON TC-20E III7/AF-S</t>
  </si>
  <si>
    <t>Tarjeta Memoria Transcend 32 gb SDHC</t>
  </si>
  <si>
    <t>Combustible</t>
  </si>
  <si>
    <t>Proyecto</t>
  </si>
  <si>
    <t>Talleres</t>
  </si>
  <si>
    <t>inscripcion a congreso</t>
  </si>
  <si>
    <t>otorgar becas al personal docente de postgrados</t>
  </si>
  <si>
    <t>Premios a Estudiantes de Secundaria por PAA</t>
  </si>
  <si>
    <t>Incripcion a cusros</t>
  </si>
  <si>
    <t>Lápices</t>
  </si>
  <si>
    <t>ENERGIA ELECTRICA</t>
  </si>
  <si>
    <t>Total</t>
  </si>
  <si>
    <t>Equipo de oficina</t>
  </si>
  <si>
    <t>Actividades de especiales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</si>
  <si>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</si>
  <si>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</si>
  <si>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</si>
  <si>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</si>
  <si>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</si>
  <si>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</si>
  <si>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</si>
  <si>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</si>
  <si>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</si>
  <si>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</si>
  <si>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</si>
  <si>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</si>
  <si>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</si>
  <si>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</si>
  <si>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</si>
  <si>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</si>
  <si>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</si>
  <si>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</si>
  <si>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</si>
  <si>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</si>
  <si>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</si>
  <si>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</si>
  <si>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</si>
  <si>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</si>
  <si>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</si>
  <si>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</si>
  <si>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</si>
  <si>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</si>
  <si>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</si>
  <si>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</si>
  <si>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</si>
  <si>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</si>
  <si>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</si>
  <si>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</si>
  <si>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</si>
  <si>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</si>
  <si>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</si>
  <si>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</si>
  <si>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</si>
  <si>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</si>
  <si>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</si>
  <si>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</si>
  <si>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</si>
  <si>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</si>
  <si>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</si>
  <si>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</si>
  <si>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</si>
  <si>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</si>
  <si>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</si>
  <si>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</si>
  <si>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</si>
  <si>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</si>
  <si>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</si>
  <si>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</si>
  <si>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</si>
  <si>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</si>
  <si>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</si>
  <si>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</si>
  <si>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</si>
  <si>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</si>
  <si>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</si>
  <si>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</si>
  <si>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</si>
  <si>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</si>
  <si>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</si>
  <si>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</si>
  <si>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</si>
  <si>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</si>
  <si>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</si>
  <si>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</si>
  <si>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</si>
  <si>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</si>
  <si>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</si>
  <si>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</si>
  <si>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</si>
  <si>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</si>
  <si>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</si>
  <si>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</si>
  <si>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</si>
  <si>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</si>
  <si>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</si>
  <si>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</si>
  <si>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</si>
  <si>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</si>
  <si>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</si>
  <si>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</si>
  <si>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</si>
  <si>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</si>
  <si>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</si>
  <si>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</si>
  <si>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</si>
  <si>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</si>
  <si>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</si>
  <si>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</si>
  <si>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</si>
  <si>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</si>
  <si>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</si>
  <si>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</si>
  <si>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</si>
  <si>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</si>
  <si>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</si>
  <si>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</si>
  <si>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</si>
  <si>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</si>
  <si>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</si>
  <si>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</si>
  <si>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</si>
  <si>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</si>
  <si>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</si>
  <si>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</si>
  <si>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</si>
  <si>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</si>
  <si>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</si>
  <si>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</si>
  <si>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</si>
  <si>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</si>
  <si>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</si>
  <si>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</si>
  <si>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</si>
  <si>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Del 1 de Enero al 31 de Diciembre 2014</t>
  </si>
  <si>
    <t>Unidad X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</si>
  <si>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</si>
  <si>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</si>
  <si>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</si>
  <si>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</si>
  <si>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</si>
  <si>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</si>
  <si>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</si>
  <si>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</si>
  <si>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</si>
  <si>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</si>
  <si>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</si>
  <si>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</si>
  <si>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</si>
  <si>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</si>
  <si>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</si>
  <si>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</si>
  <si>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</si>
  <si>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</si>
  <si>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</si>
  <si>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</si>
  <si>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</si>
  <si>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</si>
  <si>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</si>
  <si>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</si>
  <si>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</si>
  <si>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</si>
  <si>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</si>
  <si>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</si>
  <si>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</si>
  <si>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</si>
  <si>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</si>
  <si>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</si>
  <si>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</si>
  <si>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</si>
  <si>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</si>
  <si>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</si>
  <si>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</si>
  <si>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</si>
  <si>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</si>
  <si>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</si>
  <si>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</si>
  <si>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</si>
  <si>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</si>
  <si>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</si>
  <si>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</si>
  <si>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</si>
  <si>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</si>
  <si>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</si>
  <si>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</si>
  <si>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</si>
  <si>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</si>
  <si>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</si>
  <si>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</si>
  <si>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</si>
  <si>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</si>
  <si>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</si>
  <si>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</si>
  <si>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</si>
  <si>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</si>
  <si>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</si>
  <si>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</si>
  <si>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</si>
  <si>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</si>
  <si>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</si>
  <si>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</si>
  <si>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</si>
  <si>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</si>
  <si>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</si>
  <si>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</si>
  <si>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</si>
  <si>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</si>
  <si>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</si>
  <si>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</si>
  <si>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</si>
  <si>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</si>
  <si>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</si>
  <si>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</si>
  <si>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</si>
  <si>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</si>
  <si>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</si>
  <si>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</si>
  <si>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</si>
  <si>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</si>
  <si>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</si>
  <si>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</si>
  <si>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</si>
  <si>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</si>
  <si>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</si>
  <si>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</si>
  <si>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</si>
  <si>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</si>
  <si>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</si>
  <si>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</si>
  <si>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</si>
  <si>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</si>
  <si>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</si>
  <si>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</si>
  <si>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</si>
  <si>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</si>
  <si>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</si>
  <si>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</si>
  <si>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</si>
  <si>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</si>
  <si>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</si>
  <si>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</si>
  <si>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</si>
  <si>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</si>
  <si>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</si>
  <si>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</si>
  <si>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</si>
  <si>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</si>
  <si>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</si>
  <si>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</si>
  <si>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</si>
  <si>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</si>
  <si>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</si>
  <si>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</si>
  <si>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</si>
  <si>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</si>
  <si>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</si>
  <si>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</si>
  <si>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</si>
  <si>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</si>
  <si>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</si>
  <si>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</si>
  <si>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</si>
  <si>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</si>
  <si>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</si>
  <si>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</si>
  <si>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</si>
  <si>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</si>
  <si>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</si>
  <si>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</si>
  <si>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</si>
  <si>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</si>
  <si>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</si>
  <si>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</si>
  <si>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</si>
  <si>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</si>
  <si>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</si>
  <si>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</si>
  <si>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</si>
  <si>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</si>
  <si>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</si>
  <si>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</si>
  <si>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1.1.1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</si>
  <si>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</si>
  <si>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</si>
  <si>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</si>
  <si>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</si>
  <si>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</si>
  <si>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</si>
  <si>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</si>
  <si>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</si>
  <si>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</si>
  <si>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</si>
  <si>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</si>
  <si>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</si>
  <si>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</si>
  <si>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</si>
  <si>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</si>
  <si>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</si>
  <si>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</si>
  <si>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</si>
  <si>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</si>
  <si>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</si>
  <si>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</si>
  <si>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</si>
  <si>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Data show</t>
  </si>
  <si>
    <t>Batería UPS Regulador de voltaje</t>
  </si>
  <si>
    <t>Contratación de personal</t>
  </si>
  <si>
    <t>Equipo tecnológico</t>
  </si>
  <si>
    <t>material didáctico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</si>
  <si>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</si>
  <si>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</si>
  <si>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</si>
  <si>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</si>
  <si>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</si>
  <si>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</si>
  <si>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</si>
  <si>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</si>
  <si>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</si>
  <si>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</si>
  <si>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</si>
  <si>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</si>
  <si>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</si>
  <si>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</si>
  <si>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</si>
  <si>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</si>
  <si>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</si>
  <si>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</si>
  <si>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</si>
  <si>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</si>
  <si>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</si>
  <si>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</si>
  <si>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</si>
  <si>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</si>
  <si>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</si>
  <si>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</si>
  <si>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</si>
  <si>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</si>
  <si>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</si>
  <si>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</si>
  <si>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</si>
  <si>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</si>
  <si>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</si>
  <si>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</si>
  <si>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</si>
  <si>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</si>
  <si>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</si>
  <si>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</si>
  <si>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</si>
  <si>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</si>
  <si>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</si>
  <si>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</si>
  <si>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</si>
  <si>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</si>
  <si>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</si>
  <si>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</si>
  <si>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</si>
  <si>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</si>
  <si>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>Arrastre</t>
  </si>
  <si>
    <t>Precio</t>
  </si>
  <si>
    <t>Ingreso</t>
  </si>
  <si>
    <t>Ingreso Unidad</t>
  </si>
  <si>
    <t>Ingreso UNAH</t>
  </si>
  <si>
    <t>Vinculación Universidad-Sociedad</t>
  </si>
  <si>
    <t>Gestión del Conocimiento</t>
  </si>
  <si>
    <t>6. Becas</t>
  </si>
  <si>
    <t>7. Infraestructura</t>
  </si>
  <si>
    <t>Montos</t>
  </si>
  <si>
    <t>Nuevos</t>
  </si>
  <si>
    <t>DOCENCIA Y RECURSOS HUMANOS</t>
  </si>
  <si>
    <t>GRADUADOS</t>
  </si>
  <si>
    <t>TOTAL SISTEMA NACIONAL DE EDUCACIÓN Y SISTEMA DE EDUCACIÓN SUPERIOR</t>
  </si>
  <si>
    <t>LO ESENCIAL DE LA UNAH PARA LA CONSTRUCCIÓN DE CIUDADANÍA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</si>
  <si>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</si>
  <si>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</si>
  <si>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</si>
  <si>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</si>
  <si>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</si>
  <si>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</si>
  <si>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</si>
  <si>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</si>
  <si>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</si>
  <si>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</si>
  <si>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</si>
  <si>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</si>
  <si>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</si>
  <si>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</si>
  <si>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</si>
  <si>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</si>
  <si>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</si>
  <si>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</si>
  <si>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</si>
  <si>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</si>
  <si>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</si>
  <si>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</si>
  <si>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</si>
  <si>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</si>
  <si>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</si>
  <si>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</si>
  <si>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</si>
  <si>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</si>
  <si>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</si>
  <si>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</si>
  <si>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</si>
  <si>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</si>
  <si>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</si>
  <si>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</si>
  <si>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</si>
  <si>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</si>
  <si>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</si>
  <si>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</si>
  <si>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</si>
  <si>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</si>
  <si>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</si>
  <si>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</si>
  <si>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</si>
  <si>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</si>
  <si>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</si>
  <si>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</si>
  <si>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</si>
  <si>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</si>
  <si>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</si>
  <si>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</si>
  <si>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</si>
  <si>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</si>
  <si>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</si>
  <si>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</si>
  <si>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</si>
  <si>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</si>
  <si>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</si>
  <si>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</si>
  <si>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</si>
  <si>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</si>
  <si>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</si>
  <si>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</si>
  <si>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</si>
  <si>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</si>
  <si>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</si>
  <si>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</si>
  <si>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</si>
  <si>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</si>
  <si>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</si>
  <si>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</si>
  <si>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</si>
  <si>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</si>
  <si>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</si>
  <si>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</si>
  <si>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</si>
  <si>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</si>
  <si>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</si>
  <si>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</si>
  <si>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</si>
  <si>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</si>
  <si>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</si>
  <si>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</si>
  <si>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</si>
  <si>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</si>
  <si>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</si>
  <si>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</si>
  <si>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</si>
  <si>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</si>
  <si>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</si>
  <si>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</si>
  <si>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</si>
  <si>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</si>
  <si>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</si>
  <si>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</si>
  <si>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</si>
  <si>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</si>
  <si>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</si>
  <si>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</si>
  <si>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</si>
  <si>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</si>
  <si>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</si>
  <si>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</si>
  <si>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</si>
  <si>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</si>
  <si>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</si>
  <si>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</si>
  <si>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</si>
  <si>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</si>
  <si>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</si>
  <si>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</si>
  <si>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</si>
  <si>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</si>
  <si>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</si>
  <si>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</si>
  <si>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</si>
  <si>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</si>
  <si>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</si>
  <si>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</si>
  <si>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</si>
  <si>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</si>
  <si>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</si>
  <si>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</si>
  <si>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</si>
  <si>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</si>
  <si>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</si>
  <si>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</si>
  <si>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</si>
  <si>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</si>
  <si>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</si>
  <si>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</si>
  <si>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</si>
  <si>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</si>
  <si>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</si>
  <si>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</si>
  <si>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</si>
  <si>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</si>
  <si>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</si>
  <si>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</si>
  <si>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</si>
  <si>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</si>
  <si>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</si>
  <si>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</si>
  <si>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</si>
  <si>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</si>
  <si>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</si>
  <si>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</si>
  <si>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</si>
  <si>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</si>
  <si>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</si>
  <si>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</si>
  <si>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</si>
  <si>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</si>
  <si>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</si>
  <si>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</si>
  <si>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</si>
  <si>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</si>
  <si>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</si>
  <si>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</si>
  <si>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</si>
  <si>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</si>
  <si>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</si>
  <si>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</si>
  <si>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</si>
  <si>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</si>
  <si>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</si>
  <si>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</si>
  <si>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</si>
  <si>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</si>
  <si>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</si>
  <si>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</si>
  <si>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</si>
  <si>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</si>
  <si>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</si>
  <si>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</si>
  <si>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</si>
  <si>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</si>
  <si>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</si>
  <si>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</si>
  <si>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</si>
  <si>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</si>
  <si>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</si>
  <si>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</si>
  <si>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</si>
  <si>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</si>
  <si>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</si>
  <si>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</si>
  <si>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</si>
  <si>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</si>
  <si>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</si>
  <si>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</si>
  <si>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</si>
  <si>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</si>
  <si>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</si>
  <si>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</si>
  <si>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</si>
  <si>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</si>
  <si>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</si>
  <si>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</si>
  <si>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</si>
  <si>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</si>
  <si>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</si>
  <si>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</si>
  <si>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</si>
  <si>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</si>
  <si>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</si>
  <si>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</si>
  <si>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</si>
  <si>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</si>
  <si>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</si>
  <si>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</si>
  <si>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</si>
  <si>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</si>
  <si>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</si>
  <si>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</si>
  <si>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</si>
  <si>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</si>
  <si>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</si>
  <si>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</si>
  <si>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</si>
  <si>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</si>
  <si>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</si>
  <si>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</si>
  <si>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</si>
  <si>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</si>
  <si>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</si>
  <si>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</si>
  <si>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</si>
  <si>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</si>
  <si>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</si>
  <si>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</si>
  <si>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</si>
  <si>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</si>
  <si>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</si>
  <si>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</si>
  <si>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</si>
  <si>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</si>
  <si>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</si>
  <si>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</si>
  <si>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</si>
  <si>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</si>
  <si>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</si>
  <si>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</si>
  <si>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</si>
  <si>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</si>
  <si>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</si>
  <si>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</si>
  <si>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</si>
  <si>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</si>
  <si>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</si>
  <si>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</si>
  <si>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</si>
  <si>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</si>
  <si>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</si>
  <si>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</si>
  <si>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</si>
  <si>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</si>
  <si>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</si>
  <si>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</si>
  <si>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</si>
  <si>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</si>
  <si>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</si>
  <si>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</si>
  <si>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</si>
  <si>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</si>
  <si>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</si>
  <si>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</si>
  <si>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</si>
  <si>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</si>
  <si>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</si>
  <si>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</si>
  <si>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</si>
  <si>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</si>
  <si>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</si>
  <si>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</si>
  <si>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</si>
  <si>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</si>
  <si>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</si>
  <si>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</si>
  <si>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</si>
  <si>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</si>
  <si>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</si>
  <si>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</si>
  <si>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</si>
  <si>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</si>
  <si>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</si>
  <si>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</si>
  <si>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</si>
  <si>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</si>
  <si>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</si>
  <si>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</si>
  <si>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</si>
  <si>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</si>
  <si>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</si>
  <si>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</si>
  <si>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</si>
  <si>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</si>
  <si>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</si>
  <si>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</si>
  <si>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</si>
  <si>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</si>
  <si>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</si>
  <si>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</si>
  <si>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</si>
  <si>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</si>
  <si>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</si>
  <si>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</si>
  <si>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</si>
  <si>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</si>
  <si>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</si>
  <si>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</si>
  <si>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</si>
  <si>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</si>
  <si>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</si>
  <si>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</si>
  <si>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</si>
  <si>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</si>
  <si>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</si>
  <si>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</si>
  <si>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</si>
  <si>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</si>
  <si>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</si>
  <si>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</si>
  <si>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</si>
  <si>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</si>
  <si>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</si>
  <si>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</si>
  <si>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</si>
  <si>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</si>
  <si>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</si>
  <si>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</si>
  <si>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</si>
  <si>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</si>
  <si>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</si>
  <si>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</si>
  <si>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</si>
  <si>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</si>
  <si>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</si>
  <si>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</si>
  <si>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</si>
  <si>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</si>
  <si>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</si>
  <si>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</si>
  <si>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</si>
  <si>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</si>
  <si>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</si>
  <si>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</si>
  <si>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</si>
  <si>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</si>
  <si>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</si>
  <si>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</si>
  <si>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</si>
  <si>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</si>
  <si>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</si>
  <si>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</si>
  <si>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</si>
  <si>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</si>
  <si>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</si>
  <si>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</si>
  <si>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</si>
  <si>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</si>
  <si>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</si>
  <si>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</si>
  <si>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</si>
  <si>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</si>
  <si>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</si>
  <si>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</si>
  <si>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</si>
  <si>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</si>
  <si>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</si>
  <si>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</si>
  <si>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</si>
  <si>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</si>
  <si>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</si>
  <si>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</si>
  <si>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</si>
  <si>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</si>
  <si>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</si>
  <si>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</si>
  <si>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</si>
  <si>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</si>
  <si>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</si>
  <si>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</si>
  <si>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</si>
  <si>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</si>
  <si>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</si>
  <si>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</si>
  <si>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</si>
  <si>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</si>
  <si>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</si>
  <si>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</si>
  <si>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</si>
  <si>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</si>
  <si>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</si>
  <si>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</si>
  <si>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</si>
  <si>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</si>
  <si>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</si>
  <si>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</si>
  <si>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</si>
  <si>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</si>
  <si>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</si>
  <si>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</si>
  <si>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</si>
  <si>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</si>
  <si>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</si>
  <si>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</si>
  <si>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</si>
  <si>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</si>
  <si>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</si>
  <si>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</si>
  <si>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</si>
  <si>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</si>
  <si>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</si>
  <si>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</si>
  <si>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</si>
  <si>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</si>
  <si>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</si>
  <si>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</si>
  <si>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</si>
  <si>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</si>
  <si>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</si>
  <si>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</si>
  <si>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</si>
  <si>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</si>
  <si>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</si>
  <si>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</si>
  <si>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</si>
  <si>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</si>
  <si>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</si>
  <si>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</si>
  <si>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</si>
  <si>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</si>
  <si>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</si>
  <si>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</si>
  <si>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</si>
  <si>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</si>
  <si>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</si>
  <si>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</si>
  <si>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</si>
  <si>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</si>
  <si>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</si>
  <si>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</si>
  <si>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</si>
  <si>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</si>
  <si>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</si>
  <si>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</si>
  <si>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</si>
  <si>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</si>
  <si>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</si>
  <si>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</si>
  <si>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</si>
  <si>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</si>
  <si>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</si>
  <si>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</si>
  <si>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</si>
  <si>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</si>
  <si>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</si>
  <si>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</si>
  <si>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</si>
  <si>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</si>
  <si>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</si>
  <si>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</si>
  <si>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</si>
  <si>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</si>
  <si>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</si>
  <si>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</si>
  <si>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</si>
  <si>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</si>
  <si>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</si>
  <si>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</si>
  <si>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</si>
  <si>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</si>
  <si>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</si>
  <si>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</si>
  <si>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</si>
  <si>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</si>
  <si>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</si>
  <si>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</si>
  <si>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</si>
  <si>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</si>
  <si>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</si>
  <si>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</si>
  <si>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</si>
  <si>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</si>
  <si>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</si>
  <si>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</si>
  <si>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</si>
  <si>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</si>
  <si>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</si>
  <si>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</si>
  <si>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</si>
  <si>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</si>
  <si>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</si>
  <si>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</si>
  <si>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</si>
  <si>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</si>
  <si>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</si>
  <si>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</si>
  <si>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</si>
  <si>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</si>
  <si>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</si>
  <si>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</si>
  <si>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</si>
  <si>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</si>
  <si>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</si>
  <si>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</si>
  <si>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</si>
  <si>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</si>
  <si>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</si>
  <si>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</si>
  <si>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</si>
  <si>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</si>
  <si>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</si>
  <si>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</si>
  <si>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</si>
  <si>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</si>
  <si>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</si>
  <si>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</si>
  <si>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</si>
  <si>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</si>
  <si>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</si>
  <si>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</si>
  <si>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</si>
  <si>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</si>
  <si>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</si>
  <si>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</si>
  <si>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</si>
  <si>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</si>
  <si>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</si>
  <si>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</si>
  <si>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</si>
  <si>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</si>
  <si>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</si>
  <si>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</si>
  <si>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</si>
  <si>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</si>
  <si>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</si>
  <si>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</si>
  <si>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</si>
  <si>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</si>
  <si>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</si>
  <si>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</si>
  <si>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</si>
  <si>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</si>
  <si>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</si>
  <si>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</si>
  <si>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</si>
  <si>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</si>
  <si>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</si>
  <si>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</si>
  <si>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</si>
  <si>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</si>
  <si>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</si>
  <si>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</si>
  <si>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</si>
  <si>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</si>
  <si>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</si>
  <si>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</si>
  <si>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</si>
  <si>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</si>
  <si>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</si>
  <si>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</si>
  <si>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</si>
  <si>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</si>
  <si>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</si>
  <si>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</si>
  <si>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</si>
  <si>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</si>
  <si>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</si>
  <si>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</si>
  <si>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</si>
  <si>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</si>
  <si>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</si>
  <si>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</si>
  <si>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</si>
  <si>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</si>
  <si>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</si>
  <si>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</si>
  <si>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</si>
  <si>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</si>
  <si>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</si>
  <si>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4-07-03-02-00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</si>
  <si>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</si>
  <si>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</si>
  <si>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</si>
  <si>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</si>
  <si>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</si>
  <si>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</si>
  <si>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</si>
  <si>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</si>
  <si>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</si>
  <si>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</si>
  <si>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</si>
  <si>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</si>
  <si>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</si>
  <si>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</si>
  <si>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</si>
  <si>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</si>
  <si>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</si>
  <si>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</si>
  <si>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</si>
  <si>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</si>
  <si>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</si>
  <si>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</si>
  <si>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</si>
  <si>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</si>
  <si>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</si>
  <si>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</si>
  <si>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</si>
  <si>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</si>
  <si>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</si>
  <si>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</si>
  <si>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</si>
  <si>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</si>
  <si>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</si>
  <si>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</si>
  <si>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</si>
  <si>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</si>
  <si>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</si>
  <si>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</si>
  <si>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</si>
  <si>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</si>
  <si>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</si>
  <si>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</si>
  <si>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</si>
  <si>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</si>
  <si>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</si>
  <si>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</si>
  <si>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</si>
  <si>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</si>
  <si>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</si>
  <si>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</si>
  <si>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</si>
  <si>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</si>
  <si>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</si>
  <si>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</si>
  <si>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</si>
  <si>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</si>
  <si>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</si>
  <si>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</si>
  <si>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</si>
  <si>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</si>
  <si>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</si>
  <si>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</si>
  <si>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</si>
  <si>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</si>
  <si>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</si>
  <si>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</si>
  <si>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</si>
  <si>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</si>
  <si>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</si>
  <si>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</si>
  <si>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</si>
  <si>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</si>
  <si>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</si>
  <si>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</si>
  <si>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</si>
  <si>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</si>
  <si>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</si>
  <si>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</si>
  <si>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</si>
  <si>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</si>
  <si>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</si>
  <si>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</si>
  <si>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</si>
  <si>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</si>
  <si>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</si>
  <si>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</si>
  <si>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</si>
  <si>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</si>
  <si>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</si>
  <si>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</si>
  <si>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</si>
  <si>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</si>
  <si>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</si>
  <si>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</si>
  <si>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</si>
  <si>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</si>
  <si>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</si>
  <si>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</si>
  <si>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</si>
  <si>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</si>
  <si>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</si>
  <si>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</si>
  <si>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</si>
  <si>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</si>
  <si>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</si>
  <si>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</si>
  <si>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</si>
  <si>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</si>
  <si>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</si>
  <si>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</si>
  <si>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</si>
  <si>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</si>
  <si>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</si>
  <si>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</si>
  <si>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</si>
  <si>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</si>
  <si>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</si>
  <si>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</si>
  <si>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</si>
  <si>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</si>
  <si>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</si>
  <si>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</si>
  <si>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</si>
  <si>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</si>
  <si>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</si>
  <si>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</si>
  <si>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</si>
  <si>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</si>
  <si>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</si>
  <si>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</si>
  <si>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</si>
  <si>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</si>
  <si>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</si>
  <si>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</si>
  <si>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</si>
  <si>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</si>
  <si>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</si>
  <si>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</si>
  <si>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</si>
  <si>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</si>
  <si>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</si>
  <si>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</si>
  <si>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</si>
  <si>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</si>
  <si>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</si>
  <si>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</si>
  <si>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</si>
  <si>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</si>
  <si>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</si>
  <si>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</si>
  <si>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</si>
  <si>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</si>
  <si>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</si>
  <si>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</si>
  <si>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</si>
  <si>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</si>
  <si>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</si>
  <si>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</si>
  <si>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</si>
  <si>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</si>
  <si>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</si>
  <si>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</si>
  <si>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</si>
  <si>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</si>
  <si>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</si>
  <si>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</si>
  <si>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</si>
  <si>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</si>
  <si>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</si>
  <si>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</si>
  <si>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</si>
  <si>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</si>
  <si>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</si>
  <si>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</si>
  <si>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</si>
  <si>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</si>
  <si>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</si>
  <si>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</si>
  <si>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</si>
  <si>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</si>
  <si>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</si>
  <si>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</si>
  <si>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</si>
  <si>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</si>
  <si>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</si>
  <si>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</si>
  <si>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</si>
  <si>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</si>
  <si>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</si>
  <si>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</si>
  <si>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</si>
  <si>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</si>
  <si>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</si>
  <si>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</si>
  <si>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</si>
  <si>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</si>
  <si>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</si>
  <si>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</si>
  <si>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</si>
  <si>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</si>
  <si>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</si>
  <si>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</si>
  <si>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</si>
  <si>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</si>
  <si>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</si>
  <si>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</si>
  <si>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</si>
  <si>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</si>
  <si>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</si>
  <si>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</si>
  <si>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</si>
  <si>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</si>
  <si>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</si>
  <si>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</si>
  <si>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</si>
  <si>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</si>
  <si>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</si>
  <si>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</si>
  <si>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</si>
  <si>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</si>
  <si>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</si>
  <si>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</si>
  <si>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</si>
  <si>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</si>
  <si>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</si>
  <si>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</si>
  <si>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</si>
  <si>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</si>
  <si>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</si>
  <si>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</si>
  <si>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</si>
  <si>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</si>
  <si>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</si>
  <si>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</si>
  <si>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</si>
  <si>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</si>
  <si>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</si>
  <si>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</si>
  <si>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</si>
  <si>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</si>
  <si>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</si>
  <si>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</si>
  <si>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</si>
  <si>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</si>
  <si>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</si>
  <si>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</si>
  <si>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</si>
  <si>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</si>
  <si>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</si>
  <si>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</si>
  <si>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</si>
  <si>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</si>
  <si>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</si>
  <si>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</si>
  <si>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</si>
  <si>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</si>
  <si>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</si>
  <si>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</si>
  <si>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</si>
  <si>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</si>
  <si>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</si>
  <si>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</si>
  <si>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</si>
  <si>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</si>
  <si>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</si>
  <si>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</si>
  <si>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</si>
  <si>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</si>
  <si>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</si>
  <si>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</si>
  <si>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</si>
  <si>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</si>
  <si>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</si>
  <si>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</si>
  <si>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</si>
  <si>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</si>
  <si>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</si>
  <si>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</si>
  <si>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>OBJETIVO: Consolidar el Programa Lo Esencial de la Reforma Universitaria a través de aplicaciones prácticas en sus diferentes áreas estratégicas y/o componentes: “Ética, Fortalecimiento de la Identidad Nacional y Gestión Cultural para la Construcción de Ciudadanía”.</t>
  </si>
  <si>
    <t>1. ÉTICA: Transversalización del Eje Curricular de Ética en las actividades administrativas y como eje integrador de los demás ejes del Modelo Educativo de la UNAH.</t>
  </si>
  <si>
    <t>OBJETIVOS:</t>
  </si>
  <si>
    <t>DESARROLLO E INNOVACIÓN CURRICULAR</t>
  </si>
  <si>
    <t>1.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</si>
  <si>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INTERNACIONALIZACIÓN DE LA EDUCACIÓN SUPERIOR</t>
  </si>
  <si>
    <t>TOTAL INTERNACIONALIZACIÓN DE LA EDUCACIÓN SUPERIOR</t>
  </si>
  <si>
    <t xml:space="preserve">Objetivo: </t>
  </si>
  <si>
    <t xml:space="preserve">OBJETIVO: </t>
  </si>
  <si>
    <t>1. Empoderar y formar de manera permanente al profesorado universitario en prácticas académicas innovadoras, alineadas con los objetivos académicos, estratégicos y del Modelo Educativo de la UNAH, con el propósito de que se construyan las múltiples competencias para su transformación académica y la de los estudiantes (actualización, innovación, culturización) con valores y éricas en plano docente, humanístico y disciplinar.</t>
  </si>
  <si>
    <t xml:space="preserve">Objetivo:   </t>
  </si>
  <si>
    <t>TOTAL DESARROLLO E INNOVACIÓN CURRICULAR</t>
  </si>
  <si>
    <t xml:space="preserve">Objetivos:  </t>
  </si>
  <si>
    <t>1. 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</si>
  <si>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GESTIÓN ACADÉMICA</t>
  </si>
  <si>
    <t>Objetivo:</t>
  </si>
  <si>
    <t>GOBERNABILIDAD Y PROCESO DE GESTIÓN DESCENTRALIZADAS EN REDES</t>
  </si>
  <si>
    <t>Desarrollo e Innovación Curricular</t>
  </si>
  <si>
    <t>Docencia y Profesorado Universitario</t>
  </si>
  <si>
    <t>Investigación Científica</t>
  </si>
  <si>
    <t>Estudiantes y Graduados</t>
  </si>
  <si>
    <t>Lo Esencial de la Reforma Universitaria</t>
  </si>
  <si>
    <t>Aseguramiento de la Calidad</t>
  </si>
  <si>
    <t>Cultura de Innovación Institucional y Educativa</t>
  </si>
  <si>
    <t>Gestión Administrativa y  financiera en apoyo al Desarrollo Académico</t>
  </si>
  <si>
    <t>Gestión del Talento Humano, Administrativo y Docente</t>
  </si>
  <si>
    <t>Gestión Académica</t>
  </si>
  <si>
    <t>Proceso integral de la internacionalización de la Educación Superior</t>
  </si>
  <si>
    <t>Gobernabilidad y Procesos  de Gestión Descentralizada en Redes</t>
  </si>
  <si>
    <t>Mejoramiento de la Calidad, la Pertinencia y la Equidad</t>
  </si>
  <si>
    <t>Total Areás Programaticas</t>
  </si>
  <si>
    <t>Fortalecimiento Institucional</t>
  </si>
  <si>
    <t>EQUIPO MILITAR Y DE SEGURIDAD (46000-00)</t>
  </si>
  <si>
    <t>2. Consolidar la aplicación de la política de bimodalidad en la UNAH.</t>
  </si>
  <si>
    <t>1. 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</si>
  <si>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 xml:space="preserve">Mejoramiento de la Calidad Educativa. </t>
  </si>
  <si>
    <t>2) Consolidar la aplicación de la política de bimodalidad en la UNAH.</t>
  </si>
  <si>
    <t>1. 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</si>
  <si>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</si>
  <si>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TOTAL INVESTIGACION CIENTÍFICA</t>
  </si>
  <si>
    <t>INVESTIGACION CIENTÍFICA</t>
  </si>
  <si>
    <t>1. 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</si>
  <si>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2. Fortalecer de manera permanente y sostenida la Vinculación de la UNAH con el Estado, sus graduados, las fuerzas sociales, productivas y demás que integran la sociedad hondureña.</t>
  </si>
  <si>
    <t>Empoderar y formar de manera permanente al profesorado universitario en prácticas académicas innovadoras, alineadas con los objetivos académicos, estratégicos y del 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</si>
  <si>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Fortalecemiento de las competencias docentes para la educación superior que faciliten el aprendizaje y mejoren la eficiencia terminal.</t>
  </si>
  <si>
    <t>TOTAL DOCENCIA Y PROFESORADO UNIVERSITARIO</t>
  </si>
  <si>
    <t>ESTUDIANTES Y GRADUADOS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</si>
  <si>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</si>
  <si>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 xml:space="preserve">Brindar atención a los estudiantes universitarios de forma integral en su dimensión psico-pedagógica y social, que involucre aspectos interpersonales-afectivos, mediación de conflictos, orientación, asesoría, rendimiento académico, inducción vocacional y laboral. </t>
  </si>
  <si>
    <t>TOTAL ESTUDIANTES Y GRADUADOS</t>
  </si>
  <si>
    <t xml:space="preserve">Contribuir a la promoción, prevención y atención integral de la salud en el estudiantado universitario, para mejorar su calidad de vida y rendimiento académico. </t>
  </si>
  <si>
    <t>Promover la realización de actividades socioculturales y deportivas tanto recreativas, competitivas y de intercambio estudiantil universitario.</t>
  </si>
  <si>
    <t>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</si>
  <si>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1. 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</si>
  <si>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Velar y promover de manera efectiva, la inclusión de los Graduados Universitarios calificados para el relevo docente ( entre otros, reorientado y fortaleciendo a través de un nuevo Reglamento, a los Instructores).</t>
  </si>
  <si>
    <t>3. Velar y promover de manera efectiva, la inclusión de los Graduados Universitarios calificados para el relevo docente ( entre otros, reorientado y fortaleciendo a través de un nuevo Reglamento, a los Instructores).</t>
  </si>
  <si>
    <t>Mejoramiento de la Calidad, la Pertinencia y la equidad.</t>
  </si>
  <si>
    <t>Fortalecimiento de la Calidad.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</si>
  <si>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</si>
  <si>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</si>
  <si>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2. Promover un sistema de aseguramiento de la calidad en la UNAH, con participación de todas las Unidades Académicas, Administrativas, Financieras y Logísticas.</t>
  </si>
  <si>
    <t xml:space="preserve">1. Mejora continua y acreditación de la calidad de la UNAH, sus servicios y funciones sustantivas de docencia, investigación y vinculación universidad-sociedad. y programas;  evidenciada en la rendición de cuentas a la sociedad hondureña y en la atención oportuna efectiva y pertinente a las demandas auténticas de ésta. </t>
  </si>
  <si>
    <t>TOTAL ASEGURAMIENTO DE LA CALIDAD</t>
  </si>
  <si>
    <t>ASEGURAMIENTO DE LA CALIDAD</t>
  </si>
  <si>
    <t>Mejoramiento de la Calidad y la Pertinencia.</t>
  </si>
  <si>
    <t>Fortalecimiento de  la Planificación, Monitoria y Evaluación de la Gestión Académica.</t>
  </si>
  <si>
    <t>TOTAL CULTURA DE INNOVACIÓN INSTITUCIONAL Y EDUCATIVA</t>
  </si>
  <si>
    <t>CULTURA DE INNOVACIÓN INSTITUCIONAL Y EDUCATIVA</t>
  </si>
  <si>
    <t>1. Fortalecer la cultura de la Innovación Institucional y Educativa e implementar el modelo de innovación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</si>
  <si>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</si>
  <si>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GESTIÓN ADMINISTRATIVA Y FINANCIERA EN APOYO AL DESARROLLO ACADÉMICO</t>
  </si>
  <si>
    <t>TOTAL GESTIÓN ADMINISTRATIVA Y FINANCIERA EN APOYO AL DESARROLLO ACADÉMICO</t>
  </si>
  <si>
    <t>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</si>
  <si>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</si>
  <si>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Las Unidades Académicas y Administrativas disponen y tienen  acceso a los servicios de la plataforma tecnológica y al programa de desarrollo tecnológico de la UNAH.</t>
  </si>
  <si>
    <t>La infraestructura de las sedes universitarias en termino de aulas, salones, talleres, laboratorios, oficinas u otros, son suficientes y adecuados para el logro de los objetivos institucionales.</t>
  </si>
  <si>
    <t>Los Departamentos Académicos y las carreras disponen del equipo didáctico necesario para facilitar el proceso del desarrollo educativo.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</si>
  <si>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</si>
  <si>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2.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</si>
  <si>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La unidad académica cuenta con un presupuesto que le permite realizar adecuadamente las funciones de docencia, investigación, vinculación y gestión académica programadas por la carrera.</t>
  </si>
  <si>
    <t>La institución cuenta con la normativa interna e institucional para garantizar la buena organización, el buen funcionamiento y el cumplimiento de las normas y procedimientos.</t>
  </si>
  <si>
    <t>GESTIÓN DEL TALENTO HUMANO ADMINISTRATIVO Y DOCENTE</t>
  </si>
  <si>
    <t xml:space="preserve">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
</t>
  </si>
  <si>
    <t>Fortalecimiento Institucional mediante el desarrollo Docente y Personal Administrativo responde a las necesidades académicas y a lo establecido en la normativa institucional</t>
  </si>
  <si>
    <t>1. 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</si>
  <si>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</si>
  <si>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Mejoramiento de la Calidad, la Pertinencia y la Equidad.</t>
  </si>
  <si>
    <t>1. Desarrollar un sistema integral de internacionalización de la educación superior como eje transversal que contribuya al fortalecimiento institucional y el mejoramiento de la calidad en el marco de la Reforma Universitaria.</t>
  </si>
  <si>
    <t>2. Promover una política institucional de relaciones internacionales para ubicar a la UNAH en una posición de liderazgo en la educación superior.</t>
  </si>
  <si>
    <t>Desarrollar un sistema integral de internacionalización de la educación superior como eje transversal que contribuya al fortalecimiento institucional y el mejoramiento de la calidad en el marco de la Reforma Universitaria.</t>
  </si>
  <si>
    <t>Promover una política institucional de relaciones internacionales para ubicar a la UNAH en una posición de liderazgo en la educación superior.</t>
  </si>
  <si>
    <t>1. Fortalecer y consolidar el gobierno universitario, basando sus acciones y decisiones en los principios de Democracia, Respeto, Responsabilidad, Subsidiaridad, Transparencia y Rendición de cuentas.</t>
  </si>
  <si>
    <t>2. Fortalecer y consolidar las responsabilidades de la UNAH en el papel de organizar, dirigir y desarrollar la educación superior del país.</t>
  </si>
  <si>
    <t>3. Avanzar de manera planificada y progresiva en un proceso de descentralización de la gestión académica y administrativa financiera hacia las redes educativas regionales.</t>
  </si>
  <si>
    <t>a) Lograr que la UNAH lleve a cabo en forma sostenida y permanente, un ejercicio pleno y responsable del principio de autonomía, que le permita participar activamente en la transformación de la sociedad hondureña.</t>
  </si>
  <si>
    <t>Fortalecer y consolidar el gobierno universitario, basando sus acciones y decisiones en los principios de Democracia, Respeto, Responsabilidad, Subsidiaridad, Transparencia y Rendición de cuentas.</t>
  </si>
  <si>
    <t>TOTAL GOBERNABILIDAD Y PROCESO DE GESTIÓN DESCENTRALIZADAS EN REDES</t>
  </si>
  <si>
    <t>Fortalecer y consolidar las responsabilidades de la UNAH en el papel de organizar, dirigir y desarrollar la educación superior del país.</t>
  </si>
  <si>
    <t xml:space="preserve">Avanzar de manera planificada y progresiva en un proceso de descentralización de la gestión académica y administrativa financiera hacia las redes educativas regionales </t>
  </si>
  <si>
    <t xml:space="preserve">1) Transversalizar en los planes de estudios, curriculares y didácticos, y en todas las funciones académicas y actividades administrativas de la UNAH, la PRÁCTICA DE LA ÉTICA, la identidad y la cultura para la construcción de ciudadanía: ÉTICA </t>
  </si>
  <si>
    <t xml:space="preserve">2) Garantizar una educación integral, que incorpore la gestión académica del conocimiento, de cultura para el desarrollo, como parte de la dinámica institucional, y del perfil profesional, orientado al fortalecimiento de la ciudadano. </t>
  </si>
  <si>
    <t>2. CIUDADANÍA: Expansión del perfil profesional con elementos de  ciudadanía educativa.</t>
  </si>
  <si>
    <t>3) Priorizar la producción y gestión del conocimiento con alto contenido de identidad nacional, regional y local; que refuerce el saber local-regional, aborde los problemas nacionales, y que transite hacia la internacionalización del conocimiento.</t>
  </si>
  <si>
    <t>3. IDENTIDAD: Producción del conocimiento con identidad, nacional, regional, local, y para la internacionalización académica de la UNAH.</t>
  </si>
  <si>
    <t>4) Fortalecer en la comunidad universitaria la práctica de la cultura física y deportes, el aprecio por las artes y la cultura como parte de la formación integral y del buen vivir.</t>
  </si>
  <si>
    <t>4. CULTURA: Formación de ciudadanos de cultura, globales, de región, y productivos, potenciando el rol de los CRU.</t>
  </si>
  <si>
    <t>POA 2015</t>
  </si>
  <si>
    <t>A) Las facultades y centros regionales se insertan en el eje de Los posgrados, la UNAH y el país; diseñando, posgrados que el país, la ciencia y la propia universidad necesitan, contribuyendo de esa  manera al desarrollo económico, político y social de nuestro país.</t>
  </si>
  <si>
    <t xml:space="preserve">C) Las facultades y centros regionales se insertan en el eje de Evaluación y Acreditación; procurando que sus posgrados sean objeto de evaluación  institucional constante, autoevaluación y acreditación regional, para aumentar el prestigio académico de la UNAH. 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</si>
  <si>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</si>
  <si>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 xml:space="preserve"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 y la estructura de investigación de la UNAH (institutos, grupos, observatorios) todo ello en alineamiento con las prioridades de investigación de la UNAH y de las facultades y centros regionales.
</t>
  </si>
  <si>
    <t>E) Las facultades y centros regionales se insertan en el eje de Vinculación Universidad Estado, sectores productivos y sectores sociales; con una relación institucional estructurada, posgrados de la UNAH  reconocidos y contribuyendo al desarrollo económico, social y político del país.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</si>
  <si>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</si>
  <si>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</si>
  <si>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B) Las facultades y centros regionales se insertan en el eje de Gestión Académico-Institucional; creando y aprobando nuevos posgrados académicos y profesionalizante,con un sistema de posgrados integrado plenamente a los departamentos.</t>
  </si>
  <si>
    <t>1. 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</si>
  <si>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POSGRADOS</t>
  </si>
  <si>
    <t>TOTAL POSGRADO</t>
  </si>
  <si>
    <t>Posgrado</t>
  </si>
  <si>
    <t>d) Propiciar un esquema de acercamiento a nivel interno de las distintas unidades académicas y administrativas de la UNAH, de manera que estas puedan hacer mejor uso de sus relaciones con otras universidades, organizaciones o instituciones para promover la cooperación académica, cultural, institucional y científica para el fomento de la internacionalización</t>
  </si>
  <si>
    <t>e) Fortalecer el Sistema de Información de la Vicerrectoría de Relacines Internacionales (SIVRI), mediante un esquema de monitoreo y seguimiento del proceso de internacionalización de la educación superior a nivel automatizado y de facil manejo para el público interesado.</t>
  </si>
  <si>
    <t>a) Gestionar y promover movilidades internacionales en pro de la academía, la investigación y la cultura, con prioridad en el apoyo a los temas de Relevo Docente y mejora en las capacidades internas de las distintas unidades académicas de la UNAH.</t>
  </si>
  <si>
    <t>b) Fortalecer la capacidad institucional en elaboración, presentación y negociación de iniciativas de cooperación para potenciar la labor docente, la investigación científica, las actividades de apoyo de la UNAH a la sociedad, la formación integral de los estudiantes y docentes, la infraestructura y la cooperación al desarrollo.</t>
  </si>
  <si>
    <t>c) Incrementar el grado de visibilidad de la UNAH aprovechando los espacios de convergencia de las redes universitarias, congruentes con las prioridades y el quehacer institucional</t>
  </si>
  <si>
    <t>a) Desarrollar mecanismos de fomento de la investigación, con acciones de promoción de actividades para reconocer, estimular y fortalecer la investigación científica, el desarrollo tecnológico y la innovación, en el marco de las prioridades de investigación.</t>
  </si>
  <si>
    <t>b) Desarrollar mecanismos de publicación, difusión y comunicación; con acciones de utilización de medios diversos para dar a conocer los resultados de las investigaciones y las actividades de investigación y de gestión de la investigación.</t>
  </si>
  <si>
    <t>c) Impulsar mecanismos de protección de los resultados de investigación; con acciones de divulgación, capacitación y acompañamiento en materia de propiedad intelectual (derechos de autor y propiedad industrial) y todo lo relacionado con innovación tecnología asociada a los procesos de investigación científica en la UNAH.</t>
  </si>
  <si>
    <t>d) Desarrollar mecanismos de capacitación en investigación; con acciones que persigan un propósito doble: 1) mejorar las capacidades de los investigadores para formular sus proyectos y aplicar con posibilidades de éxito a los fondos concursables de la UNAH y del exterior, y 2) fortalecer sus conocimientos para impartir, seminarios y talleres de investigación a nivel de grados y posgrados aumentando de esa manera la calidad de la investigación educativa que se desarrolla en las aulas universitarias</t>
  </si>
  <si>
    <t>e) Desarrollar mecanismos de gestión de la investigación; con acciones de promoción para la creación y fortalecimiento de la estructura de investigación y gestión de la investigación en la UNAH,  mediante coordinaciones regionales, unidades de gestión, institutos, grupos de investigación y centros experimentales y/o de innovación.</t>
  </si>
  <si>
    <t>Área Estratégica no. 1 Vínculos académicos y alianzas estratégicas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</si>
  <si>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</si>
  <si>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Fortalecer de manera permanente y sostenida la Vinculación de la UNAH con el Estado, sus graduados, las fuerzas sociales, productivas y demás que integran la sociedad hondureña.</t>
  </si>
  <si>
    <t>Inserción laboral</t>
  </si>
  <si>
    <t>Actualización profesional y formación continua</t>
  </si>
  <si>
    <t>Estudios de seguimiento de graduados</t>
  </si>
  <si>
    <t>Asociación de Graduados</t>
  </si>
  <si>
    <t>Plataforma Virtual</t>
  </si>
  <si>
    <t>Servicios y Beneficios</t>
  </si>
  <si>
    <t>Eventos y Encuentros</t>
  </si>
  <si>
    <t>2.a.1.invest</t>
  </si>
  <si>
    <t>2.a.2.invest</t>
  </si>
  <si>
    <t xml:space="preserve">Comité funcionando </t>
  </si>
  <si>
    <t>Comité creado y funcionando</t>
  </si>
  <si>
    <t>documento terminado y presentada.</t>
  </si>
  <si>
    <t>2.a.3.invest</t>
  </si>
  <si>
    <t>documento de propuesta elaborada y acuse de recibo de VRA</t>
  </si>
  <si>
    <t>Nombrar el coordinador y el comité de vinculación.</t>
  </si>
  <si>
    <t xml:space="preserve">El coordinador y el comité nombrados </t>
  </si>
  <si>
    <t>necesidad de tener una estructura organizativa eficiente.</t>
  </si>
  <si>
    <t>organigrama, oficios de nombramiento</t>
  </si>
  <si>
    <t>comunidad universitaria</t>
  </si>
  <si>
    <t>Registrar los proyectos ante DVUS</t>
  </si>
  <si>
    <t>Desarrollar al menos dos proyectos con la ciudadana en la Región  del Aguan.</t>
  </si>
  <si>
    <t>Compartida con los docentes del CURVA la información referente a las políticas de vinculación para promover la realización de proyectos, lograr sus propuestas y participación</t>
  </si>
  <si>
    <t>docentes</t>
  </si>
  <si>
    <t>3.a.1.vinc</t>
  </si>
  <si>
    <t>3.a.2.vinc</t>
  </si>
  <si>
    <t>al menos dos proyectos registrados ante la DVUS</t>
  </si>
  <si>
    <t>los proyectos registrados ante la DVUS</t>
  </si>
  <si>
    <t>Todos los proyectos deben ser registrados para soporte del docente y solventar situaciones determinadas de la comunidad</t>
  </si>
  <si>
    <t xml:space="preserve"> formato de los proyectos inscritos</t>
  </si>
  <si>
    <t xml:space="preserve">por lo menos dos proyectos ejecutados </t>
  </si>
  <si>
    <t>videos, ayuda memoria, listados de asistencia</t>
  </si>
  <si>
    <t>ciertas comunidades del Aguán.</t>
  </si>
  <si>
    <t xml:space="preserve">Cubrir las necesidades y demandas del conocimiento en lenguas extranjeras </t>
  </si>
  <si>
    <t>numero de personas inscritas</t>
  </si>
  <si>
    <t>comunidad del Valle del Aguán.</t>
  </si>
  <si>
    <t>Eventos de las diferente disciplinas deportivas realizados</t>
  </si>
  <si>
    <t>informe, videos, fotos.</t>
  </si>
  <si>
    <t>Docente de Español</t>
  </si>
  <si>
    <t xml:space="preserve">premiacion </t>
  </si>
  <si>
    <t>5.a.1.voae</t>
  </si>
  <si>
    <t>Identificar estudiantes que pretendan estudiar en este Centro Regional</t>
  </si>
  <si>
    <t>Listado de institutos de secundaria y estudiantes que participen en estas ferias</t>
  </si>
  <si>
    <t>5.a.2.voae</t>
  </si>
  <si>
    <t>tres cursos ejecutados</t>
  </si>
  <si>
    <t>dar a conocer la importancia de la universidad a los estudiantes de primer ingreso.</t>
  </si>
  <si>
    <t>listas de estudiantes que recibieron el CIVU</t>
  </si>
  <si>
    <t>estudiantes de primer ingreso</t>
  </si>
  <si>
    <t>VOAE</t>
  </si>
  <si>
    <t>estudiantes de las carreras del centro</t>
  </si>
  <si>
    <t>cantidad de estudiantes beneficiados</t>
  </si>
  <si>
    <t>listado de estudiantes recibiendo reforzamiento</t>
  </si>
  <si>
    <t>3.a.4.vinc</t>
  </si>
  <si>
    <t>3.a.3.vinc</t>
  </si>
  <si>
    <t>3.a.5.vinc</t>
  </si>
  <si>
    <t>al menos tres cartas de entendimiento firmadas</t>
  </si>
  <si>
    <t>3.a.6.vinc</t>
  </si>
  <si>
    <t>numero de empresas en alianza con el Centro</t>
  </si>
  <si>
    <t>3.a.7.vinc</t>
  </si>
  <si>
    <t>propiciar espacios para las practicas profesionales de los estudiantes.</t>
  </si>
  <si>
    <t>estudiantes de las carreras del Centro</t>
  </si>
  <si>
    <t>3.b.8.vinc</t>
  </si>
  <si>
    <t>Municipio de Olanchito</t>
  </si>
  <si>
    <t>3.b.9.vinc</t>
  </si>
  <si>
    <t>3.c.10.vinc</t>
  </si>
  <si>
    <t>3.c.11.vinc</t>
  </si>
  <si>
    <t>programa transmitido semanalmente</t>
  </si>
  <si>
    <t>CD con programa grabado</t>
  </si>
  <si>
    <t>3.d.1.vinc</t>
  </si>
  <si>
    <t>pago de programa CURVA en Accion</t>
  </si>
  <si>
    <t xml:space="preserve">necesidad de divulgar el quehacer del CURVA </t>
  </si>
  <si>
    <t>mundial</t>
  </si>
  <si>
    <t>3.d.2.vinc</t>
  </si>
  <si>
    <t>lista de personas atendidas y los informes de resultado</t>
  </si>
  <si>
    <t>estudiantes en general.</t>
  </si>
  <si>
    <t>5.a.3.hum</t>
  </si>
  <si>
    <t>Incrementar el numero de estudiantes en las carreras del Centro</t>
  </si>
  <si>
    <t>Cantidad de matriculados</t>
  </si>
  <si>
    <t>necesidad de aumentar la matricula en la carreras del Centro</t>
  </si>
  <si>
    <t>Fotos, informe.</t>
  </si>
  <si>
    <t xml:space="preserve">Publicidad </t>
  </si>
  <si>
    <t>diesel</t>
  </si>
  <si>
    <t>2.a.4.invest</t>
  </si>
  <si>
    <t>3.d.3.vinc</t>
  </si>
  <si>
    <t>5.a.4.voae</t>
  </si>
  <si>
    <t>5.c.1.voae</t>
  </si>
  <si>
    <t>5.c.2.voae</t>
  </si>
  <si>
    <t>cantidad de empresas creadas al amparo de este proyecto</t>
  </si>
  <si>
    <t>estudiantes, profesores, egresados y sociedad civil</t>
  </si>
  <si>
    <t>papel</t>
  </si>
  <si>
    <t>5.a.5.voae</t>
  </si>
  <si>
    <t>la carrera Tecnico en Microfinanzas dispone del mobiliario minimo para su funcionamiento</t>
  </si>
  <si>
    <t>cantidad de mobiliario adquirido</t>
  </si>
  <si>
    <t>proporcionar seguridad en el manejo de documentos</t>
  </si>
  <si>
    <t>facturas y cotizaciones</t>
  </si>
  <si>
    <t>docentes de la carrera de Tecnico en Microfinanzas</t>
  </si>
  <si>
    <t>Coordinacion de la carrera</t>
  </si>
  <si>
    <t>11.a.1.ga-TMF</t>
  </si>
  <si>
    <t xml:space="preserve">ventiladores </t>
  </si>
  <si>
    <t>Todos los docentes de la carrera manejan los enfoques establecidos en el curriculum</t>
  </si>
  <si>
    <t>docentes que manejan los enfoque, total de docentes de la carrera</t>
  </si>
  <si>
    <t>necesidad que todos los docentes comprendan y apliquen el modelo educativo de la UNAH</t>
  </si>
  <si>
    <t>Lista de asistencia, fotos y evaluaciones</t>
  </si>
  <si>
    <t>Total de docentes de la carrera</t>
  </si>
  <si>
    <t>1.a.1.DIC-Direccion</t>
  </si>
  <si>
    <t>diploma de los profesores acreditados</t>
  </si>
  <si>
    <t>Acondicionar cubiculos de profesores de Agroindustria y oficina de la coordinacion.</t>
  </si>
  <si>
    <t>actualmente no se cuenta con las condiciones para el buen funcionamiento de las labores academicas</t>
  </si>
  <si>
    <t>equipo instalado y facturas de compra</t>
  </si>
  <si>
    <t>Docentes de la carrera de agroindustria</t>
  </si>
  <si>
    <t>11.a.2.ga-agro</t>
  </si>
  <si>
    <t xml:space="preserve">impresoras </t>
  </si>
  <si>
    <t>software especial para agroindustria</t>
  </si>
  <si>
    <t>aire acondicionado</t>
  </si>
  <si>
    <t>numero de equipo adquirido</t>
  </si>
  <si>
    <t>los laboratorios no cuentan con equipo</t>
  </si>
  <si>
    <t>equipos y facturas</t>
  </si>
  <si>
    <t>estudiantes y docentes de agroindustria</t>
  </si>
  <si>
    <t>Coordinacion y jefatura de la carrera de la agroindustria.</t>
  </si>
  <si>
    <t>11.a.3.ga-agro</t>
  </si>
  <si>
    <t>horno industrial</t>
  </si>
  <si>
    <t>enfriador vertical de dos puertas</t>
  </si>
  <si>
    <t>descremedora de leche electrica para 300 litros por hora</t>
  </si>
  <si>
    <t>listado de pacientes atendidos</t>
  </si>
  <si>
    <t>5.b.1.voae</t>
  </si>
  <si>
    <t>construccion de clinica</t>
  </si>
  <si>
    <t>el CURVA cuenta con el equipo y el material necesario para brindar los servicios de salud</t>
  </si>
  <si>
    <t>equipo instalado y funcionado</t>
  </si>
  <si>
    <t>control de servicios prestados a la comunidad estudiantil</t>
  </si>
  <si>
    <t>5.b.2.voae</t>
  </si>
  <si>
    <t>kit odontologico completo (silla, herramientas para extraccion, camilla, tanque de oxigeno)</t>
  </si>
  <si>
    <t>kit para servicios primarios de salud (dos camillas, efinnomanometro, estetoscopio, balanza, atril)</t>
  </si>
  <si>
    <t xml:space="preserve">numero de atenciones brindadas </t>
  </si>
  <si>
    <t>la demanda de servicios de salud por parte de los estudiantes y comunidad en general</t>
  </si>
  <si>
    <t>5.b.3.voae</t>
  </si>
  <si>
    <t>adquisicion de medicamentos</t>
  </si>
  <si>
    <t>potenciar las capacidades de los estudiantes</t>
  </si>
  <si>
    <t>implementar el programa de lo esencial de la reforma</t>
  </si>
  <si>
    <t>diplomas extendidos, obras ejecutadas por los estudiantes</t>
  </si>
  <si>
    <t>estudiantes con aptitudes hacia las artes visuales.</t>
  </si>
  <si>
    <t>VOAE, Esencial de la Reforma</t>
  </si>
  <si>
    <t>7.d.1.LER-VOAE</t>
  </si>
  <si>
    <t>Valle del Aguán</t>
  </si>
  <si>
    <t>2.a.5.invest</t>
  </si>
  <si>
    <t>Agroindustria y Ciencias Sociales</t>
  </si>
  <si>
    <t>Dos investigaciones al año</t>
  </si>
  <si>
    <t>fortalecer las competencias de los investigadores del Centro</t>
  </si>
  <si>
    <t>listas de asistencias, imágenes</t>
  </si>
  <si>
    <t>Docentes del CURVA</t>
  </si>
  <si>
    <t>2.a.6.invest</t>
  </si>
  <si>
    <t>4 encuentros deportivos</t>
  </si>
  <si>
    <t xml:space="preserve">mejora de la calidad de vida de los estudiantes  </t>
  </si>
  <si>
    <t>premios, diplomas, listas de participantes</t>
  </si>
  <si>
    <t>5.c.3.voae</t>
  </si>
  <si>
    <t>premios para ganadores</t>
  </si>
  <si>
    <t>compra de insumos para encuentros deportivos (cal)</t>
  </si>
  <si>
    <t>combustible (diesel)</t>
  </si>
  <si>
    <t>5.C.4.voae</t>
  </si>
  <si>
    <t>3 concursos realizados</t>
  </si>
  <si>
    <t>porcentaje de estudiantes que participen</t>
  </si>
  <si>
    <t>un proyecto de infraestructura construido</t>
  </si>
  <si>
    <t>5.c.5.voae</t>
  </si>
  <si>
    <t>mejorar la calidad educativa de los estudiantes promocionando los espacios adecuados</t>
  </si>
  <si>
    <t>estudiantes del CURVA</t>
  </si>
  <si>
    <t>construccion cancha multiusos</t>
  </si>
  <si>
    <t>Pago de servicios publicos y otros insumos</t>
  </si>
  <si>
    <t>no deudas por servicios publicos</t>
  </si>
  <si>
    <t>pagos necesarios para la operatividad del Centro</t>
  </si>
  <si>
    <t>recibos pagados</t>
  </si>
  <si>
    <t>comunidad universitaria CURVA</t>
  </si>
  <si>
    <t xml:space="preserve">Administracion y Direccion </t>
  </si>
  <si>
    <t>11.d.1.ga-admon</t>
  </si>
  <si>
    <t>pago ENEE</t>
  </si>
  <si>
    <t>Pago HONDUTEL</t>
  </si>
  <si>
    <t>Pago de combustibles y suministros</t>
  </si>
  <si>
    <t>11.d.2.ga-admon</t>
  </si>
  <si>
    <t>no deudas por consumo de combustible y otros insumos</t>
  </si>
  <si>
    <t>necesidad de combustible para operatividad del Centro</t>
  </si>
  <si>
    <t xml:space="preserve">administracion y Direccion </t>
  </si>
  <si>
    <t>gasolina</t>
  </si>
  <si>
    <t>aceite y grasas lubricantes</t>
  </si>
  <si>
    <t>11.d.3.ga-admon</t>
  </si>
  <si>
    <t>pasajes nacionales</t>
  </si>
  <si>
    <t>pagado los servicios de mantenimiento de vehiculos y compra de elementos de limpieza</t>
  </si>
  <si>
    <t>vehiculos en buen estado e instalaciones del CURVA limpias</t>
  </si>
  <si>
    <t>11.d.4.ga-admon</t>
  </si>
  <si>
    <t>necesidad de contar con vehiculos en buen estado e instalaciones optimas</t>
  </si>
  <si>
    <t>recibo de pagos e instalaciones limpias</t>
  </si>
  <si>
    <t>direccion y administracion y encargada de aseo</t>
  </si>
  <si>
    <t>elementos de limpieza</t>
  </si>
  <si>
    <t>mantenimiento de vehiculos</t>
  </si>
  <si>
    <t>Fotocopiadoras Industrial</t>
  </si>
  <si>
    <t>fomento de la lectura entre la comunidad universitaria</t>
  </si>
  <si>
    <t>incentivar el habito de la lectura en los habitantes de Olanchito</t>
  </si>
  <si>
    <t>Sistema bibliotecario</t>
  </si>
  <si>
    <t>7.d.2.LER-BIBLIO</t>
  </si>
  <si>
    <t>7.d.3.LER-BIBLIO</t>
  </si>
  <si>
    <t>Dar a conocer el talento de escritores de Olanchito</t>
  </si>
  <si>
    <t>incentivar la cultura local entre escritores de la comunidad</t>
  </si>
  <si>
    <t>7.d.4.LER-BIBLIO</t>
  </si>
  <si>
    <t>Incentivar la cultura local entre escritores de la comunidad</t>
  </si>
  <si>
    <t>Elaborar una propuesta del observatorio de la violencia en el Valle del Aguán</t>
  </si>
  <si>
    <t>Los estudiantes y docentes tienen una sala de conferencias para sus clases</t>
  </si>
  <si>
    <t>Acondicionar sala de video conferencias para Tecnico en Microfinanzas</t>
  </si>
  <si>
    <t>brindar una sala de conferencias como herramienta de apoyo al proceso de enseñanza aprendizaje</t>
  </si>
  <si>
    <t>facturas de compras y sala instalada</t>
  </si>
  <si>
    <t>estudiantes y docentes de Microfinanzas</t>
  </si>
  <si>
    <t>11.a.4.ga-TMF</t>
  </si>
  <si>
    <t>oasis (enfriador de agua)</t>
  </si>
  <si>
    <t>cafetera</t>
  </si>
  <si>
    <t>archivo</t>
  </si>
  <si>
    <t>mesa para cafetera</t>
  </si>
  <si>
    <t>sillas para conferencias</t>
  </si>
  <si>
    <t>aire acondicionado (de 48 mil vtu)</t>
  </si>
  <si>
    <t>podium</t>
  </si>
  <si>
    <t>mesa para panel</t>
  </si>
  <si>
    <t>sillas de panelistas</t>
  </si>
  <si>
    <t>lamparas</t>
  </si>
  <si>
    <t>pantalla para data</t>
  </si>
  <si>
    <t>microfonos inalambricos</t>
  </si>
  <si>
    <t>equipo de audio</t>
  </si>
  <si>
    <t>amplificador de sonido</t>
  </si>
  <si>
    <t>tres conferencias por año</t>
  </si>
  <si>
    <t>1.a.2.DIC-MCF</t>
  </si>
  <si>
    <t>incremento en el numero de candidatos a la PAA</t>
  </si>
  <si>
    <t>Ampliar el acceso a la universidad</t>
  </si>
  <si>
    <t>cantidad de inscritos  a la PAA</t>
  </si>
  <si>
    <t>Estudiantes de ultimo año de secundaria del Valle del Aguán</t>
  </si>
  <si>
    <t>3.d.4.vinc-admi</t>
  </si>
  <si>
    <t>3.d.5.vinc-admi</t>
  </si>
  <si>
    <t>materiales de construccion (tabla yeso, cemento y canaleta)</t>
  </si>
  <si>
    <t>maximizacion de la hora nocturna de clases</t>
  </si>
  <si>
    <t>11.c.1.ga-registro</t>
  </si>
  <si>
    <t>El constante racionamiento de la energia electrica afecta las clases nocturnas en el centro</t>
  </si>
  <si>
    <t>20 paneles solares instalados en aulas y otros espacios</t>
  </si>
  <si>
    <t>paneles funcionando, facturas de compra</t>
  </si>
  <si>
    <t>Registro, direccion CURVA</t>
  </si>
  <si>
    <t>Instalación de paneles solares en las aulas y otros espacios del Centro</t>
  </si>
  <si>
    <t>6.a.1.gc-agro</t>
  </si>
  <si>
    <t>12.a.1.gth</t>
  </si>
  <si>
    <t>Compra de insumos y equipo para realizacion de practicas de las asignaturas de agricola y pecuaria.</t>
  </si>
  <si>
    <t>existe el equipo e insumos necesarios para la realizacion de las practicas</t>
  </si>
  <si>
    <t>cantidad de equipo adquirido</t>
  </si>
  <si>
    <t>11.a.5.ga-agro</t>
  </si>
  <si>
    <t>paneles solares</t>
  </si>
  <si>
    <t>compra de insumos para practicas academicas</t>
  </si>
  <si>
    <t>3. j.1.vinc-agro</t>
  </si>
  <si>
    <t>fotos, listas de asistencias, diplomas</t>
  </si>
  <si>
    <t>comunidad del Valle del Aguán</t>
  </si>
  <si>
    <t>insumos y equipo necesario para las practicas academicas</t>
  </si>
  <si>
    <t>facturas</t>
  </si>
  <si>
    <t>Coordinacion de agroindustria</t>
  </si>
  <si>
    <t>alquiler de carpa</t>
  </si>
  <si>
    <t>alquiler de sillas</t>
  </si>
  <si>
    <t>Compra de equipo de audio (equipo y amplificador)</t>
  </si>
  <si>
    <t>alquiler de mesas</t>
  </si>
  <si>
    <t>Jornada desarrollada</t>
  </si>
  <si>
    <t>3.a.8.vinc</t>
  </si>
  <si>
    <t>imágenes, informes de viaje</t>
  </si>
  <si>
    <t>Capacitar los docentes del CURVA sobre la información referente a las políticas de vinculación para promover la realización de proyectos, lograr sus propuestas y participación</t>
  </si>
  <si>
    <t>Cantidad de participantes en Conversatorio realizado</t>
  </si>
  <si>
    <t>Cantidad de participantes en taller anual</t>
  </si>
  <si>
    <t>Realizar Conversatorio Literario</t>
  </si>
  <si>
    <t>Realizar Taller " el placer de leer"</t>
  </si>
  <si>
    <t>espacios acondicionados para el mejor funcionamiento y coordinacion de este departamento.</t>
  </si>
  <si>
    <t>equipo instalado y funcionando que fortalecera el area de agroindustria del CURVA</t>
  </si>
  <si>
    <t>pagado a tiempo cada uno de los servicios</t>
  </si>
  <si>
    <t>Acondicionamiento de la oficina de la carrera Técnico en Micro finanzas</t>
  </si>
  <si>
    <t>Compra de equipo para los laboratorios de procesamientos de agroindustria</t>
  </si>
  <si>
    <t>Pago de servicios de mantenimiento de vehiculos y compra de elementos de limpieza</t>
  </si>
  <si>
    <t xml:space="preserve">Encuentros deportivos regionales </t>
  </si>
  <si>
    <t>Desarrollar talleres de fortalecimiento de capacidades para los investigadores del Centro</t>
  </si>
  <si>
    <t>Talleres para capacitar a los docentes en los enfoques del modelo educativo dela UNAH</t>
  </si>
  <si>
    <t xml:space="preserve">Dirección CURVA y Subdirección Académica </t>
  </si>
  <si>
    <t>actualización de los conocimientos de los docentes y estudiantes de Micro finanzas</t>
  </si>
  <si>
    <t>Realización de conferencias sobre diferentes temas de Micro finanzas</t>
  </si>
  <si>
    <t>necesidad de actualización de las herramientas y conocimientos en Micro finanzas</t>
  </si>
  <si>
    <t>docentes y estudiantes de Micro finanzas</t>
  </si>
  <si>
    <t>Coordinación de Micro finanzas.</t>
  </si>
  <si>
    <t>Crear el Comité de Investigación del CURVA</t>
  </si>
  <si>
    <t>la creación de este comité es indispensable para el funcionamiento y fortalecimiento del proceso investigativo.</t>
  </si>
  <si>
    <t>acta de creación y manual de funciones</t>
  </si>
  <si>
    <t>comunidad universitaria y a la población del Valle del Aguán</t>
  </si>
  <si>
    <t xml:space="preserve">Coordinación de Investigación </t>
  </si>
  <si>
    <t>Líneas prioritarias de investigación identificadas</t>
  </si>
  <si>
    <t>líneas identificadas</t>
  </si>
  <si>
    <t>Identificar las líneas del conocimiento a desarrollar en el Centro.</t>
  </si>
  <si>
    <t>las líneas orientaran en quehacer de investigación del centro</t>
  </si>
  <si>
    <t>documento de líneas identificadas.</t>
  </si>
  <si>
    <t>Propuesta elaborada y presentada ante Vicerrectoría Académica.</t>
  </si>
  <si>
    <t>Elaboración de propuesta del observatorio del cambio climático en el Valle del Aguán</t>
  </si>
  <si>
    <t>la elaboración de esta propuesta es el primer paso para la creación del observatorio del cambio climático en la zona</t>
  </si>
  <si>
    <t>Comunidad universitaria y a la población del Valle del Aguán</t>
  </si>
  <si>
    <t>investigación realizada sobre factores que inciden en el riesgo académico en los estudiantes de las carreras del centro</t>
  </si>
  <si>
    <t>Resultados de investigación sobre factores de riesgo académico</t>
  </si>
  <si>
    <t>Realizar investigación sobre factores que inciden en el riesgo académico de las carreras del centro.</t>
  </si>
  <si>
    <t>identificar los factores que inciden en el rendimiento académico</t>
  </si>
  <si>
    <t>listado de estudiantes en riesgo académico, listado de grupos focales, encuestas.</t>
  </si>
  <si>
    <t>VOAE y Coordinación de investigación, Docente de Psicología</t>
  </si>
  <si>
    <t>la investigación da respuestas a las necesidades identificadas en el Valle del Aguan</t>
  </si>
  <si>
    <t>constancia de inscripción emitida por DICU, documento de investigación</t>
  </si>
  <si>
    <t>Coordinación de Investigación, área de Ciencias Sociales, Área de Agroindustria</t>
  </si>
  <si>
    <t>los investigadores del Centro conocen herramientas básicas de investigaciones</t>
  </si>
  <si>
    <t>Tres talleres de capacitación en investigación</t>
  </si>
  <si>
    <t>Coordinación de Investigación.</t>
  </si>
  <si>
    <t>numero de personas que integran el comité de vinculación</t>
  </si>
  <si>
    <t>Dirección CURVA</t>
  </si>
  <si>
    <t>100% los docentes informados y capacitados en el tema de vinculación</t>
  </si>
  <si>
    <t>fortalecer las competencias de capacitación a los docentes en el tema de vinculación</t>
  </si>
  <si>
    <t>lista de asistencia al taller, fotografías, ayuda memoria.</t>
  </si>
  <si>
    <t>comité de vinculación</t>
  </si>
  <si>
    <t>comunidades determinadas de la Región del Aguán.</t>
  </si>
  <si>
    <t>desarrollados los proyectos con población de la Región del Aguán</t>
  </si>
  <si>
    <t>cumplir el objetivo primordial de la dimensión de vinculación</t>
  </si>
  <si>
    <t>Coordinador de Vinculación.</t>
  </si>
  <si>
    <t>desarrollado un programa de prevención de violencia   la Región del Aguán</t>
  </si>
  <si>
    <t>instalación de observatorio de violencia</t>
  </si>
  <si>
    <t>control estadístico del comportamiento de la violencia.</t>
  </si>
  <si>
    <t>informes, fotografías, videos</t>
  </si>
  <si>
    <t>región del Aguán</t>
  </si>
  <si>
    <t>Gestionar por lo menos tres cartas de entendimiento con instituciones de la región</t>
  </si>
  <si>
    <t>la importancia de establecer alianzas con organizaciones de la región.</t>
  </si>
  <si>
    <t>cartas firmadas, controles de asistencia y fotografías</t>
  </si>
  <si>
    <t>pobladores de la región del Aguán</t>
  </si>
  <si>
    <t>Coordinación de Vinculación</t>
  </si>
  <si>
    <t>empresas de la región en alianza con el Centro.</t>
  </si>
  <si>
    <t>Incrementar el numero de empresas con las que el Centro tenga alianzas para que sus estudiantes hagan practicas académicas</t>
  </si>
  <si>
    <t>fotografías, acuerdos establecidos con las empresas, informes de visitas</t>
  </si>
  <si>
    <t>Coordinación de Vinculación y Coordinación de las carreras.</t>
  </si>
  <si>
    <t>Mejorar el rendimiento académico de los estudiantes</t>
  </si>
  <si>
    <t>3 viajes académico</t>
  </si>
  <si>
    <t>Viajes académico con estudiantes de agroindustria</t>
  </si>
  <si>
    <t>los viajes académico son necesarios porque no hay laboratorios en el centro.</t>
  </si>
  <si>
    <t>Coordinación de Agroindustria</t>
  </si>
  <si>
    <t>Área Estratégica no. 2   Servicio Social y gestión del riesgo</t>
  </si>
  <si>
    <t>involucrados los estudiantes en actividades como: campañas de salud, educación ambiental, apoyo a los albergues en casos de emergencias, ayuda a grupos vulnerables de la sociedad (ancianos y niños en riesgo) y promoción del Centro</t>
  </si>
  <si>
    <t>participación del comité de voluntarios en al menos dos actividades por periodo académico</t>
  </si>
  <si>
    <t>Lograr la participación de los estudiantes en actividades como: campañas de salud, educación ambiental, apoyo a los albergues en casos de emergencias, ayuda a grupos vulnerables de la sociedad (ancianos y niños en riesgo) y promoción del Centro</t>
  </si>
  <si>
    <t>participación del centro en solventar problemas inmediatos de la sociedad</t>
  </si>
  <si>
    <t>fotografías, listas de asistencias, videos, solicitudes recibidas de parte de la comunidad.</t>
  </si>
  <si>
    <t>población urbana del Municipio de Olanchito</t>
  </si>
  <si>
    <t>Dirección CURVA, vinculación y VOAE.</t>
  </si>
  <si>
    <t xml:space="preserve">integrado en el comité de emergencia municipal (CODEM) y la comisión municipal de agua y saneamiento (COMAS). </t>
  </si>
  <si>
    <t>Acuerdo de la participación del CURVA en el CODEM y COMAS</t>
  </si>
  <si>
    <t xml:space="preserve">Formar parte del comité de emergencia municipal (CODEM) y la comisión municipal de agua y saneamiento (COMAS). </t>
  </si>
  <si>
    <t>Involucrar la academia en organizaciones que trabajan por el mejoramiento de la calidad de vida de la población</t>
  </si>
  <si>
    <t>actas de constitución, imágenes.</t>
  </si>
  <si>
    <t>Coordinación de Vinculación.</t>
  </si>
  <si>
    <t>Área estratégica no. 3 Educación No Formal</t>
  </si>
  <si>
    <t>cantidad de módulos en el año académico</t>
  </si>
  <si>
    <t>Ejecución de diplomados en ingles con objetivos específicos para Agroindustria</t>
  </si>
  <si>
    <t>Existe lel interés suficiente por parte de las personas para aprender ingles.</t>
  </si>
  <si>
    <t>Catedrático de Lenguas Extranjeras</t>
  </si>
  <si>
    <t xml:space="preserve">elaborado y ejecutado el plan de capacitación para los estudiantes de ultimo año de bachillerato en Administración de Empresas </t>
  </si>
  <si>
    <t>un taller de procesos agroindustriales y un taller sobre administración, micro finanzas y técnicas de ventas.</t>
  </si>
  <si>
    <t>Realizar un plan de capacitación para los estudiantes de ultimo año de bachillerato en Administración de Empresas de un instituto de la localidad que implementan microempresas agroindustriales</t>
  </si>
  <si>
    <t>Área estratégica no. 4  Comunicación y Difusión</t>
  </si>
  <si>
    <t>Presentación de todos los avances y logros del CURVA atraves del programa de televisión.</t>
  </si>
  <si>
    <t>Continuar con la transmisión del programa televisivo CURVA en Acción.</t>
  </si>
  <si>
    <t>necesidad de divulgar el quehacer del CURVA en la región del Aguán</t>
  </si>
  <si>
    <t>Dirección del Centro y Director del Programa y Coordinación de Vinculación</t>
  </si>
  <si>
    <t xml:space="preserve">Divulgación del divulgación del boletín electrónico CURVA </t>
  </si>
  <si>
    <t>Boletín emitido y divulgado mensualmente</t>
  </si>
  <si>
    <t xml:space="preserve">Continuar con la divulgación del boletín electrónico CURVA </t>
  </si>
  <si>
    <t>boletines electrónicos</t>
  </si>
  <si>
    <t>Divulgación y promoción de la Prueba de Aptitud Académica</t>
  </si>
  <si>
    <t>Visita a centros de estudios de educación secundaria de la Región del Aguán con el fin de promocionar el ingreso al CURVA.</t>
  </si>
  <si>
    <t>Coordinación de Admisiones.</t>
  </si>
  <si>
    <t>Diseño de una estrategia de promoción de captación de nuevos estudiantes para la carreras del Centro.</t>
  </si>
  <si>
    <t>Estudiantes de ultimo año de educación media y padres de familia</t>
  </si>
  <si>
    <t>Humanidades y Arte (Psicología)</t>
  </si>
  <si>
    <t>las autoridades de educación media conocen el comportamiento de la PAA en los últimos años</t>
  </si>
  <si>
    <t>Presentación realizada</t>
  </si>
  <si>
    <t xml:space="preserve">Presentación de resultados a las autoridades de educación media  de las PAA y planteamiento de estrategias académicas para mejorar resultados </t>
  </si>
  <si>
    <t>informar  a las autoridades de educación media sobre el comportamiento de los resultados de la PAA</t>
  </si>
  <si>
    <t>Docentes de educación media</t>
  </si>
  <si>
    <t>Área estratégica no. 5 Desarrollo Local y Cultura</t>
  </si>
  <si>
    <t>Área estratégica no. 6 Socialización y creación de conocimiento en vinculación</t>
  </si>
  <si>
    <t>Área Estratégica no. 7  Gestión académica y administrativa de la vinculación</t>
  </si>
  <si>
    <t>Actualización de conocimientos y vinculación de la carrera</t>
  </si>
  <si>
    <t>Realización de VI Jornada Agroindustrial</t>
  </si>
  <si>
    <t>vinculación de la carrera con la comunidad</t>
  </si>
  <si>
    <t>Coordinación de la Carrera y cuerpo docente y estudiantes.</t>
  </si>
  <si>
    <t>2. Focalizar la inserción de los graduados universitarios en los mercados de trabajo, con miras al cambio, haciendo énfasis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</si>
  <si>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El CURVA, cuenta con servicios de asesoría académica</t>
  </si>
  <si>
    <t>proyectos de asesoría académica en ejecución</t>
  </si>
  <si>
    <t>Realización de ferias vocacionales</t>
  </si>
  <si>
    <t>Estudiantes de educación media.</t>
  </si>
  <si>
    <t>Coordinación de VOAE</t>
  </si>
  <si>
    <t>desarrollado el curso de introducción a la vida universitaria</t>
  </si>
  <si>
    <t>Curso de introducción a la vida universitaria</t>
  </si>
  <si>
    <t>Reforzamientos académicos</t>
  </si>
  <si>
    <t>Elevar el índice académico entre los estudiantes del centro</t>
  </si>
  <si>
    <t>estudiantes en riesgo académico</t>
  </si>
  <si>
    <t>mejorar gradualmente el rendimiento académico de los estudiantes</t>
  </si>
  <si>
    <t>numero de atenciones brindadas en cada periodo académico</t>
  </si>
  <si>
    <t>Implementar un programa atención psicológica</t>
  </si>
  <si>
    <t>el numero de estudiantes en riesgo académico en el Centro</t>
  </si>
  <si>
    <t>Humanidades y arte (Docente de Psicología)</t>
  </si>
  <si>
    <t>fomentar la creación de empresas innovadoras por parte de los estudiantes de la carrera del Técnico en Micro finanzas</t>
  </si>
  <si>
    <t>Lanzamiento de iniciativas tendientes a la formación de empresas</t>
  </si>
  <si>
    <t>este tipo de iniciativas responden a la necesidad de empleo y permite desarrollar la gestión del conocimiento.</t>
  </si>
  <si>
    <t>trifolios, informes de visitas, fotografías</t>
  </si>
  <si>
    <t>el CURVA, cuenta con una estructura básica de servicios de salud</t>
  </si>
  <si>
    <t>clínica funcionando</t>
  </si>
  <si>
    <t>Construcción de Clínica para atención primaria en salud, incluyendo servicios odontológicos</t>
  </si>
  <si>
    <t>mejora de la calidad de vida a través de los servicios de salud</t>
  </si>
  <si>
    <t>100% de los estudiantes matriculados en cada periodo académico</t>
  </si>
  <si>
    <t>dirección CURVA, VOAE</t>
  </si>
  <si>
    <t>Adquisición de equipo odontológico y de servicios primarios de salud</t>
  </si>
  <si>
    <t>el 100% de los estudiantes matriculados por cada periodo académico</t>
  </si>
  <si>
    <t>VOAE, Dirección CURVA.</t>
  </si>
  <si>
    <t>atención a la comunidad en general demandante de los servicios de salud</t>
  </si>
  <si>
    <t>Realización de dos ferias de la salud</t>
  </si>
  <si>
    <t>fotografías, registros de consultas</t>
  </si>
  <si>
    <t>VOAE, Vinculación</t>
  </si>
  <si>
    <t>ejecución presupuestaria</t>
  </si>
  <si>
    <t>Día del Deportista Hondureño</t>
  </si>
  <si>
    <t>promoción del CURVA y vinculación con la sociedad.</t>
  </si>
  <si>
    <t>estudiantes de educación media y nivel superior</t>
  </si>
  <si>
    <t>Docente área de deportes y coordinador de VOAE.</t>
  </si>
  <si>
    <t>La población estudiantil del CURVA reconoce la importancia de nuestro idioma</t>
  </si>
  <si>
    <t>Mínimo tres actividades realizadas</t>
  </si>
  <si>
    <t>Día del Idioma</t>
  </si>
  <si>
    <t>celebración del Día del idioma español</t>
  </si>
  <si>
    <t>fortalecimiento de la vinculación entre el CURVA y la comunidad</t>
  </si>
  <si>
    <t>VOAE, catedrático de deportes.</t>
  </si>
  <si>
    <t>reforzadas las capacidades artísticas de los estudiantes del CURVA</t>
  </si>
  <si>
    <t>Realización de concurso de fotografía, poesía y dibujo</t>
  </si>
  <si>
    <t>apoyar el talento artístico de los estudiantes del CURVA</t>
  </si>
  <si>
    <t>Listados de participantes, diplomas, fotografías</t>
  </si>
  <si>
    <t>Fortalecimiento de la salud física de la población del CURVA a través del uso de una cancha multiusos construida.</t>
  </si>
  <si>
    <t>Construcción de una cancha cancha multiusos</t>
  </si>
  <si>
    <t>facturas, contratos, ejecución presupuestaria</t>
  </si>
  <si>
    <t>VOAE,Direccion y Área de Humanidades y Arte.</t>
  </si>
  <si>
    <t>Focalizar la inserción de los graduados universitarios en los mercados de trabajo, con miras al cambio, haciendo énfasis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</si>
  <si>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Capacitar a los profesores de la carrera de Ingeniería Agroindustrial como profesores en línea para implementar la bimodalidad en la carrera</t>
  </si>
  <si>
    <t>necesidad de ampliar la cobertura ofreciendo algunas clases en línea</t>
  </si>
  <si>
    <t>50% de los profesores de Ingeniería agroindustrial</t>
  </si>
  <si>
    <t>Coordinación de Agroindustria, DIE</t>
  </si>
  <si>
    <t>1. 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</si>
  <si>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numero de profesores capacitados en educación bimodal</t>
  </si>
  <si>
    <t>lista de asistencia y fotografías</t>
  </si>
  <si>
    <t>Población municipal</t>
  </si>
  <si>
    <t>dos talleres ejecutándose</t>
  </si>
  <si>
    <t>Realización de dos talleres de fotografía y dibujo</t>
  </si>
  <si>
    <t>El CURVA cuenta con tres nuevos profesionales de las áreas de ingles, deportes y música</t>
  </si>
  <si>
    <t>cantidad de nuevos docentes contratados</t>
  </si>
  <si>
    <t>Contratacion de tres docentes para el area de Humanidades y Arte (ingles, deportes y música)</t>
  </si>
  <si>
    <t>El Centro produce investigaciones sobre procesos agroindustriales y patrimonio cultural en el Valle del Aguán</t>
  </si>
  <si>
    <t>Aplicar a dos becas básicas ante la DICU una para el área de agroindustria y otra para el área de Ciencias Sociales</t>
  </si>
  <si>
    <t>Ampliar los lazos de cooperacion entre la UNAH y la comunidad.</t>
  </si>
  <si>
    <t>una sala de conferencias acondicionada.</t>
  </si>
  <si>
    <t>Gastos de movilizacion de parte de los diferentes coordinadores de las Unidades del Centro con el fin de gestionar proyectos y recursos para el CUR.</t>
  </si>
  <si>
    <t>Las coordinaciones del centro (investigacion, vinculacion, VOAE, docencia, Administracion), gestionan recursos y proyectos para el CURVA</t>
  </si>
  <si>
    <t>Cantidad de iniciativas de proyectos gestionados para el Centro</t>
  </si>
  <si>
    <t>La gestion de recursos e iniciativas de proyectos son esenciales para el desarrollo del Centro</t>
  </si>
  <si>
    <t>Informes de viaje, cartas de intenciones firmadas, perfiles de proyectos.</t>
  </si>
  <si>
    <t>direccion y administracion, Vinculacion, VOAE, Investigacion y Docencia.</t>
  </si>
  <si>
    <t>becas basicas para investigaciones en procesos agroindustriales y patrimonio cultural</t>
  </si>
  <si>
    <t>descremadora de leche electrica para 300 litros por hora</t>
  </si>
  <si>
    <t>Fortalecidos al menos 50% de los profesores de la carrera agroindustrial capacitados en educación bimodal</t>
  </si>
  <si>
    <t>Dimension</t>
  </si>
  <si>
    <t xml:space="preserve">Actividad </t>
  </si>
  <si>
    <t>Correlativo</t>
  </si>
  <si>
    <t>Costo de la Actividad</t>
  </si>
  <si>
    <t>Gestion del Talento de Humano.</t>
  </si>
</sst>
</file>

<file path=xl/styles.xml><?xml version="1.0" encoding="utf-8"?>
<styleSheet xmlns="http://schemas.openxmlformats.org/spreadsheetml/2006/main">
  <numFmts count="15">
    <numFmt numFmtId="8" formatCode="&quot;L.&quot;\ #,##0.00;[Red]&quot;L.&quot;\ \-#,##0.0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P_t_s_-;\-* #,##0.00\ _P_t_s_-;_-* &quot;-&quot;??\ _P_t_s_-;_-@_-"/>
    <numFmt numFmtId="165" formatCode="_(&quot;$&quot;* #,##0.00_);_(&quot;$&quot;* \(#,##0.00\);_(&quot;$&quot;* &quot;-&quot;??_);_(@_)"/>
    <numFmt numFmtId="166" formatCode="_-* #,##0\ _P_t_s_-;\-* #,##0\ _P_t_s_-;_-* &quot;-&quot;\ _P_t_s_-;_-@_-"/>
    <numFmt numFmtId="167" formatCode="_-* #,##0\ &quot;Pts&quot;_-;\-* #,##0\ &quot;Pts&quot;_-;_-* &quot;-&quot;\ &quot;Pts&quot;_-;_-@_-"/>
    <numFmt numFmtId="168" formatCode="_-* #,##0.00\ &quot;Pts&quot;_-;\-* #,##0.00\ &quot;Pts&quot;_-;_-* &quot;-&quot;??\ &quot;Pts&quot;_-;_-@_-"/>
    <numFmt numFmtId="169" formatCode="00"/>
    <numFmt numFmtId="170" formatCode="0#,##0"/>
    <numFmt numFmtId="171" formatCode="_ * #,##0.00_ ;_ * \-#,##0.00_ ;_ * &quot;-&quot;_ ;_ @_ "/>
    <numFmt numFmtId="172" formatCode="_ * #,##0_ ;_ * \-#,##0_ ;_ * &quot;-&quot;??_ ;_ @_ "/>
    <numFmt numFmtId="173" formatCode="&quot;L.&quot;\ #,##0.00"/>
    <numFmt numFmtId="174" formatCode="_ &quot;L.&quot;\ * #,##0_ ;_ &quot;L.&quot;\ * \-#,##0_ ;_ &quot;L.&quot;\ * &quot;-&quot;??_ ;_ @_ "/>
  </numFmts>
  <fonts count="7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2"/>
      <color indexed="8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6"/>
      <color indexed="56"/>
      <name val="Calibri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indexed="56"/>
      <name val="Calibri"/>
      <family val="2"/>
    </font>
    <font>
      <b/>
      <sz val="12"/>
      <color theme="0"/>
      <name val="Calibri"/>
      <family val="2"/>
    </font>
    <font>
      <sz val="12"/>
      <color indexed="56"/>
      <name val="Calibri"/>
      <family val="2"/>
    </font>
    <font>
      <b/>
      <sz val="11"/>
      <color rgb="FF002060"/>
      <name val="Calibri"/>
      <family val="2"/>
    </font>
    <font>
      <sz val="12"/>
      <color rgb="FF002060"/>
      <name val="Calibri"/>
      <family val="2"/>
      <scheme val="minor"/>
    </font>
    <font>
      <b/>
      <sz val="11"/>
      <color theme="4" tint="-0.499984740745262"/>
      <name val="Calibri"/>
      <family val="2"/>
    </font>
    <font>
      <b/>
      <sz val="14"/>
      <color theme="4" tint="-0.499984740745262"/>
      <name val="Arial"/>
      <family val="2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3" tint="-0.499984740745262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1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/>
    <xf numFmtId="0" fontId="19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" fillId="0" borderId="0"/>
    <xf numFmtId="0" fontId="73" fillId="0" borderId="0" applyNumberFormat="0" applyFill="0" applyBorder="0" applyAlignment="0" applyProtection="0">
      <alignment vertical="top"/>
      <protection locked="0"/>
    </xf>
  </cellStyleXfs>
  <cellXfs count="62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justify" vertical="top"/>
    </xf>
    <xf numFmtId="41" fontId="14" fillId="2" borderId="10" xfId="0" applyNumberFormat="1" applyFont="1" applyFill="1" applyBorder="1" applyAlignment="1">
      <alignment horizontal="justify" vertical="top"/>
    </xf>
    <xf numFmtId="41" fontId="14" fillId="2" borderId="10" xfId="0" applyNumberFormat="1" applyFont="1" applyFill="1" applyBorder="1" applyAlignment="1">
      <alignment horizontal="left" vertical="top" wrapText="1"/>
    </xf>
    <xf numFmtId="170" fontId="14" fillId="2" borderId="10" xfId="0" applyNumberFormat="1" applyFont="1" applyFill="1" applyBorder="1" applyAlignment="1">
      <alignment horizontal="center" vertical="top"/>
    </xf>
    <xf numFmtId="41" fontId="14" fillId="2" borderId="10" xfId="0" applyNumberFormat="1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/>
    </xf>
    <xf numFmtId="0" fontId="1" fillId="2" borderId="10" xfId="0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justify" vertical="top"/>
    </xf>
    <xf numFmtId="170" fontId="1" fillId="2" borderId="10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41" fontId="1" fillId="2" borderId="11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44" fontId="16" fillId="2" borderId="0" xfId="1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top" wrapText="1"/>
    </xf>
    <xf numFmtId="0" fontId="3" fillId="2" borderId="0" xfId="0" applyFont="1" applyFill="1" applyAlignment="1"/>
    <xf numFmtId="41" fontId="5" fillId="2" borderId="10" xfId="0" applyNumberFormat="1" applyFont="1" applyFill="1" applyBorder="1" applyAlignment="1">
      <alignment horizontal="justify" vertical="top"/>
    </xf>
    <xf numFmtId="41" fontId="5" fillId="2" borderId="10" xfId="0" applyNumberFormat="1" applyFont="1" applyFill="1" applyBorder="1" applyAlignment="1">
      <alignment horizontal="center" vertical="top" wrapText="1"/>
    </xf>
    <xf numFmtId="41" fontId="26" fillId="0" borderId="10" xfId="0" applyNumberFormat="1" applyFont="1" applyBorder="1" applyAlignment="1">
      <alignment horizontal="justify" vertical="top" wrapText="1"/>
    </xf>
    <xf numFmtId="41" fontId="26" fillId="0" borderId="11" xfId="0" applyNumberFormat="1" applyFont="1" applyBorder="1" applyAlignment="1">
      <alignment horizontal="justify" vertical="top"/>
    </xf>
    <xf numFmtId="41" fontId="13" fillId="2" borderId="3" xfId="0" applyNumberFormat="1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top" wrapText="1"/>
    </xf>
    <xf numFmtId="0" fontId="28" fillId="0" borderId="25" xfId="16" applyFont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/>
    </xf>
    <xf numFmtId="0" fontId="5" fillId="2" borderId="10" xfId="0" applyFont="1" applyFill="1" applyBorder="1" applyAlignment="1">
      <alignment vertical="top" wrapText="1"/>
    </xf>
    <xf numFmtId="169" fontId="5" fillId="2" borderId="10" xfId="0" applyNumberFormat="1" applyFont="1" applyFill="1" applyBorder="1" applyAlignment="1">
      <alignment horizontal="center" vertical="top" wrapText="1"/>
    </xf>
    <xf numFmtId="169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justify" vertical="top"/>
    </xf>
    <xf numFmtId="0" fontId="5" fillId="2" borderId="10" xfId="0" applyNumberFormat="1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27" fillId="2" borderId="10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0" fontId="26" fillId="0" borderId="10" xfId="0" applyFont="1" applyBorder="1" applyAlignment="1">
      <alignment horizontal="justify" vertical="top"/>
    </xf>
    <xf numFmtId="169" fontId="26" fillId="0" borderId="10" xfId="0" applyNumberFormat="1" applyFont="1" applyBorder="1" applyAlignment="1">
      <alignment horizontal="center" vertical="top"/>
    </xf>
    <xf numFmtId="169" fontId="26" fillId="0" borderId="10" xfId="0" applyNumberFormat="1" applyFont="1" applyBorder="1" applyAlignment="1">
      <alignment horizontal="center" vertical="top" wrapText="1"/>
    </xf>
    <xf numFmtId="0" fontId="11" fillId="2" borderId="11" xfId="0" applyFont="1" applyFill="1" applyBorder="1" applyAlignment="1">
      <alignment vertical="top" wrapText="1"/>
    </xf>
    <xf numFmtId="0" fontId="27" fillId="0" borderId="11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6" fillId="0" borderId="11" xfId="0" applyFont="1" applyBorder="1" applyAlignment="1">
      <alignment horizontal="justify" vertical="top"/>
    </xf>
    <xf numFmtId="169" fontId="26" fillId="0" borderId="11" xfId="0" applyNumberFormat="1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justify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28" fillId="10" borderId="26" xfId="16" applyFont="1" applyFill="1" applyBorder="1" applyAlignment="1">
      <alignment vertical="top" wrapText="1"/>
    </xf>
    <xf numFmtId="0" fontId="16" fillId="2" borderId="0" xfId="0" applyFont="1" applyFill="1" applyAlignment="1">
      <alignment vertical="center"/>
    </xf>
    <xf numFmtId="0" fontId="28" fillId="0" borderId="26" xfId="16" applyFont="1" applyBorder="1" applyAlignment="1">
      <alignment horizontal="center" vertical="center" wrapText="1"/>
    </xf>
    <xf numFmtId="0" fontId="34" fillId="0" borderId="26" xfId="16" applyFont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vertical="center" wrapText="1"/>
    </xf>
    <xf numFmtId="0" fontId="28" fillId="10" borderId="26" xfId="16" applyFont="1" applyFill="1" applyBorder="1" applyAlignment="1">
      <alignment horizontal="right" wrapText="1"/>
    </xf>
    <xf numFmtId="0" fontId="1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8" fillId="10" borderId="26" xfId="16" applyFont="1" applyFill="1" applyBorder="1" applyAlignment="1">
      <alignment horizontal="right" vertical="top" wrapText="1"/>
    </xf>
    <xf numFmtId="0" fontId="23" fillId="12" borderId="26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172" fontId="38" fillId="0" borderId="0" xfId="18" applyNumberFormat="1" applyFont="1" applyAlignment="1">
      <alignment vertical="center"/>
    </xf>
    <xf numFmtId="0" fontId="39" fillId="0" borderId="0" xfId="0" applyFont="1" applyAlignment="1">
      <alignment vertical="center"/>
    </xf>
    <xf numFmtId="172" fontId="40" fillId="0" borderId="0" xfId="18" applyNumberFormat="1" applyFont="1" applyAlignment="1">
      <alignment vertical="center"/>
    </xf>
    <xf numFmtId="0" fontId="0" fillId="0" borderId="0" xfId="0" applyAlignment="1">
      <alignment vertical="center"/>
    </xf>
    <xf numFmtId="0" fontId="41" fillId="7" borderId="0" xfId="0" applyFont="1" applyFill="1" applyAlignment="1">
      <alignment vertical="center" wrapText="1"/>
    </xf>
    <xf numFmtId="173" fontId="42" fillId="3" borderId="0" xfId="10" applyNumberFormat="1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3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7" fillId="2" borderId="12" xfId="0" applyFont="1" applyFill="1" applyBorder="1" applyAlignment="1">
      <alignment vertical="center"/>
    </xf>
    <xf numFmtId="41" fontId="17" fillId="2" borderId="14" xfId="0" applyNumberFormat="1" applyFont="1" applyFill="1" applyBorder="1" applyAlignment="1">
      <alignment vertical="center"/>
    </xf>
    <xf numFmtId="41" fontId="17" fillId="2" borderId="12" xfId="0" applyNumberFormat="1" applyFont="1" applyFill="1" applyBorder="1" applyAlignment="1">
      <alignment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/>
    </xf>
    <xf numFmtId="41" fontId="17" fillId="2" borderId="17" xfId="0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vertical="center"/>
    </xf>
    <xf numFmtId="41" fontId="17" fillId="5" borderId="19" xfId="0" applyNumberFormat="1" applyFont="1" applyFill="1" applyBorder="1" applyAlignment="1">
      <alignment vertical="center"/>
    </xf>
    <xf numFmtId="41" fontId="17" fillId="2" borderId="19" xfId="0" applyNumberFormat="1" applyFont="1" applyFill="1" applyBorder="1" applyAlignment="1">
      <alignment vertical="center"/>
    </xf>
    <xf numFmtId="41" fontId="17" fillId="2" borderId="11" xfId="0" applyNumberFormat="1" applyFont="1" applyFill="1" applyBorder="1" applyAlignment="1">
      <alignment vertical="center"/>
    </xf>
    <xf numFmtId="0" fontId="17" fillId="2" borderId="1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171" fontId="16" fillId="3" borderId="7" xfId="0" applyNumberFormat="1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2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7" fillId="0" borderId="0" xfId="0" applyFont="1" applyAlignment="1">
      <alignment vertical="center"/>
    </xf>
    <xf numFmtId="41" fontId="16" fillId="6" borderId="24" xfId="0" applyNumberFormat="1" applyFont="1" applyFill="1" applyBorder="1" applyAlignment="1">
      <alignment vertical="center"/>
    </xf>
    <xf numFmtId="0" fontId="17" fillId="6" borderId="7" xfId="0" applyFont="1" applyFill="1" applyBorder="1" applyAlignment="1">
      <alignment horizontal="center" vertical="center"/>
    </xf>
    <xf numFmtId="41" fontId="17" fillId="5" borderId="14" xfId="0" applyNumberFormat="1" applyFont="1" applyFill="1" applyBorder="1" applyAlignment="1">
      <alignment vertical="center"/>
    </xf>
    <xf numFmtId="0" fontId="17" fillId="2" borderId="23" xfId="0" applyFont="1" applyFill="1" applyBorder="1" applyAlignment="1">
      <alignment horizontal="center" vertical="center"/>
    </xf>
    <xf numFmtId="41" fontId="17" fillId="2" borderId="10" xfId="0" applyNumberFormat="1" applyFont="1" applyFill="1" applyBorder="1" applyAlignment="1">
      <alignment vertical="center"/>
    </xf>
    <xf numFmtId="41" fontId="17" fillId="5" borderId="17" xfId="0" applyNumberFormat="1" applyFont="1" applyFill="1" applyBorder="1" applyAlignment="1">
      <alignment vertical="center"/>
    </xf>
    <xf numFmtId="41" fontId="17" fillId="2" borderId="22" xfId="0" applyNumberFormat="1" applyFont="1" applyFill="1" applyBorder="1" applyAlignment="1">
      <alignment vertical="center"/>
    </xf>
    <xf numFmtId="41" fontId="17" fillId="2" borderId="1" xfId="0" applyNumberFormat="1" applyFont="1" applyFill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1" fontId="17" fillId="5" borderId="33" xfId="0" applyNumberFormat="1" applyFont="1" applyFill="1" applyBorder="1" applyAlignment="1">
      <alignment vertical="center"/>
    </xf>
    <xf numFmtId="0" fontId="17" fillId="2" borderId="3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18" fillId="13" borderId="3" xfId="0" applyFont="1" applyFill="1" applyBorder="1" applyAlignment="1">
      <alignment horizontal="center" vertical="center"/>
    </xf>
    <xf numFmtId="41" fontId="18" fillId="13" borderId="3" xfId="0" applyNumberFormat="1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0" fontId="18" fillId="13" borderId="3" xfId="0" applyFont="1" applyFill="1" applyBorder="1" applyAlignment="1">
      <alignment horizontal="center" vertical="center" wrapText="1"/>
    </xf>
    <xf numFmtId="41" fontId="17" fillId="2" borderId="15" xfId="0" applyNumberFormat="1" applyFont="1" applyFill="1" applyBorder="1" applyAlignment="1">
      <alignment vertical="center"/>
    </xf>
    <xf numFmtId="41" fontId="17" fillId="2" borderId="21" xfId="0" applyNumberFormat="1" applyFont="1" applyFill="1" applyBorder="1" applyAlignment="1">
      <alignment vertical="center"/>
    </xf>
    <xf numFmtId="41" fontId="17" fillId="2" borderId="35" xfId="0" applyNumberFormat="1" applyFont="1" applyFill="1" applyBorder="1" applyAlignment="1">
      <alignment vertical="center"/>
    </xf>
    <xf numFmtId="41" fontId="18" fillId="13" borderId="7" xfId="0" applyNumberFormat="1" applyFont="1" applyFill="1" applyBorder="1" applyAlignment="1">
      <alignment horizontal="center" vertical="center" wrapText="1"/>
    </xf>
    <xf numFmtId="0" fontId="18" fillId="13" borderId="6" xfId="0" applyFont="1" applyFill="1" applyBorder="1" applyAlignment="1">
      <alignment horizontal="center" vertical="center" wrapText="1"/>
    </xf>
    <xf numFmtId="41" fontId="18" fillId="13" borderId="3" xfId="0" applyNumberFormat="1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vertical="center"/>
    </xf>
    <xf numFmtId="0" fontId="18" fillId="13" borderId="8" xfId="0" applyFont="1" applyFill="1" applyBorder="1" applyAlignment="1">
      <alignment horizontal="center" vertical="center" wrapText="1"/>
    </xf>
    <xf numFmtId="41" fontId="17" fillId="5" borderId="38" xfId="0" applyNumberFormat="1" applyFont="1" applyFill="1" applyBorder="1" applyAlignment="1">
      <alignment vertical="center"/>
    </xf>
    <xf numFmtId="0" fontId="16" fillId="6" borderId="6" xfId="0" applyFont="1" applyFill="1" applyBorder="1" applyAlignment="1">
      <alignment vertical="center"/>
    </xf>
    <xf numFmtId="0" fontId="17" fillId="5" borderId="12" xfId="0" applyFont="1" applyFill="1" applyBorder="1" applyAlignment="1">
      <alignment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vertical="center"/>
    </xf>
    <xf numFmtId="0" fontId="17" fillId="5" borderId="18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vertical="center"/>
    </xf>
    <xf numFmtId="0" fontId="17" fillId="5" borderId="11" xfId="0" applyFont="1" applyFill="1" applyBorder="1" applyAlignment="1">
      <alignment horizontal="center" vertical="center"/>
    </xf>
    <xf numFmtId="0" fontId="18" fillId="13" borderId="26" xfId="0" applyFont="1" applyFill="1" applyBorder="1" applyAlignment="1">
      <alignment horizontal="center" vertical="center" wrapText="1"/>
    </xf>
    <xf numFmtId="41" fontId="18" fillId="13" borderId="26" xfId="0" applyNumberFormat="1" applyFont="1" applyFill="1" applyBorder="1" applyAlignment="1">
      <alignment horizontal="center" vertical="center" wrapText="1"/>
    </xf>
    <xf numFmtId="0" fontId="17" fillId="5" borderId="16" xfId="0" applyNumberFormat="1" applyFont="1" applyFill="1" applyBorder="1" applyAlignment="1">
      <alignment horizontal="center" vertical="center"/>
    </xf>
    <xf numFmtId="0" fontId="17" fillId="5" borderId="1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17" fillId="2" borderId="18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16" fillId="3" borderId="6" xfId="0" applyFont="1" applyFill="1" applyBorder="1" applyAlignment="1">
      <alignment horizontal="right" vertical="center"/>
    </xf>
    <xf numFmtId="0" fontId="17" fillId="5" borderId="13" xfId="0" applyNumberFormat="1" applyFont="1" applyFill="1" applyBorder="1" applyAlignment="1">
      <alignment horizontal="center" vertical="center"/>
    </xf>
    <xf numFmtId="0" fontId="17" fillId="5" borderId="19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17" fillId="2" borderId="15" xfId="0" applyNumberFormat="1" applyFont="1" applyFill="1" applyBorder="1" applyAlignment="1">
      <alignment horizontal="center" vertical="center"/>
    </xf>
    <xf numFmtId="41" fontId="17" fillId="2" borderId="11" xfId="0" applyNumberFormat="1" applyFont="1" applyFill="1" applyBorder="1" applyAlignment="1">
      <alignment horizontal="center" vertical="center"/>
    </xf>
    <xf numFmtId="41" fontId="17" fillId="2" borderId="10" xfId="0" applyNumberFormat="1" applyFont="1" applyFill="1" applyBorder="1" applyAlignment="1">
      <alignment horizontal="center" vertical="center"/>
    </xf>
    <xf numFmtId="41" fontId="17" fillId="2" borderId="12" xfId="0" applyNumberFormat="1" applyFont="1" applyFill="1" applyBorder="1" applyAlignment="1">
      <alignment horizontal="center" vertical="center"/>
    </xf>
    <xf numFmtId="41" fontId="17" fillId="2" borderId="26" xfId="0" applyNumberFormat="1" applyFont="1" applyFill="1" applyBorder="1" applyAlignment="1">
      <alignment horizontal="center" vertical="center"/>
    </xf>
    <xf numFmtId="41" fontId="16" fillId="6" borderId="24" xfId="0" applyNumberFormat="1" applyFont="1" applyFill="1" applyBorder="1" applyAlignment="1">
      <alignment horizontal="center" vertical="center"/>
    </xf>
    <xf numFmtId="172" fontId="38" fillId="0" borderId="0" xfId="18" applyNumberFormat="1" applyFont="1" applyAlignment="1">
      <alignment horizontal="center" vertical="center"/>
    </xf>
    <xf numFmtId="172" fontId="40" fillId="0" borderId="0" xfId="18" applyNumberFormat="1" applyFont="1" applyAlignment="1">
      <alignment horizontal="center" vertical="center"/>
    </xf>
    <xf numFmtId="173" fontId="42" fillId="3" borderId="0" xfId="10" applyNumberFormat="1" applyFont="1" applyFill="1" applyAlignment="1">
      <alignment horizontal="center" vertical="center"/>
    </xf>
    <xf numFmtId="41" fontId="17" fillId="2" borderId="20" xfId="0" applyNumberFormat="1" applyFont="1" applyFill="1" applyBorder="1" applyAlignment="1">
      <alignment horizontal="center" vertical="center"/>
    </xf>
    <xf numFmtId="0" fontId="18" fillId="13" borderId="32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vertical="center"/>
    </xf>
    <xf numFmtId="0" fontId="17" fillId="2" borderId="22" xfId="0" applyFont="1" applyFill="1" applyBorder="1" applyAlignment="1">
      <alignment vertical="center"/>
    </xf>
    <xf numFmtId="0" fontId="17" fillId="2" borderId="19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43" fontId="0" fillId="0" borderId="0" xfId="1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5" fillId="13" borderId="26" xfId="0" applyFont="1" applyFill="1" applyBorder="1" applyAlignment="1">
      <alignment horizontal="center" vertical="center"/>
    </xf>
    <xf numFmtId="0" fontId="18" fillId="14" borderId="26" xfId="0" applyFont="1" applyFill="1" applyBorder="1" applyAlignment="1">
      <alignment horizontal="left" vertical="center"/>
    </xf>
    <xf numFmtId="172" fontId="18" fillId="14" borderId="26" xfId="18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172" fontId="0" fillId="0" borderId="26" xfId="18" applyNumberFormat="1" applyFont="1" applyBorder="1" applyAlignment="1">
      <alignment horizontal="center" vertical="center"/>
    </xf>
    <xf numFmtId="0" fontId="46" fillId="13" borderId="26" xfId="0" applyFont="1" applyFill="1" applyBorder="1" applyAlignment="1">
      <alignment horizontal="center" vertical="center"/>
    </xf>
    <xf numFmtId="0" fontId="46" fillId="13" borderId="26" xfId="0" applyFont="1" applyFill="1" applyBorder="1" applyAlignment="1">
      <alignment vertical="center"/>
    </xf>
    <xf numFmtId="172" fontId="46" fillId="13" borderId="26" xfId="18" applyNumberFormat="1" applyFont="1" applyFill="1" applyBorder="1" applyAlignment="1">
      <alignment horizontal="center" vertical="center"/>
    </xf>
    <xf numFmtId="0" fontId="45" fillId="13" borderId="27" xfId="0" applyFont="1" applyFill="1" applyBorder="1" applyAlignment="1">
      <alignment horizontal="center" vertical="center"/>
    </xf>
    <xf numFmtId="0" fontId="18" fillId="14" borderId="27" xfId="0" applyFont="1" applyFill="1" applyBorder="1" applyAlignment="1">
      <alignment horizontal="left" vertical="center"/>
    </xf>
    <xf numFmtId="172" fontId="18" fillId="14" borderId="27" xfId="18" applyNumberFormat="1" applyFont="1" applyFill="1" applyBorder="1" applyAlignment="1">
      <alignment horizontal="center" vertical="center"/>
    </xf>
    <xf numFmtId="0" fontId="47" fillId="3" borderId="26" xfId="0" applyFont="1" applyFill="1" applyBorder="1" applyAlignment="1">
      <alignment horizontal="center" vertical="center"/>
    </xf>
    <xf numFmtId="0" fontId="44" fillId="3" borderId="26" xfId="0" applyFont="1" applyFill="1" applyBorder="1" applyAlignment="1">
      <alignment horizontal="left" vertical="center"/>
    </xf>
    <xf numFmtId="172" fontId="44" fillId="3" borderId="26" xfId="18" applyNumberFormat="1" applyFont="1" applyFill="1" applyBorder="1" applyAlignment="1">
      <alignment horizontal="center" vertical="center"/>
    </xf>
    <xf numFmtId="0" fontId="46" fillId="15" borderId="41" xfId="0" applyFont="1" applyFill="1" applyBorder="1" applyAlignment="1">
      <alignment horizontal="center" vertical="center"/>
    </xf>
    <xf numFmtId="43" fontId="46" fillId="15" borderId="39" xfId="18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10" fillId="0" borderId="0" xfId="0" applyFont="1" applyAlignment="1">
      <alignment horizontal="left" vertical="center" indent="11"/>
    </xf>
    <xf numFmtId="171" fontId="48" fillId="3" borderId="7" xfId="0" applyNumberFormat="1" applyFont="1" applyFill="1" applyBorder="1" applyAlignment="1">
      <alignment vertical="center"/>
    </xf>
    <xf numFmtId="0" fontId="17" fillId="5" borderId="10" xfId="0" applyNumberFormat="1" applyFont="1" applyFill="1" applyBorder="1" applyAlignment="1">
      <alignment horizontal="center" vertical="center"/>
    </xf>
    <xf numFmtId="0" fontId="17" fillId="2" borderId="16" xfId="0" applyNumberFormat="1" applyFont="1" applyFill="1" applyBorder="1" applyAlignment="1">
      <alignment horizontal="center" vertical="center"/>
    </xf>
    <xf numFmtId="172" fontId="43" fillId="0" borderId="0" xfId="18" applyNumberFormat="1" applyFont="1" applyAlignment="1">
      <alignment vertical="center"/>
    </xf>
    <xf numFmtId="0" fontId="49" fillId="0" borderId="0" xfId="0" applyFont="1" applyAlignment="1">
      <alignment vertical="center"/>
    </xf>
    <xf numFmtId="172" fontId="49" fillId="0" borderId="0" xfId="18" applyNumberFormat="1" applyFont="1" applyAlignment="1">
      <alignment vertical="center"/>
    </xf>
    <xf numFmtId="0" fontId="50" fillId="13" borderId="0" xfId="0" applyFont="1" applyFill="1" applyAlignment="1">
      <alignment horizontal="left" vertical="center"/>
    </xf>
    <xf numFmtId="44" fontId="50" fillId="13" borderId="0" xfId="10" applyFont="1" applyFill="1" applyAlignment="1">
      <alignment horizontal="center" vertical="center"/>
    </xf>
    <xf numFmtId="9" fontId="28" fillId="0" borderId="26" xfId="16" applyNumberFormat="1" applyFont="1" applyBorder="1" applyAlignment="1">
      <alignment horizontal="center" vertical="center" wrapText="1"/>
    </xf>
    <xf numFmtId="4" fontId="28" fillId="0" borderId="26" xfId="16" applyNumberFormat="1" applyFont="1" applyBorder="1" applyAlignment="1">
      <alignment horizontal="center" vertical="center" wrapText="1"/>
    </xf>
    <xf numFmtId="0" fontId="28" fillId="2" borderId="26" xfId="16" applyFont="1" applyFill="1" applyBorder="1" applyAlignment="1">
      <alignment horizontal="center" vertical="center" wrapText="1"/>
    </xf>
    <xf numFmtId="9" fontId="28" fillId="0" borderId="26" xfId="17" applyFont="1" applyBorder="1" applyAlignment="1">
      <alignment horizontal="center" vertical="center" wrapText="1"/>
    </xf>
    <xf numFmtId="0" fontId="28" fillId="10" borderId="26" xfId="16" applyFont="1" applyFill="1" applyBorder="1" applyAlignment="1">
      <alignment vertical="center" wrapText="1"/>
    </xf>
    <xf numFmtId="0" fontId="20" fillId="8" borderId="0" xfId="16" applyFont="1" applyFill="1" applyBorder="1" applyAlignment="1">
      <alignment vertical="center" wrapText="1"/>
    </xf>
    <xf numFmtId="0" fontId="20" fillId="8" borderId="0" xfId="16" applyFont="1" applyFill="1" applyBorder="1" applyAlignment="1">
      <alignment vertical="center"/>
    </xf>
    <xf numFmtId="0" fontId="24" fillId="10" borderId="26" xfId="16" applyFont="1" applyFill="1" applyBorder="1" applyAlignment="1">
      <alignment vertical="center" wrapText="1"/>
    </xf>
    <xf numFmtId="0" fontId="51" fillId="0" borderId="0" xfId="0" applyNumberFormat="1" applyFont="1" applyFill="1" applyAlignment="1">
      <alignment horizontal="left" vertical="center"/>
    </xf>
    <xf numFmtId="43" fontId="46" fillId="15" borderId="39" xfId="18" applyFont="1" applyFill="1" applyBorder="1" applyAlignment="1">
      <alignment horizontal="center" vertical="center" wrapText="1"/>
    </xf>
    <xf numFmtId="43" fontId="45" fillId="13" borderId="0" xfId="18" applyFont="1" applyFill="1" applyAlignment="1">
      <alignment horizontal="center" vertical="center"/>
    </xf>
    <xf numFmtId="43" fontId="52" fillId="13" borderId="0" xfId="18" applyFont="1" applyFill="1" applyAlignment="1">
      <alignment horizontal="center" vertical="center"/>
    </xf>
    <xf numFmtId="0" fontId="17" fillId="2" borderId="34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72" fontId="10" fillId="3" borderId="0" xfId="18" applyNumberFormat="1" applyFont="1" applyFill="1" applyAlignment="1">
      <alignment horizontal="center" vertical="center"/>
    </xf>
    <xf numFmtId="172" fontId="0" fillId="3" borderId="0" xfId="18" applyNumberFormat="1" applyFont="1" applyFill="1" applyAlignment="1">
      <alignment vertical="center"/>
    </xf>
    <xf numFmtId="0" fontId="18" fillId="17" borderId="11" xfId="0" applyFont="1" applyFill="1" applyBorder="1" applyAlignment="1">
      <alignment vertical="center"/>
    </xf>
    <xf numFmtId="0" fontId="18" fillId="17" borderId="2" xfId="0" applyFont="1" applyFill="1" applyBorder="1" applyAlignment="1">
      <alignment horizontal="center" vertical="center"/>
    </xf>
    <xf numFmtId="0" fontId="45" fillId="17" borderId="15" xfId="0" applyFont="1" applyFill="1" applyBorder="1" applyAlignment="1">
      <alignment horizontal="center" vertical="center"/>
    </xf>
    <xf numFmtId="41" fontId="17" fillId="0" borderId="14" xfId="0" applyNumberFormat="1" applyFont="1" applyFill="1" applyBorder="1" applyAlignment="1">
      <alignment vertical="center"/>
    </xf>
    <xf numFmtId="0" fontId="18" fillId="17" borderId="12" xfId="0" applyFont="1" applyFill="1" applyBorder="1" applyAlignment="1">
      <alignment vertical="center"/>
    </xf>
    <xf numFmtId="0" fontId="18" fillId="17" borderId="13" xfId="0" applyNumberFormat="1" applyFont="1" applyFill="1" applyBorder="1" applyAlignment="1">
      <alignment horizontal="center" vertical="center"/>
    </xf>
    <xf numFmtId="0" fontId="17" fillId="5" borderId="11" xfId="0" applyNumberFormat="1" applyFont="1" applyFill="1" applyBorder="1" applyAlignment="1">
      <alignment horizontal="center" vertical="center"/>
    </xf>
    <xf numFmtId="0" fontId="18" fillId="18" borderId="3" xfId="0" applyFont="1" applyFill="1" applyBorder="1" applyAlignment="1">
      <alignment horizontal="center" vertical="center" wrapText="1"/>
    </xf>
    <xf numFmtId="0" fontId="18" fillId="18" borderId="7" xfId="0" applyFont="1" applyFill="1" applyBorder="1" applyAlignment="1">
      <alignment horizontal="center" vertical="center" wrapText="1"/>
    </xf>
    <xf numFmtId="41" fontId="18" fillId="18" borderId="3" xfId="0" applyNumberFormat="1" applyFont="1" applyFill="1" applyBorder="1" applyAlignment="1">
      <alignment horizontal="center" vertical="center" wrapText="1"/>
    </xf>
    <xf numFmtId="0" fontId="45" fillId="13" borderId="0" xfId="0" applyFont="1" applyFill="1" applyAlignment="1">
      <alignment vertical="center"/>
    </xf>
    <xf numFmtId="0" fontId="53" fillId="13" borderId="0" xfId="0" applyFont="1" applyFill="1" applyAlignment="1">
      <alignment horizontal="left" vertical="center" indent="5"/>
    </xf>
    <xf numFmtId="9" fontId="18" fillId="18" borderId="3" xfId="17" applyFont="1" applyFill="1" applyBorder="1" applyAlignment="1">
      <alignment horizontal="center" vertical="center" wrapText="1"/>
    </xf>
    <xf numFmtId="0" fontId="53" fillId="13" borderId="0" xfId="0" applyFont="1" applyFill="1" applyAlignment="1">
      <alignment horizontal="center" vertical="center" wrapText="1"/>
    </xf>
    <xf numFmtId="43" fontId="28" fillId="0" borderId="26" xfId="18" applyFont="1" applyBorder="1" applyAlignment="1">
      <alignment horizontal="center" vertical="center" wrapText="1"/>
    </xf>
    <xf numFmtId="43" fontId="28" fillId="10" borderId="26" xfId="18" applyFont="1" applyFill="1" applyBorder="1" applyAlignment="1">
      <alignment vertical="center" wrapText="1"/>
    </xf>
    <xf numFmtId="43" fontId="23" fillId="12" borderId="26" xfId="18" applyFont="1" applyFill="1" applyBorder="1" applyAlignment="1" applyProtection="1">
      <alignment horizontal="center" vertical="center" wrapText="1"/>
      <protection locked="0"/>
    </xf>
    <xf numFmtId="43" fontId="28" fillId="10" borderId="26" xfId="18" applyFont="1" applyFill="1" applyBorder="1" applyAlignment="1">
      <alignment vertical="top" wrapText="1"/>
    </xf>
    <xf numFmtId="43" fontId="0" fillId="0" borderId="0" xfId="18" applyFont="1"/>
    <xf numFmtId="43" fontId="28" fillId="10" borderId="26" xfId="18" applyFont="1" applyFill="1" applyBorder="1" applyAlignment="1">
      <alignment horizontal="right" vertical="top" wrapText="1"/>
    </xf>
    <xf numFmtId="43" fontId="28" fillId="10" borderId="26" xfId="18" applyFont="1" applyFill="1" applyBorder="1" applyAlignment="1">
      <alignment horizontal="right" wrapText="1"/>
    </xf>
    <xf numFmtId="0" fontId="54" fillId="0" borderId="0" xfId="0" applyFont="1" applyAlignment="1">
      <alignment horizontal="center" vertical="center"/>
    </xf>
    <xf numFmtId="43" fontId="54" fillId="0" borderId="0" xfId="18" applyFont="1" applyAlignment="1">
      <alignment vertical="center"/>
    </xf>
    <xf numFmtId="172" fontId="54" fillId="0" borderId="0" xfId="18" applyNumberFormat="1" applyFont="1" applyAlignment="1">
      <alignment vertical="center"/>
    </xf>
    <xf numFmtId="172" fontId="54" fillId="0" borderId="0" xfId="0" applyNumberFormat="1" applyFont="1" applyAlignment="1">
      <alignment vertical="center"/>
    </xf>
    <xf numFmtId="0" fontId="20" fillId="8" borderId="0" xfId="16" applyFont="1" applyFill="1" applyBorder="1" applyAlignment="1">
      <alignment horizontal="center" vertical="center" wrapText="1"/>
    </xf>
    <xf numFmtId="0" fontId="20" fillId="8" borderId="0" xfId="16" applyFont="1" applyFill="1" applyBorder="1" applyAlignment="1">
      <alignment horizontal="center" vertical="top" wrapText="1"/>
    </xf>
    <xf numFmtId="0" fontId="24" fillId="10" borderId="26" xfId="16" applyFont="1" applyFill="1" applyBorder="1" applyAlignment="1">
      <alignment horizontal="left" vertical="top" wrapText="1"/>
    </xf>
    <xf numFmtId="0" fontId="22" fillId="11" borderId="26" xfId="0" applyFont="1" applyFill="1" applyBorder="1" applyAlignment="1">
      <alignment horizontal="center" vertical="center" wrapText="1"/>
    </xf>
    <xf numFmtId="0" fontId="23" fillId="12" borderId="26" xfId="0" applyFont="1" applyFill="1" applyBorder="1" applyAlignment="1" applyProtection="1">
      <alignment horizontal="center" vertical="center" wrapText="1"/>
      <protection locked="0"/>
    </xf>
    <xf numFmtId="0" fontId="29" fillId="10" borderId="26" xfId="16" applyFont="1" applyFill="1" applyBorder="1" applyAlignment="1">
      <alignment horizontal="center" vertical="top" wrapText="1"/>
    </xf>
    <xf numFmtId="0" fontId="20" fillId="8" borderId="0" xfId="16" applyFont="1" applyFill="1" applyBorder="1" applyAlignment="1">
      <alignment horizontal="center" vertical="top" wrapText="1"/>
    </xf>
    <xf numFmtId="0" fontId="21" fillId="0" borderId="0" xfId="19" applyFont="1" applyAlignment="1">
      <alignment vertical="center" wrapText="1"/>
    </xf>
    <xf numFmtId="0" fontId="22" fillId="8" borderId="13" xfId="19" applyFont="1" applyFill="1" applyBorder="1" applyAlignment="1">
      <alignment vertical="top"/>
    </xf>
    <xf numFmtId="0" fontId="22" fillId="8" borderId="13" xfId="19" applyFont="1" applyFill="1" applyBorder="1" applyAlignment="1">
      <alignment vertical="center" wrapText="1"/>
    </xf>
    <xf numFmtId="0" fontId="22" fillId="8" borderId="13" xfId="19" applyFont="1" applyFill="1" applyBorder="1" applyAlignment="1">
      <alignment horizontal="center" vertical="center" wrapText="1"/>
    </xf>
    <xf numFmtId="0" fontId="34" fillId="0" borderId="26" xfId="19" applyFont="1" applyBorder="1" applyAlignment="1">
      <alignment vertical="center" wrapText="1"/>
    </xf>
    <xf numFmtId="0" fontId="28" fillId="0" borderId="26" xfId="19" applyFont="1" applyBorder="1" applyAlignment="1">
      <alignment horizontal="center" vertical="center" wrapText="1"/>
    </xf>
    <xf numFmtId="9" fontId="28" fillId="0" borderId="26" xfId="19" applyNumberFormat="1" applyFont="1" applyBorder="1" applyAlignment="1">
      <alignment horizontal="center" vertical="center" wrapText="1"/>
    </xf>
    <xf numFmtId="4" fontId="28" fillId="0" borderId="26" xfId="19" applyNumberFormat="1" applyFont="1" applyBorder="1" applyAlignment="1">
      <alignment horizontal="center" vertical="center" wrapText="1"/>
    </xf>
    <xf numFmtId="0" fontId="21" fillId="0" borderId="0" xfId="19" applyFont="1" applyBorder="1" applyAlignment="1">
      <alignment vertical="center" wrapText="1"/>
    </xf>
    <xf numFmtId="8" fontId="28" fillId="0" borderId="26" xfId="19" applyNumberFormat="1" applyFont="1" applyBorder="1" applyAlignment="1">
      <alignment horizontal="center" vertical="center" wrapText="1"/>
    </xf>
    <xf numFmtId="0" fontId="28" fillId="2" borderId="26" xfId="19" applyFont="1" applyFill="1" applyBorder="1" applyAlignment="1">
      <alignment horizontal="center" vertical="center" wrapText="1"/>
    </xf>
    <xf numFmtId="43" fontId="28" fillId="10" borderId="26" xfId="19" applyNumberFormat="1" applyFont="1" applyFill="1" applyBorder="1" applyAlignment="1">
      <alignment vertical="center" wrapText="1"/>
    </xf>
    <xf numFmtId="43" fontId="28" fillId="10" borderId="26" xfId="18" applyNumberFormat="1" applyFont="1" applyFill="1" applyBorder="1" applyAlignment="1">
      <alignment vertical="center" wrapText="1"/>
    </xf>
    <xf numFmtId="0" fontId="28" fillId="10" borderId="26" xfId="19" applyFont="1" applyFill="1" applyBorder="1" applyAlignment="1">
      <alignment vertical="center" wrapText="1"/>
    </xf>
    <xf numFmtId="0" fontId="28" fillId="0" borderId="0" xfId="19" applyFont="1" applyBorder="1" applyAlignment="1">
      <alignment vertical="top" wrapText="1"/>
    </xf>
    <xf numFmtId="0" fontId="28" fillId="0" borderId="0" xfId="19" applyFont="1" applyBorder="1" applyAlignment="1">
      <alignment vertical="center" wrapText="1"/>
    </xf>
    <xf numFmtId="0" fontId="28" fillId="0" borderId="0" xfId="19" applyFont="1" applyBorder="1" applyAlignment="1">
      <alignment horizontal="center" vertical="center" wrapText="1"/>
    </xf>
    <xf numFmtId="0" fontId="21" fillId="0" borderId="0" xfId="19" applyFont="1" applyBorder="1" applyAlignment="1">
      <alignment vertical="top" wrapText="1"/>
    </xf>
    <xf numFmtId="0" fontId="21" fillId="0" borderId="0" xfId="19" applyFont="1" applyBorder="1" applyAlignment="1">
      <alignment horizontal="center" vertical="center" wrapText="1"/>
    </xf>
    <xf numFmtId="0" fontId="8" fillId="0" borderId="0" xfId="19" applyAlignment="1">
      <alignment vertical="top"/>
    </xf>
    <xf numFmtId="43" fontId="28" fillId="10" borderId="26" xfId="19" applyNumberFormat="1" applyFont="1" applyFill="1" applyBorder="1" applyAlignment="1">
      <alignment vertical="top" wrapText="1"/>
    </xf>
    <xf numFmtId="0" fontId="28" fillId="10" borderId="26" xfId="19" applyFont="1" applyFill="1" applyBorder="1" applyAlignment="1">
      <alignment vertical="top" wrapText="1"/>
    </xf>
    <xf numFmtId="0" fontId="21" fillId="2" borderId="0" xfId="19" applyFont="1" applyFill="1" applyBorder="1" applyAlignment="1">
      <alignment vertical="top" wrapText="1"/>
    </xf>
    <xf numFmtId="0" fontId="25" fillId="0" borderId="0" xfId="19" applyFont="1" applyAlignment="1">
      <alignment horizontal="left" vertical="top" wrapText="1"/>
    </xf>
    <xf numFmtId="0" fontId="29" fillId="2" borderId="0" xfId="19" applyFont="1" applyFill="1" applyBorder="1" applyAlignment="1">
      <alignment horizontal="center" vertical="top" wrapText="1"/>
    </xf>
    <xf numFmtId="0" fontId="23" fillId="8" borderId="13" xfId="19" applyFont="1" applyFill="1" applyBorder="1" applyAlignment="1">
      <alignment vertical="top"/>
    </xf>
    <xf numFmtId="0" fontId="22" fillId="9" borderId="13" xfId="19" applyFont="1" applyFill="1" applyBorder="1" applyAlignment="1" applyProtection="1">
      <alignment vertical="top"/>
      <protection locked="0"/>
    </xf>
    <xf numFmtId="43" fontId="28" fillId="2" borderId="26" xfId="18" applyFont="1" applyFill="1" applyBorder="1" applyAlignment="1">
      <alignment horizontal="center" vertical="center" wrapText="1"/>
    </xf>
    <xf numFmtId="41" fontId="33" fillId="2" borderId="26" xfId="0" applyNumberFormat="1" applyFont="1" applyFill="1" applyBorder="1" applyAlignment="1">
      <alignment horizontal="center" vertical="center" wrapText="1"/>
    </xf>
    <xf numFmtId="0" fontId="33" fillId="2" borderId="26" xfId="0" applyFont="1" applyFill="1" applyBorder="1" applyAlignment="1">
      <alignment horizontal="center" vertical="center" wrapText="1"/>
    </xf>
    <xf numFmtId="43" fontId="28" fillId="10" borderId="26" xfId="18" applyNumberFormat="1" applyFont="1" applyFill="1" applyBorder="1" applyAlignment="1">
      <alignment vertical="top" wrapText="1"/>
    </xf>
    <xf numFmtId="43" fontId="28" fillId="10" borderId="26" xfId="19" applyNumberFormat="1" applyFont="1" applyFill="1" applyBorder="1" applyAlignment="1">
      <alignment horizontal="right" vertical="top" wrapText="1"/>
    </xf>
    <xf numFmtId="43" fontId="28" fillId="10" borderId="26" xfId="18" applyNumberFormat="1" applyFont="1" applyFill="1" applyBorder="1" applyAlignment="1">
      <alignment horizontal="right" vertical="top" wrapText="1"/>
    </xf>
    <xf numFmtId="0" fontId="21" fillId="0" borderId="0" xfId="19" applyFont="1" applyAlignment="1">
      <alignment wrapText="1"/>
    </xf>
    <xf numFmtId="0" fontId="27" fillId="0" borderId="26" xfId="0" applyFont="1" applyFill="1" applyBorder="1" applyAlignment="1">
      <alignment horizontal="center" vertical="center" wrapText="1"/>
    </xf>
    <xf numFmtId="0" fontId="24" fillId="10" borderId="26" xfId="19" applyFont="1" applyFill="1" applyBorder="1" applyAlignment="1">
      <alignment vertical="top" wrapText="1"/>
    </xf>
    <xf numFmtId="0" fontId="20" fillId="8" borderId="0" xfId="19" applyFont="1" applyFill="1" applyBorder="1" applyAlignment="1"/>
    <xf numFmtId="0" fontId="24" fillId="0" borderId="26" xfId="19" applyFont="1" applyFill="1" applyBorder="1" applyAlignment="1">
      <alignment horizontal="center" vertical="center" wrapText="1"/>
    </xf>
    <xf numFmtId="0" fontId="28" fillId="0" borderId="26" xfId="19" applyFont="1" applyFill="1" applyBorder="1" applyAlignment="1">
      <alignment horizontal="center" vertical="center" wrapText="1"/>
    </xf>
    <xf numFmtId="43" fontId="28" fillId="10" borderId="26" xfId="19" applyNumberFormat="1" applyFont="1" applyFill="1" applyBorder="1" applyAlignment="1">
      <alignment horizontal="right" wrapText="1"/>
    </xf>
    <xf numFmtId="43" fontId="28" fillId="10" borderId="26" xfId="18" applyNumberFormat="1" applyFont="1" applyFill="1" applyBorder="1" applyAlignment="1">
      <alignment horizontal="right" wrapText="1"/>
    </xf>
    <xf numFmtId="0" fontId="20" fillId="8" borderId="0" xfId="19" applyFont="1" applyFill="1" applyBorder="1" applyAlignment="1">
      <alignment vertical="top"/>
    </xf>
    <xf numFmtId="0" fontId="8" fillId="0" borderId="0" xfId="19"/>
    <xf numFmtId="0" fontId="21" fillId="0" borderId="0" xfId="19" applyFont="1" applyBorder="1" applyAlignment="1">
      <alignment wrapText="1"/>
    </xf>
    <xf numFmtId="0" fontId="28" fillId="10" borderId="26" xfId="19" applyFont="1" applyFill="1" applyBorder="1" applyAlignment="1">
      <alignment horizontal="right" wrapText="1"/>
    </xf>
    <xf numFmtId="0" fontId="22" fillId="9" borderId="13" xfId="19" applyFont="1" applyFill="1" applyBorder="1" applyAlignment="1" applyProtection="1">
      <alignment vertical="center"/>
      <protection locked="0"/>
    </xf>
    <xf numFmtId="0" fontId="20" fillId="8" borderId="0" xfId="19" applyFont="1" applyFill="1" applyBorder="1" applyAlignment="1">
      <alignment vertical="center"/>
    </xf>
    <xf numFmtId="0" fontId="20" fillId="8" borderId="0" xfId="16" applyFont="1" applyFill="1" applyBorder="1" applyAlignment="1">
      <alignment vertical="top"/>
    </xf>
    <xf numFmtId="0" fontId="20" fillId="8" borderId="0" xfId="16" applyFont="1" applyFill="1" applyBorder="1" applyAlignment="1">
      <alignment horizontal="left" vertical="center"/>
    </xf>
    <xf numFmtId="0" fontId="24" fillId="10" borderId="37" xfId="19" applyFont="1" applyFill="1" applyBorder="1" applyAlignment="1">
      <alignment vertical="center"/>
    </xf>
    <xf numFmtId="0" fontId="24" fillId="10" borderId="16" xfId="19" applyFont="1" applyFill="1" applyBorder="1" applyAlignment="1">
      <alignment vertical="center"/>
    </xf>
    <xf numFmtId="0" fontId="24" fillId="10" borderId="36" xfId="19" applyFont="1" applyFill="1" applyBorder="1" applyAlignment="1">
      <alignment vertical="center"/>
    </xf>
    <xf numFmtId="0" fontId="24" fillId="10" borderId="37" xfId="16" applyFont="1" applyFill="1" applyBorder="1" applyAlignment="1">
      <alignment vertical="center"/>
    </xf>
    <xf numFmtId="0" fontId="24" fillId="10" borderId="16" xfId="16" applyFont="1" applyFill="1" applyBorder="1" applyAlignment="1">
      <alignment vertical="center"/>
    </xf>
    <xf numFmtId="0" fontId="24" fillId="10" borderId="36" xfId="16" applyFont="1" applyFill="1" applyBorder="1" applyAlignment="1">
      <alignment vertical="center"/>
    </xf>
    <xf numFmtId="0" fontId="29" fillId="10" borderId="37" xfId="19" applyFont="1" applyFill="1" applyBorder="1" applyAlignment="1">
      <alignment vertical="center"/>
    </xf>
    <xf numFmtId="0" fontId="29" fillId="10" borderId="16" xfId="19" applyFont="1" applyFill="1" applyBorder="1" applyAlignment="1">
      <alignment vertical="center"/>
    </xf>
    <xf numFmtId="0" fontId="29" fillId="10" borderId="36" xfId="19" applyFont="1" applyFill="1" applyBorder="1" applyAlignment="1">
      <alignment vertical="center"/>
    </xf>
    <xf numFmtId="0" fontId="24" fillId="10" borderId="37" xfId="19" applyFont="1" applyFill="1" applyBorder="1" applyAlignment="1">
      <alignment vertical="top"/>
    </xf>
    <xf numFmtId="0" fontId="24" fillId="10" borderId="16" xfId="19" applyFont="1" applyFill="1" applyBorder="1" applyAlignment="1">
      <alignment vertical="top"/>
    </xf>
    <xf numFmtId="0" fontId="24" fillId="10" borderId="36" xfId="19" applyFont="1" applyFill="1" applyBorder="1" applyAlignment="1">
      <alignment vertical="top"/>
    </xf>
    <xf numFmtId="0" fontId="29" fillId="10" borderId="26" xfId="16" applyFont="1" applyFill="1" applyBorder="1" applyAlignment="1">
      <alignment horizontal="left" vertical="top"/>
    </xf>
    <xf numFmtId="0" fontId="24" fillId="10" borderId="26" xfId="16" applyFont="1" applyFill="1" applyBorder="1" applyAlignment="1">
      <alignment horizontal="left" vertical="top"/>
    </xf>
    <xf numFmtId="0" fontId="30" fillId="10" borderId="37" xfId="19" applyFont="1" applyFill="1" applyBorder="1" applyAlignment="1">
      <alignment vertical="top"/>
    </xf>
    <xf numFmtId="0" fontId="30" fillId="10" borderId="16" xfId="19" applyFont="1" applyFill="1" applyBorder="1" applyAlignment="1">
      <alignment vertical="top"/>
    </xf>
    <xf numFmtId="0" fontId="30" fillId="10" borderId="36" xfId="19" applyFont="1" applyFill="1" applyBorder="1" applyAlignment="1">
      <alignment vertical="top"/>
    </xf>
    <xf numFmtId="0" fontId="50" fillId="13" borderId="0" xfId="0" applyFont="1" applyFill="1" applyAlignment="1">
      <alignment horizontal="center" vertical="center" wrapText="1"/>
    </xf>
    <xf numFmtId="43" fontId="0" fillId="0" borderId="0" xfId="18" applyFont="1" applyAlignment="1">
      <alignment vertical="center"/>
    </xf>
    <xf numFmtId="41" fontId="17" fillId="2" borderId="38" xfId="0" applyNumberFormat="1" applyFont="1" applyFill="1" applyBorder="1" applyAlignment="1">
      <alignment vertical="center"/>
    </xf>
    <xf numFmtId="0" fontId="18" fillId="19" borderId="12" xfId="0" applyFont="1" applyFill="1" applyBorder="1" applyAlignment="1">
      <alignment vertical="center"/>
    </xf>
    <xf numFmtId="0" fontId="38" fillId="0" borderId="0" xfId="0" applyFont="1" applyAlignment="1">
      <alignment vertical="center" wrapText="1"/>
    </xf>
    <xf numFmtId="0" fontId="34" fillId="0" borderId="26" xfId="19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2" fillId="9" borderId="0" xfId="16" applyFont="1" applyFill="1" applyBorder="1" applyAlignment="1" applyProtection="1">
      <alignment vertical="center"/>
      <protection locked="0"/>
    </xf>
    <xf numFmtId="0" fontId="22" fillId="8" borderId="0" xfId="19" applyFont="1" applyFill="1" applyBorder="1" applyAlignment="1">
      <alignment vertical="top"/>
    </xf>
    <xf numFmtId="0" fontId="23" fillId="12" borderId="26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22" fillId="8" borderId="0" xfId="19" applyFont="1" applyFill="1" applyBorder="1" applyAlignment="1">
      <alignment horizontal="left" vertical="top"/>
    </xf>
    <xf numFmtId="0" fontId="22" fillId="8" borderId="0" xfId="19" applyFont="1" applyFill="1" applyBorder="1" applyAlignment="1">
      <alignment horizontal="center" vertical="top"/>
    </xf>
    <xf numFmtId="0" fontId="56" fillId="0" borderId="0" xfId="0" applyFont="1"/>
    <xf numFmtId="0" fontId="16" fillId="0" borderId="0" xfId="0" applyFont="1"/>
    <xf numFmtId="0" fontId="57" fillId="0" borderId="0" xfId="19" applyFont="1" applyAlignment="1">
      <alignment vertical="top"/>
    </xf>
    <xf numFmtId="0" fontId="57" fillId="0" borderId="0" xfId="0" applyFont="1"/>
    <xf numFmtId="0" fontId="57" fillId="0" borderId="0" xfId="19" applyFont="1"/>
    <xf numFmtId="0" fontId="21" fillId="0" borderId="0" xfId="19" applyFont="1" applyAlignment="1">
      <alignment vertical="top"/>
    </xf>
    <xf numFmtId="0" fontId="58" fillId="0" borderId="0" xfId="19" applyFont="1" applyAlignment="1">
      <alignment wrapText="1"/>
    </xf>
    <xf numFmtId="0" fontId="17" fillId="17" borderId="15" xfId="0" applyFont="1" applyFill="1" applyBorder="1" applyAlignment="1">
      <alignment horizontal="center" vertical="center"/>
    </xf>
    <xf numFmtId="0" fontId="29" fillId="10" borderId="26" xfId="16" applyFont="1" applyFill="1" applyBorder="1" applyAlignment="1">
      <alignment horizontal="left" vertical="center"/>
    </xf>
    <xf numFmtId="0" fontId="46" fillId="15" borderId="40" xfId="0" applyFont="1" applyFill="1" applyBorder="1" applyAlignment="1">
      <alignment horizontal="center" vertical="center" wrapText="1"/>
    </xf>
    <xf numFmtId="0" fontId="31" fillId="0" borderId="26" xfId="19" applyFont="1" applyBorder="1" applyAlignment="1">
      <alignment horizontal="center" vertical="center" wrapText="1"/>
    </xf>
    <xf numFmtId="0" fontId="23" fillId="12" borderId="26" xfId="0" applyFont="1" applyFill="1" applyBorder="1" applyAlignment="1" applyProtection="1">
      <alignment horizontal="center" vertical="center" wrapText="1"/>
      <protection locked="0"/>
    </xf>
    <xf numFmtId="0" fontId="24" fillId="0" borderId="26" xfId="19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3" fillId="12" borderId="27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>
      <alignment vertical="center"/>
    </xf>
    <xf numFmtId="0" fontId="17" fillId="5" borderId="45" xfId="0" applyNumberFormat="1" applyFont="1" applyFill="1" applyBorder="1" applyAlignment="1">
      <alignment horizontal="center" vertical="center"/>
    </xf>
    <xf numFmtId="41" fontId="17" fillId="2" borderId="9" xfId="0" applyNumberFormat="1" applyFont="1" applyFill="1" applyBorder="1" applyAlignment="1">
      <alignment vertical="center"/>
    </xf>
    <xf numFmtId="41" fontId="17" fillId="2" borderId="23" xfId="0" applyNumberFormat="1" applyFont="1" applyFill="1" applyBorder="1" applyAlignment="1">
      <alignment horizontal="center" vertical="center"/>
    </xf>
    <xf numFmtId="0" fontId="45" fillId="17" borderId="23" xfId="0" applyFont="1" applyFill="1" applyBorder="1" applyAlignment="1">
      <alignment horizontal="center" vertical="center"/>
    </xf>
    <xf numFmtId="0" fontId="18" fillId="17" borderId="46" xfId="0" applyNumberFormat="1" applyFont="1" applyFill="1" applyBorder="1" applyAlignment="1">
      <alignment horizontal="center" vertical="center"/>
    </xf>
    <xf numFmtId="41" fontId="17" fillId="2" borderId="47" xfId="0" applyNumberFormat="1" applyFont="1" applyFill="1" applyBorder="1" applyAlignment="1">
      <alignment horizontal="center" vertical="center"/>
    </xf>
    <xf numFmtId="0" fontId="17" fillId="17" borderId="47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4" fontId="10" fillId="0" borderId="7" xfId="0" applyNumberFormat="1" applyFont="1" applyBorder="1" applyAlignment="1">
      <alignment horizontal="center" vertical="center"/>
    </xf>
    <xf numFmtId="44" fontId="0" fillId="0" borderId="9" xfId="18" applyNumberFormat="1" applyFont="1" applyBorder="1" applyAlignment="1">
      <alignment vertical="center"/>
    </xf>
    <xf numFmtId="44" fontId="0" fillId="0" borderId="10" xfId="18" applyNumberFormat="1" applyFont="1" applyBorder="1" applyAlignment="1">
      <alignment vertical="center"/>
    </xf>
    <xf numFmtId="44" fontId="0" fillId="0" borderId="10" xfId="18" applyNumberFormat="1" applyFont="1" applyFill="1" applyBorder="1" applyAlignment="1">
      <alignment vertical="center"/>
    </xf>
    <xf numFmtId="44" fontId="10" fillId="0" borderId="3" xfId="0" applyNumberFormat="1" applyFont="1" applyBorder="1" applyAlignment="1">
      <alignment horizontal="center" vertical="center"/>
    </xf>
    <xf numFmtId="44" fontId="0" fillId="0" borderId="10" xfId="0" applyNumberFormat="1" applyBorder="1" applyAlignment="1">
      <alignment vertical="center"/>
    </xf>
    <xf numFmtId="0" fontId="0" fillId="0" borderId="49" xfId="0" applyFill="1" applyBorder="1" applyAlignment="1">
      <alignment vertical="center"/>
    </xf>
    <xf numFmtId="44" fontId="0" fillId="0" borderId="2" xfId="0" applyNumberFormat="1" applyFill="1" applyBorder="1" applyAlignment="1">
      <alignment vertical="center"/>
    </xf>
    <xf numFmtId="44" fontId="0" fillId="0" borderId="9" xfId="0" applyNumberFormat="1" applyBorder="1" applyAlignment="1">
      <alignment vertical="center"/>
    </xf>
    <xf numFmtId="44" fontId="0" fillId="0" borderId="11" xfId="0" applyNumberFormat="1" applyBorder="1" applyAlignment="1">
      <alignment vertical="center"/>
    </xf>
    <xf numFmtId="0" fontId="61" fillId="20" borderId="6" xfId="0" applyFont="1" applyFill="1" applyBorder="1" applyAlignment="1">
      <alignment vertical="center"/>
    </xf>
    <xf numFmtId="41" fontId="16" fillId="0" borderId="0" xfId="0" applyNumberFormat="1" applyFont="1" applyFill="1" applyBorder="1" applyAlignment="1">
      <alignment horizontal="right" vertical="center"/>
    </xf>
    <xf numFmtId="41" fontId="16" fillId="0" borderId="0" xfId="1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44" fontId="16" fillId="0" borderId="0" xfId="1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3" fontId="46" fillId="15" borderId="7" xfId="18" applyFont="1" applyFill="1" applyBorder="1" applyAlignment="1">
      <alignment horizontal="center" vertical="center" wrapText="1"/>
    </xf>
    <xf numFmtId="0" fontId="53" fillId="15" borderId="3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vertical="center"/>
    </xf>
    <xf numFmtId="44" fontId="61" fillId="0" borderId="0" xfId="0" applyNumberFormat="1" applyFont="1" applyFill="1" applyBorder="1" applyAlignment="1">
      <alignment vertical="center"/>
    </xf>
    <xf numFmtId="0" fontId="55" fillId="0" borderId="26" xfId="19" applyFont="1" applyBorder="1" applyAlignment="1">
      <alignment horizontal="center" vertical="center" wrapText="1"/>
    </xf>
    <xf numFmtId="3" fontId="28" fillId="0" borderId="26" xfId="16" applyNumberFormat="1" applyFont="1" applyBorder="1" applyAlignment="1">
      <alignment horizontal="center" vertical="center" wrapText="1"/>
    </xf>
    <xf numFmtId="0" fontId="34" fillId="2" borderId="26" xfId="19" applyFont="1" applyFill="1" applyBorder="1" applyAlignment="1">
      <alignment horizontal="center" vertical="center" wrapText="1"/>
    </xf>
    <xf numFmtId="3" fontId="28" fillId="0" borderId="26" xfId="19" applyNumberFormat="1" applyFont="1" applyBorder="1" applyAlignment="1">
      <alignment horizontal="center" vertical="center" wrapText="1"/>
    </xf>
    <xf numFmtId="43" fontId="35" fillId="0" borderId="26" xfId="18" applyFont="1" applyFill="1" applyBorder="1" applyAlignment="1">
      <alignment horizontal="center" vertical="center"/>
    </xf>
    <xf numFmtId="0" fontId="35" fillId="0" borderId="26" xfId="19" applyFont="1" applyBorder="1" applyAlignment="1" applyProtection="1">
      <alignment horizontal="center" vertical="center" wrapText="1"/>
      <protection locked="0"/>
    </xf>
    <xf numFmtId="0" fontId="35" fillId="0" borderId="26" xfId="19" applyFont="1" applyBorder="1" applyAlignment="1">
      <alignment horizontal="center" vertical="center" wrapText="1"/>
    </xf>
    <xf numFmtId="43" fontId="35" fillId="0" borderId="26" xfId="18" applyFont="1" applyBorder="1" applyAlignment="1">
      <alignment horizontal="center" vertical="center" wrapText="1"/>
    </xf>
    <xf numFmtId="3" fontId="35" fillId="0" borderId="26" xfId="19" applyNumberFormat="1" applyFont="1" applyBorder="1" applyAlignment="1">
      <alignment horizontal="center" vertical="center" wrapText="1"/>
    </xf>
    <xf numFmtId="9" fontId="35" fillId="0" borderId="26" xfId="19" applyNumberFormat="1" applyFont="1" applyBorder="1" applyAlignment="1">
      <alignment horizontal="center" vertical="center" wrapText="1"/>
    </xf>
    <xf numFmtId="43" fontId="35" fillId="0" borderId="26" xfId="18" applyFont="1" applyFill="1" applyBorder="1" applyAlignment="1">
      <alignment horizontal="center" vertical="center" wrapText="1"/>
    </xf>
    <xf numFmtId="0" fontId="35" fillId="0" borderId="0" xfId="19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43" fontId="32" fillId="2" borderId="26" xfId="18" applyFont="1" applyFill="1" applyBorder="1" applyAlignment="1">
      <alignment horizontal="center" vertical="center" wrapText="1"/>
    </xf>
    <xf numFmtId="0" fontId="22" fillId="8" borderId="0" xfId="19" applyFont="1" applyFill="1" applyBorder="1" applyAlignment="1">
      <alignment vertical="center"/>
    </xf>
    <xf numFmtId="43" fontId="27" fillId="0" borderId="26" xfId="18" applyFont="1" applyBorder="1" applyAlignment="1">
      <alignment horizontal="center" vertical="center"/>
    </xf>
    <xf numFmtId="0" fontId="35" fillId="0" borderId="26" xfId="19" applyFont="1" applyFill="1" applyBorder="1" applyAlignment="1">
      <alignment horizontal="center" vertical="center"/>
    </xf>
    <xf numFmtId="0" fontId="24" fillId="12" borderId="26" xfId="0" applyFont="1" applyFill="1" applyBorder="1" applyAlignment="1" applyProtection="1">
      <alignment horizontal="center" vertical="center" wrapText="1"/>
      <protection locked="0"/>
    </xf>
    <xf numFmtId="43" fontId="24" fillId="12" borderId="26" xfId="18" applyFont="1" applyFill="1" applyBorder="1" applyAlignment="1" applyProtection="1">
      <alignment horizontal="center" vertical="center" wrapText="1"/>
      <protection locked="0"/>
    </xf>
    <xf numFmtId="9" fontId="27" fillId="0" borderId="26" xfId="0" applyNumberFormat="1" applyFont="1" applyBorder="1" applyAlignment="1">
      <alignment horizontal="center" vertical="center" wrapText="1"/>
    </xf>
    <xf numFmtId="43" fontId="27" fillId="0" borderId="26" xfId="18" applyFont="1" applyBorder="1" applyAlignment="1">
      <alignment horizontal="center" vertical="center" wrapText="1"/>
    </xf>
    <xf numFmtId="9" fontId="27" fillId="0" borderId="26" xfId="0" applyNumberFormat="1" applyFont="1" applyBorder="1" applyAlignment="1">
      <alignment horizontal="center" vertical="center"/>
    </xf>
    <xf numFmtId="43" fontId="28" fillId="0" borderId="26" xfId="18" applyFont="1" applyFill="1" applyBorder="1" applyAlignment="1">
      <alignment horizontal="center" vertical="center" wrapText="1"/>
    </xf>
    <xf numFmtId="0" fontId="34" fillId="0" borderId="26" xfId="19" applyFont="1" applyFill="1" applyBorder="1" applyAlignment="1">
      <alignment horizontal="center" vertical="center" wrapText="1"/>
    </xf>
    <xf numFmtId="10" fontId="28" fillId="0" borderId="26" xfId="19" applyNumberFormat="1" applyFont="1" applyFill="1" applyBorder="1" applyAlignment="1">
      <alignment horizontal="center" vertical="center" wrapText="1"/>
    </xf>
    <xf numFmtId="9" fontId="28" fillId="0" borderId="26" xfId="17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9" fontId="27" fillId="0" borderId="26" xfId="0" applyNumberFormat="1" applyFont="1" applyFill="1" applyBorder="1" applyAlignment="1">
      <alignment horizontal="center" vertical="center" wrapText="1"/>
    </xf>
    <xf numFmtId="43" fontId="27" fillId="0" borderId="26" xfId="18" applyFont="1" applyFill="1" applyBorder="1" applyAlignment="1">
      <alignment horizontal="center" vertical="center" wrapText="1"/>
    </xf>
    <xf numFmtId="0" fontId="64" fillId="0" borderId="26" xfId="19" applyFont="1" applyBorder="1" applyAlignment="1">
      <alignment horizontal="center" vertical="center" wrapText="1"/>
    </xf>
    <xf numFmtId="0" fontId="0" fillId="0" borderId="0" xfId="0"/>
    <xf numFmtId="0" fontId="36" fillId="0" borderId="26" xfId="16" applyFont="1" applyBorder="1" applyAlignment="1">
      <alignment horizontal="center" vertical="center" wrapText="1"/>
    </xf>
    <xf numFmtId="0" fontId="28" fillId="0" borderId="26" xfId="16" applyFont="1" applyFill="1" applyBorder="1" applyAlignment="1">
      <alignment horizontal="center" vertical="center" wrapText="1"/>
    </xf>
    <xf numFmtId="0" fontId="33" fillId="0" borderId="26" xfId="16" applyFont="1" applyFill="1" applyBorder="1" applyAlignment="1">
      <alignment horizontal="center" vertical="center" wrapText="1"/>
    </xf>
    <xf numFmtId="43" fontId="33" fillId="0" borderId="26" xfId="18" applyFont="1" applyFill="1" applyBorder="1" applyAlignment="1">
      <alignment horizontal="center" vertical="center" wrapText="1"/>
    </xf>
    <xf numFmtId="9" fontId="28" fillId="0" borderId="26" xfId="19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66" fillId="0" borderId="26" xfId="0" applyFont="1" applyFill="1" applyBorder="1" applyAlignment="1">
      <alignment horizontal="center" vertical="center" wrapText="1"/>
    </xf>
    <xf numFmtId="9" fontId="28" fillId="0" borderId="26" xfId="16" applyNumberFormat="1" applyFont="1" applyFill="1" applyBorder="1" applyAlignment="1">
      <alignment horizontal="center" vertical="center" wrapText="1"/>
    </xf>
    <xf numFmtId="0" fontId="24" fillId="0" borderId="27" xfId="19" applyFont="1" applyFill="1" applyBorder="1" applyAlignment="1">
      <alignment horizontal="center" vertical="center" wrapText="1"/>
    </xf>
    <xf numFmtId="0" fontId="24" fillId="0" borderId="26" xfId="19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Fill="1" applyBorder="1" applyAlignment="1">
      <alignment vertical="center"/>
    </xf>
    <xf numFmtId="44" fontId="0" fillId="0" borderId="20" xfId="18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66" fillId="0" borderId="26" xfId="0" applyFont="1" applyFill="1" applyBorder="1" applyAlignment="1">
      <alignment horizontal="center" vertical="center" wrapText="1"/>
    </xf>
    <xf numFmtId="0" fontId="69" fillId="0" borderId="26" xfId="19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174" fontId="0" fillId="0" borderId="26" xfId="0" applyNumberFormat="1" applyFill="1" applyBorder="1" applyAlignment="1">
      <alignment vertical="center"/>
    </xf>
    <xf numFmtId="174" fontId="61" fillId="20" borderId="3" xfId="0" applyNumberFormat="1" applyFont="1" applyFill="1" applyBorder="1" applyAlignment="1">
      <alignment vertical="center"/>
    </xf>
    <xf numFmtId="174" fontId="0" fillId="0" borderId="10" xfId="18" applyNumberFormat="1" applyFont="1" applyBorder="1" applyAlignment="1">
      <alignment vertical="center"/>
    </xf>
    <xf numFmtId="174" fontId="0" fillId="0" borderId="3" xfId="18" applyNumberFormat="1" applyFont="1" applyFill="1" applyBorder="1" applyAlignment="1">
      <alignment vertical="center"/>
    </xf>
    <xf numFmtId="0" fontId="0" fillId="0" borderId="26" xfId="0" applyFont="1" applyBorder="1" applyAlignment="1">
      <alignment horizontal="center" vertical="top" wrapText="1"/>
    </xf>
    <xf numFmtId="4" fontId="35" fillId="0" borderId="0" xfId="19" applyNumberFormat="1" applyFont="1" applyBorder="1" applyAlignment="1">
      <alignment horizontal="center" vertical="center" wrapText="1"/>
    </xf>
    <xf numFmtId="0" fontId="70" fillId="0" borderId="26" xfId="19" applyFont="1" applyBorder="1" applyAlignment="1">
      <alignment horizontal="center" vertical="center" wrapText="1"/>
    </xf>
    <xf numFmtId="9" fontId="28" fillId="2" borderId="26" xfId="19" applyNumberFormat="1" applyFont="1" applyFill="1" applyBorder="1" applyAlignment="1">
      <alignment horizontal="center" vertical="center" wrapText="1"/>
    </xf>
    <xf numFmtId="0" fontId="8" fillId="0" borderId="0" xfId="19" applyAlignment="1">
      <alignment vertical="top" wrapText="1"/>
    </xf>
    <xf numFmtId="4" fontId="35" fillId="0" borderId="26" xfId="19" applyNumberFormat="1" applyFont="1" applyBorder="1" applyAlignment="1">
      <alignment horizontal="center" vertical="center" wrapText="1"/>
    </xf>
    <xf numFmtId="0" fontId="17" fillId="21" borderId="0" xfId="0" applyFont="1" applyFill="1" applyAlignment="1">
      <alignment vertical="center"/>
    </xf>
    <xf numFmtId="9" fontId="35" fillId="0" borderId="26" xfId="19" applyNumberFormat="1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vertical="center" wrapText="1"/>
    </xf>
    <xf numFmtId="43" fontId="71" fillId="2" borderId="26" xfId="18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2" borderId="26" xfId="0" applyFont="1" applyFill="1" applyBorder="1" applyAlignment="1">
      <alignment vertical="center"/>
    </xf>
    <xf numFmtId="41" fontId="17" fillId="2" borderId="26" xfId="0" applyNumberFormat="1" applyFont="1" applyFill="1" applyBorder="1" applyAlignment="1">
      <alignment vertical="center"/>
    </xf>
    <xf numFmtId="0" fontId="17" fillId="2" borderId="26" xfId="0" applyNumberFormat="1" applyFont="1" applyFill="1" applyBorder="1" applyAlignment="1">
      <alignment horizontal="center" vertical="center"/>
    </xf>
    <xf numFmtId="0" fontId="17" fillId="5" borderId="13" xfId="0" applyNumberFormat="1" applyFont="1" applyFill="1" applyBorder="1" applyAlignment="1">
      <alignment horizontal="center" vertical="center" wrapText="1"/>
    </xf>
    <xf numFmtId="174" fontId="0" fillId="0" borderId="0" xfId="0" applyNumberFormat="1" applyFill="1" applyAlignment="1">
      <alignment vertical="center"/>
    </xf>
    <xf numFmtId="43" fontId="35" fillId="0" borderId="27" xfId="18" applyFont="1" applyBorder="1" applyAlignment="1">
      <alignment horizontal="center" vertical="center" wrapText="1"/>
    </xf>
    <xf numFmtId="0" fontId="35" fillId="3" borderId="26" xfId="19" applyFont="1" applyFill="1" applyBorder="1" applyAlignment="1" applyProtection="1">
      <alignment horizontal="center" vertical="center" wrapText="1"/>
      <protection locked="0"/>
    </xf>
    <xf numFmtId="0" fontId="28" fillId="3" borderId="26" xfId="19" applyFont="1" applyFill="1" applyBorder="1" applyAlignment="1">
      <alignment horizontal="center" vertical="center" wrapText="1"/>
    </xf>
    <xf numFmtId="43" fontId="0" fillId="0" borderId="26" xfId="18" applyFont="1" applyBorder="1"/>
    <xf numFmtId="0" fontId="8" fillId="0" borderId="0" xfId="19" applyAlignment="1">
      <alignment horizontal="center" vertical="top" wrapText="1"/>
    </xf>
    <xf numFmtId="0" fontId="18" fillId="2" borderId="1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0" fillId="2" borderId="0" xfId="0" applyFont="1" applyFill="1" applyAlignment="1">
      <alignment horizontal="left" vertical="center"/>
    </xf>
    <xf numFmtId="44" fontId="50" fillId="2" borderId="0" xfId="10" applyFont="1" applyFill="1" applyAlignment="1">
      <alignment horizontal="center" vertical="center"/>
    </xf>
    <xf numFmtId="0" fontId="51" fillId="2" borderId="0" xfId="0" applyNumberFormat="1" applyFont="1" applyFill="1" applyAlignment="1">
      <alignment horizontal="left" vertical="center"/>
    </xf>
    <xf numFmtId="41" fontId="18" fillId="2" borderId="7" xfId="0" applyNumberFormat="1" applyFont="1" applyFill="1" applyBorder="1" applyAlignment="1">
      <alignment horizontal="center" vertical="center" wrapText="1"/>
    </xf>
    <xf numFmtId="0" fontId="45" fillId="2" borderId="15" xfId="0" applyFont="1" applyFill="1" applyBorder="1" applyAlignment="1">
      <alignment horizontal="center" vertical="center"/>
    </xf>
    <xf numFmtId="0" fontId="17" fillId="2" borderId="13" xfId="0" applyNumberFormat="1" applyFont="1" applyFill="1" applyBorder="1" applyAlignment="1">
      <alignment horizontal="center" vertical="center"/>
    </xf>
    <xf numFmtId="41" fontId="17" fillId="2" borderId="33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3" fillId="2" borderId="7" xfId="0" applyNumberFormat="1" applyFont="1" applyFill="1" applyBorder="1" applyAlignment="1">
      <alignment horizontal="center" vertical="center" wrapText="1"/>
    </xf>
    <xf numFmtId="41" fontId="4" fillId="2" borderId="14" xfId="0" applyNumberFormat="1" applyFont="1" applyFill="1" applyBorder="1" applyAlignment="1">
      <alignment vertical="center"/>
    </xf>
    <xf numFmtId="41" fontId="4" fillId="2" borderId="12" xfId="0" applyNumberFormat="1" applyFont="1" applyFill="1" applyBorder="1" applyAlignment="1">
      <alignment vertical="center"/>
    </xf>
    <xf numFmtId="41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41" fontId="4" fillId="2" borderId="15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41" fontId="4" fillId="2" borderId="33" xfId="0" applyNumberFormat="1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4" fillId="5" borderId="13" xfId="0" applyNumberFormat="1" applyFont="1" applyFill="1" applyBorder="1" applyAlignment="1">
      <alignment horizontal="center" vertical="center"/>
    </xf>
    <xf numFmtId="41" fontId="4" fillId="5" borderId="33" xfId="0" applyNumberFormat="1" applyFont="1" applyFill="1" applyBorder="1" applyAlignment="1">
      <alignment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72" fillId="2" borderId="0" xfId="0" applyNumberFormat="1" applyFont="1" applyFill="1" applyAlignment="1">
      <alignment horizontal="left" vertical="center"/>
    </xf>
    <xf numFmtId="44" fontId="4" fillId="2" borderId="0" xfId="1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1" fontId="4" fillId="2" borderId="3" xfId="0" applyNumberFormat="1" applyFont="1" applyFill="1" applyBorder="1" applyAlignment="1">
      <alignment horizontal="center" vertical="center" wrapText="1"/>
    </xf>
    <xf numFmtId="41" fontId="4" fillId="2" borderId="7" xfId="0" applyNumberFormat="1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left" vertical="center"/>
    </xf>
    <xf numFmtId="44" fontId="33" fillId="13" borderId="0" xfId="10" applyFont="1" applyFill="1" applyAlignment="1">
      <alignment horizontal="center" vertical="center"/>
    </xf>
    <xf numFmtId="44" fontId="50" fillId="18" borderId="0" xfId="10" applyFont="1" applyFill="1" applyAlignment="1">
      <alignment horizontal="center" vertical="center"/>
    </xf>
    <xf numFmtId="41" fontId="17" fillId="2" borderId="12" xfId="0" applyNumberFormat="1" applyFont="1" applyFill="1" applyBorder="1" applyAlignment="1">
      <alignment horizontal="left" vertical="top"/>
    </xf>
    <xf numFmtId="41" fontId="17" fillId="2" borderId="12" xfId="0" applyNumberFormat="1" applyFont="1" applyFill="1" applyBorder="1" applyAlignment="1">
      <alignment horizontal="left" vertical="center"/>
    </xf>
    <xf numFmtId="41" fontId="17" fillId="22" borderId="15" xfId="0" applyNumberFormat="1" applyFont="1" applyFill="1" applyBorder="1" applyAlignment="1">
      <alignment horizontal="center" vertical="center"/>
    </xf>
    <xf numFmtId="0" fontId="17" fillId="22" borderId="15" xfId="0" applyFont="1" applyFill="1" applyBorder="1" applyAlignment="1">
      <alignment horizontal="center" vertical="center"/>
    </xf>
    <xf numFmtId="0" fontId="0" fillId="22" borderId="0" xfId="0" applyFill="1" applyAlignment="1">
      <alignment vertical="center"/>
    </xf>
    <xf numFmtId="0" fontId="17" fillId="22" borderId="12" xfId="0" applyFont="1" applyFill="1" applyBorder="1" applyAlignment="1">
      <alignment vertical="center" wrapText="1"/>
    </xf>
    <xf numFmtId="0" fontId="17" fillId="22" borderId="13" xfId="0" applyNumberFormat="1" applyFont="1" applyFill="1" applyBorder="1" applyAlignment="1">
      <alignment horizontal="center" vertical="center"/>
    </xf>
    <xf numFmtId="41" fontId="17" fillId="22" borderId="33" xfId="0" applyNumberFormat="1" applyFont="1" applyFill="1" applyBorder="1" applyAlignment="1">
      <alignment vertical="center"/>
    </xf>
    <xf numFmtId="41" fontId="17" fillId="22" borderId="12" xfId="0" applyNumberFormat="1" applyFont="1" applyFill="1" applyBorder="1" applyAlignment="1">
      <alignment vertical="center"/>
    </xf>
    <xf numFmtId="41" fontId="17" fillId="22" borderId="15" xfId="0" applyNumberFormat="1" applyFont="1" applyFill="1" applyBorder="1" applyAlignment="1">
      <alignment vertical="center"/>
    </xf>
    <xf numFmtId="0" fontId="0" fillId="22" borderId="26" xfId="0" applyFill="1" applyBorder="1" applyAlignment="1">
      <alignment horizontal="center" vertical="center"/>
    </xf>
    <xf numFmtId="0" fontId="0" fillId="22" borderId="26" xfId="0" applyFont="1" applyFill="1" applyBorder="1" applyAlignment="1">
      <alignment horizontal="left" vertical="center"/>
    </xf>
    <xf numFmtId="172" fontId="0" fillId="22" borderId="26" xfId="18" applyNumberFormat="1" applyFont="1" applyFill="1" applyBorder="1" applyAlignment="1">
      <alignment horizontal="center" vertical="center"/>
    </xf>
    <xf numFmtId="41" fontId="16" fillId="2" borderId="3" xfId="0" applyNumberFormat="1" applyFont="1" applyFill="1" applyBorder="1" applyAlignment="1">
      <alignment horizontal="right" vertical="center"/>
    </xf>
    <xf numFmtId="41" fontId="16" fillId="2" borderId="3" xfId="10" applyNumberFormat="1" applyFont="1" applyFill="1" applyBorder="1" applyAlignment="1">
      <alignment horizontal="center" vertical="center"/>
    </xf>
    <xf numFmtId="41" fontId="16" fillId="2" borderId="3" xfId="0" applyNumberFormat="1" applyFont="1" applyFill="1" applyBorder="1" applyAlignment="1">
      <alignment horizontal="left" vertical="center"/>
    </xf>
    <xf numFmtId="41" fontId="16" fillId="2" borderId="3" xfId="10" applyNumberFormat="1" applyFont="1" applyFill="1" applyBorder="1" applyAlignment="1">
      <alignment horizontal="left" vertical="center"/>
    </xf>
    <xf numFmtId="43" fontId="0" fillId="2" borderId="0" xfId="18" applyFont="1" applyFill="1" applyAlignment="1">
      <alignment vertical="center"/>
    </xf>
    <xf numFmtId="171" fontId="16" fillId="2" borderId="7" xfId="0" applyNumberFormat="1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18" fillId="2" borderId="12" xfId="0" applyFont="1" applyFill="1" applyBorder="1" applyAlignment="1">
      <alignment vertical="center"/>
    </xf>
    <xf numFmtId="0" fontId="0" fillId="23" borderId="26" xfId="0" applyFill="1" applyBorder="1" applyAlignment="1">
      <alignment vertical="center" wrapText="1"/>
    </xf>
    <xf numFmtId="0" fontId="0" fillId="23" borderId="26" xfId="0" applyFill="1" applyBorder="1" applyAlignment="1">
      <alignment horizontal="center"/>
    </xf>
    <xf numFmtId="173" fontId="0" fillId="23" borderId="26" xfId="0" applyNumberFormat="1" applyFill="1" applyBorder="1" applyAlignment="1">
      <alignment horizontal="center" vertical="center"/>
    </xf>
    <xf numFmtId="0" fontId="73" fillId="0" borderId="26" xfId="20" applyBorder="1" applyAlignment="1" applyProtection="1">
      <alignment horizontal="center" vertical="center" wrapText="1"/>
    </xf>
    <xf numFmtId="173" fontId="0" fillId="0" borderId="26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top" wrapText="1"/>
    </xf>
    <xf numFmtId="0" fontId="60" fillId="0" borderId="48" xfId="0" applyFont="1" applyBorder="1" applyAlignment="1">
      <alignment horizontal="center" vertical="center"/>
    </xf>
    <xf numFmtId="0" fontId="60" fillId="0" borderId="48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2" fillId="11" borderId="28" xfId="0" applyFont="1" applyFill="1" applyBorder="1" applyAlignment="1">
      <alignment horizontal="center" vertical="center" wrapText="1"/>
    </xf>
    <xf numFmtId="0" fontId="22" fillId="11" borderId="27" xfId="0" applyFont="1" applyFill="1" applyBorder="1" applyAlignment="1">
      <alignment horizontal="center" vertical="center" wrapText="1"/>
    </xf>
    <xf numFmtId="0" fontId="22" fillId="11" borderId="30" xfId="0" applyFont="1" applyFill="1" applyBorder="1" applyAlignment="1">
      <alignment horizontal="center" vertical="center" wrapText="1"/>
    </xf>
    <xf numFmtId="0" fontId="24" fillId="0" borderId="30" xfId="16" applyFont="1" applyBorder="1" applyAlignment="1">
      <alignment horizontal="center" vertical="center" wrapText="1"/>
    </xf>
    <xf numFmtId="0" fontId="24" fillId="0" borderId="28" xfId="16" applyFont="1" applyBorder="1" applyAlignment="1">
      <alignment horizontal="center" vertical="center" wrapText="1"/>
    </xf>
    <xf numFmtId="0" fontId="24" fillId="0" borderId="27" xfId="16" applyFont="1" applyBorder="1" applyAlignment="1">
      <alignment horizontal="center" vertical="center" wrapText="1"/>
    </xf>
    <xf numFmtId="0" fontId="22" fillId="0" borderId="30" xfId="19" applyFont="1" applyBorder="1" applyAlignment="1">
      <alignment horizontal="center" vertical="center" wrapText="1"/>
    </xf>
    <xf numFmtId="0" fontId="22" fillId="0" borderId="28" xfId="19" applyFont="1" applyBorder="1" applyAlignment="1">
      <alignment horizontal="center" vertical="center" wrapText="1"/>
    </xf>
    <xf numFmtId="0" fontId="22" fillId="0" borderId="27" xfId="19" applyFont="1" applyBorder="1" applyAlignment="1">
      <alignment horizontal="center" vertical="center" wrapText="1"/>
    </xf>
    <xf numFmtId="0" fontId="24" fillId="0" borderId="31" xfId="16" applyFont="1" applyBorder="1" applyAlignment="1">
      <alignment horizontal="center" vertical="center" wrapText="1"/>
    </xf>
    <xf numFmtId="0" fontId="24" fillId="0" borderId="44" xfId="16" applyFont="1" applyBorder="1" applyAlignment="1">
      <alignment horizontal="center" vertical="center" wrapText="1"/>
    </xf>
    <xf numFmtId="0" fontId="24" fillId="0" borderId="43" xfId="16" applyFont="1" applyBorder="1" applyAlignment="1">
      <alignment horizontal="center" vertical="center" wrapText="1"/>
    </xf>
    <xf numFmtId="0" fontId="24" fillId="12" borderId="30" xfId="0" applyFont="1" applyFill="1" applyBorder="1" applyAlignment="1" applyProtection="1">
      <alignment horizontal="center" vertical="center" wrapText="1"/>
      <protection locked="0"/>
    </xf>
    <xf numFmtId="0" fontId="24" fillId="12" borderId="28" xfId="0" applyFont="1" applyFill="1" applyBorder="1" applyAlignment="1" applyProtection="1">
      <alignment horizontal="center" vertical="center" wrapText="1"/>
      <protection locked="0"/>
    </xf>
    <xf numFmtId="0" fontId="24" fillId="12" borderId="27" xfId="0" applyFont="1" applyFill="1" applyBorder="1" applyAlignment="1" applyProtection="1">
      <alignment horizontal="center" vertical="center" wrapText="1"/>
      <protection locked="0"/>
    </xf>
    <xf numFmtId="0" fontId="22" fillId="11" borderId="37" xfId="0" applyFont="1" applyFill="1" applyBorder="1" applyAlignment="1">
      <alignment horizontal="center" vertical="center" wrapText="1"/>
    </xf>
    <xf numFmtId="0" fontId="22" fillId="11" borderId="36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3" fillId="12" borderId="30" xfId="0" applyFont="1" applyFill="1" applyBorder="1" applyAlignment="1" applyProtection="1">
      <alignment horizontal="center" vertical="center" wrapText="1"/>
      <protection locked="0"/>
    </xf>
    <xf numFmtId="0" fontId="23" fillId="12" borderId="28" xfId="0" applyFont="1" applyFill="1" applyBorder="1" applyAlignment="1" applyProtection="1">
      <alignment horizontal="center" vertical="center" wrapText="1"/>
      <protection locked="0"/>
    </xf>
    <xf numFmtId="0" fontId="23" fillId="12" borderId="27" xfId="0" applyFont="1" applyFill="1" applyBorder="1" applyAlignment="1" applyProtection="1">
      <alignment horizontal="center" vertical="center" wrapText="1"/>
      <protection locked="0"/>
    </xf>
    <xf numFmtId="0" fontId="63" fillId="16" borderId="30" xfId="0" applyFont="1" applyFill="1" applyBorder="1" applyAlignment="1" applyProtection="1">
      <alignment horizontal="center" vertical="center" wrapText="1"/>
      <protection locked="0"/>
    </xf>
    <xf numFmtId="0" fontId="63" fillId="16" borderId="28" xfId="0" applyFont="1" applyFill="1" applyBorder="1" applyAlignment="1" applyProtection="1">
      <alignment horizontal="center" vertical="center" wrapText="1"/>
      <protection locked="0"/>
    </xf>
    <xf numFmtId="0" fontId="63" fillId="16" borderId="27" xfId="0" applyFont="1" applyFill="1" applyBorder="1" applyAlignment="1" applyProtection="1">
      <alignment horizontal="center" vertical="center" wrapText="1"/>
      <protection locked="0"/>
    </xf>
    <xf numFmtId="0" fontId="22" fillId="12" borderId="29" xfId="0" applyFont="1" applyFill="1" applyBorder="1" applyAlignment="1" applyProtection="1">
      <alignment horizontal="center" vertical="center" wrapText="1"/>
      <protection locked="0"/>
    </xf>
    <xf numFmtId="0" fontId="22" fillId="12" borderId="31" xfId="0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22" fillId="12" borderId="43" xfId="0" applyFont="1" applyFill="1" applyBorder="1" applyAlignment="1" applyProtection="1">
      <alignment horizontal="center" vertical="center" wrapText="1"/>
      <protection locked="0"/>
    </xf>
    <xf numFmtId="0" fontId="24" fillId="0" borderId="30" xfId="19" applyFont="1" applyBorder="1" applyAlignment="1">
      <alignment horizontal="center" vertical="center" wrapText="1"/>
    </xf>
    <xf numFmtId="0" fontId="24" fillId="0" borderId="28" xfId="19" applyFont="1" applyBorder="1" applyAlignment="1">
      <alignment horizontal="center" vertical="center" wrapText="1"/>
    </xf>
    <xf numFmtId="0" fontId="24" fillId="0" borderId="27" xfId="19" applyFont="1" applyBorder="1" applyAlignment="1">
      <alignment horizontal="center" vertical="center" wrapText="1"/>
    </xf>
    <xf numFmtId="0" fontId="24" fillId="0" borderId="26" xfId="19" applyFont="1" applyBorder="1" applyAlignment="1">
      <alignment horizontal="center" vertical="center" wrapText="1"/>
    </xf>
    <xf numFmtId="0" fontId="22" fillId="11" borderId="26" xfId="0" applyFont="1" applyFill="1" applyBorder="1" applyAlignment="1">
      <alignment horizontal="center" vertical="center" wrapText="1"/>
    </xf>
    <xf numFmtId="0" fontId="22" fillId="12" borderId="26" xfId="0" applyFont="1" applyFill="1" applyBorder="1" applyAlignment="1" applyProtection="1">
      <alignment horizontal="center" vertical="center" wrapText="1"/>
      <protection locked="0"/>
    </xf>
    <xf numFmtId="0" fontId="68" fillId="0" borderId="26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28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 wrapText="1"/>
    </xf>
    <xf numFmtId="0" fontId="67" fillId="0" borderId="30" xfId="19" applyFont="1" applyFill="1" applyBorder="1" applyAlignment="1">
      <alignment horizontal="center" vertical="center" wrapText="1"/>
    </xf>
    <xf numFmtId="0" fontId="67" fillId="0" borderId="28" xfId="19" applyFont="1" applyFill="1" applyBorder="1" applyAlignment="1">
      <alignment horizontal="center" vertical="center" wrapText="1"/>
    </xf>
    <xf numFmtId="0" fontId="67" fillId="0" borderId="27" xfId="19" applyFont="1" applyFill="1" applyBorder="1" applyAlignment="1">
      <alignment horizontal="center" vertical="center" wrapText="1"/>
    </xf>
    <xf numFmtId="0" fontId="22" fillId="9" borderId="13" xfId="19" applyFont="1" applyFill="1" applyBorder="1" applyAlignment="1" applyProtection="1">
      <alignment horizontal="left" vertical="center" wrapText="1"/>
      <protection locked="0"/>
    </xf>
    <xf numFmtId="0" fontId="24" fillId="10" borderId="37" xfId="19" applyFont="1" applyFill="1" applyBorder="1" applyAlignment="1">
      <alignment horizontal="center" vertical="center" wrapText="1"/>
    </xf>
    <xf numFmtId="0" fontId="24" fillId="10" borderId="16" xfId="19" applyFont="1" applyFill="1" applyBorder="1" applyAlignment="1">
      <alignment horizontal="center" vertical="center" wrapText="1"/>
    </xf>
    <xf numFmtId="0" fontId="24" fillId="10" borderId="36" xfId="19" applyFont="1" applyFill="1" applyBorder="1" applyAlignment="1">
      <alignment horizontal="center" vertical="center" wrapText="1"/>
    </xf>
    <xf numFmtId="0" fontId="24" fillId="11" borderId="37" xfId="0" applyFont="1" applyFill="1" applyBorder="1" applyAlignment="1">
      <alignment horizontal="center" vertical="center" wrapText="1"/>
    </xf>
    <xf numFmtId="0" fontId="24" fillId="11" borderId="16" xfId="0" applyFont="1" applyFill="1" applyBorder="1" applyAlignment="1">
      <alignment horizontal="center" vertical="center" wrapText="1"/>
    </xf>
    <xf numFmtId="0" fontId="24" fillId="11" borderId="36" xfId="0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24" fillId="11" borderId="30" xfId="0" applyFont="1" applyFill="1" applyBorder="1" applyAlignment="1">
      <alignment horizontal="center" vertical="center" wrapText="1"/>
    </xf>
    <xf numFmtId="0" fontId="24" fillId="11" borderId="28" xfId="0" applyFont="1" applyFill="1" applyBorder="1" applyAlignment="1">
      <alignment horizontal="center" vertical="center" wrapText="1"/>
    </xf>
    <xf numFmtId="0" fontId="24" fillId="11" borderId="27" xfId="0" applyFont="1" applyFill="1" applyBorder="1" applyAlignment="1">
      <alignment horizontal="center" vertical="center" wrapText="1"/>
    </xf>
    <xf numFmtId="0" fontId="24" fillId="12" borderId="29" xfId="0" applyFont="1" applyFill="1" applyBorder="1" applyAlignment="1" applyProtection="1">
      <alignment horizontal="center" vertical="center" wrapText="1"/>
      <protection locked="0"/>
    </xf>
    <xf numFmtId="0" fontId="24" fillId="12" borderId="31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4" fillId="12" borderId="43" xfId="0" applyFont="1" applyFill="1" applyBorder="1" applyAlignment="1" applyProtection="1">
      <alignment horizontal="center" vertical="center" wrapText="1"/>
      <protection locked="0"/>
    </xf>
    <xf numFmtId="0" fontId="24" fillId="0" borderId="30" xfId="19" applyFont="1" applyFill="1" applyBorder="1" applyAlignment="1">
      <alignment horizontal="center" vertical="center" wrapText="1"/>
    </xf>
    <xf numFmtId="0" fontId="24" fillId="0" borderId="28" xfId="19" applyFont="1" applyFill="1" applyBorder="1" applyAlignment="1">
      <alignment horizontal="center" vertical="center" wrapText="1"/>
    </xf>
    <xf numFmtId="0" fontId="24" fillId="0" borderId="27" xfId="19" applyFont="1" applyFill="1" applyBorder="1" applyAlignment="1">
      <alignment horizontal="center" vertical="center" wrapText="1"/>
    </xf>
    <xf numFmtId="0" fontId="22" fillId="9" borderId="0" xfId="19" applyFont="1" applyFill="1" applyBorder="1" applyAlignment="1" applyProtection="1">
      <alignment horizontal="left" vertical="top" wrapText="1"/>
      <protection locked="0"/>
    </xf>
    <xf numFmtId="0" fontId="24" fillId="0" borderId="26" xfId="19" applyFont="1" applyFill="1" applyBorder="1" applyAlignment="1">
      <alignment horizontal="center" vertical="center" wrapText="1"/>
    </xf>
    <xf numFmtId="0" fontId="58" fillId="0" borderId="0" xfId="19" applyFont="1" applyAlignment="1">
      <alignment horizontal="left" vertical="center" wrapText="1"/>
    </xf>
    <xf numFmtId="0" fontId="22" fillId="8" borderId="13" xfId="19" applyFont="1" applyFill="1" applyBorder="1" applyAlignment="1">
      <alignment horizontal="left" vertical="top" wrapText="1"/>
    </xf>
    <xf numFmtId="0" fontId="22" fillId="9" borderId="13" xfId="16" applyFont="1" applyFill="1" applyBorder="1" applyAlignment="1" applyProtection="1">
      <alignment horizontal="left" vertical="top" wrapText="1"/>
      <protection locked="0"/>
    </xf>
    <xf numFmtId="0" fontId="22" fillId="0" borderId="30" xfId="16" applyFont="1" applyBorder="1" applyAlignment="1">
      <alignment horizontal="center" vertical="center" wrapText="1"/>
    </xf>
    <xf numFmtId="0" fontId="22" fillId="0" borderId="28" xfId="16" applyFont="1" applyBorder="1" applyAlignment="1">
      <alignment horizontal="center" vertical="center" wrapText="1"/>
    </xf>
    <xf numFmtId="0" fontId="22" fillId="0" borderId="27" xfId="16" applyFont="1" applyBorder="1" applyAlignment="1">
      <alignment horizontal="center" vertical="center" wrapText="1"/>
    </xf>
    <xf numFmtId="0" fontId="66" fillId="0" borderId="26" xfId="0" applyFont="1" applyFill="1" applyBorder="1" applyAlignment="1">
      <alignment horizontal="center" vertical="center" wrapText="1"/>
    </xf>
    <xf numFmtId="0" fontId="64" fillId="0" borderId="26" xfId="19" applyFont="1" applyBorder="1" applyAlignment="1">
      <alignment horizontal="center" vertical="center" wrapText="1"/>
    </xf>
    <xf numFmtId="0" fontId="62" fillId="0" borderId="26" xfId="19" applyFont="1" applyBorder="1" applyAlignment="1">
      <alignment horizontal="center" vertical="center" wrapText="1"/>
    </xf>
    <xf numFmtId="0" fontId="24" fillId="10" borderId="37" xfId="19" applyFont="1" applyFill="1" applyBorder="1" applyAlignment="1">
      <alignment horizontal="center" vertical="top"/>
    </xf>
    <xf numFmtId="0" fontId="24" fillId="10" borderId="16" xfId="19" applyFont="1" applyFill="1" applyBorder="1" applyAlignment="1">
      <alignment horizontal="center" vertical="top"/>
    </xf>
    <xf numFmtId="0" fontId="24" fillId="10" borderId="36" xfId="19" applyFont="1" applyFill="1" applyBorder="1" applyAlignment="1">
      <alignment horizontal="center" vertical="top"/>
    </xf>
    <xf numFmtId="0" fontId="20" fillId="8" borderId="0" xfId="19" applyFont="1" applyFill="1" applyBorder="1" applyAlignment="1">
      <alignment horizontal="center"/>
    </xf>
    <xf numFmtId="0" fontId="22" fillId="8" borderId="0" xfId="19" applyFont="1" applyFill="1" applyBorder="1" applyAlignment="1">
      <alignment horizontal="left" vertical="top"/>
    </xf>
    <xf numFmtId="0" fontId="29" fillId="10" borderId="37" xfId="19" applyFont="1" applyFill="1" applyBorder="1" applyAlignment="1">
      <alignment horizontal="center" vertical="center"/>
    </xf>
    <xf numFmtId="0" fontId="29" fillId="10" borderId="16" xfId="19" applyFont="1" applyFill="1" applyBorder="1" applyAlignment="1">
      <alignment horizontal="center" vertical="center"/>
    </xf>
    <xf numFmtId="0" fontId="29" fillId="10" borderId="36" xfId="19" applyFont="1" applyFill="1" applyBorder="1" applyAlignment="1">
      <alignment horizontal="center" vertical="center"/>
    </xf>
    <xf numFmtId="0" fontId="65" fillId="0" borderId="26" xfId="19" applyFont="1" applyBorder="1" applyAlignment="1">
      <alignment horizontal="center" vertical="center" wrapText="1"/>
    </xf>
    <xf numFmtId="0" fontId="24" fillId="0" borderId="26" xfId="16" applyFont="1" applyBorder="1" applyAlignment="1">
      <alignment horizontal="center" vertical="center" wrapText="1"/>
    </xf>
    <xf numFmtId="0" fontId="59" fillId="8" borderId="0" xfId="16" applyFont="1" applyFill="1" applyBorder="1" applyAlignment="1">
      <alignment horizontal="center" vertical="top" wrapText="1"/>
    </xf>
    <xf numFmtId="0" fontId="22" fillId="9" borderId="13" xfId="16" applyFont="1" applyFill="1" applyBorder="1" applyAlignment="1" applyProtection="1">
      <alignment horizontal="left" vertical="top"/>
      <protection locked="0"/>
    </xf>
  </cellXfs>
  <cellStyles count="21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Hipervínculo" xfId="20" builtinId="8"/>
    <cellStyle name="Millares" xfId="18" builtinId="3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Normal 3 2" xfId="19"/>
    <cellStyle name="Porcentual" xfId="17" builtinId="5"/>
    <cellStyle name="Währung [0]_Hoja1" xfId="6"/>
    <cellStyle name="Währung_Hoja1" xfId="7"/>
  </cellStyles>
  <dxfs count="21">
    <dxf>
      <font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z val="14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z val="14"/>
      </font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 * #,##0.00_ ;_ * \-#,##0.0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</dxfs>
  <tableStyles count="0" defaultTableStyle="TableStyleMedium9" defaultPivotStyle="PivotStyleLight16"/>
  <colors>
    <mruColors>
      <color rgb="FFCCCCFF"/>
      <color rgb="FFFFFF66"/>
      <color rgb="FF800000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style val="27"/>
  <c:chart>
    <c:title>
      <c:tx>
        <c:rich>
          <a:bodyPr/>
          <a:lstStyle/>
          <a:p>
            <a:pPr>
              <a:defRPr lang="es-HN"/>
            </a:pPr>
            <a:r>
              <a:rPr lang="en-US"/>
              <a:t>Contrataciones</a:t>
            </a: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resumen'!$C$37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resumen'!$B$38:$B$54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resumen'!$C$38:$C$54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hape val="box"/>
        <c:axId val="108116608"/>
        <c:axId val="109691264"/>
        <c:axId val="0"/>
      </c:bar3DChart>
      <c:catAx>
        <c:axId val="108116608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9691264"/>
        <c:crosses val="autoZero"/>
        <c:auto val="1"/>
        <c:lblAlgn val="ctr"/>
        <c:lblOffset val="100"/>
      </c:catAx>
      <c:valAx>
        <c:axId val="10969126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811660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9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de Oficina</a:t>
            </a: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resumen'!$C$66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resumen'!$B$67:$B$76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resumen'!$C$67:$C$76</c:f>
              <c:numCache>
                <c:formatCode>_ * #,##0_ ;_ * \-#,##0_ ;_ * "-"??_ ;_ @_ 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15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hape val="box"/>
        <c:axId val="109857792"/>
        <c:axId val="109863680"/>
        <c:axId val="0"/>
      </c:bar3DChart>
      <c:catAx>
        <c:axId val="109857792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9863680"/>
        <c:crosses val="autoZero"/>
        <c:auto val="1"/>
        <c:lblAlgn val="ctr"/>
        <c:lblOffset val="100"/>
      </c:catAx>
      <c:valAx>
        <c:axId val="1098636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985779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Tecnológico</a:t>
            </a:r>
          </a:p>
        </c:rich>
      </c:tx>
      <c:layout>
        <c:manualLayout>
          <c:xMode val="edge"/>
          <c:yMode val="edge"/>
          <c:x val="0.36702800625758336"/>
          <c:y val="2.6016260162601636E-2"/>
        </c:manualLayout>
      </c:layout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resumen'!$C$83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resumen'!$B$84:$B$100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 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resumen'!$C$84:$C$100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hape val="box"/>
        <c:axId val="109898752"/>
        <c:axId val="109908736"/>
        <c:axId val="0"/>
      </c:bar3DChart>
      <c:catAx>
        <c:axId val="109898752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9908736"/>
        <c:crosses val="autoZero"/>
        <c:auto val="1"/>
        <c:lblAlgn val="ctr"/>
        <c:lblOffset val="100"/>
      </c:catAx>
      <c:valAx>
        <c:axId val="1099087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10989875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8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956930</xdr:colOff>
      <xdr:row>3</xdr:row>
      <xdr:rowOff>124046</xdr:rowOff>
    </xdr:from>
    <xdr:to>
      <xdr:col>11</xdr:col>
      <xdr:colOff>973593</xdr:colOff>
      <xdr:row>8</xdr:row>
      <xdr:rowOff>181892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5953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948074</xdr:colOff>
      <xdr:row>4</xdr:row>
      <xdr:rowOff>53163</xdr:rowOff>
    </xdr:from>
    <xdr:to>
      <xdr:col>11</xdr:col>
      <xdr:colOff>1383</xdr:colOff>
      <xdr:row>9</xdr:row>
      <xdr:rowOff>122084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074" y="248093"/>
          <a:ext cx="2346965" cy="1486596"/>
        </a:xfrm>
        <a:prstGeom prst="rect">
          <a:avLst/>
        </a:prstGeom>
      </xdr:spPr>
    </xdr:pic>
    <xdr:clientData/>
  </xdr:twoCellAnchor>
  <xdr:oneCellAnchor>
    <xdr:from>
      <xdr:col>9</xdr:col>
      <xdr:colOff>948074</xdr:colOff>
      <xdr:row>51</xdr:row>
      <xdr:rowOff>0</xdr:rowOff>
    </xdr:from>
    <xdr:ext cx="2253709" cy="1516721"/>
    <xdr:pic>
      <xdr:nvPicPr>
        <xdr:cNvPr id="4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253188"/>
          <a:ext cx="2253709" cy="1516721"/>
        </a:xfrm>
        <a:prstGeom prst="rect">
          <a:avLst/>
        </a:prstGeom>
      </xdr:spPr>
    </xdr:pic>
    <xdr:clientData/>
  </xdr:oneCellAnchor>
  <xdr:oneCellAnchor>
    <xdr:from>
      <xdr:col>9</xdr:col>
      <xdr:colOff>948074</xdr:colOff>
      <xdr:row>102</xdr:row>
      <xdr:rowOff>0</xdr:rowOff>
    </xdr:from>
    <xdr:ext cx="2253709" cy="1516721"/>
    <xdr:pic>
      <xdr:nvPicPr>
        <xdr:cNvPr id="6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10949763"/>
          <a:ext cx="2253709" cy="1516721"/>
        </a:xfrm>
        <a:prstGeom prst="rect">
          <a:avLst/>
        </a:prstGeom>
      </xdr:spPr>
    </xdr:pic>
    <xdr:clientData/>
  </xdr:oneCellAnchor>
  <xdr:oneCellAnchor>
    <xdr:from>
      <xdr:col>9</xdr:col>
      <xdr:colOff>948074</xdr:colOff>
      <xdr:row>148</xdr:row>
      <xdr:rowOff>0</xdr:rowOff>
    </xdr:from>
    <xdr:ext cx="2253709" cy="1516721"/>
    <xdr:pic>
      <xdr:nvPicPr>
        <xdr:cNvPr id="8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22002750"/>
          <a:ext cx="2253709" cy="1516721"/>
        </a:xfrm>
        <a:prstGeom prst="rect">
          <a:avLst/>
        </a:prstGeom>
      </xdr:spPr>
    </xdr:pic>
    <xdr:clientData/>
  </xdr:oneCellAnchor>
  <xdr:oneCellAnchor>
    <xdr:from>
      <xdr:col>9</xdr:col>
      <xdr:colOff>948074</xdr:colOff>
      <xdr:row>190</xdr:row>
      <xdr:rowOff>0</xdr:rowOff>
    </xdr:from>
    <xdr:ext cx="2253709" cy="1516721"/>
    <xdr:pic>
      <xdr:nvPicPr>
        <xdr:cNvPr id="7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31070550"/>
          <a:ext cx="2253709" cy="1516721"/>
        </a:xfrm>
        <a:prstGeom prst="rect">
          <a:avLst/>
        </a:prstGeom>
      </xdr:spPr>
    </xdr:pic>
    <xdr:clientData/>
  </xdr:oneCellAnchor>
  <xdr:oneCellAnchor>
    <xdr:from>
      <xdr:col>9</xdr:col>
      <xdr:colOff>948074</xdr:colOff>
      <xdr:row>193</xdr:row>
      <xdr:rowOff>0</xdr:rowOff>
    </xdr:from>
    <xdr:ext cx="2253709" cy="1516721"/>
    <xdr:pic>
      <xdr:nvPicPr>
        <xdr:cNvPr id="9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66360675"/>
          <a:ext cx="2253709" cy="1516721"/>
        </a:xfrm>
        <a:prstGeom prst="rect">
          <a:avLst/>
        </a:prstGeom>
      </xdr:spPr>
    </xdr:pic>
    <xdr:clientData/>
  </xdr:oneCellAnchor>
  <xdr:oneCellAnchor>
    <xdr:from>
      <xdr:col>9</xdr:col>
      <xdr:colOff>948074</xdr:colOff>
      <xdr:row>238</xdr:row>
      <xdr:rowOff>0</xdr:rowOff>
    </xdr:from>
    <xdr:ext cx="2253709" cy="1516721"/>
    <xdr:pic>
      <xdr:nvPicPr>
        <xdr:cNvPr id="10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66360675"/>
          <a:ext cx="2253709" cy="1516721"/>
        </a:xfrm>
        <a:prstGeom prst="rect">
          <a:avLst/>
        </a:prstGeom>
      </xdr:spPr>
    </xdr:pic>
    <xdr:clientData/>
  </xdr:oneCellAnchor>
  <xdr:oneCellAnchor>
    <xdr:from>
      <xdr:col>9</xdr:col>
      <xdr:colOff>948074</xdr:colOff>
      <xdr:row>242</xdr:row>
      <xdr:rowOff>0</xdr:rowOff>
    </xdr:from>
    <xdr:ext cx="2253709" cy="1516721"/>
    <xdr:pic>
      <xdr:nvPicPr>
        <xdr:cNvPr id="11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574" y="74361675"/>
          <a:ext cx="2253709" cy="1516721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1825260</xdr:colOff>
      <xdr:row>3</xdr:row>
      <xdr:rowOff>124046</xdr:rowOff>
    </xdr:from>
    <xdr:to>
      <xdr:col>12</xdr:col>
      <xdr:colOff>891</xdr:colOff>
      <xdr:row>10</xdr:row>
      <xdr:rowOff>130944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0120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1842977</xdr:colOff>
      <xdr:row>4</xdr:row>
      <xdr:rowOff>239233</xdr:rowOff>
    </xdr:from>
    <xdr:to>
      <xdr:col>12</xdr:col>
      <xdr:colOff>16663</xdr:colOff>
      <xdr:row>12</xdr:row>
      <xdr:rowOff>53416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3442" y="434163"/>
          <a:ext cx="2346965" cy="148659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744280</xdr:colOff>
      <xdr:row>3</xdr:row>
      <xdr:rowOff>106326</xdr:rowOff>
    </xdr:from>
    <xdr:to>
      <xdr:col>16</xdr:col>
      <xdr:colOff>725501</xdr:colOff>
      <xdr:row>10</xdr:row>
      <xdr:rowOff>108794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0117" y="106326"/>
          <a:ext cx="2346965" cy="1486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569741</xdr:colOff>
      <xdr:row>37</xdr:row>
      <xdr:rowOff>157383</xdr:rowOff>
    </xdr:from>
    <xdr:to>
      <xdr:col>8</xdr:col>
      <xdr:colOff>342313</xdr:colOff>
      <xdr:row>50</xdr:row>
      <xdr:rowOff>118990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63</xdr:row>
      <xdr:rowOff>140970</xdr:rowOff>
    </xdr:from>
    <xdr:to>
      <xdr:col>9</xdr:col>
      <xdr:colOff>0</xdr:colOff>
      <xdr:row>77</xdr:row>
      <xdr:rowOff>30480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657860</xdr:colOff>
      <xdr:row>82</xdr:row>
      <xdr:rowOff>3810</xdr:rowOff>
    </xdr:from>
    <xdr:to>
      <xdr:col>9</xdr:col>
      <xdr:colOff>612140</xdr:colOff>
      <xdr:row>96</xdr:row>
      <xdr:rowOff>25400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0.16607</cdr:x>
      <cdr:y>0.1751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0.8147</cdr:x>
      <cdr:y>3.40424E-7</cdr:y>
    </cdr:from>
    <cdr:to>
      <cdr:x>0.98958</cdr:x>
      <cdr:y>0.18288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7311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0.157</cdr:x>
      <cdr:y>0.17154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0.82482</cdr:x>
      <cdr:y>3.33503E-7</cdr:y>
    </cdr:from>
    <cdr:to>
      <cdr:x>0.99015</cdr:x>
      <cdr:y>0.17916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550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0.13171</cdr:x>
      <cdr:y>0.13171</cdr:y>
    </cdr:to>
    <cdr:pic>
      <cdr:nvPicPr>
        <cdr:cNvPr id="4" name="3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0.8613</cdr:x>
      <cdr:y>2.56066E-7</cdr:y>
    </cdr:from>
    <cdr:to>
      <cdr:x>1</cdr:x>
      <cdr:y>0.13756</cdr:y>
    </cdr:to>
    <cdr:pic>
      <cdr:nvPicPr>
        <cdr:cNvPr id="5" name="4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2964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121920</xdr:rowOff>
    </xdr:from>
    <xdr:to>
      <xdr:col>2</xdr:col>
      <xdr:colOff>1254447</xdr:colOff>
      <xdr:row>9</xdr:row>
      <xdr:rowOff>328356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8</xdr:col>
      <xdr:colOff>2004060</xdr:colOff>
      <xdr:row>2</xdr:row>
      <xdr:rowOff>121920</xdr:rowOff>
    </xdr:from>
    <xdr:to>
      <xdr:col>10</xdr:col>
      <xdr:colOff>6197</xdr:colOff>
      <xdr:row>9</xdr:row>
      <xdr:rowOff>328356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932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0</xdr:row>
      <xdr:rowOff>0</xdr:rowOff>
    </xdr:from>
    <xdr:to>
      <xdr:col>24</xdr:col>
      <xdr:colOff>2131700</xdr:colOff>
      <xdr:row>9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2380" y="0"/>
          <a:ext cx="2026925" cy="1283879"/>
        </a:xfrm>
        <a:prstGeom prst="rect">
          <a:avLst/>
        </a:prstGeom>
      </xdr:spPr>
    </xdr:pic>
    <xdr:clientData/>
  </xdr:twoCellAnchor>
  <xdr:twoCellAnchor editAs="oneCell">
    <xdr:from>
      <xdr:col>40</xdr:col>
      <xdr:colOff>434340</xdr:colOff>
      <xdr:row>3</xdr:row>
      <xdr:rowOff>83820</xdr:rowOff>
    </xdr:from>
    <xdr:to>
      <xdr:col>41</xdr:col>
      <xdr:colOff>1215395</xdr:colOff>
      <xdr:row>9</xdr:row>
      <xdr:rowOff>270419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6440" y="266700"/>
          <a:ext cx="2026925" cy="1283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12</xdr:col>
      <xdr:colOff>241940</xdr:colOff>
      <xdr:row>7</xdr:row>
      <xdr:rowOff>175956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3160" y="0"/>
          <a:ext cx="2346965" cy="148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2159000</xdr:colOff>
      <xdr:row>0</xdr:row>
      <xdr:rowOff>0</xdr:rowOff>
    </xdr:from>
    <xdr:to>
      <xdr:col>11</xdr:col>
      <xdr:colOff>614321</xdr:colOff>
      <xdr:row>8</xdr:row>
      <xdr:rowOff>107739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5357" y="0"/>
          <a:ext cx="2346965" cy="14865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18137</xdr:colOff>
      <xdr:row>3</xdr:row>
      <xdr:rowOff>72572</xdr:rowOff>
    </xdr:from>
    <xdr:to>
      <xdr:col>10</xdr:col>
      <xdr:colOff>841102</xdr:colOff>
      <xdr:row>8</xdr:row>
      <xdr:rowOff>180311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0566" y="72572"/>
          <a:ext cx="2346965" cy="14865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7" displayName="Tabla17" ref="B3:C15" totalsRowShown="0" headerRowDxfId="20" dataDxfId="19">
  <autoFilter ref="B3:C15"/>
  <tableColumns count="2">
    <tableColumn id="1" name="Descripción" dataDxfId="18"/>
    <tableColumn id="2" name="Monto" dataDxfId="17" dataCellStyle="Millares"/>
  </tableColumns>
  <tableStyleInfo name="TableStyleDark3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7:D55" totalsRowShown="0" headerRowDxfId="16" dataDxfId="15">
  <autoFilter ref="B37:D55"/>
  <tableColumns count="3">
    <tableColumn id="1" name="Descripción" dataDxfId="14"/>
    <tableColumn id="2" name="Cantidad" dataDxfId="13" dataCellStyle="Millares"/>
    <tableColumn id="3" name="Montos" dataDxfId="12">
      <calculatedColumnFormula>SUMIF('2. CONTRATACION DE PERSONAL'!C:C,'2. CONTRATACION DE PERSONAL'!$C$17,'2. CONTRATACION DE PERSONAL'!G:G)</calculatedColumnFormula>
    </tableColumn>
  </tableColumns>
  <tableStyleInfo name="TableStyleDark4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6:D78" totalsRowShown="0" headerRowDxfId="11" dataDxfId="10">
  <autoFilter ref="B66:D78"/>
  <tableColumns count="3">
    <tableColumn id="1" name="Descripción" dataDxfId="9"/>
    <tableColumn id="2" name="Cantidad" dataDxfId="8" dataCellStyle="Millares"/>
    <tableColumn id="3" name="Montos" dataDxfId="7">
      <calculatedColumnFormula>SUMIF('3. EQUIPO DE OFICINA'!$C:$C,'Cuadro resumen'!$B$67:$B$76,'3. EQUIPO DE OFICINA'!$F:$F)</calculatedColumnFormula>
    </tableColumn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83:D101" totalsRowShown="0" headerRowDxfId="6">
  <autoFilter ref="B83:D101"/>
  <tableColumns count="3">
    <tableColumn id="1" name="Descripción " dataDxfId="5"/>
    <tableColumn id="2" name="Cantidad" dataDxfId="4" dataCellStyle="Millares"/>
    <tableColumn id="3" name="Montos" dataDxfId="3">
      <calculatedColumnFormula>SUMIF('4. EQUIPO TECNOLÓGICOS'!$C:$C,'Cuadro resumen'!$B$84:$B$100,'4. EQUIPO TECNOLÓGICOS'!F:F)</calculatedColumnFormula>
    </tableColumn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>
      <c r="B2" s="31" t="s">
        <v>30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536"/>
      <c r="U2" s="536"/>
      <c r="V2" s="536"/>
      <c r="W2" s="536"/>
      <c r="X2" s="536"/>
      <c r="Y2" s="536"/>
      <c r="Z2" s="536"/>
      <c r="AA2" s="536"/>
      <c r="AB2" s="536"/>
      <c r="AC2" s="536" t="s">
        <v>25</v>
      </c>
      <c r="AD2" s="536"/>
      <c r="AE2" s="536"/>
      <c r="AF2" s="536"/>
      <c r="AG2" s="536"/>
      <c r="AH2" s="536"/>
      <c r="AI2" s="536"/>
      <c r="AJ2" s="536"/>
    </row>
    <row r="3" spans="2:36" ht="16.5" customHeight="1">
      <c r="B3" s="31" t="s">
        <v>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536"/>
      <c r="U3" s="536"/>
      <c r="V3" s="536"/>
      <c r="W3" s="536"/>
      <c r="X3" s="536"/>
      <c r="Y3" s="536"/>
      <c r="Z3" s="536"/>
      <c r="AA3" s="536"/>
      <c r="AB3" s="536"/>
      <c r="AC3" s="536" t="s">
        <v>7</v>
      </c>
      <c r="AD3" s="536"/>
      <c r="AE3" s="536"/>
      <c r="AF3" s="536"/>
      <c r="AG3" s="536"/>
      <c r="AH3" s="536"/>
      <c r="AI3" s="536"/>
      <c r="AJ3" s="536"/>
    </row>
    <row r="4" spans="2:36" ht="12.75" customHeight="1">
      <c r="B4" s="31" t="s">
        <v>36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536"/>
      <c r="U4" s="536"/>
      <c r="V4" s="536"/>
      <c r="W4" s="536"/>
      <c r="X4" s="536"/>
      <c r="Y4" s="536"/>
      <c r="Z4" s="536"/>
      <c r="AA4" s="536"/>
      <c r="AB4" s="536"/>
      <c r="AC4" s="536" t="s">
        <v>36</v>
      </c>
      <c r="AD4" s="536"/>
      <c r="AE4" s="536"/>
      <c r="AF4" s="536"/>
      <c r="AG4" s="536"/>
      <c r="AH4" s="536"/>
      <c r="AI4" s="536"/>
      <c r="AJ4" s="536"/>
    </row>
    <row r="5" spans="2:36" ht="15.75">
      <c r="B5" s="2"/>
      <c r="C5" s="2"/>
      <c r="D5" s="2"/>
    </row>
    <row r="6" spans="2:36" ht="16.5" thickBot="1">
      <c r="B6" s="2"/>
      <c r="C6" s="2"/>
      <c r="D6" s="2"/>
    </row>
    <row r="7" spans="2:36" ht="75.75" customHeight="1">
      <c r="B7" s="531" t="s">
        <v>20</v>
      </c>
      <c r="C7" s="531" t="s">
        <v>38</v>
      </c>
      <c r="D7" s="531" t="s">
        <v>39</v>
      </c>
      <c r="E7" s="533" t="s">
        <v>40</v>
      </c>
      <c r="F7" s="531" t="s">
        <v>37</v>
      </c>
      <c r="G7" s="533" t="s">
        <v>9</v>
      </c>
      <c r="H7" s="535" t="s">
        <v>0</v>
      </c>
      <c r="I7" s="535" t="s">
        <v>8</v>
      </c>
      <c r="J7" s="535" t="s">
        <v>16</v>
      </c>
      <c r="K7" s="535"/>
      <c r="L7" s="535" t="s">
        <v>13</v>
      </c>
      <c r="M7" s="535"/>
      <c r="N7" s="535"/>
      <c r="O7" s="535"/>
      <c r="P7" s="535"/>
      <c r="Q7" s="535"/>
      <c r="R7" s="535"/>
      <c r="S7" s="535"/>
      <c r="T7" s="531" t="s">
        <v>14</v>
      </c>
      <c r="U7" s="535" t="s">
        <v>18</v>
      </c>
      <c r="V7" s="535" t="s">
        <v>26</v>
      </c>
      <c r="W7" s="535"/>
      <c r="X7" s="535" t="s">
        <v>15</v>
      </c>
      <c r="Y7" s="535" t="s">
        <v>17</v>
      </c>
      <c r="Z7" s="535"/>
      <c r="AA7" s="535" t="s">
        <v>22</v>
      </c>
      <c r="AB7" s="535" t="s">
        <v>32</v>
      </c>
      <c r="AC7" s="537" t="s">
        <v>31</v>
      </c>
      <c r="AD7" s="537"/>
      <c r="AE7" s="537"/>
      <c r="AF7" s="537"/>
      <c r="AG7" s="535" t="s">
        <v>28</v>
      </c>
      <c r="AH7" s="535" t="s">
        <v>29</v>
      </c>
      <c r="AI7" s="535" t="s">
        <v>1</v>
      </c>
      <c r="AJ7" s="535" t="s">
        <v>2</v>
      </c>
    </row>
    <row r="8" spans="2:36" ht="15.75" customHeight="1">
      <c r="B8" s="532"/>
      <c r="C8" s="532"/>
      <c r="D8" s="532"/>
      <c r="E8" s="534"/>
      <c r="F8" s="532"/>
      <c r="G8" s="534"/>
      <c r="H8" s="530"/>
      <c r="I8" s="530"/>
      <c r="J8" s="530" t="s">
        <v>33</v>
      </c>
      <c r="K8" s="530" t="s">
        <v>19</v>
      </c>
      <c r="L8" s="538" t="s">
        <v>3</v>
      </c>
      <c r="M8" s="538"/>
      <c r="N8" s="538" t="s">
        <v>4</v>
      </c>
      <c r="O8" s="538"/>
      <c r="P8" s="538" t="s">
        <v>5</v>
      </c>
      <c r="Q8" s="538"/>
      <c r="R8" s="538" t="s">
        <v>6</v>
      </c>
      <c r="S8" s="538"/>
      <c r="T8" s="532"/>
      <c r="U8" s="530"/>
      <c r="V8" s="530" t="s">
        <v>23</v>
      </c>
      <c r="W8" s="530" t="s">
        <v>21</v>
      </c>
      <c r="X8" s="530"/>
      <c r="Y8" s="530" t="s">
        <v>23</v>
      </c>
      <c r="Z8" s="530" t="s">
        <v>21</v>
      </c>
      <c r="AA8" s="530"/>
      <c r="AB8" s="530"/>
      <c r="AC8" s="14" t="s">
        <v>3</v>
      </c>
      <c r="AD8" s="14" t="s">
        <v>4</v>
      </c>
      <c r="AE8" s="14" t="s">
        <v>5</v>
      </c>
      <c r="AF8" s="14" t="s">
        <v>6</v>
      </c>
      <c r="AG8" s="530"/>
      <c r="AH8" s="530"/>
      <c r="AI8" s="530"/>
      <c r="AJ8" s="530"/>
    </row>
    <row r="9" spans="2:36" ht="78.75">
      <c r="B9" s="532"/>
      <c r="C9" s="532"/>
      <c r="D9" s="532"/>
      <c r="E9" s="534"/>
      <c r="F9" s="532"/>
      <c r="G9" s="534"/>
      <c r="H9" s="530"/>
      <c r="I9" s="530"/>
      <c r="J9" s="530"/>
      <c r="K9" s="530"/>
      <c r="L9" s="30" t="s">
        <v>11</v>
      </c>
      <c r="M9" s="30" t="s">
        <v>12</v>
      </c>
      <c r="N9" s="30" t="s">
        <v>11</v>
      </c>
      <c r="O9" s="30" t="s">
        <v>12</v>
      </c>
      <c r="P9" s="30" t="s">
        <v>11</v>
      </c>
      <c r="Q9" s="30" t="s">
        <v>12</v>
      </c>
      <c r="R9" s="30" t="s">
        <v>11</v>
      </c>
      <c r="S9" s="30" t="s">
        <v>12</v>
      </c>
      <c r="T9" s="532"/>
      <c r="U9" s="530"/>
      <c r="V9" s="530"/>
      <c r="W9" s="530"/>
      <c r="X9" s="530"/>
      <c r="Y9" s="530"/>
      <c r="Z9" s="530"/>
      <c r="AA9" s="530"/>
      <c r="AB9" s="530"/>
      <c r="AC9" s="14" t="s">
        <v>24</v>
      </c>
      <c r="AD9" s="14" t="s">
        <v>24</v>
      </c>
      <c r="AE9" s="14" t="s">
        <v>24</v>
      </c>
      <c r="AF9" s="14" t="s">
        <v>24</v>
      </c>
      <c r="AG9" s="530"/>
      <c r="AH9" s="530"/>
      <c r="AI9" s="530"/>
      <c r="AJ9" s="530"/>
    </row>
    <row r="10" spans="2:36" ht="136.5" customHeight="1">
      <c r="B10" s="37"/>
      <c r="C10" s="37"/>
      <c r="D10" s="37"/>
      <c r="E10" s="38"/>
      <c r="F10" s="39" t="s">
        <v>93</v>
      </c>
      <c r="G10" s="38" t="s">
        <v>102</v>
      </c>
      <c r="H10" s="40"/>
      <c r="I10" s="41"/>
      <c r="J10" s="42"/>
      <c r="K10" s="43"/>
      <c r="L10" s="44"/>
      <c r="M10" s="33"/>
      <c r="N10" s="44"/>
      <c r="O10" s="33"/>
      <c r="P10" s="44"/>
      <c r="Q10" s="33"/>
      <c r="R10" s="44"/>
      <c r="S10" s="33"/>
      <c r="T10" s="32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>
      <c r="B11" s="37"/>
      <c r="C11" s="37"/>
      <c r="D11" s="37"/>
      <c r="E11" s="38"/>
      <c r="F11" s="38" t="s">
        <v>95</v>
      </c>
      <c r="G11" s="38"/>
      <c r="H11" s="40"/>
      <c r="I11" s="41"/>
      <c r="J11" s="42"/>
      <c r="K11" s="43"/>
      <c r="L11" s="44"/>
      <c r="M11" s="33"/>
      <c r="N11" s="44"/>
      <c r="O11" s="33"/>
      <c r="P11" s="44"/>
      <c r="Q11" s="33"/>
      <c r="R11" s="44"/>
      <c r="S11" s="33"/>
      <c r="T11" s="32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>
      <c r="B12" s="37"/>
      <c r="C12" s="37"/>
      <c r="D12" s="37"/>
      <c r="E12" s="38"/>
      <c r="F12" s="38" t="s">
        <v>96</v>
      </c>
      <c r="G12" s="38"/>
      <c r="H12" s="40"/>
      <c r="I12" s="41"/>
      <c r="J12" s="42"/>
      <c r="K12" s="43"/>
      <c r="L12" s="44"/>
      <c r="M12" s="33"/>
      <c r="N12" s="44"/>
      <c r="O12" s="33"/>
      <c r="P12" s="44"/>
      <c r="Q12" s="33"/>
      <c r="R12" s="44"/>
      <c r="S12" s="33"/>
      <c r="T12" s="32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>
      <c r="B13" s="37"/>
      <c r="C13" s="37"/>
      <c r="D13" s="37"/>
      <c r="E13" s="38"/>
      <c r="F13" s="38" t="s">
        <v>96</v>
      </c>
      <c r="G13" s="38"/>
      <c r="H13" s="40"/>
      <c r="I13" s="41"/>
      <c r="J13" s="42"/>
      <c r="K13" s="43"/>
      <c r="L13" s="44"/>
      <c r="M13" s="33"/>
      <c r="N13" s="44"/>
      <c r="O13" s="33"/>
      <c r="P13" s="44"/>
      <c r="Q13" s="33"/>
      <c r="R13" s="44"/>
      <c r="S13" s="33"/>
      <c r="T13" s="32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>
      <c r="B14" s="37"/>
      <c r="C14" s="37"/>
      <c r="D14" s="37"/>
      <c r="E14" s="38"/>
      <c r="F14" s="38" t="s">
        <v>96</v>
      </c>
      <c r="G14" s="38"/>
      <c r="H14" s="40"/>
      <c r="I14" s="41"/>
      <c r="J14" s="42"/>
      <c r="K14" s="43"/>
      <c r="L14" s="44"/>
      <c r="M14" s="44"/>
      <c r="N14" s="44"/>
      <c r="O14" s="44"/>
      <c r="P14" s="44"/>
      <c r="Q14" s="44"/>
      <c r="R14" s="44"/>
      <c r="S14" s="45"/>
      <c r="T14" s="32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>
      <c r="B15" s="37"/>
      <c r="C15" s="37"/>
      <c r="D15" s="37"/>
      <c r="E15" s="38"/>
      <c r="F15" s="38" t="s">
        <v>97</v>
      </c>
      <c r="G15" s="38"/>
      <c r="H15" s="40"/>
      <c r="I15" s="41"/>
      <c r="J15" s="42"/>
      <c r="K15" s="43"/>
      <c r="L15" s="44"/>
      <c r="M15" s="44"/>
      <c r="N15" s="44"/>
      <c r="O15" s="44"/>
      <c r="P15" s="44"/>
      <c r="Q15" s="44"/>
      <c r="R15" s="44"/>
      <c r="S15" s="45"/>
      <c r="T15" s="32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>
      <c r="B16" s="37"/>
      <c r="C16" s="37"/>
      <c r="D16" s="37"/>
      <c r="E16" s="38"/>
      <c r="F16" s="38" t="s">
        <v>97</v>
      </c>
      <c r="G16" s="38"/>
      <c r="H16" s="40"/>
      <c r="I16" s="41"/>
      <c r="J16" s="42"/>
      <c r="K16" s="43"/>
      <c r="L16" s="44"/>
      <c r="M16" s="44"/>
      <c r="N16" s="44"/>
      <c r="O16" s="44"/>
      <c r="P16" s="44"/>
      <c r="Q16" s="44"/>
      <c r="R16" s="44"/>
      <c r="S16" s="45"/>
      <c r="T16" s="32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>
      <c r="B17" s="37"/>
      <c r="C17" s="37"/>
      <c r="D17" s="37"/>
      <c r="E17" s="38"/>
      <c r="F17" s="38" t="s">
        <v>97</v>
      </c>
      <c r="G17" s="38"/>
      <c r="H17" s="40"/>
      <c r="I17" s="41"/>
      <c r="J17" s="42"/>
      <c r="K17" s="43"/>
      <c r="L17" s="44"/>
      <c r="M17" s="44"/>
      <c r="N17" s="44"/>
      <c r="O17" s="44"/>
      <c r="P17" s="44"/>
      <c r="Q17" s="44"/>
      <c r="R17" s="44"/>
      <c r="S17" s="45"/>
      <c r="T17" s="32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>
      <c r="B18" s="37"/>
      <c r="C18" s="37"/>
      <c r="D18" s="37"/>
      <c r="E18" s="38"/>
      <c r="F18" s="38" t="s">
        <v>98</v>
      </c>
      <c r="G18" s="41"/>
      <c r="H18" s="40"/>
      <c r="I18" s="41"/>
      <c r="J18" s="42"/>
      <c r="K18" s="43"/>
      <c r="L18" s="44"/>
      <c r="M18" s="44"/>
      <c r="N18" s="44"/>
      <c r="O18" s="44"/>
      <c r="P18" s="44"/>
      <c r="Q18" s="44"/>
      <c r="R18" s="44"/>
      <c r="S18" s="45"/>
      <c r="T18" s="3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>
      <c r="B19" s="46"/>
      <c r="C19" s="46"/>
      <c r="D19" s="46"/>
      <c r="E19" s="40"/>
      <c r="F19" s="63" t="s">
        <v>99</v>
      </c>
      <c r="G19" s="47"/>
      <c r="H19" s="40"/>
      <c r="I19" s="40"/>
      <c r="J19" s="43"/>
      <c r="K19" s="42"/>
      <c r="L19" s="44"/>
      <c r="M19" s="44"/>
      <c r="N19" s="44"/>
      <c r="O19" s="44"/>
      <c r="P19" s="44"/>
      <c r="Q19" s="44"/>
      <c r="R19" s="44"/>
      <c r="S19" s="44"/>
      <c r="T19" s="3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>
      <c r="A20" s="8"/>
      <c r="B20" s="46"/>
      <c r="C20" s="46"/>
      <c r="D20" s="46"/>
      <c r="E20" s="38"/>
      <c r="F20" s="38" t="s">
        <v>99</v>
      </c>
      <c r="G20" s="47"/>
      <c r="H20" s="41"/>
      <c r="I20" s="41"/>
      <c r="J20" s="42"/>
      <c r="K20" s="42"/>
      <c r="L20" s="44"/>
      <c r="M20" s="44"/>
      <c r="N20" s="44"/>
      <c r="O20" s="44"/>
      <c r="P20" s="44"/>
      <c r="Q20" s="44"/>
      <c r="R20" s="44"/>
      <c r="S20" s="44"/>
      <c r="T20" s="32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>
      <c r="B21" s="48"/>
      <c r="C21" s="48"/>
      <c r="D21" s="48"/>
      <c r="E21" s="41"/>
      <c r="F21" s="41"/>
      <c r="G21" s="41"/>
      <c r="H21" s="41"/>
      <c r="I21" s="41"/>
      <c r="J21" s="42"/>
      <c r="K21" s="42"/>
      <c r="L21" s="44"/>
      <c r="M21" s="44"/>
      <c r="N21" s="44"/>
      <c r="O21" s="44"/>
      <c r="P21" s="44"/>
      <c r="Q21" s="44"/>
      <c r="R21" s="44"/>
      <c r="S21" s="45"/>
      <c r="T21" s="3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>
      <c r="B22" s="48"/>
      <c r="C22" s="48"/>
      <c r="D22" s="48"/>
      <c r="E22" s="38"/>
      <c r="F22" s="38"/>
      <c r="G22" s="41"/>
      <c r="H22" s="41"/>
      <c r="I22" s="41"/>
      <c r="J22" s="42"/>
      <c r="K22" s="42"/>
      <c r="L22" s="44"/>
      <c r="M22" s="44"/>
      <c r="N22" s="44"/>
      <c r="O22" s="44"/>
      <c r="P22" s="44"/>
      <c r="Q22" s="44"/>
      <c r="R22" s="44"/>
      <c r="S22" s="45"/>
      <c r="T22" s="3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>
      <c r="A23" s="8"/>
      <c r="B23" s="48"/>
      <c r="C23" s="48"/>
      <c r="D23" s="48"/>
      <c r="E23" s="41"/>
      <c r="F23" s="41"/>
      <c r="G23" s="41"/>
      <c r="H23" s="41"/>
      <c r="I23" s="41"/>
      <c r="J23" s="42"/>
      <c r="K23" s="42"/>
      <c r="L23" s="44"/>
      <c r="M23" s="44"/>
      <c r="N23" s="44"/>
      <c r="O23" s="44"/>
      <c r="P23" s="44"/>
      <c r="Q23" s="44"/>
      <c r="R23" s="44"/>
      <c r="S23" s="45"/>
      <c r="T23" s="3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>
      <c r="B24" s="48"/>
      <c r="C24" s="48"/>
      <c r="D24" s="48"/>
      <c r="E24" s="38"/>
      <c r="F24" s="38"/>
      <c r="G24" s="41"/>
      <c r="H24" s="41"/>
      <c r="I24" s="41"/>
      <c r="J24" s="42"/>
      <c r="K24" s="42"/>
      <c r="L24" s="44"/>
      <c r="M24" s="44"/>
      <c r="N24" s="44"/>
      <c r="O24" s="44"/>
      <c r="P24" s="44"/>
      <c r="Q24" s="44"/>
      <c r="R24" s="44"/>
      <c r="S24" s="45"/>
      <c r="T24" s="3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>
      <c r="B25" s="49"/>
      <c r="C25" s="49"/>
      <c r="D25" s="49"/>
      <c r="E25" s="38"/>
      <c r="F25" s="38"/>
      <c r="G25" s="41"/>
      <c r="H25" s="41"/>
      <c r="I25" s="41"/>
      <c r="J25" s="42"/>
      <c r="K25" s="42"/>
      <c r="L25" s="49"/>
      <c r="M25" s="49"/>
      <c r="N25" s="49"/>
      <c r="O25" s="49"/>
      <c r="P25" s="49"/>
      <c r="Q25" s="44"/>
      <c r="R25" s="44"/>
      <c r="S25" s="45"/>
      <c r="T25" s="3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>
      <c r="B26" s="37"/>
      <c r="C26" s="37"/>
      <c r="D26" s="37"/>
      <c r="E26" s="50"/>
      <c r="F26" s="50"/>
      <c r="G26" s="41"/>
      <c r="H26" s="41"/>
      <c r="I26" s="41"/>
      <c r="J26" s="42"/>
      <c r="K26" s="42"/>
      <c r="L26" s="44"/>
      <c r="M26" s="44"/>
      <c r="N26" s="44"/>
      <c r="O26" s="44"/>
      <c r="P26" s="44"/>
      <c r="Q26" s="44"/>
      <c r="R26" s="44"/>
      <c r="S26" s="45"/>
      <c r="T26" s="33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>
      <c r="B27" s="51"/>
      <c r="C27" s="51"/>
      <c r="D27" s="51"/>
      <c r="E27" s="38"/>
      <c r="F27" s="38"/>
      <c r="G27" s="47"/>
      <c r="H27" s="41"/>
      <c r="I27" s="41"/>
      <c r="J27" s="42"/>
      <c r="K27" s="42"/>
      <c r="L27" s="44"/>
      <c r="M27" s="44"/>
      <c r="N27" s="44"/>
      <c r="O27" s="44"/>
      <c r="P27" s="44"/>
      <c r="Q27" s="44"/>
      <c r="R27" s="44"/>
      <c r="S27" s="45"/>
      <c r="T27" s="33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>
      <c r="B28" s="51"/>
      <c r="C28" s="51"/>
      <c r="D28" s="51"/>
      <c r="E28" s="38"/>
      <c r="F28" s="38"/>
      <c r="G28" s="41"/>
      <c r="H28" s="41"/>
      <c r="I28" s="41"/>
      <c r="J28" s="42"/>
      <c r="K28" s="42"/>
      <c r="L28" s="44"/>
      <c r="M28" s="44"/>
      <c r="N28" s="44"/>
      <c r="O28" s="44"/>
      <c r="P28" s="44"/>
      <c r="Q28" s="44"/>
      <c r="R28" s="44"/>
      <c r="S28" s="45"/>
      <c r="T28" s="33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>
      <c r="B29" s="51"/>
      <c r="C29" s="51"/>
      <c r="D29" s="51"/>
      <c r="E29" s="38"/>
      <c r="F29" s="38"/>
      <c r="G29" s="41"/>
      <c r="H29" s="52"/>
      <c r="I29" s="52"/>
      <c r="J29" s="53"/>
      <c r="K29" s="54"/>
      <c r="L29" s="44"/>
      <c r="M29" s="44"/>
      <c r="N29" s="44"/>
      <c r="O29" s="44"/>
      <c r="P29" s="44"/>
      <c r="Q29" s="44"/>
      <c r="R29" s="44"/>
      <c r="S29" s="44"/>
      <c r="T29" s="34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>
      <c r="B30" s="55"/>
      <c r="C30" s="55"/>
      <c r="D30" s="55"/>
      <c r="E30" s="56"/>
      <c r="F30" s="56"/>
      <c r="G30" s="57"/>
      <c r="H30" s="58"/>
      <c r="I30" s="59"/>
      <c r="J30" s="60"/>
      <c r="K30" s="60"/>
      <c r="L30" s="61"/>
      <c r="M30" s="61"/>
      <c r="N30" s="61"/>
      <c r="O30" s="61"/>
      <c r="P30" s="61"/>
      <c r="Q30" s="61"/>
      <c r="R30" s="61"/>
      <c r="S30" s="62"/>
      <c r="T30" s="35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>
      <c r="B31" s="3"/>
      <c r="C31" s="3"/>
      <c r="D31" s="3"/>
      <c r="E31" s="10"/>
      <c r="F31" s="10"/>
      <c r="G31" s="4"/>
      <c r="H31" s="4"/>
      <c r="I31" s="5"/>
      <c r="J31" s="528" t="s">
        <v>10</v>
      </c>
      <c r="K31" s="529"/>
      <c r="L31" s="526"/>
      <c r="M31" s="527"/>
      <c r="N31" s="526"/>
      <c r="O31" s="527"/>
      <c r="P31" s="526"/>
      <c r="Q31" s="527"/>
      <c r="R31" s="526"/>
      <c r="S31" s="527"/>
      <c r="T31" s="36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>
      <c r="B32" s="6"/>
      <c r="C32" s="6"/>
      <c r="D32" s="6"/>
      <c r="E32" s="10"/>
      <c r="F32" s="10"/>
    </row>
    <row r="36" spans="13:19">
      <c r="S36" s="7"/>
    </row>
    <row r="39" spans="13:19">
      <c r="S39" s="7"/>
    </row>
    <row r="40" spans="13:19">
      <c r="S40" s="7"/>
    </row>
    <row r="42" spans="13:19">
      <c r="M42" s="7"/>
      <c r="N42" s="7"/>
      <c r="O42" s="7"/>
      <c r="P42" s="7"/>
      <c r="Q42" s="7"/>
      <c r="R42" s="7"/>
    </row>
    <row r="44" spans="13:19">
      <c r="M44" s="7"/>
      <c r="N44" s="7"/>
      <c r="O44" s="7"/>
      <c r="P44" s="7"/>
    </row>
    <row r="45" spans="13:19">
      <c r="S45" s="7"/>
    </row>
    <row r="47" spans="13:19">
      <c r="S47" s="7"/>
    </row>
    <row r="52" spans="12:16">
      <c r="L52" s="7"/>
      <c r="M52" s="7"/>
      <c r="N52" s="7"/>
      <c r="O52" s="7"/>
      <c r="P52" s="7"/>
    </row>
    <row r="53" spans="12:16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AB7:AB9"/>
    <mergeCell ref="AA7:AA9"/>
    <mergeCell ref="T7:T9"/>
    <mergeCell ref="Y7:Z7"/>
    <mergeCell ref="Z8:Z9"/>
    <mergeCell ref="Y8:Y9"/>
    <mergeCell ref="L7:S7"/>
    <mergeCell ref="L8:M8"/>
    <mergeCell ref="N8:O8"/>
    <mergeCell ref="P8:Q8"/>
    <mergeCell ref="R8:S8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UI52"/>
  <sheetViews>
    <sheetView showGridLines="0" topLeftCell="A4" zoomScale="90" zoomScaleNormal="90" workbookViewId="0">
      <selection activeCell="A10" sqref="A10:XFD10"/>
    </sheetView>
  </sheetViews>
  <sheetFormatPr baseColWidth="10" defaultColWidth="11.5703125" defaultRowHeight="15"/>
  <cols>
    <col min="1" max="1" width="1.85546875" style="84" customWidth="1"/>
    <col min="2" max="2" width="7.85546875" style="84" customWidth="1"/>
    <col min="3" max="3" width="46.7109375" style="84" bestFit="1" customWidth="1"/>
    <col min="4" max="4" width="26.85546875" style="84" bestFit="1" customWidth="1"/>
    <col min="5" max="5" width="13.85546875" style="84" customWidth="1"/>
    <col min="6" max="6" width="21.85546875" style="84" customWidth="1"/>
    <col min="7" max="7" width="16.5703125" style="74" customWidth="1"/>
    <col min="8" max="8" width="18.28515625" style="84" customWidth="1"/>
    <col min="9" max="9" width="43.28515625" style="84" customWidth="1"/>
    <col min="10" max="10" width="28.140625" style="84" bestFit="1" customWidth="1"/>
    <col min="11" max="11" width="19.85546875" style="84" bestFit="1" customWidth="1"/>
    <col min="12" max="12" width="12.7109375" style="84" bestFit="1" customWidth="1"/>
    <col min="13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21" t="s">
        <v>1379</v>
      </c>
      <c r="E2" s="121" t="s">
        <v>1381</v>
      </c>
      <c r="F2" s="121" t="s">
        <v>492</v>
      </c>
      <c r="G2" s="159" t="s">
        <v>1382</v>
      </c>
      <c r="H2" s="121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O2" s="121" t="s">
        <v>1389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</row>
    <row r="4" spans="1:555" ht="15.75" thickBot="1"/>
    <row r="5" spans="1:555" ht="27" thickBot="1">
      <c r="C5" s="85" t="s">
        <v>405</v>
      </c>
      <c r="D5" s="198">
        <f>SUMIF(C:C,$C$10,D:D)</f>
        <v>100000</v>
      </c>
    </row>
    <row r="6" spans="1:555">
      <c r="C6" s="106"/>
      <c r="D6" s="106"/>
      <c r="E6" s="106"/>
      <c r="F6" s="106"/>
      <c r="G6" s="75"/>
      <c r="H6" s="106"/>
      <c r="I6" s="106"/>
    </row>
    <row r="7" spans="1:555">
      <c r="C7" s="106"/>
      <c r="D7" s="106"/>
      <c r="E7" s="106"/>
      <c r="F7" s="106"/>
      <c r="G7" s="75"/>
      <c r="H7" s="106"/>
      <c r="I7" s="106"/>
    </row>
    <row r="8" spans="1:555">
      <c r="C8" s="106"/>
      <c r="D8" s="106"/>
      <c r="E8" s="106"/>
      <c r="F8" s="106"/>
      <c r="G8" s="75"/>
      <c r="H8" s="106"/>
      <c r="I8" s="106"/>
    </row>
    <row r="9" spans="1:555" ht="15.75" thickBot="1">
      <c r="C9" s="106"/>
      <c r="D9" s="106"/>
      <c r="E9" s="106"/>
      <c r="F9" s="106"/>
      <c r="G9" s="75"/>
      <c r="H9" s="106"/>
      <c r="I9" s="106"/>
      <c r="K9" s="176"/>
    </row>
    <row r="10" spans="1:555" s="461" customFormat="1" ht="15.75" thickBot="1">
      <c r="C10" s="519" t="s">
        <v>53</v>
      </c>
      <c r="D10" s="518">
        <f>SUM(F17:F51)</f>
        <v>100000</v>
      </c>
      <c r="F10" s="67"/>
      <c r="G10" s="76"/>
      <c r="H10" s="67"/>
      <c r="I10" s="67"/>
    </row>
    <row r="11" spans="1:555">
      <c r="B11" s="92"/>
      <c r="C11" s="67"/>
      <c r="D11" s="29"/>
      <c r="E11" s="92"/>
      <c r="F11" s="92"/>
      <c r="G11" s="92"/>
      <c r="H11" s="73"/>
      <c r="I11" s="73"/>
      <c r="J11" s="73"/>
      <c r="K11" s="111"/>
    </row>
    <row r="12" spans="1:555">
      <c r="B12" s="92"/>
      <c r="C12" s="67"/>
      <c r="D12" s="29"/>
      <c r="E12" s="92"/>
      <c r="F12" s="92"/>
      <c r="G12" s="92"/>
      <c r="H12" s="73"/>
      <c r="I12" s="73"/>
      <c r="J12" s="73"/>
      <c r="K12" s="111"/>
    </row>
    <row r="13" spans="1:555" ht="15.75">
      <c r="B13" s="92"/>
      <c r="C13" s="204" t="s">
        <v>409</v>
      </c>
      <c r="D13" s="205" t="str">
        <f>'Investigación Científica'!E11</f>
        <v>2.a.5.invest</v>
      </c>
      <c r="E13" s="92"/>
      <c r="F13" s="92"/>
      <c r="G13" s="92"/>
      <c r="H13" s="73"/>
      <c r="I13" s="73"/>
      <c r="J13" s="73"/>
      <c r="K13" s="111"/>
    </row>
    <row r="14" spans="1:555" ht="18.75">
      <c r="B14" s="92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Aplicar a dos becas básicas ante la DICU una para el área de agroindustria y otra para el área de Ciencias Sociales</v>
      </c>
      <c r="D14" s="29"/>
      <c r="E14" s="92"/>
      <c r="F14" s="92"/>
      <c r="G14" s="92"/>
      <c r="H14" s="73"/>
      <c r="I14" s="73"/>
      <c r="J14" s="73"/>
      <c r="K14" s="111"/>
    </row>
    <row r="15" spans="1:555" ht="15.75" thickBot="1">
      <c r="F15" s="92"/>
      <c r="G15" s="73"/>
      <c r="H15" s="73"/>
      <c r="I15" s="73"/>
    </row>
    <row r="16" spans="1:555" ht="30.75" thickBot="1">
      <c r="C16" s="128" t="s">
        <v>44</v>
      </c>
      <c r="D16" s="133" t="s">
        <v>55</v>
      </c>
      <c r="E16" s="135" t="s">
        <v>57</v>
      </c>
      <c r="F16" s="134" t="s">
        <v>27</v>
      </c>
      <c r="G16" s="132" t="s">
        <v>147</v>
      </c>
      <c r="H16" s="135" t="s">
        <v>46</v>
      </c>
      <c r="I16" s="132" t="s">
        <v>148</v>
      </c>
      <c r="J16" s="132" t="s">
        <v>428</v>
      </c>
      <c r="K16" s="132" t="s">
        <v>429</v>
      </c>
      <c r="L16" s="132" t="s">
        <v>485</v>
      </c>
    </row>
    <row r="17" spans="3:12">
      <c r="C17" s="140"/>
      <c r="D17" s="157"/>
      <c r="E17" s="114"/>
      <c r="F17" s="96">
        <f t="shared" ref="F17:F51" si="0">D17*E17</f>
        <v>0</v>
      </c>
      <c r="G17" s="160" t="s">
        <v>145</v>
      </c>
      <c r="H17" s="141" t="s">
        <v>1087</v>
      </c>
      <c r="I17" s="129" t="str">
        <f>VLOOKUP(H17,Presupuesto!$B$11:$C$565,2,0)</f>
        <v>BECAS</v>
      </c>
      <c r="J17" s="224" t="s">
        <v>1479</v>
      </c>
      <c r="K17" s="97" t="s">
        <v>412</v>
      </c>
      <c r="L17" s="97"/>
    </row>
    <row r="18" spans="3:12">
      <c r="C18" s="140"/>
      <c r="D18" s="157"/>
      <c r="E18" s="122"/>
      <c r="F18" s="96">
        <f t="shared" si="0"/>
        <v>0</v>
      </c>
      <c r="G18" s="160"/>
      <c r="H18" s="141" t="s">
        <v>1089</v>
      </c>
      <c r="I18" s="129" t="str">
        <f>VLOOKUP(H18,Presupuesto!$B$11:$C$565,2,0)</f>
        <v>BECAS ESTUDIANTES DE PREGRADO (PLAN REFORMA)</v>
      </c>
      <c r="J18" s="97" t="str">
        <f>$J$17</f>
        <v>Posgrado</v>
      </c>
      <c r="K18" s="97" t="s">
        <v>430</v>
      </c>
      <c r="L18" s="97"/>
    </row>
    <row r="19" spans="3:12">
      <c r="C19" s="140"/>
      <c r="D19" s="157"/>
      <c r="E19" s="122"/>
      <c r="F19" s="96">
        <f t="shared" si="0"/>
        <v>0</v>
      </c>
      <c r="G19" s="160"/>
      <c r="H19" s="141" t="s">
        <v>1091</v>
      </c>
      <c r="I19" s="129" t="str">
        <f>VLOOKUP(H19,Presupuesto!$B$11:$C$565,2,0)</f>
        <v>BECAS CONVENIO MINISTERIO SALUD -IHSS-UNAH</v>
      </c>
      <c r="J19" s="97" t="str">
        <f t="shared" ref="J19:J50" si="1">$J$17</f>
        <v>Posgrado</v>
      </c>
      <c r="K19" s="97" t="s">
        <v>430</v>
      </c>
      <c r="L19" s="97"/>
    </row>
    <row r="20" spans="3:12">
      <c r="C20" s="140"/>
      <c r="D20" s="157"/>
      <c r="E20" s="122"/>
      <c r="F20" s="96">
        <f t="shared" si="0"/>
        <v>0</v>
      </c>
      <c r="G20" s="160"/>
      <c r="H20" s="141" t="s">
        <v>1093</v>
      </c>
      <c r="I20" s="129" t="str">
        <f>VLOOKUP(H20,Presupuesto!$B$11:$C$565,2,0)</f>
        <v>BECAS DE ACTUALIZACION Y CAPACITACION DOCENTE</v>
      </c>
      <c r="J20" s="97" t="str">
        <f t="shared" si="1"/>
        <v>Posgrado</v>
      </c>
      <c r="K20" s="97" t="s">
        <v>430</v>
      </c>
      <c r="L20" s="97"/>
    </row>
    <row r="21" spans="3:12">
      <c r="C21" s="140"/>
      <c r="D21" s="157"/>
      <c r="E21" s="122"/>
      <c r="F21" s="96">
        <f t="shared" si="0"/>
        <v>0</v>
      </c>
      <c r="G21" s="160"/>
      <c r="H21" s="141" t="s">
        <v>1095</v>
      </c>
      <c r="I21" s="129" t="str">
        <f>VLOOKUP(H21,Presupuesto!$B$11:$C$565,2,0)</f>
        <v>BECAS EXCELENCIA ACADEMICA</v>
      </c>
      <c r="J21" s="97" t="str">
        <f t="shared" si="1"/>
        <v>Posgrado</v>
      </c>
      <c r="K21" s="97" t="s">
        <v>430</v>
      </c>
      <c r="L21" s="97"/>
    </row>
    <row r="22" spans="3:12">
      <c r="C22" s="140"/>
      <c r="D22" s="157"/>
      <c r="E22" s="122"/>
      <c r="F22" s="96">
        <f t="shared" si="0"/>
        <v>0</v>
      </c>
      <c r="G22" s="160"/>
      <c r="H22" s="141" t="s">
        <v>1097</v>
      </c>
      <c r="I22" s="129" t="str">
        <f>VLOOKUP(H22,Presupuesto!$B$11:$C$565,2,0)</f>
        <v>BECAS PARA HIJOS DE LOS TRABAJADORES</v>
      </c>
      <c r="J22" s="97" t="str">
        <f t="shared" si="1"/>
        <v>Posgrado</v>
      </c>
      <c r="K22" s="97" t="s">
        <v>419</v>
      </c>
      <c r="L22" s="97"/>
    </row>
    <row r="23" spans="3:12">
      <c r="C23" s="140"/>
      <c r="D23" s="157"/>
      <c r="E23" s="122"/>
      <c r="F23" s="96">
        <f t="shared" si="0"/>
        <v>0</v>
      </c>
      <c r="G23" s="160"/>
      <c r="H23" s="141" t="s">
        <v>1099</v>
      </c>
      <c r="I23" s="129" t="str">
        <f>VLOOKUP(H23,Presupuesto!$B$11:$C$565,2,0)</f>
        <v>BECAS POST GRADO ECONOMIA</v>
      </c>
      <c r="J23" s="97" t="str">
        <f t="shared" si="1"/>
        <v>Posgrado</v>
      </c>
      <c r="K23" s="97" t="s">
        <v>430</v>
      </c>
      <c r="L23" s="97"/>
    </row>
    <row r="24" spans="3:12">
      <c r="C24" s="140"/>
      <c r="D24" s="157"/>
      <c r="E24" s="122"/>
      <c r="F24" s="96">
        <f t="shared" si="0"/>
        <v>0</v>
      </c>
      <c r="G24" s="160"/>
      <c r="H24" s="141" t="s">
        <v>1101</v>
      </c>
      <c r="I24" s="129" t="str">
        <f>VLOOKUP(H24,Presupuesto!$B$11:$C$565,2,0)</f>
        <v>BECAS POST-GRADO DE TRABAJO SOCIAL</v>
      </c>
      <c r="J24" s="97" t="str">
        <f t="shared" si="1"/>
        <v>Posgrado</v>
      </c>
      <c r="K24" s="97" t="s">
        <v>430</v>
      </c>
      <c r="L24" s="97"/>
    </row>
    <row r="25" spans="3:12">
      <c r="C25" s="140"/>
      <c r="D25" s="157"/>
      <c r="E25" s="122"/>
      <c r="F25" s="96">
        <f t="shared" si="0"/>
        <v>0</v>
      </c>
      <c r="G25" s="160"/>
      <c r="H25" s="141" t="s">
        <v>1103</v>
      </c>
      <c r="I25" s="129" t="str">
        <f>VLOOKUP(H25,Presupuesto!$B$11:$C$565,2,0)</f>
        <v>BECAS PROFESIONALIZANTES DOCENTE (PLAN DE REFORMA)</v>
      </c>
      <c r="J25" s="97" t="str">
        <f t="shared" si="1"/>
        <v>Posgrado</v>
      </c>
      <c r="K25" s="97" t="s">
        <v>430</v>
      </c>
      <c r="L25" s="97"/>
    </row>
    <row r="26" spans="3:12">
      <c r="C26" s="140"/>
      <c r="D26" s="157"/>
      <c r="E26" s="122"/>
      <c r="F26" s="96">
        <f t="shared" si="0"/>
        <v>0</v>
      </c>
      <c r="G26" s="160"/>
      <c r="H26" s="141" t="s">
        <v>1105</v>
      </c>
      <c r="I26" s="129" t="str">
        <f>VLOOKUP(H26,Presupuesto!$B$11:$C$565,2,0)</f>
        <v>PRESTAMOS A ESTUDIANTES</v>
      </c>
      <c r="J26" s="97" t="str">
        <f t="shared" si="1"/>
        <v>Posgrado</v>
      </c>
      <c r="K26" s="97" t="s">
        <v>430</v>
      </c>
      <c r="L26" s="97"/>
    </row>
    <row r="27" spans="3:12">
      <c r="C27" s="140"/>
      <c r="D27" s="157"/>
      <c r="E27" s="122"/>
      <c r="F27" s="96">
        <f t="shared" si="0"/>
        <v>0</v>
      </c>
      <c r="G27" s="160"/>
      <c r="H27" s="141" t="s">
        <v>1107</v>
      </c>
      <c r="I27" s="129" t="str">
        <f>VLOOKUP(H27,Presupuesto!$B$11:$C$565,2,0)</f>
        <v>BECAS TALLERES EMPLEADOS A ESTUDIANTES</v>
      </c>
      <c r="J27" s="97" t="str">
        <f t="shared" si="1"/>
        <v>Posgrado</v>
      </c>
      <c r="K27" s="97" t="s">
        <v>430</v>
      </c>
      <c r="L27" s="97"/>
    </row>
    <row r="28" spans="3:12">
      <c r="C28" s="140"/>
      <c r="D28" s="157"/>
      <c r="E28" s="122"/>
      <c r="F28" s="96">
        <f t="shared" si="0"/>
        <v>0</v>
      </c>
      <c r="G28" s="160"/>
      <c r="H28" s="141" t="s">
        <v>1109</v>
      </c>
      <c r="I28" s="129" t="str">
        <f>VLOOKUP(H28,Presupuesto!$B$11:$C$565,2,0)</f>
        <v>BECAS EXTERNAS DE INVESTIGACION</v>
      </c>
      <c r="J28" s="97" t="str">
        <f t="shared" si="1"/>
        <v>Posgrado</v>
      </c>
      <c r="K28" s="97" t="s">
        <v>430</v>
      </c>
      <c r="L28" s="97"/>
    </row>
    <row r="29" spans="3:12">
      <c r="C29" s="140"/>
      <c r="D29" s="157"/>
      <c r="E29" s="122"/>
      <c r="F29" s="96">
        <f t="shared" si="0"/>
        <v>0</v>
      </c>
      <c r="G29" s="160"/>
      <c r="H29" s="141" t="s">
        <v>1111</v>
      </c>
      <c r="I29" s="129" t="str">
        <f>VLOOKUP(H29,Presupuesto!$B$11:$C$565,2,0)</f>
        <v>BECAS SUSTANTIVAS DE INVESTIGACIÓN</v>
      </c>
      <c r="J29" s="97" t="str">
        <f t="shared" si="1"/>
        <v>Posgrado</v>
      </c>
      <c r="K29" s="97" t="s">
        <v>430</v>
      </c>
      <c r="L29" s="97"/>
    </row>
    <row r="30" spans="3:12">
      <c r="C30" s="140"/>
      <c r="D30" s="157"/>
      <c r="E30" s="122"/>
      <c r="F30" s="96">
        <f t="shared" si="0"/>
        <v>0</v>
      </c>
      <c r="G30" s="160"/>
      <c r="H30" s="141" t="s">
        <v>1113</v>
      </c>
      <c r="I30" s="129" t="str">
        <f>VLOOKUP(H30,Presupuesto!$B$11:$C$565,2,0)</f>
        <v>BECAS DE INVEST, PARA ESTUD. DE PREGRADO</v>
      </c>
      <c r="J30" s="97" t="str">
        <f t="shared" si="1"/>
        <v>Posgrado</v>
      </c>
      <c r="K30" s="97" t="s">
        <v>430</v>
      </c>
      <c r="L30" s="97"/>
    </row>
    <row r="31" spans="3:12">
      <c r="C31" s="140"/>
      <c r="D31" s="157"/>
      <c r="E31" s="122"/>
      <c r="F31" s="96">
        <f t="shared" si="0"/>
        <v>0</v>
      </c>
      <c r="G31" s="160"/>
      <c r="H31" s="141" t="s">
        <v>1115</v>
      </c>
      <c r="I31" s="129" t="str">
        <f>VLOOKUP(H31,Presupuesto!$B$11:$C$565,2,0)</f>
        <v>BECAS DE INVEST. PARA DOC.DE POST-GRADO</v>
      </c>
      <c r="J31" s="97" t="str">
        <f t="shared" si="1"/>
        <v>Posgrado</v>
      </c>
      <c r="K31" s="97" t="s">
        <v>430</v>
      </c>
      <c r="L31" s="97" t="s">
        <v>1636</v>
      </c>
    </row>
    <row r="32" spans="3:12" ht="30">
      <c r="C32" s="447" t="s">
        <v>1951</v>
      </c>
      <c r="D32" s="157">
        <v>2</v>
      </c>
      <c r="E32" s="122">
        <v>50000</v>
      </c>
      <c r="F32" s="96">
        <f t="shared" si="0"/>
        <v>100000</v>
      </c>
      <c r="G32" s="160" t="s">
        <v>1467</v>
      </c>
      <c r="H32" s="141" t="s">
        <v>1117</v>
      </c>
      <c r="I32" s="129" t="str">
        <f>VLOOKUP(H32,Presupuesto!$B$11:$C$565,2,0)</f>
        <v>BECAS BÁSICAS DE INVESTIGACIÓN</v>
      </c>
      <c r="J32" s="97" t="s">
        <v>1380</v>
      </c>
      <c r="K32" s="97" t="s">
        <v>412</v>
      </c>
      <c r="L32" s="97"/>
    </row>
    <row r="33" spans="3:12">
      <c r="C33" s="140"/>
      <c r="D33" s="157"/>
      <c r="E33" s="122"/>
      <c r="F33" s="96">
        <f t="shared" si="0"/>
        <v>0</v>
      </c>
      <c r="G33" s="160"/>
      <c r="H33" s="141" t="s">
        <v>1119</v>
      </c>
      <c r="I33" s="129" t="str">
        <f>VLOOKUP(H33,Presupuesto!$B$11:$C$565,2,0)</f>
        <v>BECAS RELEVO GENERACIONAL</v>
      </c>
      <c r="J33" s="97" t="str">
        <f t="shared" si="1"/>
        <v>Posgrado</v>
      </c>
      <c r="K33" s="97" t="s">
        <v>430</v>
      </c>
      <c r="L33" s="97"/>
    </row>
    <row r="34" spans="3:12">
      <c r="C34" s="140"/>
      <c r="D34" s="157"/>
      <c r="E34" s="122"/>
      <c r="F34" s="96">
        <f t="shared" si="0"/>
        <v>0</v>
      </c>
      <c r="G34" s="160"/>
      <c r="H34" s="141" t="s">
        <v>1121</v>
      </c>
      <c r="I34" s="129" t="str">
        <f>VLOOKUP(H34,Presupuesto!$B$11:$C$565,2,0)</f>
        <v>BECAS DE EQUIDAD</v>
      </c>
      <c r="J34" s="97" t="str">
        <f t="shared" si="1"/>
        <v>Posgrado</v>
      </c>
      <c r="K34" s="97" t="s">
        <v>430</v>
      </c>
      <c r="L34" s="97"/>
    </row>
    <row r="35" spans="3:12">
      <c r="C35" s="140"/>
      <c r="D35" s="157"/>
      <c r="E35" s="122"/>
      <c r="F35" s="96">
        <f t="shared" si="0"/>
        <v>0</v>
      </c>
      <c r="G35" s="160"/>
      <c r="H35" s="141" t="s">
        <v>1123</v>
      </c>
      <c r="I35" s="129" t="str">
        <f>VLOOKUP(H35,Presupuesto!$B$11:$C$565,2,0)</f>
        <v>PREMIOS AL INVESTIGADOR</v>
      </c>
      <c r="J35" s="97" t="str">
        <f t="shared" si="1"/>
        <v>Posgrado</v>
      </c>
      <c r="K35" s="97" t="s">
        <v>430</v>
      </c>
      <c r="L35" s="97"/>
    </row>
    <row r="36" spans="3:12">
      <c r="C36" s="140"/>
      <c r="D36" s="157"/>
      <c r="E36" s="122"/>
      <c r="F36" s="96">
        <f t="shared" si="0"/>
        <v>0</v>
      </c>
      <c r="G36" s="160"/>
      <c r="H36" s="141" t="s">
        <v>1125</v>
      </c>
      <c r="I36" s="129" t="str">
        <f>VLOOKUP(H36,Presupuesto!$B$11:$C$565,2,0)</f>
        <v>BECAS DE INV. PARA ESTUDIANTES DE POSTGRADO</v>
      </c>
      <c r="J36" s="97" t="str">
        <f t="shared" si="1"/>
        <v>Posgrado</v>
      </c>
      <c r="K36" s="97" t="s">
        <v>430</v>
      </c>
      <c r="L36" s="97"/>
    </row>
    <row r="37" spans="3:12">
      <c r="C37" s="140"/>
      <c r="D37" s="157"/>
      <c r="E37" s="122"/>
      <c r="F37" s="96">
        <f t="shared" si="0"/>
        <v>0</v>
      </c>
      <c r="G37" s="160"/>
      <c r="H37" s="141" t="s">
        <v>1127</v>
      </c>
      <c r="I37" s="129" t="str">
        <f>VLOOKUP(H37,Presupuesto!$B$11:$C$565,2,0)</f>
        <v>Becas Especiales de Investigación</v>
      </c>
      <c r="J37" s="97" t="str">
        <f t="shared" si="1"/>
        <v>Posgrado</v>
      </c>
      <c r="K37" s="97" t="s">
        <v>430</v>
      </c>
      <c r="L37" s="97"/>
    </row>
    <row r="38" spans="3:12">
      <c r="C38" s="140"/>
      <c r="D38" s="157"/>
      <c r="E38" s="122"/>
      <c r="F38" s="96">
        <f t="shared" si="0"/>
        <v>0</v>
      </c>
      <c r="G38" s="160"/>
      <c r="H38" s="141"/>
      <c r="I38" s="129" t="e">
        <f>VLOOKUP(H38,Presupuesto!$B$11:$C$565,2,0)</f>
        <v>#N/A</v>
      </c>
      <c r="J38" s="97" t="str">
        <f t="shared" si="1"/>
        <v>Posgrado</v>
      </c>
      <c r="K38" s="97" t="s">
        <v>430</v>
      </c>
      <c r="L38" s="97"/>
    </row>
    <row r="39" spans="3:12">
      <c r="C39" s="142"/>
      <c r="D39" s="157"/>
      <c r="E39" s="117"/>
      <c r="F39" s="96">
        <f t="shared" si="0"/>
        <v>0</v>
      </c>
      <c r="G39" s="160"/>
      <c r="H39" s="143"/>
      <c r="I39" s="129" t="e">
        <f>VLOOKUP(H39,Presupuesto!$B$11:$C$565,2,0)</f>
        <v>#N/A</v>
      </c>
      <c r="J39" s="97" t="str">
        <f t="shared" si="1"/>
        <v>Posgrado</v>
      </c>
      <c r="K39" s="97" t="s">
        <v>430</v>
      </c>
      <c r="L39" s="97"/>
    </row>
    <row r="40" spans="3:12">
      <c r="C40" s="142"/>
      <c r="D40" s="157"/>
      <c r="E40" s="117"/>
      <c r="F40" s="96">
        <f t="shared" si="0"/>
        <v>0</v>
      </c>
      <c r="G40" s="160"/>
      <c r="H40" s="143"/>
      <c r="I40" s="129" t="e">
        <f>VLOOKUP(H40,Presupuesto!$B$11:$C$565,2,0)</f>
        <v>#N/A</v>
      </c>
      <c r="J40" s="97" t="str">
        <f t="shared" si="1"/>
        <v>Posgrado</v>
      </c>
      <c r="K40" s="97" t="s">
        <v>430</v>
      </c>
      <c r="L40" s="97"/>
    </row>
    <row r="41" spans="3:12">
      <c r="C41" s="142"/>
      <c r="D41" s="157"/>
      <c r="E41" s="117"/>
      <c r="F41" s="96">
        <f t="shared" si="0"/>
        <v>0</v>
      </c>
      <c r="G41" s="160"/>
      <c r="H41" s="143"/>
      <c r="I41" s="129" t="e">
        <f>VLOOKUP(H41,Presupuesto!$B$11:$C$565,2,0)</f>
        <v>#N/A</v>
      </c>
      <c r="J41" s="97" t="str">
        <f t="shared" si="1"/>
        <v>Posgrado</v>
      </c>
      <c r="K41" s="97" t="s">
        <v>430</v>
      </c>
      <c r="L41" s="97"/>
    </row>
    <row r="42" spans="3:12">
      <c r="C42" s="142"/>
      <c r="D42" s="157"/>
      <c r="E42" s="117"/>
      <c r="F42" s="96">
        <f t="shared" si="0"/>
        <v>0</v>
      </c>
      <c r="G42" s="160"/>
      <c r="H42" s="143"/>
      <c r="I42" s="129" t="e">
        <f>VLOOKUP(H42,Presupuesto!$B$11:$C$565,2,0)</f>
        <v>#N/A</v>
      </c>
      <c r="J42" s="97" t="str">
        <f t="shared" si="1"/>
        <v>Posgrado</v>
      </c>
      <c r="K42" s="97" t="s">
        <v>430</v>
      </c>
      <c r="L42" s="97"/>
    </row>
    <row r="43" spans="3:12">
      <c r="C43" s="142"/>
      <c r="D43" s="157"/>
      <c r="E43" s="117"/>
      <c r="F43" s="96">
        <f t="shared" si="0"/>
        <v>0</v>
      </c>
      <c r="G43" s="160"/>
      <c r="H43" s="143"/>
      <c r="I43" s="129" t="e">
        <f>VLOOKUP(H43,Presupuesto!$B$11:$C$565,2,0)</f>
        <v>#N/A</v>
      </c>
      <c r="J43" s="97" t="str">
        <f t="shared" si="1"/>
        <v>Posgrado</v>
      </c>
      <c r="K43" s="97" t="s">
        <v>430</v>
      </c>
      <c r="L43" s="97"/>
    </row>
    <row r="44" spans="3:12">
      <c r="C44" s="142"/>
      <c r="D44" s="157"/>
      <c r="E44" s="117"/>
      <c r="F44" s="96">
        <f t="shared" si="0"/>
        <v>0</v>
      </c>
      <c r="G44" s="160"/>
      <c r="H44" s="143"/>
      <c r="I44" s="129" t="e">
        <f>VLOOKUP(H44,Presupuesto!$B$11:$C$565,2,0)</f>
        <v>#N/A</v>
      </c>
      <c r="J44" s="97" t="str">
        <f t="shared" si="1"/>
        <v>Posgrado</v>
      </c>
      <c r="K44" s="97" t="s">
        <v>430</v>
      </c>
      <c r="L44" s="97"/>
    </row>
    <row r="45" spans="3:12">
      <c r="C45" s="142"/>
      <c r="D45" s="157"/>
      <c r="E45" s="117"/>
      <c r="F45" s="96">
        <f t="shared" si="0"/>
        <v>0</v>
      </c>
      <c r="G45" s="160"/>
      <c r="H45" s="143"/>
      <c r="I45" s="129" t="e">
        <f>VLOOKUP(H45,Presupuesto!$B$11:$C$565,2,0)</f>
        <v>#N/A</v>
      </c>
      <c r="J45" s="97" t="str">
        <f t="shared" si="1"/>
        <v>Posgrado</v>
      </c>
      <c r="K45" s="97" t="s">
        <v>430</v>
      </c>
      <c r="L45" s="97"/>
    </row>
    <row r="46" spans="3:12">
      <c r="C46" s="142"/>
      <c r="D46" s="157"/>
      <c r="E46" s="117"/>
      <c r="F46" s="96">
        <f t="shared" si="0"/>
        <v>0</v>
      </c>
      <c r="G46" s="160"/>
      <c r="H46" s="143"/>
      <c r="I46" s="129" t="e">
        <f>VLOOKUP(H46,Presupuesto!$B$11:$C$565,2,0)</f>
        <v>#N/A</v>
      </c>
      <c r="J46" s="97" t="str">
        <f t="shared" si="1"/>
        <v>Posgrado</v>
      </c>
      <c r="K46" s="97" t="s">
        <v>430</v>
      </c>
      <c r="L46" s="97"/>
    </row>
    <row r="47" spans="3:12">
      <c r="C47" s="144"/>
      <c r="D47" s="157"/>
      <c r="E47" s="117"/>
      <c r="F47" s="96">
        <f t="shared" si="0"/>
        <v>0</v>
      </c>
      <c r="G47" s="160"/>
      <c r="H47" s="145"/>
      <c r="I47" s="129" t="e">
        <f>VLOOKUP(H47,Presupuesto!$B$11:$C$565,2,0)</f>
        <v>#N/A</v>
      </c>
      <c r="J47" s="97" t="str">
        <f t="shared" si="1"/>
        <v>Posgrado</v>
      </c>
      <c r="K47" s="97" t="s">
        <v>421</v>
      </c>
      <c r="L47" s="97"/>
    </row>
    <row r="48" spans="3:12">
      <c r="C48" s="144"/>
      <c r="D48" s="157"/>
      <c r="E48" s="117"/>
      <c r="F48" s="96">
        <f t="shared" si="0"/>
        <v>0</v>
      </c>
      <c r="G48" s="160"/>
      <c r="H48" s="145"/>
      <c r="I48" s="129" t="e">
        <f>VLOOKUP(H48,Presupuesto!$B$11:$C$565,2,0)</f>
        <v>#N/A</v>
      </c>
      <c r="J48" s="97" t="str">
        <f t="shared" si="1"/>
        <v>Posgrado</v>
      </c>
      <c r="K48" s="97" t="s">
        <v>430</v>
      </c>
      <c r="L48" s="97"/>
    </row>
    <row r="49" spans="3:12">
      <c r="C49" s="144"/>
      <c r="D49" s="157"/>
      <c r="E49" s="117"/>
      <c r="F49" s="96">
        <f t="shared" si="0"/>
        <v>0</v>
      </c>
      <c r="G49" s="160"/>
      <c r="H49" s="145"/>
      <c r="I49" s="129" t="e">
        <f>VLOOKUP(H49,Presupuesto!$B$11:$C$565,2,0)</f>
        <v>#N/A</v>
      </c>
      <c r="J49" s="97" t="str">
        <f t="shared" si="1"/>
        <v>Posgrado</v>
      </c>
      <c r="K49" s="97" t="s">
        <v>430</v>
      </c>
      <c r="L49" s="97"/>
    </row>
    <row r="50" spans="3:12">
      <c r="C50" s="144"/>
      <c r="D50" s="157"/>
      <c r="E50" s="117"/>
      <c r="F50" s="96">
        <f t="shared" si="0"/>
        <v>0</v>
      </c>
      <c r="G50" s="160"/>
      <c r="H50" s="145"/>
      <c r="I50" s="129" t="e">
        <f>VLOOKUP(H50,Presupuesto!$B$11:$C$565,2,0)</f>
        <v>#N/A</v>
      </c>
      <c r="J50" s="97" t="str">
        <f t="shared" si="1"/>
        <v>Posgrado</v>
      </c>
      <c r="K50" s="97" t="s">
        <v>430</v>
      </c>
      <c r="L50" s="97"/>
    </row>
    <row r="51" spans="3:12" ht="15.75" thickBot="1">
      <c r="C51" s="146"/>
      <c r="D51" s="228"/>
      <c r="E51" s="102"/>
      <c r="F51" s="104">
        <f t="shared" si="0"/>
        <v>0</v>
      </c>
      <c r="G51" s="161"/>
      <c r="H51" s="147"/>
      <c r="I51" s="131" t="e">
        <f>VLOOKUP(H51,Presupuesto!$B$11:$C$565,2,0)</f>
        <v>#N/A</v>
      </c>
      <c r="J51" s="105" t="str">
        <f t="shared" ref="J51" si="2">$J$17</f>
        <v>Posgrado</v>
      </c>
      <c r="K51" s="123" t="s">
        <v>412</v>
      </c>
      <c r="L51" s="123"/>
    </row>
    <row r="52" spans="3:12">
      <c r="F52" s="89"/>
      <c r="G52" s="88"/>
      <c r="H52" s="89"/>
      <c r="I52" s="89"/>
    </row>
  </sheetData>
  <dataValidations count="5">
    <dataValidation type="list" allowBlank="1" showInputMessage="1" showErrorMessage="1" errorTitle="¡Ingreso Inválido!" error="Seleccione una opción de la lista." promptTitle="Dimensión Estratégica" prompt="Seleccione una opción de la lista." sqref="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0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UI145"/>
  <sheetViews>
    <sheetView showGridLines="0" topLeftCell="B151" zoomScale="86" zoomScaleNormal="86" zoomScaleSheetLayoutView="80" workbookViewId="0">
      <selection activeCell="E110" sqref="E110"/>
    </sheetView>
  </sheetViews>
  <sheetFormatPr baseColWidth="10" defaultColWidth="11.5703125" defaultRowHeight="15"/>
  <cols>
    <col min="1" max="1" width="3" style="84" customWidth="1"/>
    <col min="2" max="2" width="7.85546875" style="84" customWidth="1"/>
    <col min="3" max="3" width="51.7109375" style="84" customWidth="1"/>
    <col min="4" max="4" width="26.85546875" style="84" bestFit="1" customWidth="1"/>
    <col min="5" max="5" width="36.7109375" style="84" bestFit="1" customWidth="1"/>
    <col min="6" max="6" width="21.85546875" style="84" customWidth="1"/>
    <col min="7" max="7" width="16.5703125" style="74" customWidth="1"/>
    <col min="8" max="8" width="24.140625" style="84" bestFit="1" customWidth="1"/>
    <col min="9" max="9" width="36" style="84" customWidth="1"/>
    <col min="10" max="10" width="28.140625" style="84" bestFit="1" customWidth="1"/>
    <col min="11" max="11" width="19.85546875" style="84" bestFit="1" customWidth="1"/>
    <col min="12" max="12" width="12.7109375" style="84" bestFit="1" customWidth="1"/>
    <col min="13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21" t="s">
        <v>1379</v>
      </c>
      <c r="E2" s="121" t="s">
        <v>1381</v>
      </c>
      <c r="F2" s="121" t="s">
        <v>492</v>
      </c>
      <c r="G2" s="159" t="s">
        <v>1382</v>
      </c>
      <c r="H2" s="121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O2" s="121" t="s">
        <v>1389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</row>
    <row r="4" spans="1:555" ht="15.75" thickBot="1"/>
    <row r="5" spans="1:555" ht="27" thickBot="1">
      <c r="C5" s="85" t="s">
        <v>406</v>
      </c>
      <c r="D5" s="198">
        <f>SUMIF(C:C,$C$10,D:D)</f>
        <v>713667</v>
      </c>
    </row>
    <row r="6" spans="1:555">
      <c r="C6" s="106"/>
      <c r="D6" s="106"/>
      <c r="E6" s="106"/>
      <c r="F6" s="106"/>
      <c r="G6" s="75"/>
      <c r="H6" s="106"/>
      <c r="I6" s="106"/>
    </row>
    <row r="7" spans="1:555">
      <c r="C7" s="106"/>
      <c r="D7" s="106"/>
      <c r="E7" s="106"/>
      <c r="F7" s="106"/>
      <c r="G7" s="75"/>
      <c r="H7" s="106"/>
      <c r="I7" s="106"/>
    </row>
    <row r="8" spans="1:555">
      <c r="C8" s="106"/>
      <c r="D8" s="106"/>
      <c r="E8" s="106"/>
      <c r="F8" s="106"/>
      <c r="G8" s="75"/>
      <c r="H8" s="106"/>
      <c r="I8" s="106"/>
    </row>
    <row r="9" spans="1:555" ht="15.75" thickBot="1">
      <c r="C9" s="106"/>
      <c r="D9" s="106"/>
      <c r="E9" s="106"/>
      <c r="F9" s="106"/>
      <c r="G9" s="75"/>
      <c r="H9" s="106"/>
      <c r="I9" s="106"/>
    </row>
    <row r="10" spans="1:555" s="461" customFormat="1" ht="15.75" thickBot="1">
      <c r="C10" s="519" t="s">
        <v>53</v>
      </c>
      <c r="D10" s="518">
        <f>SUM(F17:F51)</f>
        <v>600000</v>
      </c>
      <c r="F10" s="67"/>
      <c r="G10" s="76"/>
      <c r="H10" s="67"/>
      <c r="I10" s="67"/>
    </row>
    <row r="11" spans="1:555">
      <c r="C11" s="67"/>
      <c r="D11" s="29"/>
      <c r="E11" s="92"/>
      <c r="F11" s="92"/>
      <c r="G11" s="92"/>
      <c r="H11" s="73"/>
      <c r="I11" s="73"/>
      <c r="J11" s="73"/>
      <c r="K11" s="111"/>
    </row>
    <row r="12" spans="1:555" ht="15.75">
      <c r="B12" s="92"/>
      <c r="C12" s="320" t="s">
        <v>409</v>
      </c>
      <c r="D12" s="205" t="str">
        <f>'Estudiantes y Graduados'!E15</f>
        <v>5.b.1.voae</v>
      </c>
      <c r="E12" s="92"/>
      <c r="F12" s="92"/>
      <c r="G12" s="92"/>
      <c r="H12" s="73"/>
      <c r="I12" s="73"/>
      <c r="J12" s="73"/>
      <c r="K12" s="111"/>
    </row>
    <row r="13" spans="1:555" ht="18.75">
      <c r="B13" s="92"/>
      <c r="C13" s="214" t="str">
        <f>IFERROR(VLOOKUP(D12,'Desarrollo e Innov. Curricular'!$E:$F,2,FALSE),IFERROR(VLOOKUP(D12,'Investigación Científica'!$E:$F,2,FALSE),IFERROR(VLOOKUP(D12,'Vinculación Univ. Sociedad'!$E:$F,2,FALSE),IFERROR(VLOOKUP(D12,'Docencia y Profesorado Universi'!$E:$F,2,FALSE),IFERROR(VLOOKUP(D12,'Estudiantes y Graduados'!$E:$F,2,FALSE),IFERROR(VLOOKUP(D12,'Gestion Administrativa'!$E:$F,2,FALSE),IFERROR(VLOOKUP(D12,'Gestión Académica'!$E:$F,2,FALSE),IFERROR(VLOOKUP(D12,'Aseguramiento de la Calidad'!$E:$F,2,FALSE),IFERROR(VLOOKUP(D12,'Gestión del Conocimiento'!$E:$F,2,FALSE),IFERROR(VLOOKUP(D12,'Gobernabilidad y Procesos...'!$E:$F,2,FALSE),IFERROR(VLOOKUP(D12,'Gestión del Talento Humano'!$E:$F,2,FALSE),IFERROR(VLOOKUP(D12,'Internacionalización de la E.S.'!$E:$F,2,FALSE),IFERROR(VLOOKUP(D12,Posgrado!$E:$F,2,FALSE),IFERROR(VLOOKUP(D12,'Cultura de Innovación Insti...'!$E:$F,2,FALSE),VLOOKUP(D12,'Lo Esencial de la Reforma Univ.'!$E:$F,2,0)))))))))))))))</f>
        <v>Construcción de Clínica para atención primaria en salud, incluyendo servicios odontológicos</v>
      </c>
      <c r="D13" s="29"/>
      <c r="E13" s="92"/>
      <c r="F13" s="92"/>
      <c r="G13" s="92"/>
      <c r="H13" s="73"/>
      <c r="I13" s="73"/>
      <c r="J13" s="73"/>
      <c r="K13" s="111"/>
    </row>
    <row r="14" spans="1:555">
      <c r="B14" s="92"/>
      <c r="E14" s="92"/>
      <c r="F14" s="92"/>
      <c r="G14" s="92"/>
      <c r="H14" s="73"/>
      <c r="I14" s="73"/>
      <c r="J14" s="73"/>
      <c r="K14" s="111"/>
    </row>
    <row r="15" spans="1:555" ht="15.75" thickBot="1">
      <c r="F15" s="92"/>
      <c r="G15" s="73"/>
      <c r="H15" s="73"/>
      <c r="I15" s="73"/>
    </row>
    <row r="16" spans="1:555" ht="30.75" thickBot="1">
      <c r="C16" s="128" t="s">
        <v>44</v>
      </c>
      <c r="D16" s="133" t="s">
        <v>55</v>
      </c>
      <c r="E16" s="135" t="s">
        <v>57</v>
      </c>
      <c r="F16" s="134" t="s">
        <v>27</v>
      </c>
      <c r="G16" s="132" t="s">
        <v>147</v>
      </c>
      <c r="H16" s="135" t="s">
        <v>46</v>
      </c>
      <c r="I16" s="132" t="s">
        <v>148</v>
      </c>
      <c r="J16" s="132" t="s">
        <v>428</v>
      </c>
      <c r="K16" s="132" t="s">
        <v>429</v>
      </c>
      <c r="L16" s="132" t="s">
        <v>133</v>
      </c>
    </row>
    <row r="17" spans="3:12">
      <c r="C17" s="140" t="s">
        <v>136</v>
      </c>
      <c r="D17" s="157"/>
      <c r="E17" s="114">
        <v>784000</v>
      </c>
      <c r="F17" s="96">
        <f t="shared" ref="F17:F51" si="0">D17*E17</f>
        <v>0</v>
      </c>
      <c r="G17" s="160" t="s">
        <v>145</v>
      </c>
      <c r="H17" s="141"/>
      <c r="I17" s="129" t="e">
        <f>VLOOKUP(H17,Presupuesto!$B$11:$C$565,2,0)</f>
        <v>#N/A</v>
      </c>
      <c r="J17" s="224" t="s">
        <v>1479</v>
      </c>
      <c r="K17" s="97" t="s">
        <v>412</v>
      </c>
      <c r="L17" s="97"/>
    </row>
    <row r="18" spans="3:12">
      <c r="C18" s="140" t="s">
        <v>85</v>
      </c>
      <c r="D18" s="157"/>
      <c r="E18" s="122">
        <v>100000</v>
      </c>
      <c r="F18" s="96">
        <f t="shared" si="0"/>
        <v>0</v>
      </c>
      <c r="G18" s="160"/>
      <c r="H18" s="141">
        <v>42500</v>
      </c>
      <c r="I18" s="129" t="e">
        <f>VLOOKUP(H18,Presupuesto!$B$11:$C$565,2,0)</f>
        <v>#N/A</v>
      </c>
      <c r="J18" s="97" t="str">
        <f t="shared" ref="J18:J50" si="1">$J$17</f>
        <v>Posgrado</v>
      </c>
      <c r="K18" s="97" t="s">
        <v>430</v>
      </c>
      <c r="L18" s="97"/>
    </row>
    <row r="19" spans="3:12">
      <c r="C19" s="140" t="s">
        <v>86</v>
      </c>
      <c r="D19" s="157"/>
      <c r="E19" s="122">
        <v>50000</v>
      </c>
      <c r="F19" s="96">
        <f t="shared" si="0"/>
        <v>0</v>
      </c>
      <c r="G19" s="160"/>
      <c r="H19" s="141">
        <v>42500</v>
      </c>
      <c r="I19" s="129" t="e">
        <f>VLOOKUP(H19,Presupuesto!$B$11:$C$565,2,0)</f>
        <v>#N/A</v>
      </c>
      <c r="J19" s="97" t="str">
        <f t="shared" si="1"/>
        <v>Posgrado</v>
      </c>
      <c r="K19" s="97" t="s">
        <v>430</v>
      </c>
      <c r="L19" s="97"/>
    </row>
    <row r="20" spans="3:12">
      <c r="C20" s="140" t="s">
        <v>137</v>
      </c>
      <c r="D20" s="157"/>
      <c r="E20" s="122">
        <v>40</v>
      </c>
      <c r="F20" s="96">
        <f t="shared" si="0"/>
        <v>0</v>
      </c>
      <c r="G20" s="160"/>
      <c r="H20" s="141">
        <v>42500</v>
      </c>
      <c r="I20" s="129" t="e">
        <f>VLOOKUP(H20,Presupuesto!$B$11:$C$565,2,0)</f>
        <v>#N/A</v>
      </c>
      <c r="J20" s="97" t="str">
        <f t="shared" si="1"/>
        <v>Posgrado</v>
      </c>
      <c r="K20" s="97" t="s">
        <v>430</v>
      </c>
      <c r="L20" s="97"/>
    </row>
    <row r="21" spans="3:12">
      <c r="C21" s="140" t="s">
        <v>135</v>
      </c>
      <c r="D21" s="157"/>
      <c r="E21" s="122">
        <v>5745</v>
      </c>
      <c r="F21" s="96">
        <f t="shared" si="0"/>
        <v>0</v>
      </c>
      <c r="G21" s="160"/>
      <c r="H21" s="141">
        <v>42500</v>
      </c>
      <c r="I21" s="129" t="e">
        <f>VLOOKUP(H21,Presupuesto!$B$11:$C$565,2,0)</f>
        <v>#N/A</v>
      </c>
      <c r="J21" s="97" t="str">
        <f t="shared" si="1"/>
        <v>Posgrado</v>
      </c>
      <c r="K21" s="97" t="s">
        <v>430</v>
      </c>
      <c r="L21" s="97"/>
    </row>
    <row r="22" spans="3:12">
      <c r="C22" s="140" t="s">
        <v>138</v>
      </c>
      <c r="D22" s="157"/>
      <c r="E22" s="122">
        <v>30000</v>
      </c>
      <c r="F22" s="96">
        <f t="shared" si="0"/>
        <v>0</v>
      </c>
      <c r="G22" s="160"/>
      <c r="H22" s="141">
        <v>42500</v>
      </c>
      <c r="I22" s="129" t="e">
        <f>VLOOKUP(H22,Presupuesto!$B$11:$C$565,2,0)</f>
        <v>#N/A</v>
      </c>
      <c r="J22" s="97" t="str">
        <f t="shared" si="1"/>
        <v>Posgrado</v>
      </c>
      <c r="K22" s="97" t="s">
        <v>419</v>
      </c>
      <c r="L22" s="97"/>
    </row>
    <row r="23" spans="3:12">
      <c r="C23" s="140" t="s">
        <v>138</v>
      </c>
      <c r="D23" s="157"/>
      <c r="E23" s="122">
        <v>30000</v>
      </c>
      <c r="F23" s="96">
        <f t="shared" si="0"/>
        <v>0</v>
      </c>
      <c r="G23" s="160"/>
      <c r="H23" s="141">
        <v>42500</v>
      </c>
      <c r="I23" s="129" t="e">
        <f>VLOOKUP(H23,Presupuesto!$B$11:$C$565,2,0)</f>
        <v>#N/A</v>
      </c>
      <c r="J23" s="97" t="str">
        <f t="shared" si="1"/>
        <v>Posgrado</v>
      </c>
      <c r="K23" s="97" t="s">
        <v>430</v>
      </c>
      <c r="L23" s="97"/>
    </row>
    <row r="24" spans="3:12">
      <c r="C24" s="140" t="s">
        <v>1617</v>
      </c>
      <c r="D24" s="157">
        <v>1</v>
      </c>
      <c r="E24" s="122">
        <v>600000</v>
      </c>
      <c r="F24" s="96">
        <f t="shared" si="0"/>
        <v>600000</v>
      </c>
      <c r="G24" s="160" t="s">
        <v>1467</v>
      </c>
      <c r="H24" s="141" t="s">
        <v>360</v>
      </c>
      <c r="I24" s="129" t="str">
        <f>VLOOKUP(H24,Presupuesto!$B$11:$C$565,2,0)</f>
        <v>CONSTRUCCIONES ADICIONES Y MEJORA DE EDIF (47100-00)</v>
      </c>
      <c r="J24" s="97" t="s">
        <v>1381</v>
      </c>
      <c r="K24" s="97" t="s">
        <v>416</v>
      </c>
      <c r="L24" s="97"/>
    </row>
    <row r="25" spans="3:12">
      <c r="C25" s="140"/>
      <c r="D25" s="157"/>
      <c r="E25" s="122"/>
      <c r="F25" s="96">
        <f t="shared" si="0"/>
        <v>0</v>
      </c>
      <c r="G25" s="160"/>
      <c r="H25" s="141"/>
      <c r="I25" s="129" t="e">
        <f>VLOOKUP(H25,Presupuesto!$B$11:$C$565,2,0)</f>
        <v>#N/A</v>
      </c>
      <c r="J25" s="97" t="str">
        <f t="shared" si="1"/>
        <v>Posgrado</v>
      </c>
      <c r="K25" s="97" t="s">
        <v>430</v>
      </c>
      <c r="L25" s="97"/>
    </row>
    <row r="26" spans="3:12">
      <c r="C26" s="140"/>
      <c r="D26" s="157"/>
      <c r="E26" s="122"/>
      <c r="F26" s="96">
        <f t="shared" si="0"/>
        <v>0</v>
      </c>
      <c r="G26" s="160"/>
      <c r="H26" s="141"/>
      <c r="I26" s="129" t="e">
        <f>VLOOKUP(H26,Presupuesto!$B$11:$C$565,2,0)</f>
        <v>#N/A</v>
      </c>
      <c r="J26" s="97" t="str">
        <f t="shared" si="1"/>
        <v>Posgrado</v>
      </c>
      <c r="K26" s="97" t="s">
        <v>430</v>
      </c>
      <c r="L26" s="97"/>
    </row>
    <row r="27" spans="3:12">
      <c r="C27" s="140"/>
      <c r="D27" s="157"/>
      <c r="E27" s="122"/>
      <c r="F27" s="96">
        <f t="shared" si="0"/>
        <v>0</v>
      </c>
      <c r="G27" s="160"/>
      <c r="H27" s="141"/>
      <c r="I27" s="129" t="e">
        <f>VLOOKUP(H27,Presupuesto!$B$11:$C$565,2,0)</f>
        <v>#N/A</v>
      </c>
      <c r="J27" s="97" t="str">
        <f t="shared" si="1"/>
        <v>Posgrado</v>
      </c>
      <c r="K27" s="97" t="s">
        <v>430</v>
      </c>
      <c r="L27" s="97"/>
    </row>
    <row r="28" spans="3:12">
      <c r="C28" s="140"/>
      <c r="D28" s="157"/>
      <c r="E28" s="122"/>
      <c r="F28" s="96">
        <f t="shared" si="0"/>
        <v>0</v>
      </c>
      <c r="G28" s="160"/>
      <c r="H28" s="141"/>
      <c r="I28" s="129" t="e">
        <f>VLOOKUP(H28,Presupuesto!$B$11:$C$565,2,0)</f>
        <v>#N/A</v>
      </c>
      <c r="J28" s="97" t="str">
        <f t="shared" si="1"/>
        <v>Posgrado</v>
      </c>
      <c r="K28" s="97" t="s">
        <v>430</v>
      </c>
      <c r="L28" s="97"/>
    </row>
    <row r="29" spans="3:12">
      <c r="C29" s="140"/>
      <c r="D29" s="157"/>
      <c r="E29" s="122"/>
      <c r="F29" s="96">
        <f t="shared" si="0"/>
        <v>0</v>
      </c>
      <c r="G29" s="160"/>
      <c r="H29" s="141"/>
      <c r="I29" s="129" t="e">
        <f>VLOOKUP(H29,Presupuesto!$B$11:$C$565,2,0)</f>
        <v>#N/A</v>
      </c>
      <c r="J29" s="97" t="str">
        <f t="shared" si="1"/>
        <v>Posgrado</v>
      </c>
      <c r="K29" s="97" t="s">
        <v>430</v>
      </c>
      <c r="L29" s="97"/>
    </row>
    <row r="30" spans="3:12">
      <c r="C30" s="140"/>
      <c r="D30" s="157"/>
      <c r="E30" s="122"/>
      <c r="F30" s="96">
        <f t="shared" si="0"/>
        <v>0</v>
      </c>
      <c r="G30" s="160"/>
      <c r="H30" s="141"/>
      <c r="I30" s="129" t="e">
        <f>VLOOKUP(H30,Presupuesto!$B$11:$C$565,2,0)</f>
        <v>#N/A</v>
      </c>
      <c r="J30" s="97" t="str">
        <f t="shared" si="1"/>
        <v>Posgrado</v>
      </c>
      <c r="K30" s="97" t="s">
        <v>430</v>
      </c>
      <c r="L30" s="97"/>
    </row>
    <row r="31" spans="3:12">
      <c r="C31" s="140"/>
      <c r="D31" s="157"/>
      <c r="E31" s="122"/>
      <c r="F31" s="96">
        <f t="shared" si="0"/>
        <v>0</v>
      </c>
      <c r="G31" s="160"/>
      <c r="H31" s="141"/>
      <c r="I31" s="129" t="e">
        <f>VLOOKUP(H31,Presupuesto!$B$11:$C$565,2,0)</f>
        <v>#N/A</v>
      </c>
      <c r="J31" s="97" t="str">
        <f t="shared" si="1"/>
        <v>Posgrado</v>
      </c>
      <c r="K31" s="97" t="s">
        <v>430</v>
      </c>
      <c r="L31" s="97"/>
    </row>
    <row r="32" spans="3:12">
      <c r="C32" s="140"/>
      <c r="D32" s="157"/>
      <c r="E32" s="122"/>
      <c r="F32" s="96">
        <f t="shared" si="0"/>
        <v>0</v>
      </c>
      <c r="G32" s="160"/>
      <c r="H32" s="141"/>
      <c r="I32" s="129" t="e">
        <f>VLOOKUP(H32,Presupuesto!$B$11:$C$565,2,0)</f>
        <v>#N/A</v>
      </c>
      <c r="J32" s="97" t="str">
        <f t="shared" si="1"/>
        <v>Posgrado</v>
      </c>
      <c r="K32" s="97" t="s">
        <v>430</v>
      </c>
      <c r="L32" s="97"/>
    </row>
    <row r="33" spans="3:12">
      <c r="C33" s="140"/>
      <c r="D33" s="157"/>
      <c r="E33" s="122"/>
      <c r="F33" s="96">
        <f t="shared" si="0"/>
        <v>0</v>
      </c>
      <c r="G33" s="160"/>
      <c r="H33" s="141"/>
      <c r="I33" s="129" t="e">
        <f>VLOOKUP(H33,Presupuesto!$B$11:$C$565,2,0)</f>
        <v>#N/A</v>
      </c>
      <c r="J33" s="97" t="str">
        <f t="shared" si="1"/>
        <v>Posgrado</v>
      </c>
      <c r="K33" s="97" t="s">
        <v>430</v>
      </c>
      <c r="L33" s="97"/>
    </row>
    <row r="34" spans="3:12">
      <c r="C34" s="140"/>
      <c r="D34" s="157"/>
      <c r="E34" s="122"/>
      <c r="F34" s="96">
        <f t="shared" si="0"/>
        <v>0</v>
      </c>
      <c r="G34" s="160"/>
      <c r="H34" s="141"/>
      <c r="I34" s="129" t="e">
        <f>VLOOKUP(H34,Presupuesto!$B$11:$C$565,2,0)</f>
        <v>#N/A</v>
      </c>
      <c r="J34" s="97" t="str">
        <f t="shared" si="1"/>
        <v>Posgrado</v>
      </c>
      <c r="K34" s="97" t="s">
        <v>430</v>
      </c>
      <c r="L34" s="97"/>
    </row>
    <row r="35" spans="3:12">
      <c r="C35" s="140"/>
      <c r="D35" s="157"/>
      <c r="E35" s="122"/>
      <c r="F35" s="96">
        <f t="shared" si="0"/>
        <v>0</v>
      </c>
      <c r="G35" s="160"/>
      <c r="H35" s="141"/>
      <c r="I35" s="129" t="e">
        <f>VLOOKUP(H35,Presupuesto!$B$11:$C$565,2,0)</f>
        <v>#N/A</v>
      </c>
      <c r="J35" s="97" t="str">
        <f t="shared" si="1"/>
        <v>Posgrado</v>
      </c>
      <c r="K35" s="97" t="s">
        <v>430</v>
      </c>
      <c r="L35" s="97"/>
    </row>
    <row r="36" spans="3:12">
      <c r="C36" s="140"/>
      <c r="D36" s="157"/>
      <c r="E36" s="122"/>
      <c r="F36" s="96">
        <f t="shared" si="0"/>
        <v>0</v>
      </c>
      <c r="G36" s="160"/>
      <c r="H36" s="141"/>
      <c r="I36" s="129" t="e">
        <f>VLOOKUP(H36,Presupuesto!$B$11:$C$565,2,0)</f>
        <v>#N/A</v>
      </c>
      <c r="J36" s="97" t="str">
        <f t="shared" si="1"/>
        <v>Posgrado</v>
      </c>
      <c r="K36" s="97" t="s">
        <v>430</v>
      </c>
      <c r="L36" s="97"/>
    </row>
    <row r="37" spans="3:12">
      <c r="C37" s="140"/>
      <c r="D37" s="157"/>
      <c r="E37" s="122"/>
      <c r="F37" s="96">
        <f t="shared" si="0"/>
        <v>0</v>
      </c>
      <c r="G37" s="160"/>
      <c r="H37" s="141"/>
      <c r="I37" s="129" t="e">
        <f>VLOOKUP(H37,Presupuesto!$B$11:$C$565,2,0)</f>
        <v>#N/A</v>
      </c>
      <c r="J37" s="97" t="str">
        <f t="shared" si="1"/>
        <v>Posgrado</v>
      </c>
      <c r="K37" s="97" t="s">
        <v>430</v>
      </c>
      <c r="L37" s="97"/>
    </row>
    <row r="38" spans="3:12">
      <c r="C38" s="140"/>
      <c r="D38" s="157"/>
      <c r="E38" s="122"/>
      <c r="F38" s="96">
        <f t="shared" si="0"/>
        <v>0</v>
      </c>
      <c r="G38" s="160"/>
      <c r="H38" s="141"/>
      <c r="I38" s="129" t="e">
        <f>VLOOKUP(H38,Presupuesto!$B$11:$C$565,2,0)</f>
        <v>#N/A</v>
      </c>
      <c r="J38" s="97" t="str">
        <f t="shared" si="1"/>
        <v>Posgrado</v>
      </c>
      <c r="K38" s="97" t="s">
        <v>430</v>
      </c>
      <c r="L38" s="97"/>
    </row>
    <row r="39" spans="3:12">
      <c r="C39" s="142"/>
      <c r="D39" s="157"/>
      <c r="E39" s="117"/>
      <c r="F39" s="96">
        <f t="shared" si="0"/>
        <v>0</v>
      </c>
      <c r="G39" s="160"/>
      <c r="H39" s="143"/>
      <c r="I39" s="129" t="e">
        <f>VLOOKUP(H39,Presupuesto!$B$11:$C$565,2,0)</f>
        <v>#N/A</v>
      </c>
      <c r="J39" s="97" t="str">
        <f t="shared" si="1"/>
        <v>Posgrado</v>
      </c>
      <c r="K39" s="97" t="s">
        <v>430</v>
      </c>
      <c r="L39" s="97"/>
    </row>
    <row r="40" spans="3:12">
      <c r="C40" s="142"/>
      <c r="D40" s="157"/>
      <c r="E40" s="117"/>
      <c r="F40" s="96">
        <f t="shared" si="0"/>
        <v>0</v>
      </c>
      <c r="G40" s="160"/>
      <c r="H40" s="143"/>
      <c r="I40" s="129" t="e">
        <f>VLOOKUP(H40,Presupuesto!$B$11:$C$565,2,0)</f>
        <v>#N/A</v>
      </c>
      <c r="J40" s="97" t="str">
        <f t="shared" si="1"/>
        <v>Posgrado</v>
      </c>
      <c r="K40" s="97" t="s">
        <v>430</v>
      </c>
      <c r="L40" s="97"/>
    </row>
    <row r="41" spans="3:12">
      <c r="C41" s="142"/>
      <c r="D41" s="157"/>
      <c r="E41" s="117"/>
      <c r="F41" s="96">
        <f t="shared" si="0"/>
        <v>0</v>
      </c>
      <c r="G41" s="160"/>
      <c r="H41" s="143"/>
      <c r="I41" s="129" t="e">
        <f>VLOOKUP(H41,Presupuesto!$B$11:$C$565,2,0)</f>
        <v>#N/A</v>
      </c>
      <c r="J41" s="97" t="str">
        <f t="shared" si="1"/>
        <v>Posgrado</v>
      </c>
      <c r="K41" s="97" t="s">
        <v>430</v>
      </c>
      <c r="L41" s="97"/>
    </row>
    <row r="42" spans="3:12">
      <c r="C42" s="142"/>
      <c r="D42" s="157"/>
      <c r="E42" s="117"/>
      <c r="F42" s="96">
        <f t="shared" si="0"/>
        <v>0</v>
      </c>
      <c r="G42" s="160"/>
      <c r="H42" s="143"/>
      <c r="I42" s="129" t="e">
        <f>VLOOKUP(H42,Presupuesto!$B$11:$C$565,2,0)</f>
        <v>#N/A</v>
      </c>
      <c r="J42" s="97" t="str">
        <f t="shared" si="1"/>
        <v>Posgrado</v>
      </c>
      <c r="K42" s="97" t="s">
        <v>430</v>
      </c>
      <c r="L42" s="97"/>
    </row>
    <row r="43" spans="3:12">
      <c r="C43" s="142"/>
      <c r="D43" s="157"/>
      <c r="E43" s="117"/>
      <c r="F43" s="96">
        <f t="shared" si="0"/>
        <v>0</v>
      </c>
      <c r="G43" s="160"/>
      <c r="H43" s="143"/>
      <c r="I43" s="129" t="e">
        <f>VLOOKUP(H43,Presupuesto!$B$11:$C$565,2,0)</f>
        <v>#N/A</v>
      </c>
      <c r="J43" s="97" t="str">
        <f t="shared" si="1"/>
        <v>Posgrado</v>
      </c>
      <c r="K43" s="97" t="s">
        <v>430</v>
      </c>
      <c r="L43" s="97"/>
    </row>
    <row r="44" spans="3:12">
      <c r="C44" s="142"/>
      <c r="D44" s="157"/>
      <c r="E44" s="117"/>
      <c r="F44" s="96">
        <f t="shared" si="0"/>
        <v>0</v>
      </c>
      <c r="G44" s="160"/>
      <c r="H44" s="143"/>
      <c r="I44" s="129" t="e">
        <f>VLOOKUP(H44,Presupuesto!$B$11:$C$565,2,0)</f>
        <v>#N/A</v>
      </c>
      <c r="J44" s="97" t="str">
        <f t="shared" si="1"/>
        <v>Posgrado</v>
      </c>
      <c r="K44" s="97" t="s">
        <v>430</v>
      </c>
      <c r="L44" s="97"/>
    </row>
    <row r="45" spans="3:12">
      <c r="C45" s="142"/>
      <c r="D45" s="157"/>
      <c r="E45" s="117"/>
      <c r="F45" s="96">
        <f t="shared" si="0"/>
        <v>0</v>
      </c>
      <c r="G45" s="160"/>
      <c r="H45" s="143"/>
      <c r="I45" s="129" t="e">
        <f>VLOOKUP(H45,Presupuesto!$B$11:$C$565,2,0)</f>
        <v>#N/A</v>
      </c>
      <c r="J45" s="97" t="str">
        <f t="shared" si="1"/>
        <v>Posgrado</v>
      </c>
      <c r="K45" s="97" t="s">
        <v>430</v>
      </c>
      <c r="L45" s="97"/>
    </row>
    <row r="46" spans="3:12">
      <c r="C46" s="142"/>
      <c r="D46" s="157"/>
      <c r="E46" s="117"/>
      <c r="F46" s="96">
        <f t="shared" si="0"/>
        <v>0</v>
      </c>
      <c r="G46" s="160"/>
      <c r="H46" s="143"/>
      <c r="I46" s="129" t="e">
        <f>VLOOKUP(H46,Presupuesto!$B$11:$C$565,2,0)</f>
        <v>#N/A</v>
      </c>
      <c r="J46" s="97" t="str">
        <f t="shared" si="1"/>
        <v>Posgrado</v>
      </c>
      <c r="K46" s="97" t="s">
        <v>430</v>
      </c>
      <c r="L46" s="97"/>
    </row>
    <row r="47" spans="3:12">
      <c r="C47" s="144"/>
      <c r="D47" s="157"/>
      <c r="E47" s="117"/>
      <c r="F47" s="96">
        <f t="shared" si="0"/>
        <v>0</v>
      </c>
      <c r="G47" s="160"/>
      <c r="H47" s="145"/>
      <c r="I47" s="129" t="e">
        <f>VLOOKUP(H47,Presupuesto!$B$11:$C$565,2,0)</f>
        <v>#N/A</v>
      </c>
      <c r="J47" s="97" t="str">
        <f t="shared" si="1"/>
        <v>Posgrado</v>
      </c>
      <c r="K47" s="97" t="s">
        <v>421</v>
      </c>
      <c r="L47" s="97"/>
    </row>
    <row r="48" spans="3:12">
      <c r="C48" s="144"/>
      <c r="D48" s="157"/>
      <c r="E48" s="117"/>
      <c r="F48" s="96">
        <f t="shared" si="0"/>
        <v>0</v>
      </c>
      <c r="G48" s="160"/>
      <c r="H48" s="145"/>
      <c r="I48" s="129" t="e">
        <f>VLOOKUP(H48,Presupuesto!$B$11:$C$565,2,0)</f>
        <v>#N/A</v>
      </c>
      <c r="J48" s="97" t="str">
        <f t="shared" si="1"/>
        <v>Posgrado</v>
      </c>
      <c r="K48" s="97" t="s">
        <v>430</v>
      </c>
      <c r="L48" s="97"/>
    </row>
    <row r="49" spans="3:12">
      <c r="C49" s="144"/>
      <c r="D49" s="157"/>
      <c r="E49" s="117"/>
      <c r="F49" s="96">
        <f t="shared" si="0"/>
        <v>0</v>
      </c>
      <c r="G49" s="160"/>
      <c r="H49" s="145"/>
      <c r="I49" s="129" t="e">
        <f>VLOOKUP(H49,Presupuesto!$B$11:$C$565,2,0)</f>
        <v>#N/A</v>
      </c>
      <c r="J49" s="97" t="str">
        <f t="shared" si="1"/>
        <v>Posgrado</v>
      </c>
      <c r="K49" s="97" t="s">
        <v>430</v>
      </c>
      <c r="L49" s="97"/>
    </row>
    <row r="50" spans="3:12">
      <c r="C50" s="144"/>
      <c r="D50" s="157"/>
      <c r="E50" s="117"/>
      <c r="F50" s="96">
        <f t="shared" si="0"/>
        <v>0</v>
      </c>
      <c r="G50" s="160"/>
      <c r="H50" s="145"/>
      <c r="I50" s="129" t="e">
        <f>VLOOKUP(H50,Presupuesto!$B$11:$C$565,2,0)</f>
        <v>#N/A</v>
      </c>
      <c r="J50" s="97" t="str">
        <f t="shared" si="1"/>
        <v>Posgrado</v>
      </c>
      <c r="K50" s="97" t="s">
        <v>430</v>
      </c>
      <c r="L50" s="97"/>
    </row>
    <row r="51" spans="3:12" ht="15.75" thickBot="1">
      <c r="C51" s="146"/>
      <c r="D51" s="228"/>
      <c r="E51" s="102"/>
      <c r="F51" s="104">
        <f t="shared" si="0"/>
        <v>0</v>
      </c>
      <c r="G51" s="161"/>
      <c r="H51" s="147"/>
      <c r="I51" s="131" t="e">
        <f>VLOOKUP(H51,Presupuesto!$B$11:$C$565,2,0)</f>
        <v>#N/A</v>
      </c>
      <c r="J51" s="105" t="str">
        <f t="shared" ref="J51" si="2">$J$20</f>
        <v>Posgrado</v>
      </c>
      <c r="K51" s="123" t="s">
        <v>412</v>
      </c>
      <c r="L51" s="105"/>
    </row>
    <row r="52" spans="3:12">
      <c r="F52" s="89"/>
      <c r="G52" s="88"/>
      <c r="H52" s="89"/>
      <c r="I52" s="89"/>
    </row>
    <row r="56" spans="3:12" ht="15.75" thickBot="1"/>
    <row r="57" spans="3:12" s="461" customFormat="1" ht="15.75" thickBot="1">
      <c r="C57" s="519" t="s">
        <v>53</v>
      </c>
      <c r="D57" s="518">
        <f>SUM(F64:F98)</f>
        <v>90750</v>
      </c>
      <c r="F57" s="67"/>
      <c r="G57" s="76"/>
      <c r="H57" s="67"/>
      <c r="I57" s="67"/>
    </row>
    <row r="58" spans="3:12">
      <c r="C58" s="67"/>
      <c r="D58" s="29"/>
      <c r="E58" s="92"/>
      <c r="F58" s="92"/>
      <c r="G58" s="92"/>
      <c r="H58" s="73"/>
      <c r="I58" s="73"/>
      <c r="J58" s="73"/>
      <c r="K58" s="111"/>
    </row>
    <row r="59" spans="3:12" ht="15.75">
      <c r="C59" s="320" t="s">
        <v>409</v>
      </c>
      <c r="D59" s="205" t="str">
        <f>'Estudiantes y Graduados'!E24</f>
        <v>5.c.5.voae</v>
      </c>
      <c r="E59" s="92"/>
      <c r="F59" s="92"/>
      <c r="G59" s="92"/>
      <c r="H59" s="73"/>
      <c r="I59" s="73"/>
      <c r="J59" s="73"/>
      <c r="K59" s="111"/>
    </row>
    <row r="60" spans="3:12" ht="18.75">
      <c r="C60" s="214" t="str">
        <f>IFERROR(VLOOKUP(D59,'Desarrollo e Innov. Curricular'!$E:$F,2,FALSE),IFERROR(VLOOKUP(D59,'Investigación Científica'!$E:$F,2,FALSE),IFERROR(VLOOKUP(D59,'Vinculación Univ. Sociedad'!$E:$F,2,FALSE),IFERROR(VLOOKUP(D59,'Docencia y Profesorado Universi'!$E:$F,2,FALSE),IFERROR(VLOOKUP(D59,'Estudiantes y Graduados'!$E:$F,2,FALSE),IFERROR(VLOOKUP(D59,'Gestion Administrativa'!$E:$F,2,FALSE),IFERROR(VLOOKUP(D59,'Gestión Académica'!$E:$F,2,FALSE),IFERROR(VLOOKUP(D59,'Aseguramiento de la Calidad'!$E:$F,2,FALSE),IFERROR(VLOOKUP(D59,'Gestión del Conocimiento'!$E:$F,2,FALSE),IFERROR(VLOOKUP(D59,'Gobernabilidad y Procesos...'!$E:$F,2,FALSE),IFERROR(VLOOKUP(D59,'Gestión del Talento Humano'!$E:$F,2,FALSE),IFERROR(VLOOKUP(D59,'Internacionalización de la E.S.'!$E:$F,2,FALSE),IFERROR(VLOOKUP(D59,Posgrado!$E:$F,2,FALSE),IFERROR(VLOOKUP(D59,'Cultura de Innovación Insti...'!$E:$F,2,FALSE),VLOOKUP(D59,'Lo Esencial de la Reforma Univ.'!$E:$F,2,0)))))))))))))))</f>
        <v>Construcción de una cancha cancha multiusos</v>
      </c>
      <c r="D60" s="29"/>
      <c r="E60" s="92"/>
      <c r="F60" s="92"/>
      <c r="G60" s="92"/>
      <c r="H60" s="73"/>
      <c r="I60" s="73"/>
      <c r="J60" s="73"/>
      <c r="K60" s="111"/>
    </row>
    <row r="61" spans="3:12">
      <c r="E61" s="92"/>
      <c r="F61" s="92"/>
      <c r="G61" s="92"/>
      <c r="H61" s="73"/>
      <c r="I61" s="73"/>
      <c r="J61" s="73"/>
      <c r="K61" s="111"/>
    </row>
    <row r="62" spans="3:12" ht="15.75" thickBot="1">
      <c r="F62" s="92"/>
      <c r="G62" s="73"/>
      <c r="H62" s="73"/>
      <c r="I62" s="73"/>
    </row>
    <row r="63" spans="3:12" ht="30.75" thickBot="1">
      <c r="C63" s="128" t="s">
        <v>44</v>
      </c>
      <c r="D63" s="133" t="s">
        <v>55</v>
      </c>
      <c r="E63" s="135" t="s">
        <v>57</v>
      </c>
      <c r="F63" s="134" t="s">
        <v>27</v>
      </c>
      <c r="G63" s="132" t="s">
        <v>147</v>
      </c>
      <c r="H63" s="135" t="s">
        <v>46</v>
      </c>
      <c r="I63" s="132" t="s">
        <v>148</v>
      </c>
      <c r="J63" s="132" t="s">
        <v>428</v>
      </c>
      <c r="K63" s="132" t="s">
        <v>429</v>
      </c>
      <c r="L63" s="132" t="s">
        <v>133</v>
      </c>
    </row>
    <row r="64" spans="3:12">
      <c r="C64" s="140" t="s">
        <v>136</v>
      </c>
      <c r="D64" s="157"/>
      <c r="E64" s="114">
        <v>784000</v>
      </c>
      <c r="F64" s="96">
        <f t="shared" ref="F64:F98" si="3">D64*E64</f>
        <v>0</v>
      </c>
      <c r="G64" s="160" t="s">
        <v>145</v>
      </c>
      <c r="H64" s="141"/>
      <c r="I64" s="129" t="e">
        <f>VLOOKUP(H64,Presupuesto!$B$11:$C$565,2,0)</f>
        <v>#N/A</v>
      </c>
      <c r="J64" s="224" t="s">
        <v>1479</v>
      </c>
      <c r="K64" s="97" t="s">
        <v>412</v>
      </c>
      <c r="L64" s="97"/>
    </row>
    <row r="65" spans="3:12">
      <c r="C65" s="140" t="s">
        <v>85</v>
      </c>
      <c r="D65" s="157"/>
      <c r="E65" s="122">
        <v>100000</v>
      </c>
      <c r="F65" s="96">
        <f t="shared" si="3"/>
        <v>0</v>
      </c>
      <c r="G65" s="160"/>
      <c r="H65" s="141">
        <v>42500</v>
      </c>
      <c r="I65" s="129" t="e">
        <f>VLOOKUP(H65,Presupuesto!$B$11:$C$565,2,0)</f>
        <v>#N/A</v>
      </c>
      <c r="J65" s="97" t="str">
        <f t="shared" ref="J65:J97" si="4">$J$17</f>
        <v>Posgrado</v>
      </c>
      <c r="K65" s="97" t="s">
        <v>430</v>
      </c>
      <c r="L65" s="97"/>
    </row>
    <row r="66" spans="3:12">
      <c r="C66" s="140" t="s">
        <v>86</v>
      </c>
      <c r="D66" s="157"/>
      <c r="E66" s="122">
        <v>50000</v>
      </c>
      <c r="F66" s="96">
        <f t="shared" si="3"/>
        <v>0</v>
      </c>
      <c r="G66" s="160"/>
      <c r="H66" s="141">
        <v>42500</v>
      </c>
      <c r="I66" s="129" t="e">
        <f>VLOOKUP(H66,Presupuesto!$B$11:$C$565,2,0)</f>
        <v>#N/A</v>
      </c>
      <c r="J66" s="97" t="str">
        <f t="shared" si="4"/>
        <v>Posgrado</v>
      </c>
      <c r="K66" s="97" t="s">
        <v>430</v>
      </c>
      <c r="L66" s="97"/>
    </row>
    <row r="67" spans="3:12">
      <c r="C67" s="140" t="s">
        <v>137</v>
      </c>
      <c r="D67" s="157"/>
      <c r="E67" s="122">
        <v>40</v>
      </c>
      <c r="F67" s="96">
        <f t="shared" si="3"/>
        <v>0</v>
      </c>
      <c r="G67" s="160"/>
      <c r="H67" s="141">
        <v>42500</v>
      </c>
      <c r="I67" s="129" t="e">
        <f>VLOOKUP(H67,Presupuesto!$B$11:$C$565,2,0)</f>
        <v>#N/A</v>
      </c>
      <c r="J67" s="97" t="str">
        <f t="shared" si="4"/>
        <v>Posgrado</v>
      </c>
      <c r="K67" s="97" t="s">
        <v>430</v>
      </c>
      <c r="L67" s="97"/>
    </row>
    <row r="68" spans="3:12">
      <c r="C68" s="140" t="s">
        <v>135</v>
      </c>
      <c r="D68" s="157"/>
      <c r="E68" s="122">
        <v>5745</v>
      </c>
      <c r="F68" s="96">
        <f t="shared" si="3"/>
        <v>0</v>
      </c>
      <c r="G68" s="160"/>
      <c r="H68" s="141">
        <v>42500</v>
      </c>
      <c r="I68" s="129" t="e">
        <f>VLOOKUP(H68,Presupuesto!$B$11:$C$565,2,0)</f>
        <v>#N/A</v>
      </c>
      <c r="J68" s="97" t="str">
        <f t="shared" si="4"/>
        <v>Posgrado</v>
      </c>
      <c r="K68" s="97" t="s">
        <v>430</v>
      </c>
      <c r="L68" s="97"/>
    </row>
    <row r="69" spans="3:12">
      <c r="C69" s="140" t="s">
        <v>138</v>
      </c>
      <c r="D69" s="157"/>
      <c r="E69" s="122">
        <v>30000</v>
      </c>
      <c r="F69" s="96">
        <f t="shared" si="3"/>
        <v>0</v>
      </c>
      <c r="G69" s="160"/>
      <c r="H69" s="141">
        <v>42500</v>
      </c>
      <c r="I69" s="129" t="e">
        <f>VLOOKUP(H69,Presupuesto!$B$11:$C$565,2,0)</f>
        <v>#N/A</v>
      </c>
      <c r="J69" s="97" t="str">
        <f t="shared" si="4"/>
        <v>Posgrado</v>
      </c>
      <c r="K69" s="97" t="s">
        <v>419</v>
      </c>
      <c r="L69" s="97"/>
    </row>
    <row r="70" spans="3:12">
      <c r="C70" s="140" t="s">
        <v>138</v>
      </c>
      <c r="D70" s="157"/>
      <c r="E70" s="122">
        <v>30000</v>
      </c>
      <c r="F70" s="96">
        <f t="shared" si="3"/>
        <v>0</v>
      </c>
      <c r="G70" s="160"/>
      <c r="H70" s="141">
        <v>42500</v>
      </c>
      <c r="I70" s="129" t="e">
        <f>VLOOKUP(H70,Presupuesto!$B$11:$C$565,2,0)</f>
        <v>#N/A</v>
      </c>
      <c r="J70" s="97" t="str">
        <f t="shared" si="4"/>
        <v>Posgrado</v>
      </c>
      <c r="K70" s="97" t="s">
        <v>430</v>
      </c>
      <c r="L70" s="97"/>
    </row>
    <row r="71" spans="3:12">
      <c r="C71" s="140" t="s">
        <v>1656</v>
      </c>
      <c r="D71" s="157">
        <v>1</v>
      </c>
      <c r="E71" s="122">
        <v>90750</v>
      </c>
      <c r="F71" s="96">
        <f t="shared" si="3"/>
        <v>90750</v>
      </c>
      <c r="G71" s="160" t="s">
        <v>1467</v>
      </c>
      <c r="H71" s="141" t="s">
        <v>360</v>
      </c>
      <c r="I71" s="129" t="str">
        <f>VLOOKUP(H71,Presupuesto!$B$11:$C$565,2,0)</f>
        <v>CONSTRUCCIONES ADICIONES Y MEJORA DE EDIF (47100-00)</v>
      </c>
      <c r="J71" s="97" t="s">
        <v>1381</v>
      </c>
      <c r="K71" s="97" t="s">
        <v>413</v>
      </c>
      <c r="L71" s="97" t="s">
        <v>1388</v>
      </c>
    </row>
    <row r="72" spans="3:12">
      <c r="C72" s="140"/>
      <c r="D72" s="157"/>
      <c r="E72" s="122"/>
      <c r="F72" s="96">
        <f t="shared" si="3"/>
        <v>0</v>
      </c>
      <c r="G72" s="160"/>
      <c r="H72" s="141"/>
      <c r="I72" s="129" t="e">
        <f>VLOOKUP(H72,Presupuesto!$B$11:$C$565,2,0)</f>
        <v>#N/A</v>
      </c>
      <c r="J72" s="97" t="str">
        <f t="shared" si="4"/>
        <v>Posgrado</v>
      </c>
      <c r="K72" s="97" t="s">
        <v>430</v>
      </c>
      <c r="L72" s="97"/>
    </row>
    <row r="73" spans="3:12">
      <c r="C73" s="140"/>
      <c r="D73" s="157"/>
      <c r="E73" s="122"/>
      <c r="F73" s="96">
        <f t="shared" si="3"/>
        <v>0</v>
      </c>
      <c r="G73" s="160"/>
      <c r="H73" s="141"/>
      <c r="I73" s="129" t="e">
        <f>VLOOKUP(H73,Presupuesto!$B$11:$C$565,2,0)</f>
        <v>#N/A</v>
      </c>
      <c r="J73" s="97" t="str">
        <f t="shared" si="4"/>
        <v>Posgrado</v>
      </c>
      <c r="K73" s="97" t="s">
        <v>430</v>
      </c>
      <c r="L73" s="97"/>
    </row>
    <row r="74" spans="3:12">
      <c r="C74" s="140"/>
      <c r="D74" s="157"/>
      <c r="E74" s="122"/>
      <c r="F74" s="96">
        <f t="shared" si="3"/>
        <v>0</v>
      </c>
      <c r="G74" s="160"/>
      <c r="H74" s="141"/>
      <c r="I74" s="129" t="e">
        <f>VLOOKUP(H74,Presupuesto!$B$11:$C$565,2,0)</f>
        <v>#N/A</v>
      </c>
      <c r="J74" s="97" t="str">
        <f t="shared" si="4"/>
        <v>Posgrado</v>
      </c>
      <c r="K74" s="97" t="s">
        <v>430</v>
      </c>
      <c r="L74" s="97"/>
    </row>
    <row r="75" spans="3:12">
      <c r="C75" s="140"/>
      <c r="D75" s="157"/>
      <c r="E75" s="122"/>
      <c r="F75" s="96">
        <f t="shared" si="3"/>
        <v>0</v>
      </c>
      <c r="G75" s="160"/>
      <c r="H75" s="141"/>
      <c r="I75" s="129" t="e">
        <f>VLOOKUP(H75,Presupuesto!$B$11:$C$565,2,0)</f>
        <v>#N/A</v>
      </c>
      <c r="J75" s="97" t="str">
        <f t="shared" si="4"/>
        <v>Posgrado</v>
      </c>
      <c r="K75" s="97" t="s">
        <v>430</v>
      </c>
      <c r="L75" s="97"/>
    </row>
    <row r="76" spans="3:12">
      <c r="C76" s="140"/>
      <c r="D76" s="157"/>
      <c r="E76" s="122"/>
      <c r="F76" s="96">
        <f t="shared" si="3"/>
        <v>0</v>
      </c>
      <c r="G76" s="160"/>
      <c r="H76" s="141"/>
      <c r="I76" s="129" t="e">
        <f>VLOOKUP(H76,Presupuesto!$B$11:$C$565,2,0)</f>
        <v>#N/A</v>
      </c>
      <c r="J76" s="97" t="str">
        <f t="shared" si="4"/>
        <v>Posgrado</v>
      </c>
      <c r="K76" s="97" t="s">
        <v>430</v>
      </c>
      <c r="L76" s="97"/>
    </row>
    <row r="77" spans="3:12">
      <c r="C77" s="140"/>
      <c r="D77" s="157"/>
      <c r="E77" s="122"/>
      <c r="F77" s="96">
        <f t="shared" si="3"/>
        <v>0</v>
      </c>
      <c r="G77" s="160"/>
      <c r="H77" s="141"/>
      <c r="I77" s="129" t="e">
        <f>VLOOKUP(H77,Presupuesto!$B$11:$C$565,2,0)</f>
        <v>#N/A</v>
      </c>
      <c r="J77" s="97" t="str">
        <f t="shared" si="4"/>
        <v>Posgrado</v>
      </c>
      <c r="K77" s="97" t="s">
        <v>430</v>
      </c>
      <c r="L77" s="97"/>
    </row>
    <row r="78" spans="3:12">
      <c r="C78" s="140"/>
      <c r="D78" s="157"/>
      <c r="E78" s="122"/>
      <c r="F78" s="96">
        <f t="shared" si="3"/>
        <v>0</v>
      </c>
      <c r="G78" s="160"/>
      <c r="H78" s="141"/>
      <c r="I78" s="129" t="e">
        <f>VLOOKUP(H78,Presupuesto!$B$11:$C$565,2,0)</f>
        <v>#N/A</v>
      </c>
      <c r="J78" s="97" t="str">
        <f t="shared" si="4"/>
        <v>Posgrado</v>
      </c>
      <c r="K78" s="97" t="s">
        <v>430</v>
      </c>
      <c r="L78" s="97"/>
    </row>
    <row r="79" spans="3:12">
      <c r="C79" s="140"/>
      <c r="D79" s="157"/>
      <c r="E79" s="122"/>
      <c r="F79" s="96">
        <f t="shared" si="3"/>
        <v>0</v>
      </c>
      <c r="G79" s="160"/>
      <c r="H79" s="141"/>
      <c r="I79" s="129" t="e">
        <f>VLOOKUP(H79,Presupuesto!$B$11:$C$565,2,0)</f>
        <v>#N/A</v>
      </c>
      <c r="J79" s="97" t="str">
        <f t="shared" si="4"/>
        <v>Posgrado</v>
      </c>
      <c r="K79" s="97" t="s">
        <v>430</v>
      </c>
      <c r="L79" s="97"/>
    </row>
    <row r="80" spans="3:12">
      <c r="C80" s="140"/>
      <c r="D80" s="157"/>
      <c r="E80" s="122"/>
      <c r="F80" s="96">
        <f t="shared" si="3"/>
        <v>0</v>
      </c>
      <c r="G80" s="160"/>
      <c r="H80" s="141"/>
      <c r="I80" s="129" t="e">
        <f>VLOOKUP(H80,Presupuesto!$B$11:$C$565,2,0)</f>
        <v>#N/A</v>
      </c>
      <c r="J80" s="97" t="str">
        <f t="shared" si="4"/>
        <v>Posgrado</v>
      </c>
      <c r="K80" s="97" t="s">
        <v>430</v>
      </c>
      <c r="L80" s="97"/>
    </row>
    <row r="81" spans="3:12">
      <c r="C81" s="140"/>
      <c r="D81" s="157"/>
      <c r="E81" s="122"/>
      <c r="F81" s="96">
        <f t="shared" si="3"/>
        <v>0</v>
      </c>
      <c r="G81" s="160"/>
      <c r="H81" s="141"/>
      <c r="I81" s="129" t="e">
        <f>VLOOKUP(H81,Presupuesto!$B$11:$C$565,2,0)</f>
        <v>#N/A</v>
      </c>
      <c r="J81" s="97" t="str">
        <f t="shared" si="4"/>
        <v>Posgrado</v>
      </c>
      <c r="K81" s="97" t="s">
        <v>430</v>
      </c>
      <c r="L81" s="97"/>
    </row>
    <row r="82" spans="3:12">
      <c r="C82" s="140"/>
      <c r="D82" s="157"/>
      <c r="E82" s="122"/>
      <c r="F82" s="96">
        <f t="shared" si="3"/>
        <v>0</v>
      </c>
      <c r="G82" s="160"/>
      <c r="H82" s="141"/>
      <c r="I82" s="129" t="e">
        <f>VLOOKUP(H82,Presupuesto!$B$11:$C$565,2,0)</f>
        <v>#N/A</v>
      </c>
      <c r="J82" s="97" t="str">
        <f t="shared" si="4"/>
        <v>Posgrado</v>
      </c>
      <c r="K82" s="97" t="s">
        <v>430</v>
      </c>
      <c r="L82" s="97"/>
    </row>
    <row r="83" spans="3:12">
      <c r="C83" s="140"/>
      <c r="D83" s="157"/>
      <c r="E83" s="122"/>
      <c r="F83" s="96">
        <f t="shared" si="3"/>
        <v>0</v>
      </c>
      <c r="G83" s="160"/>
      <c r="H83" s="141"/>
      <c r="I83" s="129" t="e">
        <f>VLOOKUP(H83,Presupuesto!$B$11:$C$565,2,0)</f>
        <v>#N/A</v>
      </c>
      <c r="J83" s="97" t="str">
        <f t="shared" si="4"/>
        <v>Posgrado</v>
      </c>
      <c r="K83" s="97" t="s">
        <v>430</v>
      </c>
      <c r="L83" s="97"/>
    </row>
    <row r="84" spans="3:12">
      <c r="C84" s="140"/>
      <c r="D84" s="157"/>
      <c r="E84" s="122"/>
      <c r="F84" s="96">
        <f t="shared" si="3"/>
        <v>0</v>
      </c>
      <c r="G84" s="160"/>
      <c r="H84" s="141"/>
      <c r="I84" s="129" t="e">
        <f>VLOOKUP(H84,Presupuesto!$B$11:$C$565,2,0)</f>
        <v>#N/A</v>
      </c>
      <c r="J84" s="97" t="str">
        <f t="shared" si="4"/>
        <v>Posgrado</v>
      </c>
      <c r="K84" s="97" t="s">
        <v>430</v>
      </c>
      <c r="L84" s="97"/>
    </row>
    <row r="85" spans="3:12">
      <c r="C85" s="140"/>
      <c r="D85" s="157"/>
      <c r="E85" s="122"/>
      <c r="F85" s="96">
        <f t="shared" si="3"/>
        <v>0</v>
      </c>
      <c r="G85" s="160"/>
      <c r="H85" s="141"/>
      <c r="I85" s="129" t="e">
        <f>VLOOKUP(H85,Presupuesto!$B$11:$C$565,2,0)</f>
        <v>#N/A</v>
      </c>
      <c r="J85" s="97" t="str">
        <f t="shared" si="4"/>
        <v>Posgrado</v>
      </c>
      <c r="K85" s="97" t="s">
        <v>430</v>
      </c>
      <c r="L85" s="97"/>
    </row>
    <row r="86" spans="3:12">
      <c r="C86" s="142"/>
      <c r="D86" s="157"/>
      <c r="E86" s="117"/>
      <c r="F86" s="96">
        <f t="shared" si="3"/>
        <v>0</v>
      </c>
      <c r="G86" s="160"/>
      <c r="H86" s="143"/>
      <c r="I86" s="129" t="e">
        <f>VLOOKUP(H86,Presupuesto!$B$11:$C$565,2,0)</f>
        <v>#N/A</v>
      </c>
      <c r="J86" s="97" t="str">
        <f t="shared" si="4"/>
        <v>Posgrado</v>
      </c>
      <c r="K86" s="97" t="s">
        <v>430</v>
      </c>
      <c r="L86" s="97"/>
    </row>
    <row r="87" spans="3:12">
      <c r="C87" s="142"/>
      <c r="D87" s="157"/>
      <c r="E87" s="117"/>
      <c r="F87" s="96">
        <f t="shared" si="3"/>
        <v>0</v>
      </c>
      <c r="G87" s="160"/>
      <c r="H87" s="143"/>
      <c r="I87" s="129" t="e">
        <f>VLOOKUP(H87,Presupuesto!$B$11:$C$565,2,0)</f>
        <v>#N/A</v>
      </c>
      <c r="J87" s="97" t="str">
        <f t="shared" si="4"/>
        <v>Posgrado</v>
      </c>
      <c r="K87" s="97" t="s">
        <v>430</v>
      </c>
      <c r="L87" s="97"/>
    </row>
    <row r="88" spans="3:12">
      <c r="C88" s="142"/>
      <c r="D88" s="157"/>
      <c r="E88" s="117"/>
      <c r="F88" s="96">
        <f t="shared" si="3"/>
        <v>0</v>
      </c>
      <c r="G88" s="160"/>
      <c r="H88" s="143"/>
      <c r="I88" s="129" t="e">
        <f>VLOOKUP(H88,Presupuesto!$B$11:$C$565,2,0)</f>
        <v>#N/A</v>
      </c>
      <c r="J88" s="97" t="str">
        <f t="shared" si="4"/>
        <v>Posgrado</v>
      </c>
      <c r="K88" s="97" t="s">
        <v>430</v>
      </c>
      <c r="L88" s="97"/>
    </row>
    <row r="89" spans="3:12">
      <c r="C89" s="142"/>
      <c r="D89" s="157"/>
      <c r="E89" s="117"/>
      <c r="F89" s="96">
        <f t="shared" si="3"/>
        <v>0</v>
      </c>
      <c r="G89" s="160"/>
      <c r="H89" s="143"/>
      <c r="I89" s="129" t="e">
        <f>VLOOKUP(H89,Presupuesto!$B$11:$C$565,2,0)</f>
        <v>#N/A</v>
      </c>
      <c r="J89" s="97" t="str">
        <f t="shared" si="4"/>
        <v>Posgrado</v>
      </c>
      <c r="K89" s="97" t="s">
        <v>430</v>
      </c>
      <c r="L89" s="97"/>
    </row>
    <row r="90" spans="3:12">
      <c r="C90" s="142"/>
      <c r="D90" s="157"/>
      <c r="E90" s="117"/>
      <c r="F90" s="96">
        <f t="shared" si="3"/>
        <v>0</v>
      </c>
      <c r="G90" s="160"/>
      <c r="H90" s="143"/>
      <c r="I90" s="129" t="e">
        <f>VLOOKUP(H90,Presupuesto!$B$11:$C$565,2,0)</f>
        <v>#N/A</v>
      </c>
      <c r="J90" s="97" t="str">
        <f t="shared" si="4"/>
        <v>Posgrado</v>
      </c>
      <c r="K90" s="97" t="s">
        <v>430</v>
      </c>
      <c r="L90" s="97"/>
    </row>
    <row r="91" spans="3:12">
      <c r="C91" s="142"/>
      <c r="D91" s="157"/>
      <c r="E91" s="117"/>
      <c r="F91" s="96">
        <f t="shared" si="3"/>
        <v>0</v>
      </c>
      <c r="G91" s="160"/>
      <c r="H91" s="143"/>
      <c r="I91" s="129" t="e">
        <f>VLOOKUP(H91,Presupuesto!$B$11:$C$565,2,0)</f>
        <v>#N/A</v>
      </c>
      <c r="J91" s="97" t="str">
        <f t="shared" si="4"/>
        <v>Posgrado</v>
      </c>
      <c r="K91" s="97" t="s">
        <v>430</v>
      </c>
      <c r="L91" s="97"/>
    </row>
    <row r="92" spans="3:12">
      <c r="C92" s="142"/>
      <c r="D92" s="157"/>
      <c r="E92" s="117"/>
      <c r="F92" s="96">
        <f t="shared" si="3"/>
        <v>0</v>
      </c>
      <c r="G92" s="160"/>
      <c r="H92" s="143"/>
      <c r="I92" s="129" t="e">
        <f>VLOOKUP(H92,Presupuesto!$B$11:$C$565,2,0)</f>
        <v>#N/A</v>
      </c>
      <c r="J92" s="97" t="str">
        <f t="shared" si="4"/>
        <v>Posgrado</v>
      </c>
      <c r="K92" s="97" t="s">
        <v>430</v>
      </c>
      <c r="L92" s="97"/>
    </row>
    <row r="93" spans="3:12">
      <c r="C93" s="142"/>
      <c r="D93" s="157"/>
      <c r="E93" s="117"/>
      <c r="F93" s="96">
        <f t="shared" si="3"/>
        <v>0</v>
      </c>
      <c r="G93" s="160"/>
      <c r="H93" s="143"/>
      <c r="I93" s="129" t="e">
        <f>VLOOKUP(H93,Presupuesto!$B$11:$C$565,2,0)</f>
        <v>#N/A</v>
      </c>
      <c r="J93" s="97" t="str">
        <f t="shared" si="4"/>
        <v>Posgrado</v>
      </c>
      <c r="K93" s="97" t="s">
        <v>430</v>
      </c>
      <c r="L93" s="97"/>
    </row>
    <row r="94" spans="3:12">
      <c r="C94" s="144"/>
      <c r="D94" s="157"/>
      <c r="E94" s="117"/>
      <c r="F94" s="96">
        <f t="shared" si="3"/>
        <v>0</v>
      </c>
      <c r="G94" s="160"/>
      <c r="H94" s="145"/>
      <c r="I94" s="129" t="e">
        <f>VLOOKUP(H94,Presupuesto!$B$11:$C$565,2,0)</f>
        <v>#N/A</v>
      </c>
      <c r="J94" s="97" t="str">
        <f t="shared" si="4"/>
        <v>Posgrado</v>
      </c>
      <c r="K94" s="97" t="s">
        <v>421</v>
      </c>
      <c r="L94" s="97"/>
    </row>
    <row r="95" spans="3:12">
      <c r="C95" s="144"/>
      <c r="D95" s="157"/>
      <c r="E95" s="117"/>
      <c r="F95" s="96">
        <f t="shared" si="3"/>
        <v>0</v>
      </c>
      <c r="G95" s="160"/>
      <c r="H95" s="145"/>
      <c r="I95" s="129" t="e">
        <f>VLOOKUP(H95,Presupuesto!$B$11:$C$565,2,0)</f>
        <v>#N/A</v>
      </c>
      <c r="J95" s="97" t="str">
        <f t="shared" si="4"/>
        <v>Posgrado</v>
      </c>
      <c r="K95" s="97" t="s">
        <v>430</v>
      </c>
      <c r="L95" s="97"/>
    </row>
    <row r="96" spans="3:12">
      <c r="C96" s="144"/>
      <c r="D96" s="157"/>
      <c r="E96" s="117"/>
      <c r="F96" s="96">
        <f t="shared" si="3"/>
        <v>0</v>
      </c>
      <c r="G96" s="160"/>
      <c r="H96" s="145"/>
      <c r="I96" s="129" t="e">
        <f>VLOOKUP(H96,Presupuesto!$B$11:$C$565,2,0)</f>
        <v>#N/A</v>
      </c>
      <c r="J96" s="97" t="str">
        <f t="shared" si="4"/>
        <v>Posgrado</v>
      </c>
      <c r="K96" s="97" t="s">
        <v>430</v>
      </c>
      <c r="L96" s="97"/>
    </row>
    <row r="97" spans="3:12">
      <c r="C97" s="144"/>
      <c r="D97" s="157"/>
      <c r="E97" s="117"/>
      <c r="F97" s="96">
        <f t="shared" si="3"/>
        <v>0</v>
      </c>
      <c r="G97" s="160"/>
      <c r="H97" s="145"/>
      <c r="I97" s="129" t="e">
        <f>VLOOKUP(H97,Presupuesto!$B$11:$C$565,2,0)</f>
        <v>#N/A</v>
      </c>
      <c r="J97" s="97" t="str">
        <f t="shared" si="4"/>
        <v>Posgrado</v>
      </c>
      <c r="K97" s="97" t="s">
        <v>430</v>
      </c>
      <c r="L97" s="97"/>
    </row>
    <row r="98" spans="3:12" ht="15.75" thickBot="1">
      <c r="C98" s="146"/>
      <c r="D98" s="228"/>
      <c r="E98" s="102"/>
      <c r="F98" s="104">
        <f t="shared" si="3"/>
        <v>0</v>
      </c>
      <c r="G98" s="161"/>
      <c r="H98" s="147"/>
      <c r="I98" s="131" t="e">
        <f>VLOOKUP(H98,Presupuesto!$B$11:$C$565,2,0)</f>
        <v>#N/A</v>
      </c>
      <c r="J98" s="105" t="str">
        <f t="shared" ref="J98" si="5">$J$20</f>
        <v>Posgrado</v>
      </c>
      <c r="K98" s="123" t="s">
        <v>412</v>
      </c>
      <c r="L98" s="105"/>
    </row>
    <row r="103" spans="3:12" ht="15.75" thickBot="1"/>
    <row r="104" spans="3:12" s="461" customFormat="1" ht="15.75" thickBot="1">
      <c r="C104" s="519" t="s">
        <v>53</v>
      </c>
      <c r="D104" s="518">
        <f>SUM(F111:F145)</f>
        <v>22917</v>
      </c>
      <c r="F104" s="67"/>
      <c r="G104" s="76"/>
      <c r="H104" s="67"/>
      <c r="I104" s="67"/>
    </row>
    <row r="105" spans="3:12">
      <c r="C105" s="67"/>
      <c r="D105" s="29"/>
      <c r="E105" s="92"/>
      <c r="F105" s="92"/>
      <c r="G105" s="92"/>
      <c r="H105" s="73"/>
      <c r="I105" s="73"/>
      <c r="J105" s="73"/>
      <c r="K105" s="111"/>
    </row>
    <row r="106" spans="3:12" ht="15.75">
      <c r="C106" s="320" t="s">
        <v>409</v>
      </c>
      <c r="D106" s="205" t="str">
        <f>'Gestion Administrativa'!E18</f>
        <v>11.a.4.ga-TMF</v>
      </c>
      <c r="E106" s="92"/>
      <c r="F106" s="92"/>
      <c r="G106" s="92"/>
      <c r="H106" s="73"/>
      <c r="I106" s="73"/>
      <c r="J106" s="73"/>
      <c r="K106" s="111"/>
    </row>
    <row r="107" spans="3:12" ht="18.75">
      <c r="C107" s="214" t="str">
        <f>IFERROR(VLOOKUP(D106,'Desarrollo e Innov. Curricular'!$E:$F,2,FALSE),IFERROR(VLOOKUP(D106,'Investigación Científica'!$E:$F,2,FALSE),IFERROR(VLOOKUP(D106,'Vinculación Univ. Sociedad'!$E:$F,2,FALSE),IFERROR(VLOOKUP(D106,'Docencia y Profesorado Universi'!$E:$F,2,FALSE),IFERROR(VLOOKUP(D106,'Estudiantes y Graduados'!$E:$F,2,FALSE),IFERROR(VLOOKUP(D106,'Gestion Administrativa'!$E:$F,2,FALSE),IFERROR(VLOOKUP(D106,'Gestión Académica'!$E:$F,2,FALSE),IFERROR(VLOOKUP(D106,'Aseguramiento de la Calidad'!$E:$F,2,FALSE),IFERROR(VLOOKUP(D106,'Gestión del Conocimiento'!$E:$F,2,FALSE),IFERROR(VLOOKUP(D106,'Gobernabilidad y Procesos...'!$E:$F,2,FALSE),IFERROR(VLOOKUP(D106,'Gestión del Talento Humano'!$E:$F,2,FALSE),IFERROR(VLOOKUP(D106,'Internacionalización de la E.S.'!$E:$F,2,FALSE),IFERROR(VLOOKUP(D106,Posgrado!$E:$F,2,FALSE),IFERROR(VLOOKUP(D106,'Cultura de Innovación Insti...'!$E:$F,2,FALSE),VLOOKUP(D106,'Lo Esencial de la Reforma Univ.'!$E:$F,2,0)))))))))))))))</f>
        <v>Acondicionar sala de video conferencias para Tecnico en Microfinanzas</v>
      </c>
      <c r="D107" s="29"/>
      <c r="E107" s="92"/>
      <c r="F107" s="92"/>
      <c r="G107" s="92"/>
      <c r="H107" s="73"/>
      <c r="I107" s="73"/>
      <c r="J107" s="73"/>
      <c r="K107" s="111"/>
    </row>
    <row r="108" spans="3:12">
      <c r="E108" s="92"/>
      <c r="F108" s="92"/>
      <c r="G108" s="92"/>
      <c r="H108" s="73"/>
      <c r="I108" s="73"/>
      <c r="J108" s="73"/>
      <c r="K108" s="111"/>
    </row>
    <row r="109" spans="3:12" ht="15.75" thickBot="1">
      <c r="F109" s="92"/>
      <c r="G109" s="73"/>
      <c r="H109" s="73"/>
      <c r="I109" s="73"/>
    </row>
    <row r="110" spans="3:12" ht="30.75" thickBot="1">
      <c r="C110" s="128" t="s">
        <v>44</v>
      </c>
      <c r="D110" s="133" t="s">
        <v>55</v>
      </c>
      <c r="E110" s="135" t="s">
        <v>57</v>
      </c>
      <c r="F110" s="134" t="s">
        <v>27</v>
      </c>
      <c r="G110" s="132" t="s">
        <v>147</v>
      </c>
      <c r="H110" s="135" t="s">
        <v>46</v>
      </c>
      <c r="I110" s="132" t="s">
        <v>148</v>
      </c>
      <c r="J110" s="132" t="s">
        <v>428</v>
      </c>
      <c r="K110" s="132" t="s">
        <v>429</v>
      </c>
      <c r="L110" s="132" t="s">
        <v>133</v>
      </c>
    </row>
    <row r="111" spans="3:12">
      <c r="C111" s="140" t="s">
        <v>136</v>
      </c>
      <c r="D111" s="157"/>
      <c r="E111" s="114">
        <v>784000</v>
      </c>
      <c r="F111" s="96">
        <f t="shared" ref="F111:F145" si="6">D111*E111</f>
        <v>0</v>
      </c>
      <c r="G111" s="160" t="s">
        <v>145</v>
      </c>
      <c r="H111" s="141"/>
      <c r="I111" s="129" t="e">
        <f>VLOOKUP(H111,Presupuesto!$B$11:$C$565,2,0)</f>
        <v>#N/A</v>
      </c>
      <c r="J111" s="224" t="s">
        <v>1479</v>
      </c>
      <c r="K111" s="97" t="s">
        <v>412</v>
      </c>
      <c r="L111" s="97"/>
    </row>
    <row r="112" spans="3:12">
      <c r="C112" s="140" t="s">
        <v>85</v>
      </c>
      <c r="D112" s="157"/>
      <c r="E112" s="122">
        <v>100000</v>
      </c>
      <c r="F112" s="96">
        <f t="shared" si="6"/>
        <v>0</v>
      </c>
      <c r="G112" s="160"/>
      <c r="H112" s="141">
        <v>42500</v>
      </c>
      <c r="I112" s="129" t="e">
        <f>VLOOKUP(H112,Presupuesto!$B$11:$C$565,2,0)</f>
        <v>#N/A</v>
      </c>
      <c r="J112" s="97" t="str">
        <f t="shared" ref="J112:J144" si="7">$J$17</f>
        <v>Posgrado</v>
      </c>
      <c r="K112" s="97" t="s">
        <v>430</v>
      </c>
      <c r="L112" s="97"/>
    </row>
    <row r="113" spans="3:12">
      <c r="C113" s="140" t="s">
        <v>86</v>
      </c>
      <c r="D113" s="157"/>
      <c r="E113" s="122">
        <v>50000</v>
      </c>
      <c r="F113" s="96">
        <f t="shared" si="6"/>
        <v>0</v>
      </c>
      <c r="G113" s="160"/>
      <c r="H113" s="141">
        <v>42500</v>
      </c>
      <c r="I113" s="129" t="e">
        <f>VLOOKUP(H113,Presupuesto!$B$11:$C$565,2,0)</f>
        <v>#N/A</v>
      </c>
      <c r="J113" s="97" t="str">
        <f t="shared" si="7"/>
        <v>Posgrado</v>
      </c>
      <c r="K113" s="97" t="s">
        <v>430</v>
      </c>
      <c r="L113" s="97"/>
    </row>
    <row r="114" spans="3:12">
      <c r="C114" s="140" t="s">
        <v>137</v>
      </c>
      <c r="D114" s="157"/>
      <c r="E114" s="122">
        <v>40</v>
      </c>
      <c r="F114" s="96">
        <f t="shared" si="6"/>
        <v>0</v>
      </c>
      <c r="G114" s="160"/>
      <c r="H114" s="141">
        <v>42500</v>
      </c>
      <c r="I114" s="129" t="e">
        <f>VLOOKUP(H114,Presupuesto!$B$11:$C$565,2,0)</f>
        <v>#N/A</v>
      </c>
      <c r="J114" s="97" t="str">
        <f t="shared" si="7"/>
        <v>Posgrado</v>
      </c>
      <c r="K114" s="97" t="s">
        <v>430</v>
      </c>
      <c r="L114" s="97"/>
    </row>
    <row r="115" spans="3:12">
      <c r="C115" s="140" t="s">
        <v>135</v>
      </c>
      <c r="D115" s="157"/>
      <c r="E115" s="122">
        <v>5745</v>
      </c>
      <c r="F115" s="96">
        <f t="shared" si="6"/>
        <v>0</v>
      </c>
      <c r="G115" s="160"/>
      <c r="H115" s="141">
        <v>42500</v>
      </c>
      <c r="I115" s="129" t="e">
        <f>VLOOKUP(H115,Presupuesto!$B$11:$C$565,2,0)</f>
        <v>#N/A</v>
      </c>
      <c r="J115" s="97" t="str">
        <f t="shared" si="7"/>
        <v>Posgrado</v>
      </c>
      <c r="K115" s="97" t="s">
        <v>430</v>
      </c>
      <c r="L115" s="97"/>
    </row>
    <row r="116" spans="3:12">
      <c r="C116" s="140" t="s">
        <v>138</v>
      </c>
      <c r="D116" s="157"/>
      <c r="E116" s="122">
        <v>30000</v>
      </c>
      <c r="F116" s="96">
        <f t="shared" si="6"/>
        <v>0</v>
      </c>
      <c r="G116" s="160"/>
      <c r="H116" s="141">
        <v>42500</v>
      </c>
      <c r="I116" s="129" t="e">
        <f>VLOOKUP(H116,Presupuesto!$B$11:$C$565,2,0)</f>
        <v>#N/A</v>
      </c>
      <c r="J116" s="97" t="str">
        <f t="shared" si="7"/>
        <v>Posgrado</v>
      </c>
      <c r="K116" s="97" t="s">
        <v>419</v>
      </c>
      <c r="L116" s="97"/>
    </row>
    <row r="117" spans="3:12">
      <c r="C117" s="140" t="s">
        <v>138</v>
      </c>
      <c r="D117" s="157"/>
      <c r="E117" s="122">
        <v>30000</v>
      </c>
      <c r="F117" s="96">
        <f t="shared" si="6"/>
        <v>0</v>
      </c>
      <c r="G117" s="160"/>
      <c r="H117" s="141">
        <v>42500</v>
      </c>
      <c r="I117" s="129" t="e">
        <f>VLOOKUP(H117,Presupuesto!$B$11:$C$565,2,0)</f>
        <v>#N/A</v>
      </c>
      <c r="J117" s="97" t="str">
        <f t="shared" si="7"/>
        <v>Posgrado</v>
      </c>
      <c r="K117" s="97" t="s">
        <v>430</v>
      </c>
      <c r="L117" s="97"/>
    </row>
    <row r="118" spans="3:12">
      <c r="C118" s="140" t="s">
        <v>1617</v>
      </c>
      <c r="D118" s="157"/>
      <c r="E118" s="122">
        <v>600000</v>
      </c>
      <c r="F118" s="96">
        <f t="shared" si="6"/>
        <v>0</v>
      </c>
      <c r="G118" s="160" t="s">
        <v>1467</v>
      </c>
      <c r="H118" s="141">
        <v>35600</v>
      </c>
      <c r="I118" s="129" t="e">
        <f>VLOOKUP(H118,Presupuesto!$B$11:$C$565,2,0)</f>
        <v>#N/A</v>
      </c>
      <c r="J118" s="97" t="s">
        <v>1381</v>
      </c>
      <c r="K118" s="97" t="s">
        <v>416</v>
      </c>
      <c r="L118" s="97"/>
    </row>
    <row r="119" spans="3:12" ht="30">
      <c r="C119" s="447" t="s">
        <v>1722</v>
      </c>
      <c r="D119" s="157">
        <v>1</v>
      </c>
      <c r="E119" s="122">
        <v>22917</v>
      </c>
      <c r="F119" s="96">
        <f>D119*E119</f>
        <v>22917</v>
      </c>
      <c r="G119" s="160" t="s">
        <v>1467</v>
      </c>
      <c r="H119" s="141" t="s">
        <v>938</v>
      </c>
      <c r="I119" s="129" t="str">
        <f>VLOOKUP(H119,Presupuesto!$B$11:$C$565,2,0)</f>
        <v>PRODUCTOS DE CEMENTO Y ASBESTO Y YESO</v>
      </c>
      <c r="J119" s="97" t="s">
        <v>1385</v>
      </c>
      <c r="K119" s="97" t="s">
        <v>430</v>
      </c>
      <c r="L119" s="97"/>
    </row>
    <row r="120" spans="3:12">
      <c r="C120" s="140"/>
      <c r="D120" s="157"/>
      <c r="E120" s="122"/>
      <c r="F120" s="96">
        <f t="shared" si="6"/>
        <v>0</v>
      </c>
      <c r="G120" s="160"/>
      <c r="H120" s="141"/>
      <c r="I120" s="129" t="e">
        <f>VLOOKUP(H120,Presupuesto!$B$11:$C$565,2,0)</f>
        <v>#N/A</v>
      </c>
      <c r="J120" s="97" t="str">
        <f t="shared" si="7"/>
        <v>Posgrado</v>
      </c>
      <c r="K120" s="97" t="s">
        <v>430</v>
      </c>
      <c r="L120" s="97"/>
    </row>
    <row r="121" spans="3:12">
      <c r="C121" s="140"/>
      <c r="D121" s="157"/>
      <c r="E121" s="122"/>
      <c r="F121" s="96">
        <f t="shared" si="6"/>
        <v>0</v>
      </c>
      <c r="G121" s="160"/>
      <c r="H121" s="141"/>
      <c r="I121" s="129" t="e">
        <f>VLOOKUP(H121,Presupuesto!$B$11:$C$565,2,0)</f>
        <v>#N/A</v>
      </c>
      <c r="J121" s="97" t="str">
        <f t="shared" si="7"/>
        <v>Posgrado</v>
      </c>
      <c r="K121" s="97" t="s">
        <v>430</v>
      </c>
      <c r="L121" s="97"/>
    </row>
    <row r="122" spans="3:12">
      <c r="C122" s="140"/>
      <c r="D122" s="157"/>
      <c r="E122" s="122"/>
      <c r="F122" s="96">
        <f t="shared" si="6"/>
        <v>0</v>
      </c>
      <c r="G122" s="160"/>
      <c r="H122" s="141"/>
      <c r="I122" s="129" t="e">
        <f>VLOOKUP(H122,Presupuesto!$B$11:$C$565,2,0)</f>
        <v>#N/A</v>
      </c>
      <c r="J122" s="97" t="str">
        <f t="shared" si="7"/>
        <v>Posgrado</v>
      </c>
      <c r="K122" s="97" t="s">
        <v>430</v>
      </c>
      <c r="L122" s="97"/>
    </row>
    <row r="123" spans="3:12">
      <c r="C123" s="140"/>
      <c r="D123" s="157"/>
      <c r="E123" s="122"/>
      <c r="F123" s="96">
        <f t="shared" si="6"/>
        <v>0</v>
      </c>
      <c r="G123" s="160"/>
      <c r="H123" s="141"/>
      <c r="I123" s="129" t="e">
        <f>VLOOKUP(H123,Presupuesto!$B$11:$C$565,2,0)</f>
        <v>#N/A</v>
      </c>
      <c r="J123" s="97" t="str">
        <f t="shared" si="7"/>
        <v>Posgrado</v>
      </c>
      <c r="K123" s="97" t="s">
        <v>430</v>
      </c>
      <c r="L123" s="97"/>
    </row>
    <row r="124" spans="3:12">
      <c r="C124" s="140"/>
      <c r="D124" s="157"/>
      <c r="E124" s="122"/>
      <c r="F124" s="96">
        <f t="shared" si="6"/>
        <v>0</v>
      </c>
      <c r="G124" s="160"/>
      <c r="H124" s="141"/>
      <c r="I124" s="129" t="e">
        <f>VLOOKUP(H124,Presupuesto!$B$11:$C$565,2,0)</f>
        <v>#N/A</v>
      </c>
      <c r="J124" s="97" t="str">
        <f t="shared" si="7"/>
        <v>Posgrado</v>
      </c>
      <c r="K124" s="97" t="s">
        <v>430</v>
      </c>
      <c r="L124" s="97"/>
    </row>
    <row r="125" spans="3:12">
      <c r="C125" s="140"/>
      <c r="D125" s="157"/>
      <c r="E125" s="122"/>
      <c r="F125" s="96">
        <f t="shared" si="6"/>
        <v>0</v>
      </c>
      <c r="G125" s="160"/>
      <c r="H125" s="141"/>
      <c r="I125" s="129" t="e">
        <f>VLOOKUP(H125,Presupuesto!$B$11:$C$565,2,0)</f>
        <v>#N/A</v>
      </c>
      <c r="J125" s="97" t="str">
        <f t="shared" si="7"/>
        <v>Posgrado</v>
      </c>
      <c r="K125" s="97" t="s">
        <v>430</v>
      </c>
      <c r="L125" s="97"/>
    </row>
    <row r="126" spans="3:12">
      <c r="C126" s="140"/>
      <c r="D126" s="157"/>
      <c r="E126" s="122"/>
      <c r="F126" s="96">
        <f t="shared" si="6"/>
        <v>0</v>
      </c>
      <c r="G126" s="160"/>
      <c r="H126" s="141"/>
      <c r="I126" s="129" t="e">
        <f>VLOOKUP(H126,Presupuesto!$B$11:$C$565,2,0)</f>
        <v>#N/A</v>
      </c>
      <c r="J126" s="97" t="str">
        <f t="shared" si="7"/>
        <v>Posgrado</v>
      </c>
      <c r="K126" s="97" t="s">
        <v>430</v>
      </c>
      <c r="L126" s="97"/>
    </row>
    <row r="127" spans="3:12">
      <c r="C127" s="140"/>
      <c r="D127" s="157"/>
      <c r="E127" s="122"/>
      <c r="F127" s="96">
        <f t="shared" si="6"/>
        <v>0</v>
      </c>
      <c r="G127" s="160"/>
      <c r="H127" s="141"/>
      <c r="I127" s="129" t="e">
        <f>VLOOKUP(H127,Presupuesto!$B$11:$C$565,2,0)</f>
        <v>#N/A</v>
      </c>
      <c r="J127" s="97" t="str">
        <f t="shared" si="7"/>
        <v>Posgrado</v>
      </c>
      <c r="K127" s="97" t="s">
        <v>430</v>
      </c>
      <c r="L127" s="97"/>
    </row>
    <row r="128" spans="3:12">
      <c r="C128" s="140"/>
      <c r="D128" s="157"/>
      <c r="E128" s="122"/>
      <c r="F128" s="96">
        <f t="shared" si="6"/>
        <v>0</v>
      </c>
      <c r="G128" s="160"/>
      <c r="H128" s="141"/>
      <c r="I128" s="129" t="e">
        <f>VLOOKUP(H128,Presupuesto!$B$11:$C$565,2,0)</f>
        <v>#N/A</v>
      </c>
      <c r="J128" s="97" t="str">
        <f t="shared" si="7"/>
        <v>Posgrado</v>
      </c>
      <c r="K128" s="97" t="s">
        <v>430</v>
      </c>
      <c r="L128" s="97"/>
    </row>
    <row r="129" spans="3:12">
      <c r="C129" s="140"/>
      <c r="D129" s="157"/>
      <c r="E129" s="122"/>
      <c r="F129" s="96">
        <f t="shared" si="6"/>
        <v>0</v>
      </c>
      <c r="G129" s="160"/>
      <c r="H129" s="141"/>
      <c r="I129" s="129" t="e">
        <f>VLOOKUP(H129,Presupuesto!$B$11:$C$565,2,0)</f>
        <v>#N/A</v>
      </c>
      <c r="J129" s="97" t="str">
        <f t="shared" si="7"/>
        <v>Posgrado</v>
      </c>
      <c r="K129" s="97" t="s">
        <v>430</v>
      </c>
      <c r="L129" s="97"/>
    </row>
    <row r="130" spans="3:12">
      <c r="C130" s="140"/>
      <c r="D130" s="157"/>
      <c r="E130" s="122"/>
      <c r="F130" s="96">
        <f t="shared" si="6"/>
        <v>0</v>
      </c>
      <c r="G130" s="160"/>
      <c r="H130" s="141"/>
      <c r="I130" s="129" t="e">
        <f>VLOOKUP(H130,Presupuesto!$B$11:$C$565,2,0)</f>
        <v>#N/A</v>
      </c>
      <c r="J130" s="97" t="str">
        <f t="shared" si="7"/>
        <v>Posgrado</v>
      </c>
      <c r="K130" s="97" t="s">
        <v>430</v>
      </c>
      <c r="L130" s="97"/>
    </row>
    <row r="131" spans="3:12">
      <c r="C131" s="140"/>
      <c r="D131" s="157"/>
      <c r="E131" s="122"/>
      <c r="F131" s="96">
        <f t="shared" si="6"/>
        <v>0</v>
      </c>
      <c r="G131" s="160"/>
      <c r="H131" s="141"/>
      <c r="I131" s="129" t="e">
        <f>VLOOKUP(H131,Presupuesto!$B$11:$C$565,2,0)</f>
        <v>#N/A</v>
      </c>
      <c r="J131" s="97" t="str">
        <f t="shared" si="7"/>
        <v>Posgrado</v>
      </c>
      <c r="K131" s="97" t="s">
        <v>430</v>
      </c>
      <c r="L131" s="97"/>
    </row>
    <row r="132" spans="3:12">
      <c r="C132" s="140"/>
      <c r="D132" s="157"/>
      <c r="E132" s="122"/>
      <c r="F132" s="96">
        <f t="shared" si="6"/>
        <v>0</v>
      </c>
      <c r="G132" s="160"/>
      <c r="H132" s="141"/>
      <c r="I132" s="129" t="e">
        <f>VLOOKUP(H132,Presupuesto!$B$11:$C$565,2,0)</f>
        <v>#N/A</v>
      </c>
      <c r="J132" s="97" t="str">
        <f t="shared" si="7"/>
        <v>Posgrado</v>
      </c>
      <c r="K132" s="97" t="s">
        <v>430</v>
      </c>
      <c r="L132" s="97"/>
    </row>
    <row r="133" spans="3:12">
      <c r="C133" s="142"/>
      <c r="D133" s="157"/>
      <c r="E133" s="117"/>
      <c r="F133" s="96">
        <f t="shared" si="6"/>
        <v>0</v>
      </c>
      <c r="G133" s="160"/>
      <c r="H133" s="143"/>
      <c r="I133" s="129" t="e">
        <f>VLOOKUP(H133,Presupuesto!$B$11:$C$565,2,0)</f>
        <v>#N/A</v>
      </c>
      <c r="J133" s="97" t="str">
        <f t="shared" si="7"/>
        <v>Posgrado</v>
      </c>
      <c r="K133" s="97" t="s">
        <v>430</v>
      </c>
      <c r="L133" s="97"/>
    </row>
    <row r="134" spans="3:12">
      <c r="C134" s="142"/>
      <c r="D134" s="157"/>
      <c r="E134" s="117"/>
      <c r="F134" s="96">
        <f t="shared" si="6"/>
        <v>0</v>
      </c>
      <c r="G134" s="160"/>
      <c r="H134" s="143"/>
      <c r="I134" s="129" t="e">
        <f>VLOOKUP(H134,Presupuesto!$B$11:$C$565,2,0)</f>
        <v>#N/A</v>
      </c>
      <c r="J134" s="97" t="str">
        <f t="shared" si="7"/>
        <v>Posgrado</v>
      </c>
      <c r="K134" s="97" t="s">
        <v>430</v>
      </c>
      <c r="L134" s="97"/>
    </row>
    <row r="135" spans="3:12">
      <c r="C135" s="142"/>
      <c r="D135" s="157"/>
      <c r="E135" s="117"/>
      <c r="F135" s="96">
        <f t="shared" si="6"/>
        <v>0</v>
      </c>
      <c r="G135" s="160"/>
      <c r="H135" s="143"/>
      <c r="I135" s="129" t="e">
        <f>VLOOKUP(H135,Presupuesto!$B$11:$C$565,2,0)</f>
        <v>#N/A</v>
      </c>
      <c r="J135" s="97" t="str">
        <f t="shared" si="7"/>
        <v>Posgrado</v>
      </c>
      <c r="K135" s="97" t="s">
        <v>430</v>
      </c>
      <c r="L135" s="97"/>
    </row>
    <row r="136" spans="3:12">
      <c r="C136" s="142"/>
      <c r="D136" s="157"/>
      <c r="E136" s="117"/>
      <c r="F136" s="96">
        <f t="shared" si="6"/>
        <v>0</v>
      </c>
      <c r="G136" s="160"/>
      <c r="H136" s="143"/>
      <c r="I136" s="129" t="e">
        <f>VLOOKUP(H136,Presupuesto!$B$11:$C$565,2,0)</f>
        <v>#N/A</v>
      </c>
      <c r="J136" s="97" t="str">
        <f t="shared" si="7"/>
        <v>Posgrado</v>
      </c>
      <c r="K136" s="97" t="s">
        <v>430</v>
      </c>
      <c r="L136" s="97"/>
    </row>
    <row r="137" spans="3:12">
      <c r="C137" s="142"/>
      <c r="D137" s="157"/>
      <c r="E137" s="117"/>
      <c r="F137" s="96">
        <f t="shared" si="6"/>
        <v>0</v>
      </c>
      <c r="G137" s="160"/>
      <c r="H137" s="143"/>
      <c r="I137" s="129" t="e">
        <f>VLOOKUP(H137,Presupuesto!$B$11:$C$565,2,0)</f>
        <v>#N/A</v>
      </c>
      <c r="J137" s="97" t="str">
        <f t="shared" si="7"/>
        <v>Posgrado</v>
      </c>
      <c r="K137" s="97" t="s">
        <v>430</v>
      </c>
      <c r="L137" s="97"/>
    </row>
    <row r="138" spans="3:12">
      <c r="C138" s="142"/>
      <c r="D138" s="157"/>
      <c r="E138" s="117"/>
      <c r="F138" s="96">
        <f t="shared" si="6"/>
        <v>0</v>
      </c>
      <c r="G138" s="160"/>
      <c r="H138" s="143"/>
      <c r="I138" s="129" t="e">
        <f>VLOOKUP(H138,Presupuesto!$B$11:$C$565,2,0)</f>
        <v>#N/A</v>
      </c>
      <c r="J138" s="97" t="str">
        <f t="shared" si="7"/>
        <v>Posgrado</v>
      </c>
      <c r="K138" s="97" t="s">
        <v>430</v>
      </c>
      <c r="L138" s="97"/>
    </row>
    <row r="139" spans="3:12">
      <c r="C139" s="142"/>
      <c r="D139" s="157"/>
      <c r="E139" s="117"/>
      <c r="F139" s="96">
        <f t="shared" si="6"/>
        <v>0</v>
      </c>
      <c r="G139" s="160"/>
      <c r="H139" s="143"/>
      <c r="I139" s="129" t="e">
        <f>VLOOKUP(H139,Presupuesto!$B$11:$C$565,2,0)</f>
        <v>#N/A</v>
      </c>
      <c r="J139" s="97" t="str">
        <f t="shared" si="7"/>
        <v>Posgrado</v>
      </c>
      <c r="K139" s="97" t="s">
        <v>430</v>
      </c>
      <c r="L139" s="97"/>
    </row>
    <row r="140" spans="3:12">
      <c r="C140" s="142"/>
      <c r="D140" s="157"/>
      <c r="E140" s="117"/>
      <c r="F140" s="96">
        <f t="shared" si="6"/>
        <v>0</v>
      </c>
      <c r="G140" s="160"/>
      <c r="H140" s="143"/>
      <c r="I140" s="129" t="e">
        <f>VLOOKUP(H140,Presupuesto!$B$11:$C$565,2,0)</f>
        <v>#N/A</v>
      </c>
      <c r="J140" s="97" t="str">
        <f t="shared" si="7"/>
        <v>Posgrado</v>
      </c>
      <c r="K140" s="97" t="s">
        <v>430</v>
      </c>
      <c r="L140" s="97"/>
    </row>
    <row r="141" spans="3:12">
      <c r="C141" s="144"/>
      <c r="D141" s="157"/>
      <c r="E141" s="117"/>
      <c r="F141" s="96">
        <f t="shared" si="6"/>
        <v>0</v>
      </c>
      <c r="G141" s="160"/>
      <c r="H141" s="145"/>
      <c r="I141" s="129" t="e">
        <f>VLOOKUP(H141,Presupuesto!$B$11:$C$565,2,0)</f>
        <v>#N/A</v>
      </c>
      <c r="J141" s="97" t="str">
        <f t="shared" si="7"/>
        <v>Posgrado</v>
      </c>
      <c r="K141" s="97" t="s">
        <v>421</v>
      </c>
      <c r="L141" s="97"/>
    </row>
    <row r="142" spans="3:12">
      <c r="C142" s="144"/>
      <c r="D142" s="157"/>
      <c r="E142" s="117"/>
      <c r="F142" s="96">
        <f t="shared" si="6"/>
        <v>0</v>
      </c>
      <c r="G142" s="160"/>
      <c r="H142" s="145"/>
      <c r="I142" s="129" t="e">
        <f>VLOOKUP(H142,Presupuesto!$B$11:$C$565,2,0)</f>
        <v>#N/A</v>
      </c>
      <c r="J142" s="97" t="str">
        <f t="shared" si="7"/>
        <v>Posgrado</v>
      </c>
      <c r="K142" s="97" t="s">
        <v>430</v>
      </c>
      <c r="L142" s="97"/>
    </row>
    <row r="143" spans="3:12">
      <c r="C143" s="144"/>
      <c r="D143" s="157"/>
      <c r="E143" s="117"/>
      <c r="F143" s="96">
        <f t="shared" si="6"/>
        <v>0</v>
      </c>
      <c r="G143" s="160"/>
      <c r="H143" s="145"/>
      <c r="I143" s="129" t="e">
        <f>VLOOKUP(H143,Presupuesto!$B$11:$C$565,2,0)</f>
        <v>#N/A</v>
      </c>
      <c r="J143" s="97" t="str">
        <f t="shared" si="7"/>
        <v>Posgrado</v>
      </c>
      <c r="K143" s="97" t="s">
        <v>430</v>
      </c>
      <c r="L143" s="97"/>
    </row>
    <row r="144" spans="3:12">
      <c r="C144" s="144"/>
      <c r="D144" s="157"/>
      <c r="E144" s="117"/>
      <c r="F144" s="96">
        <f t="shared" si="6"/>
        <v>0</v>
      </c>
      <c r="G144" s="160"/>
      <c r="H144" s="145"/>
      <c r="I144" s="129" t="e">
        <f>VLOOKUP(H144,Presupuesto!$B$11:$C$565,2,0)</f>
        <v>#N/A</v>
      </c>
      <c r="J144" s="97" t="str">
        <f t="shared" si="7"/>
        <v>Posgrado</v>
      </c>
      <c r="K144" s="97" t="s">
        <v>430</v>
      </c>
      <c r="L144" s="97"/>
    </row>
    <row r="145" spans="3:12" ht="15.75" thickBot="1">
      <c r="C145" s="146"/>
      <c r="D145" s="228"/>
      <c r="E145" s="102"/>
      <c r="F145" s="104">
        <f t="shared" si="6"/>
        <v>0</v>
      </c>
      <c r="G145" s="161"/>
      <c r="H145" s="147"/>
      <c r="I145" s="131" t="e">
        <f>VLOOKUP(H145,Presupuesto!$B$11:$C$565,2,0)</f>
        <v>#N/A</v>
      </c>
      <c r="J145" s="105" t="str">
        <f t="shared" ref="J145" si="8">$J$20</f>
        <v>Posgrado</v>
      </c>
      <c r="K145" s="123" t="s">
        <v>412</v>
      </c>
      <c r="L145" s="105"/>
    </row>
  </sheetData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51 G64:G98 G111:G145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 K64:K98 K111:K145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51 J64 J98 J111 J145">
      <formula1>$A$2:$O$2</formula1>
    </dataValidation>
    <dataValidation type="list" allowBlank="1" showInputMessage="1" showErrorMessage="1" errorTitle="¡Ingreso Inválido!" error="Seleccione una opción de la lista." promptTitle="Proyecto" prompt="Seleccione una opción." sqref="L17:L51 L64:L98 L111:L145">
      <formula1>$M$2:$O$2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 H64:H98 H111:H145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50 J65:J97 J112:J144">
      <formula1>$A$2:$O$2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UI107"/>
  <sheetViews>
    <sheetView showGridLines="0" topLeftCell="A49" zoomScale="86" zoomScaleNormal="86" zoomScaleSheetLayoutView="90" workbookViewId="0">
      <selection activeCell="E10" sqref="E10"/>
    </sheetView>
  </sheetViews>
  <sheetFormatPr baseColWidth="10" defaultColWidth="11.5703125" defaultRowHeight="15"/>
  <cols>
    <col min="1" max="1" width="3.85546875" style="84" customWidth="1"/>
    <col min="2" max="2" width="8.85546875" style="84" customWidth="1"/>
    <col min="3" max="3" width="53.42578125" style="84" customWidth="1"/>
    <col min="4" max="4" width="20.7109375" style="84" bestFit="1" customWidth="1"/>
    <col min="5" max="5" width="28.28515625" style="84" customWidth="1"/>
    <col min="6" max="6" width="21.85546875" style="84" customWidth="1"/>
    <col min="7" max="7" width="16.5703125" style="74" customWidth="1"/>
    <col min="8" max="8" width="14.28515625" style="84" customWidth="1"/>
    <col min="9" max="9" width="40.28515625" style="84" customWidth="1"/>
    <col min="10" max="10" width="28.140625" style="84" bestFit="1" customWidth="1"/>
    <col min="11" max="11" width="19.85546875" style="84" bestFit="1" customWidth="1"/>
    <col min="12" max="12" width="34.85546875" style="84" bestFit="1" customWidth="1"/>
    <col min="13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21" t="s">
        <v>1379</v>
      </c>
      <c r="E2" s="121" t="s">
        <v>1381</v>
      </c>
      <c r="F2" s="121" t="s">
        <v>492</v>
      </c>
      <c r="G2" s="159" t="s">
        <v>1382</v>
      </c>
      <c r="H2" s="121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O2" s="121" t="s">
        <v>1389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</row>
    <row r="4" spans="1:555" ht="15.75" thickBot="1"/>
    <row r="5" spans="1:555" ht="53.25" thickBot="1">
      <c r="C5" s="85" t="s">
        <v>439</v>
      </c>
      <c r="D5" s="198">
        <f>SUMIF(C:C,$C$10,D:D)</f>
        <v>0</v>
      </c>
    </row>
    <row r="6" spans="1:555">
      <c r="C6" s="106"/>
      <c r="D6" s="106"/>
      <c r="E6" s="106"/>
      <c r="F6" s="106"/>
      <c r="G6" s="75"/>
      <c r="H6" s="106"/>
      <c r="I6" s="106"/>
    </row>
    <row r="7" spans="1:555">
      <c r="C7" s="106"/>
      <c r="D7" s="106"/>
      <c r="E7" s="106"/>
      <c r="F7" s="106"/>
      <c r="G7" s="75"/>
      <c r="H7" s="106"/>
      <c r="I7" s="106"/>
    </row>
    <row r="8" spans="1:555">
      <c r="C8" s="106"/>
      <c r="D8" s="106"/>
      <c r="E8" s="106"/>
      <c r="F8" s="106"/>
      <c r="G8" s="75"/>
      <c r="H8" s="106"/>
      <c r="I8" s="106"/>
    </row>
    <row r="9" spans="1:555" ht="15.75" thickBot="1">
      <c r="C9" s="106"/>
      <c r="D9" s="106"/>
      <c r="E9" s="106"/>
      <c r="F9" s="106"/>
      <c r="G9" s="75"/>
      <c r="H9" s="106"/>
      <c r="I9" s="106"/>
      <c r="K9" s="176"/>
    </row>
    <row r="10" spans="1:555" ht="15.75" thickBot="1">
      <c r="C10" s="156" t="s">
        <v>53</v>
      </c>
      <c r="D10" s="107">
        <f>SUM(F17:F51)</f>
        <v>0</v>
      </c>
      <c r="G10" s="76"/>
      <c r="H10" s="67"/>
      <c r="I10" s="67"/>
    </row>
    <row r="11" spans="1:555">
      <c r="G11" s="76"/>
      <c r="H11" s="67"/>
      <c r="I11" s="67"/>
    </row>
    <row r="12" spans="1:555">
      <c r="F12" s="67"/>
      <c r="G12" s="76"/>
      <c r="H12" s="67"/>
      <c r="I12" s="67"/>
    </row>
    <row r="13" spans="1:555" ht="15.75">
      <c r="C13" s="320" t="s">
        <v>409</v>
      </c>
      <c r="D13" s="205" t="s">
        <v>410</v>
      </c>
      <c r="F13" s="67"/>
      <c r="G13" s="76"/>
      <c r="H13" s="67"/>
      <c r="I13" s="67"/>
    </row>
    <row r="14" spans="1:555" ht="18.75">
      <c r="C14" s="214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29"/>
      <c r="F14" s="67"/>
      <c r="G14" s="76"/>
      <c r="H14" s="67"/>
      <c r="I14" s="67"/>
    </row>
    <row r="15" spans="1:555" ht="42.75" thickBot="1">
      <c r="F15" s="92"/>
      <c r="G15" s="73"/>
      <c r="H15" s="73"/>
      <c r="I15" s="73"/>
      <c r="L15" s="232"/>
      <c r="M15" s="233"/>
      <c r="N15" s="232"/>
      <c r="O15" s="232"/>
      <c r="P15" s="235" t="s">
        <v>489</v>
      </c>
      <c r="Q15" s="235" t="s">
        <v>490</v>
      </c>
    </row>
    <row r="16" spans="1:555" ht="30.75" thickBot="1">
      <c r="C16" s="128" t="s">
        <v>44</v>
      </c>
      <c r="D16" s="128" t="s">
        <v>55</v>
      </c>
      <c r="E16" s="135" t="s">
        <v>57</v>
      </c>
      <c r="F16" s="134" t="s">
        <v>27</v>
      </c>
      <c r="G16" s="132" t="s">
        <v>147</v>
      </c>
      <c r="H16" s="135" t="s">
        <v>46</v>
      </c>
      <c r="I16" s="132" t="s">
        <v>148</v>
      </c>
      <c r="J16" s="132" t="s">
        <v>428</v>
      </c>
      <c r="K16" s="132" t="s">
        <v>429</v>
      </c>
      <c r="L16" s="229" t="s">
        <v>21</v>
      </c>
      <c r="M16" s="229" t="s">
        <v>55</v>
      </c>
      <c r="N16" s="230" t="s">
        <v>487</v>
      </c>
      <c r="O16" s="231" t="s">
        <v>488</v>
      </c>
      <c r="P16" s="234">
        <v>0.7</v>
      </c>
      <c r="Q16" s="234">
        <v>0.3</v>
      </c>
    </row>
    <row r="17" spans="3:17">
      <c r="C17" s="226" t="s">
        <v>459</v>
      </c>
      <c r="D17" s="227"/>
      <c r="E17" s="225">
        <f>HLOOKUP(C17,$AH$2:$BU$3,2,0)</f>
        <v>620</v>
      </c>
      <c r="F17" s="96">
        <f t="shared" ref="F17:F51" si="0">D17*E17</f>
        <v>0</v>
      </c>
      <c r="G17" s="160"/>
      <c r="H17" s="141"/>
      <c r="I17" s="129" t="e">
        <f>VLOOKUP(H17,Presupuesto!$B$11:$C$565,2,0)</f>
        <v>#N/A</v>
      </c>
      <c r="J17" s="224" t="s">
        <v>1479</v>
      </c>
      <c r="K17" s="97" t="s">
        <v>412</v>
      </c>
      <c r="L17" s="140"/>
      <c r="M17" s="157"/>
      <c r="N17" s="122"/>
      <c r="O17" s="96">
        <f t="shared" ref="O17:O51" si="1">M17*N17</f>
        <v>0</v>
      </c>
      <c r="P17" s="96">
        <f>$O17*P$16</f>
        <v>0</v>
      </c>
      <c r="Q17" s="96">
        <f t="shared" ref="Q17:Q51" si="2">$O17*Q$16</f>
        <v>0</v>
      </c>
    </row>
    <row r="18" spans="3:17">
      <c r="C18" s="140"/>
      <c r="D18" s="157"/>
      <c r="E18" s="122"/>
      <c r="F18" s="96">
        <f t="shared" si="0"/>
        <v>0</v>
      </c>
      <c r="G18" s="160"/>
      <c r="H18" s="141"/>
      <c r="I18" s="129" t="e">
        <f>VLOOKUP(H18,Presupuesto!$B$11:$C$565,2,0)</f>
        <v>#N/A</v>
      </c>
      <c r="J18" s="97" t="str">
        <f>$J$17</f>
        <v>Posgrado</v>
      </c>
      <c r="K18" s="97" t="s">
        <v>430</v>
      </c>
      <c r="L18" s="140"/>
      <c r="M18" s="157"/>
      <c r="N18" s="122"/>
      <c r="O18" s="96">
        <f t="shared" si="1"/>
        <v>0</v>
      </c>
      <c r="P18" s="96">
        <f t="shared" ref="P18:P37" si="3">$O18*P$16</f>
        <v>0</v>
      </c>
      <c r="Q18" s="96">
        <f t="shared" si="2"/>
        <v>0</v>
      </c>
    </row>
    <row r="19" spans="3:17">
      <c r="C19" s="140"/>
      <c r="D19" s="157"/>
      <c r="E19" s="122"/>
      <c r="F19" s="96">
        <f t="shared" si="0"/>
        <v>0</v>
      </c>
      <c r="G19" s="160"/>
      <c r="H19" s="141"/>
      <c r="I19" s="129" t="e">
        <f>VLOOKUP(H19,Presupuesto!$B$11:$C$565,2,0)</f>
        <v>#N/A</v>
      </c>
      <c r="J19" s="97" t="str">
        <f t="shared" ref="J19:J50" si="4">$J$17</f>
        <v>Posgrado</v>
      </c>
      <c r="K19" s="97" t="s">
        <v>430</v>
      </c>
      <c r="L19" s="140"/>
      <c r="M19" s="157"/>
      <c r="N19" s="122"/>
      <c r="O19" s="96">
        <f t="shared" si="1"/>
        <v>0</v>
      </c>
      <c r="P19" s="96">
        <f t="shared" si="3"/>
        <v>0</v>
      </c>
      <c r="Q19" s="96">
        <f t="shared" si="2"/>
        <v>0</v>
      </c>
    </row>
    <row r="20" spans="3:17">
      <c r="C20" s="140"/>
      <c r="D20" s="157"/>
      <c r="E20" s="122"/>
      <c r="F20" s="96">
        <f t="shared" si="0"/>
        <v>0</v>
      </c>
      <c r="G20" s="160"/>
      <c r="H20" s="141"/>
      <c r="I20" s="129" t="e">
        <f>VLOOKUP(H20,Presupuesto!$B$11:$C$565,2,0)</f>
        <v>#N/A</v>
      </c>
      <c r="J20" s="97" t="str">
        <f t="shared" si="4"/>
        <v>Posgrado</v>
      </c>
      <c r="K20" s="97" t="s">
        <v>430</v>
      </c>
      <c r="L20" s="140"/>
      <c r="M20" s="157"/>
      <c r="N20" s="122"/>
      <c r="O20" s="96">
        <f t="shared" si="1"/>
        <v>0</v>
      </c>
      <c r="P20" s="96">
        <f t="shared" si="3"/>
        <v>0</v>
      </c>
      <c r="Q20" s="96">
        <f t="shared" si="2"/>
        <v>0</v>
      </c>
    </row>
    <row r="21" spans="3:17">
      <c r="C21" s="140"/>
      <c r="D21" s="157"/>
      <c r="E21" s="122"/>
      <c r="F21" s="96">
        <f t="shared" si="0"/>
        <v>0</v>
      </c>
      <c r="G21" s="160"/>
      <c r="H21" s="141"/>
      <c r="I21" s="129" t="e">
        <f>VLOOKUP(H21,Presupuesto!$B$11:$C$565,2,0)</f>
        <v>#N/A</v>
      </c>
      <c r="J21" s="97" t="str">
        <f t="shared" si="4"/>
        <v>Posgrado</v>
      </c>
      <c r="K21" s="97" t="s">
        <v>430</v>
      </c>
      <c r="L21" s="140"/>
      <c r="M21" s="157"/>
      <c r="N21" s="122"/>
      <c r="O21" s="96">
        <f t="shared" si="1"/>
        <v>0</v>
      </c>
      <c r="P21" s="96">
        <f t="shared" si="3"/>
        <v>0</v>
      </c>
      <c r="Q21" s="96">
        <f t="shared" si="2"/>
        <v>0</v>
      </c>
    </row>
    <row r="22" spans="3:17">
      <c r="C22" s="140"/>
      <c r="D22" s="157"/>
      <c r="E22" s="122"/>
      <c r="F22" s="96">
        <f t="shared" si="0"/>
        <v>0</v>
      </c>
      <c r="G22" s="160"/>
      <c r="H22" s="141"/>
      <c r="I22" s="129" t="e">
        <f>VLOOKUP(H22,Presupuesto!$B$11:$C$565,2,0)</f>
        <v>#N/A</v>
      </c>
      <c r="J22" s="97" t="str">
        <f t="shared" si="4"/>
        <v>Posgrado</v>
      </c>
      <c r="K22" s="97" t="s">
        <v>419</v>
      </c>
      <c r="L22" s="140"/>
      <c r="M22" s="157"/>
      <c r="N22" s="122"/>
      <c r="O22" s="96">
        <f t="shared" si="1"/>
        <v>0</v>
      </c>
      <c r="P22" s="96">
        <f t="shared" si="3"/>
        <v>0</v>
      </c>
      <c r="Q22" s="96">
        <f t="shared" si="2"/>
        <v>0</v>
      </c>
    </row>
    <row r="23" spans="3:17">
      <c r="C23" s="140"/>
      <c r="D23" s="157"/>
      <c r="E23" s="122"/>
      <c r="F23" s="96">
        <f t="shared" si="0"/>
        <v>0</v>
      </c>
      <c r="G23" s="160"/>
      <c r="H23" s="141"/>
      <c r="I23" s="129" t="e">
        <f>VLOOKUP(H23,Presupuesto!$B$11:$C$565,2,0)</f>
        <v>#N/A</v>
      </c>
      <c r="J23" s="97" t="str">
        <f t="shared" si="4"/>
        <v>Posgrado</v>
      </c>
      <c r="K23" s="97" t="s">
        <v>430</v>
      </c>
      <c r="L23" s="140"/>
      <c r="M23" s="157"/>
      <c r="N23" s="122"/>
      <c r="O23" s="96">
        <f t="shared" si="1"/>
        <v>0</v>
      </c>
      <c r="P23" s="96">
        <f t="shared" si="3"/>
        <v>0</v>
      </c>
      <c r="Q23" s="96">
        <f t="shared" si="2"/>
        <v>0</v>
      </c>
    </row>
    <row r="24" spans="3:17">
      <c r="C24" s="140"/>
      <c r="D24" s="157"/>
      <c r="E24" s="122"/>
      <c r="F24" s="96">
        <f t="shared" si="0"/>
        <v>0</v>
      </c>
      <c r="G24" s="160"/>
      <c r="H24" s="141"/>
      <c r="I24" s="129" t="e">
        <f>VLOOKUP(H24,Presupuesto!$B$11:$C$565,2,0)</f>
        <v>#N/A</v>
      </c>
      <c r="J24" s="97" t="str">
        <f t="shared" si="4"/>
        <v>Posgrado</v>
      </c>
      <c r="K24" s="97" t="s">
        <v>430</v>
      </c>
      <c r="L24" s="140"/>
      <c r="M24" s="157"/>
      <c r="N24" s="122"/>
      <c r="O24" s="96">
        <f t="shared" si="1"/>
        <v>0</v>
      </c>
      <c r="P24" s="96">
        <f t="shared" si="3"/>
        <v>0</v>
      </c>
      <c r="Q24" s="96">
        <f t="shared" si="2"/>
        <v>0</v>
      </c>
    </row>
    <row r="25" spans="3:17">
      <c r="C25" s="140"/>
      <c r="D25" s="157"/>
      <c r="E25" s="122"/>
      <c r="F25" s="96">
        <f t="shared" si="0"/>
        <v>0</v>
      </c>
      <c r="G25" s="160"/>
      <c r="H25" s="141"/>
      <c r="I25" s="129" t="e">
        <f>VLOOKUP(H25,Presupuesto!$B$11:$C$565,2,0)</f>
        <v>#N/A</v>
      </c>
      <c r="J25" s="97" t="str">
        <f t="shared" si="4"/>
        <v>Posgrado</v>
      </c>
      <c r="K25" s="97" t="s">
        <v>430</v>
      </c>
      <c r="L25" s="140"/>
      <c r="M25" s="157"/>
      <c r="N25" s="122"/>
      <c r="O25" s="96">
        <f t="shared" si="1"/>
        <v>0</v>
      </c>
      <c r="P25" s="96">
        <f t="shared" si="3"/>
        <v>0</v>
      </c>
      <c r="Q25" s="96">
        <f t="shared" si="2"/>
        <v>0</v>
      </c>
    </row>
    <row r="26" spans="3:17">
      <c r="C26" s="140"/>
      <c r="D26" s="157"/>
      <c r="E26" s="122"/>
      <c r="F26" s="96">
        <f t="shared" si="0"/>
        <v>0</v>
      </c>
      <c r="G26" s="160"/>
      <c r="H26" s="141"/>
      <c r="I26" s="129" t="e">
        <f>VLOOKUP(H26,Presupuesto!$B$11:$C$565,2,0)</f>
        <v>#N/A</v>
      </c>
      <c r="J26" s="97" t="str">
        <f t="shared" si="4"/>
        <v>Posgrado</v>
      </c>
      <c r="K26" s="97" t="s">
        <v>430</v>
      </c>
      <c r="L26" s="140"/>
      <c r="M26" s="157"/>
      <c r="N26" s="122"/>
      <c r="O26" s="96">
        <f t="shared" si="1"/>
        <v>0</v>
      </c>
      <c r="P26" s="96">
        <f t="shared" si="3"/>
        <v>0</v>
      </c>
      <c r="Q26" s="96">
        <f t="shared" si="2"/>
        <v>0</v>
      </c>
    </row>
    <row r="27" spans="3:17">
      <c r="C27" s="140"/>
      <c r="D27" s="157"/>
      <c r="E27" s="122"/>
      <c r="F27" s="96">
        <f t="shared" si="0"/>
        <v>0</v>
      </c>
      <c r="G27" s="160"/>
      <c r="H27" s="141"/>
      <c r="I27" s="129" t="e">
        <f>VLOOKUP(H27,Presupuesto!$B$11:$C$565,2,0)</f>
        <v>#N/A</v>
      </c>
      <c r="J27" s="97" t="str">
        <f t="shared" si="4"/>
        <v>Posgrado</v>
      </c>
      <c r="K27" s="97" t="s">
        <v>430</v>
      </c>
      <c r="L27" s="140"/>
      <c r="M27" s="157"/>
      <c r="N27" s="122"/>
      <c r="O27" s="96">
        <f t="shared" si="1"/>
        <v>0</v>
      </c>
      <c r="P27" s="96">
        <f t="shared" si="3"/>
        <v>0</v>
      </c>
      <c r="Q27" s="96">
        <f t="shared" si="2"/>
        <v>0</v>
      </c>
    </row>
    <row r="28" spans="3:17">
      <c r="C28" s="140"/>
      <c r="D28" s="157"/>
      <c r="E28" s="122"/>
      <c r="F28" s="96">
        <f t="shared" si="0"/>
        <v>0</v>
      </c>
      <c r="G28" s="160"/>
      <c r="H28" s="141"/>
      <c r="I28" s="129" t="e">
        <f>VLOOKUP(H28,Presupuesto!$B$11:$C$565,2,0)</f>
        <v>#N/A</v>
      </c>
      <c r="J28" s="97" t="str">
        <f t="shared" si="4"/>
        <v>Posgrado</v>
      </c>
      <c r="K28" s="97" t="s">
        <v>430</v>
      </c>
      <c r="L28" s="140"/>
      <c r="M28" s="157"/>
      <c r="N28" s="122"/>
      <c r="O28" s="96">
        <f t="shared" si="1"/>
        <v>0</v>
      </c>
      <c r="P28" s="96">
        <f t="shared" si="3"/>
        <v>0</v>
      </c>
      <c r="Q28" s="96">
        <f t="shared" si="2"/>
        <v>0</v>
      </c>
    </row>
    <row r="29" spans="3:17">
      <c r="C29" s="140"/>
      <c r="D29" s="157"/>
      <c r="E29" s="122"/>
      <c r="F29" s="96">
        <f t="shared" si="0"/>
        <v>0</v>
      </c>
      <c r="G29" s="160"/>
      <c r="H29" s="141"/>
      <c r="I29" s="129" t="e">
        <f>VLOOKUP(H29,Presupuesto!$B$11:$C$565,2,0)</f>
        <v>#N/A</v>
      </c>
      <c r="J29" s="97" t="str">
        <f t="shared" si="4"/>
        <v>Posgrado</v>
      </c>
      <c r="K29" s="97" t="s">
        <v>430</v>
      </c>
      <c r="L29" s="140"/>
      <c r="M29" s="157"/>
      <c r="N29" s="122"/>
      <c r="O29" s="96">
        <f t="shared" si="1"/>
        <v>0</v>
      </c>
      <c r="P29" s="96">
        <f t="shared" si="3"/>
        <v>0</v>
      </c>
      <c r="Q29" s="96">
        <f t="shared" si="2"/>
        <v>0</v>
      </c>
    </row>
    <row r="30" spans="3:17">
      <c r="C30" s="140"/>
      <c r="D30" s="157"/>
      <c r="E30" s="122"/>
      <c r="F30" s="96">
        <f t="shared" si="0"/>
        <v>0</v>
      </c>
      <c r="G30" s="160"/>
      <c r="H30" s="141"/>
      <c r="I30" s="129" t="e">
        <f>VLOOKUP(H30,Presupuesto!$B$11:$C$565,2,0)</f>
        <v>#N/A</v>
      </c>
      <c r="J30" s="97" t="str">
        <f t="shared" si="4"/>
        <v>Posgrado</v>
      </c>
      <c r="K30" s="97" t="s">
        <v>430</v>
      </c>
      <c r="L30" s="140"/>
      <c r="M30" s="157"/>
      <c r="N30" s="122"/>
      <c r="O30" s="96">
        <f t="shared" si="1"/>
        <v>0</v>
      </c>
      <c r="P30" s="96">
        <f t="shared" si="3"/>
        <v>0</v>
      </c>
      <c r="Q30" s="96">
        <f t="shared" si="2"/>
        <v>0</v>
      </c>
    </row>
    <row r="31" spans="3:17">
      <c r="C31" s="140"/>
      <c r="D31" s="157"/>
      <c r="E31" s="122"/>
      <c r="F31" s="96">
        <f t="shared" si="0"/>
        <v>0</v>
      </c>
      <c r="G31" s="160"/>
      <c r="H31" s="141"/>
      <c r="I31" s="129" t="e">
        <f>VLOOKUP(H31,Presupuesto!$B$11:$C$565,2,0)</f>
        <v>#N/A</v>
      </c>
      <c r="J31" s="97" t="str">
        <f t="shared" si="4"/>
        <v>Posgrado</v>
      </c>
      <c r="K31" s="97" t="s">
        <v>430</v>
      </c>
      <c r="L31" s="140"/>
      <c r="M31" s="157"/>
      <c r="N31" s="122"/>
      <c r="O31" s="96">
        <f t="shared" si="1"/>
        <v>0</v>
      </c>
      <c r="P31" s="96">
        <f t="shared" si="3"/>
        <v>0</v>
      </c>
      <c r="Q31" s="96">
        <f t="shared" si="2"/>
        <v>0</v>
      </c>
    </row>
    <row r="32" spans="3:17">
      <c r="C32" s="140"/>
      <c r="D32" s="157"/>
      <c r="E32" s="122"/>
      <c r="F32" s="96">
        <f t="shared" si="0"/>
        <v>0</v>
      </c>
      <c r="G32" s="160"/>
      <c r="H32" s="141"/>
      <c r="I32" s="129" t="e">
        <f>VLOOKUP(H32,Presupuesto!$B$11:$C$565,2,0)</f>
        <v>#N/A</v>
      </c>
      <c r="J32" s="97" t="str">
        <f t="shared" si="4"/>
        <v>Posgrado</v>
      </c>
      <c r="K32" s="97" t="s">
        <v>430</v>
      </c>
      <c r="L32" s="140"/>
      <c r="M32" s="157"/>
      <c r="N32" s="122"/>
      <c r="O32" s="96">
        <f t="shared" si="1"/>
        <v>0</v>
      </c>
      <c r="P32" s="96">
        <f t="shared" si="3"/>
        <v>0</v>
      </c>
      <c r="Q32" s="96">
        <f t="shared" si="2"/>
        <v>0</v>
      </c>
    </row>
    <row r="33" spans="3:17">
      <c r="C33" s="140"/>
      <c r="D33" s="157"/>
      <c r="E33" s="122"/>
      <c r="F33" s="96">
        <f t="shared" si="0"/>
        <v>0</v>
      </c>
      <c r="G33" s="160"/>
      <c r="H33" s="141"/>
      <c r="I33" s="129" t="e">
        <f>VLOOKUP(H33,Presupuesto!$B$11:$C$565,2,0)</f>
        <v>#N/A</v>
      </c>
      <c r="J33" s="97" t="str">
        <f t="shared" si="4"/>
        <v>Posgrado</v>
      </c>
      <c r="K33" s="97" t="s">
        <v>430</v>
      </c>
      <c r="L33" s="140"/>
      <c r="M33" s="157"/>
      <c r="N33" s="122"/>
      <c r="O33" s="96">
        <f t="shared" si="1"/>
        <v>0</v>
      </c>
      <c r="P33" s="96">
        <f t="shared" si="3"/>
        <v>0</v>
      </c>
      <c r="Q33" s="96">
        <f t="shared" si="2"/>
        <v>0</v>
      </c>
    </row>
    <row r="34" spans="3:17">
      <c r="C34" s="140"/>
      <c r="D34" s="157"/>
      <c r="E34" s="122"/>
      <c r="F34" s="96">
        <f t="shared" si="0"/>
        <v>0</v>
      </c>
      <c r="G34" s="160"/>
      <c r="H34" s="141"/>
      <c r="I34" s="129" t="e">
        <f>VLOOKUP(H34,Presupuesto!$B$11:$C$565,2,0)</f>
        <v>#N/A</v>
      </c>
      <c r="J34" s="97" t="str">
        <f t="shared" si="4"/>
        <v>Posgrado</v>
      </c>
      <c r="K34" s="97" t="s">
        <v>430</v>
      </c>
      <c r="L34" s="140"/>
      <c r="M34" s="157"/>
      <c r="N34" s="122"/>
      <c r="O34" s="96">
        <f t="shared" si="1"/>
        <v>0</v>
      </c>
      <c r="P34" s="96">
        <f t="shared" si="3"/>
        <v>0</v>
      </c>
      <c r="Q34" s="96">
        <f t="shared" si="2"/>
        <v>0</v>
      </c>
    </row>
    <row r="35" spans="3:17">
      <c r="C35" s="140"/>
      <c r="D35" s="157"/>
      <c r="E35" s="122"/>
      <c r="F35" s="96">
        <f t="shared" si="0"/>
        <v>0</v>
      </c>
      <c r="G35" s="160"/>
      <c r="H35" s="141"/>
      <c r="I35" s="129" t="e">
        <f>VLOOKUP(H35,Presupuesto!$B$11:$C$565,2,0)</f>
        <v>#N/A</v>
      </c>
      <c r="J35" s="97" t="str">
        <f t="shared" si="4"/>
        <v>Posgrado</v>
      </c>
      <c r="K35" s="97" t="s">
        <v>430</v>
      </c>
      <c r="L35" s="140"/>
      <c r="M35" s="157"/>
      <c r="N35" s="122"/>
      <c r="O35" s="96">
        <f t="shared" si="1"/>
        <v>0</v>
      </c>
      <c r="P35" s="96">
        <f t="shared" si="3"/>
        <v>0</v>
      </c>
      <c r="Q35" s="96">
        <f t="shared" si="2"/>
        <v>0</v>
      </c>
    </row>
    <row r="36" spans="3:17">
      <c r="C36" s="140"/>
      <c r="D36" s="157"/>
      <c r="E36" s="122"/>
      <c r="F36" s="96">
        <f t="shared" si="0"/>
        <v>0</v>
      </c>
      <c r="G36" s="160"/>
      <c r="H36" s="141"/>
      <c r="I36" s="129" t="e">
        <f>VLOOKUP(H36,Presupuesto!$B$11:$C$565,2,0)</f>
        <v>#N/A</v>
      </c>
      <c r="J36" s="97" t="str">
        <f t="shared" si="4"/>
        <v>Posgrado</v>
      </c>
      <c r="K36" s="97" t="s">
        <v>430</v>
      </c>
      <c r="L36" s="140"/>
      <c r="M36" s="157"/>
      <c r="N36" s="122"/>
      <c r="O36" s="96">
        <f t="shared" si="1"/>
        <v>0</v>
      </c>
      <c r="P36" s="96">
        <f t="shared" si="3"/>
        <v>0</v>
      </c>
      <c r="Q36" s="96">
        <f t="shared" si="2"/>
        <v>0</v>
      </c>
    </row>
    <row r="37" spans="3:17">
      <c r="C37" s="140"/>
      <c r="D37" s="157"/>
      <c r="E37" s="122"/>
      <c r="F37" s="96">
        <f t="shared" si="0"/>
        <v>0</v>
      </c>
      <c r="G37" s="160"/>
      <c r="H37" s="141"/>
      <c r="I37" s="129" t="e">
        <f>VLOOKUP(H37,Presupuesto!$B$11:$C$565,2,0)</f>
        <v>#N/A</v>
      </c>
      <c r="J37" s="97" t="str">
        <f t="shared" si="4"/>
        <v>Posgrado</v>
      </c>
      <c r="K37" s="97" t="s">
        <v>430</v>
      </c>
      <c r="L37" s="140"/>
      <c r="M37" s="157"/>
      <c r="N37" s="122"/>
      <c r="O37" s="96">
        <f t="shared" si="1"/>
        <v>0</v>
      </c>
      <c r="P37" s="96">
        <f t="shared" si="3"/>
        <v>0</v>
      </c>
      <c r="Q37" s="96">
        <f t="shared" si="2"/>
        <v>0</v>
      </c>
    </row>
    <row r="38" spans="3:17">
      <c r="C38" s="140"/>
      <c r="D38" s="157"/>
      <c r="E38" s="122"/>
      <c r="F38" s="96">
        <f t="shared" si="0"/>
        <v>0</v>
      </c>
      <c r="G38" s="160"/>
      <c r="H38" s="141"/>
      <c r="I38" s="129" t="e">
        <f>VLOOKUP(H38,Presupuesto!$B$11:$C$565,2,0)</f>
        <v>#N/A</v>
      </c>
      <c r="J38" s="97" t="str">
        <f t="shared" si="4"/>
        <v>Posgrado</v>
      </c>
      <c r="K38" s="97" t="s">
        <v>430</v>
      </c>
      <c r="L38" s="140"/>
      <c r="M38" s="157"/>
      <c r="N38" s="122"/>
      <c r="O38" s="96">
        <f t="shared" si="1"/>
        <v>0</v>
      </c>
      <c r="P38" s="96">
        <f t="shared" ref="P38:P51" si="5">$O38*P$16</f>
        <v>0</v>
      </c>
      <c r="Q38" s="96">
        <f t="shared" si="2"/>
        <v>0</v>
      </c>
    </row>
    <row r="39" spans="3:17">
      <c r="C39" s="142"/>
      <c r="D39" s="150"/>
      <c r="E39" s="117"/>
      <c r="F39" s="96">
        <f t="shared" si="0"/>
        <v>0</v>
      </c>
      <c r="G39" s="160"/>
      <c r="H39" s="143"/>
      <c r="I39" s="129" t="e">
        <f>VLOOKUP(H39,Presupuesto!$B$11:$C$565,2,0)</f>
        <v>#N/A</v>
      </c>
      <c r="J39" s="97" t="str">
        <f t="shared" si="4"/>
        <v>Posgrado</v>
      </c>
      <c r="K39" s="97" t="s">
        <v>430</v>
      </c>
      <c r="L39" s="142"/>
      <c r="M39" s="150"/>
      <c r="N39" s="117"/>
      <c r="O39" s="96">
        <f t="shared" si="1"/>
        <v>0</v>
      </c>
      <c r="P39" s="96">
        <f t="shared" si="5"/>
        <v>0</v>
      </c>
      <c r="Q39" s="96">
        <f t="shared" si="2"/>
        <v>0</v>
      </c>
    </row>
    <row r="40" spans="3:17">
      <c r="C40" s="142"/>
      <c r="D40" s="150"/>
      <c r="E40" s="117"/>
      <c r="F40" s="96">
        <f t="shared" si="0"/>
        <v>0</v>
      </c>
      <c r="G40" s="160"/>
      <c r="H40" s="143"/>
      <c r="I40" s="129" t="e">
        <f>VLOOKUP(H40,Presupuesto!$B$11:$C$565,2,0)</f>
        <v>#N/A</v>
      </c>
      <c r="J40" s="97" t="str">
        <f t="shared" si="4"/>
        <v>Posgrado</v>
      </c>
      <c r="K40" s="97" t="s">
        <v>430</v>
      </c>
      <c r="L40" s="142"/>
      <c r="M40" s="150"/>
      <c r="N40" s="117"/>
      <c r="O40" s="96">
        <f t="shared" si="1"/>
        <v>0</v>
      </c>
      <c r="P40" s="96">
        <f t="shared" si="5"/>
        <v>0</v>
      </c>
      <c r="Q40" s="96">
        <f t="shared" si="2"/>
        <v>0</v>
      </c>
    </row>
    <row r="41" spans="3:17">
      <c r="C41" s="142"/>
      <c r="D41" s="150"/>
      <c r="E41" s="117"/>
      <c r="F41" s="96">
        <f t="shared" si="0"/>
        <v>0</v>
      </c>
      <c r="G41" s="160"/>
      <c r="H41" s="143"/>
      <c r="I41" s="129" t="e">
        <f>VLOOKUP(H41,Presupuesto!$B$11:$C$565,2,0)</f>
        <v>#N/A</v>
      </c>
      <c r="J41" s="97" t="str">
        <f t="shared" si="4"/>
        <v>Posgrado</v>
      </c>
      <c r="K41" s="97" t="s">
        <v>430</v>
      </c>
      <c r="L41" s="142"/>
      <c r="M41" s="150"/>
      <c r="N41" s="117"/>
      <c r="O41" s="96">
        <f t="shared" si="1"/>
        <v>0</v>
      </c>
      <c r="P41" s="96">
        <f t="shared" si="5"/>
        <v>0</v>
      </c>
      <c r="Q41" s="96">
        <f t="shared" si="2"/>
        <v>0</v>
      </c>
    </row>
    <row r="42" spans="3:17">
      <c r="C42" s="142"/>
      <c r="D42" s="150"/>
      <c r="E42" s="117"/>
      <c r="F42" s="96">
        <f t="shared" si="0"/>
        <v>0</v>
      </c>
      <c r="G42" s="160"/>
      <c r="H42" s="143"/>
      <c r="I42" s="129" t="e">
        <f>VLOOKUP(H42,Presupuesto!$B$11:$C$565,2,0)</f>
        <v>#N/A</v>
      </c>
      <c r="J42" s="97" t="str">
        <f t="shared" si="4"/>
        <v>Posgrado</v>
      </c>
      <c r="K42" s="97" t="s">
        <v>430</v>
      </c>
      <c r="L42" s="142"/>
      <c r="M42" s="150"/>
      <c r="N42" s="117"/>
      <c r="O42" s="96">
        <f t="shared" si="1"/>
        <v>0</v>
      </c>
      <c r="P42" s="96">
        <f t="shared" si="5"/>
        <v>0</v>
      </c>
      <c r="Q42" s="96">
        <f t="shared" si="2"/>
        <v>0</v>
      </c>
    </row>
    <row r="43" spans="3:17">
      <c r="C43" s="142"/>
      <c r="D43" s="150"/>
      <c r="E43" s="117"/>
      <c r="F43" s="96">
        <f t="shared" si="0"/>
        <v>0</v>
      </c>
      <c r="G43" s="160"/>
      <c r="H43" s="143"/>
      <c r="I43" s="129" t="e">
        <f>VLOOKUP(H43,Presupuesto!$B$11:$C$565,2,0)</f>
        <v>#N/A</v>
      </c>
      <c r="J43" s="97" t="str">
        <f t="shared" si="4"/>
        <v>Posgrado</v>
      </c>
      <c r="K43" s="97" t="s">
        <v>430</v>
      </c>
      <c r="L43" s="142"/>
      <c r="M43" s="150"/>
      <c r="N43" s="117"/>
      <c r="O43" s="96">
        <f t="shared" si="1"/>
        <v>0</v>
      </c>
      <c r="P43" s="96">
        <f t="shared" si="5"/>
        <v>0</v>
      </c>
      <c r="Q43" s="96">
        <f t="shared" si="2"/>
        <v>0</v>
      </c>
    </row>
    <row r="44" spans="3:17">
      <c r="C44" s="142"/>
      <c r="D44" s="150"/>
      <c r="E44" s="117"/>
      <c r="F44" s="96">
        <f t="shared" si="0"/>
        <v>0</v>
      </c>
      <c r="G44" s="160"/>
      <c r="H44" s="143"/>
      <c r="I44" s="129" t="e">
        <f>VLOOKUP(H44,Presupuesto!$B$11:$C$565,2,0)</f>
        <v>#N/A</v>
      </c>
      <c r="J44" s="97" t="str">
        <f t="shared" si="4"/>
        <v>Posgrado</v>
      </c>
      <c r="K44" s="97" t="s">
        <v>430</v>
      </c>
      <c r="L44" s="142"/>
      <c r="M44" s="150"/>
      <c r="N44" s="117"/>
      <c r="O44" s="96">
        <f t="shared" si="1"/>
        <v>0</v>
      </c>
      <c r="P44" s="96">
        <f t="shared" si="5"/>
        <v>0</v>
      </c>
      <c r="Q44" s="96">
        <f t="shared" si="2"/>
        <v>0</v>
      </c>
    </row>
    <row r="45" spans="3:17">
      <c r="C45" s="142"/>
      <c r="D45" s="150"/>
      <c r="E45" s="117"/>
      <c r="F45" s="96">
        <f t="shared" si="0"/>
        <v>0</v>
      </c>
      <c r="G45" s="160"/>
      <c r="H45" s="143"/>
      <c r="I45" s="129" t="e">
        <f>VLOOKUP(H45,Presupuesto!$B$11:$C$565,2,0)</f>
        <v>#N/A</v>
      </c>
      <c r="J45" s="97" t="str">
        <f t="shared" si="4"/>
        <v>Posgrado</v>
      </c>
      <c r="K45" s="97" t="s">
        <v>430</v>
      </c>
      <c r="L45" s="142"/>
      <c r="M45" s="150"/>
      <c r="N45" s="117"/>
      <c r="O45" s="96">
        <f t="shared" si="1"/>
        <v>0</v>
      </c>
      <c r="P45" s="96">
        <f t="shared" si="5"/>
        <v>0</v>
      </c>
      <c r="Q45" s="96">
        <f t="shared" si="2"/>
        <v>0</v>
      </c>
    </row>
    <row r="46" spans="3:17">
      <c r="C46" s="142"/>
      <c r="D46" s="150"/>
      <c r="E46" s="117"/>
      <c r="F46" s="96">
        <f t="shared" si="0"/>
        <v>0</v>
      </c>
      <c r="G46" s="160"/>
      <c r="H46" s="143"/>
      <c r="I46" s="129" t="e">
        <f>VLOOKUP(H46,Presupuesto!$B$11:$C$565,2,0)</f>
        <v>#N/A</v>
      </c>
      <c r="J46" s="97" t="str">
        <f t="shared" si="4"/>
        <v>Posgrado</v>
      </c>
      <c r="K46" s="97" t="s">
        <v>430</v>
      </c>
      <c r="L46" s="142"/>
      <c r="M46" s="150"/>
      <c r="N46" s="117"/>
      <c r="O46" s="96">
        <f t="shared" si="1"/>
        <v>0</v>
      </c>
      <c r="P46" s="96">
        <f t="shared" si="5"/>
        <v>0</v>
      </c>
      <c r="Q46" s="96">
        <f t="shared" si="2"/>
        <v>0</v>
      </c>
    </row>
    <row r="47" spans="3:17">
      <c r="C47" s="144"/>
      <c r="D47" s="150"/>
      <c r="E47" s="117"/>
      <c r="F47" s="96">
        <f t="shared" si="0"/>
        <v>0</v>
      </c>
      <c r="G47" s="160"/>
      <c r="H47" s="145"/>
      <c r="I47" s="129" t="e">
        <f>VLOOKUP(H47,Presupuesto!$B$11:$C$565,2,0)</f>
        <v>#N/A</v>
      </c>
      <c r="J47" s="97" t="str">
        <f t="shared" si="4"/>
        <v>Posgrado</v>
      </c>
      <c r="K47" s="97" t="s">
        <v>421</v>
      </c>
      <c r="L47" s="144"/>
      <c r="M47" s="150"/>
      <c r="N47" s="117"/>
      <c r="O47" s="96">
        <f t="shared" si="1"/>
        <v>0</v>
      </c>
      <c r="P47" s="96">
        <f t="shared" si="5"/>
        <v>0</v>
      </c>
      <c r="Q47" s="96">
        <f t="shared" si="2"/>
        <v>0</v>
      </c>
    </row>
    <row r="48" spans="3:17">
      <c r="C48" s="144"/>
      <c r="D48" s="150"/>
      <c r="E48" s="117"/>
      <c r="F48" s="96">
        <f t="shared" si="0"/>
        <v>0</v>
      </c>
      <c r="G48" s="160"/>
      <c r="H48" s="145"/>
      <c r="I48" s="129" t="e">
        <f>VLOOKUP(H48,Presupuesto!$B$11:$C$565,2,0)</f>
        <v>#N/A</v>
      </c>
      <c r="J48" s="97" t="str">
        <f t="shared" si="4"/>
        <v>Posgrado</v>
      </c>
      <c r="K48" s="97" t="s">
        <v>430</v>
      </c>
      <c r="L48" s="144"/>
      <c r="M48" s="150"/>
      <c r="N48" s="117"/>
      <c r="O48" s="96">
        <f t="shared" si="1"/>
        <v>0</v>
      </c>
      <c r="P48" s="96">
        <f t="shared" si="5"/>
        <v>0</v>
      </c>
      <c r="Q48" s="96">
        <f t="shared" si="2"/>
        <v>0</v>
      </c>
    </row>
    <row r="49" spans="3:17">
      <c r="C49" s="144"/>
      <c r="D49" s="150"/>
      <c r="E49" s="117"/>
      <c r="F49" s="96">
        <f t="shared" si="0"/>
        <v>0</v>
      </c>
      <c r="G49" s="160"/>
      <c r="H49" s="145"/>
      <c r="I49" s="129" t="e">
        <f>VLOOKUP(H49,Presupuesto!$B$11:$C$565,2,0)</f>
        <v>#N/A</v>
      </c>
      <c r="J49" s="97" t="str">
        <f t="shared" si="4"/>
        <v>Posgrado</v>
      </c>
      <c r="K49" s="97" t="s">
        <v>430</v>
      </c>
      <c r="L49" s="144"/>
      <c r="M49" s="150"/>
      <c r="N49" s="117"/>
      <c r="O49" s="96">
        <f t="shared" si="1"/>
        <v>0</v>
      </c>
      <c r="P49" s="96">
        <f t="shared" si="5"/>
        <v>0</v>
      </c>
      <c r="Q49" s="96">
        <f t="shared" si="2"/>
        <v>0</v>
      </c>
    </row>
    <row r="50" spans="3:17">
      <c r="C50" s="144"/>
      <c r="D50" s="150"/>
      <c r="E50" s="117"/>
      <c r="F50" s="96">
        <f t="shared" si="0"/>
        <v>0</v>
      </c>
      <c r="G50" s="160"/>
      <c r="H50" s="145"/>
      <c r="I50" s="129" t="e">
        <f>VLOOKUP(H50,Presupuesto!$B$11:$C$565,2,0)</f>
        <v>#N/A</v>
      </c>
      <c r="J50" s="97" t="str">
        <f t="shared" si="4"/>
        <v>Posgrado</v>
      </c>
      <c r="K50" s="97" t="s">
        <v>430</v>
      </c>
      <c r="L50" s="144"/>
      <c r="M50" s="150"/>
      <c r="N50" s="117"/>
      <c r="O50" s="96">
        <f t="shared" si="1"/>
        <v>0</v>
      </c>
      <c r="P50" s="96">
        <f t="shared" si="5"/>
        <v>0</v>
      </c>
      <c r="Q50" s="96">
        <f t="shared" si="2"/>
        <v>0</v>
      </c>
    </row>
    <row r="51" spans="3:17" ht="15.75" thickBot="1">
      <c r="C51" s="146"/>
      <c r="D51" s="158"/>
      <c r="E51" s="102"/>
      <c r="F51" s="104">
        <f t="shared" si="0"/>
        <v>0</v>
      </c>
      <c r="G51" s="161"/>
      <c r="H51" s="147"/>
      <c r="I51" s="131" t="e">
        <f>VLOOKUP(H51,Presupuesto!$B$11:$C$565,2,0)</f>
        <v>#N/A</v>
      </c>
      <c r="J51" s="105" t="str">
        <f t="shared" ref="J51" si="6">$J$20</f>
        <v>Posgrado</v>
      </c>
      <c r="K51" s="123" t="s">
        <v>412</v>
      </c>
      <c r="L51" s="146"/>
      <c r="M51" s="158"/>
      <c r="N51" s="102"/>
      <c r="O51" s="104">
        <f t="shared" si="1"/>
        <v>0</v>
      </c>
      <c r="P51" s="104">
        <f t="shared" si="5"/>
        <v>0</v>
      </c>
      <c r="Q51" s="104">
        <f t="shared" si="2"/>
        <v>0</v>
      </c>
    </row>
    <row r="52" spans="3:17">
      <c r="G52" s="84"/>
    </row>
    <row r="53" spans="3:17">
      <c r="G53" s="84"/>
    </row>
    <row r="54" spans="3:17">
      <c r="G54" s="84"/>
    </row>
    <row r="55" spans="3:17">
      <c r="G55" s="84"/>
    </row>
    <row r="56" spans="3:17">
      <c r="G56" s="84"/>
    </row>
    <row r="57" spans="3:17">
      <c r="G57" s="84"/>
    </row>
    <row r="58" spans="3:17">
      <c r="G58" s="84"/>
    </row>
    <row r="59" spans="3:17">
      <c r="G59" s="84"/>
    </row>
    <row r="60" spans="3:17">
      <c r="G60" s="84"/>
    </row>
    <row r="61" spans="3:17">
      <c r="G61" s="84"/>
    </row>
    <row r="62" spans="3:17">
      <c r="G62" s="84"/>
    </row>
    <row r="63" spans="3:17">
      <c r="G63" s="84"/>
    </row>
    <row r="64" spans="3:17">
      <c r="G64" s="84"/>
    </row>
    <row r="65" spans="7:7">
      <c r="G65" s="84"/>
    </row>
    <row r="66" spans="7:7">
      <c r="G66" s="84"/>
    </row>
    <row r="67" spans="7:7">
      <c r="G67" s="84"/>
    </row>
    <row r="68" spans="7:7">
      <c r="G68" s="84"/>
    </row>
    <row r="69" spans="7:7">
      <c r="G69" s="84"/>
    </row>
    <row r="70" spans="7:7">
      <c r="G70" s="84"/>
    </row>
    <row r="71" spans="7:7">
      <c r="G71" s="84"/>
    </row>
    <row r="72" spans="7:7">
      <c r="G72" s="84"/>
    </row>
    <row r="73" spans="7:7">
      <c r="G73" s="84"/>
    </row>
    <row r="74" spans="7:7">
      <c r="G74" s="84"/>
    </row>
    <row r="75" spans="7:7">
      <c r="G75" s="84"/>
    </row>
    <row r="76" spans="7:7">
      <c r="G76" s="84"/>
    </row>
    <row r="77" spans="7:7">
      <c r="G77" s="84"/>
    </row>
    <row r="78" spans="7:7">
      <c r="G78" s="84"/>
    </row>
    <row r="79" spans="7:7">
      <c r="G79" s="84"/>
    </row>
    <row r="80" spans="7:7">
      <c r="G80" s="84"/>
    </row>
    <row r="81" spans="7:7">
      <c r="G81" s="84"/>
    </row>
    <row r="82" spans="7:7">
      <c r="G82" s="84"/>
    </row>
    <row r="83" spans="7:7">
      <c r="G83" s="84"/>
    </row>
    <row r="84" spans="7:7">
      <c r="G84" s="84"/>
    </row>
    <row r="85" spans="7:7">
      <c r="G85" s="84"/>
    </row>
    <row r="86" spans="7:7">
      <c r="G86" s="84"/>
    </row>
    <row r="87" spans="7:7">
      <c r="G87" s="84"/>
    </row>
    <row r="88" spans="7:7">
      <c r="G88" s="84"/>
    </row>
    <row r="89" spans="7:7">
      <c r="G89" s="84"/>
    </row>
    <row r="90" spans="7:7">
      <c r="G90" s="84"/>
    </row>
    <row r="91" spans="7:7">
      <c r="G91" s="84"/>
    </row>
    <row r="92" spans="7:7">
      <c r="G92" s="84"/>
    </row>
    <row r="93" spans="7:7">
      <c r="G93" s="84"/>
    </row>
    <row r="94" spans="7:7">
      <c r="G94" s="84"/>
    </row>
    <row r="95" spans="7:7">
      <c r="G95" s="84"/>
    </row>
    <row r="96" spans="7:7">
      <c r="G96" s="84"/>
    </row>
    <row r="97" spans="7:7">
      <c r="G97" s="84"/>
    </row>
    <row r="98" spans="7:7">
      <c r="G98" s="84"/>
    </row>
    <row r="99" spans="7:7">
      <c r="G99" s="84"/>
    </row>
    <row r="100" spans="7:7">
      <c r="G100" s="84"/>
    </row>
    <row r="101" spans="7:7">
      <c r="G101" s="84"/>
    </row>
    <row r="102" spans="7:7">
      <c r="G102" s="84"/>
    </row>
    <row r="103" spans="7:7">
      <c r="G103" s="84"/>
    </row>
    <row r="104" spans="7:7">
      <c r="G104" s="84"/>
    </row>
    <row r="105" spans="7:7">
      <c r="G105" s="84"/>
    </row>
    <row r="106" spans="7:7">
      <c r="G106" s="84"/>
    </row>
    <row r="107" spans="7:7">
      <c r="G107" s="84"/>
    </row>
  </sheetData>
  <dataValidations count="5">
    <dataValidation type="list" allowBlank="1" showInputMessage="1" showErrorMessage="1" errorTitle="¡Ingreso Invalido!" error="Seleccione una opción de la lista." promptTitle="Categoria/Zona de Viáticos" prompt="Seleccione una opción de la lista" sqref="C17">
      <formula1>$AH$2:$BU$2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90"/>
  <sheetViews>
    <sheetView topLeftCell="J1" workbookViewId="0">
      <pane ySplit="7" topLeftCell="A8" activePane="bottomLeft" state="frozen"/>
      <selection activeCell="M8" sqref="M8"/>
      <selection pane="bottomLeft" activeCell="P11" sqref="P11"/>
    </sheetView>
  </sheetViews>
  <sheetFormatPr baseColWidth="10" defaultColWidth="11.5703125" defaultRowHeight="15"/>
  <cols>
    <col min="1" max="1" width="35.5703125" style="84" customWidth="1"/>
    <col min="2" max="2" width="21.7109375" style="84" customWidth="1"/>
    <col min="3" max="4" width="27.42578125" style="84" customWidth="1"/>
    <col min="5" max="5" width="27.42578125" style="74" customWidth="1"/>
    <col min="6" max="6" width="27.42578125" style="84" customWidth="1"/>
    <col min="7" max="7" width="15.28515625" style="84" customWidth="1"/>
    <col min="8" max="8" width="13.7109375" style="84" bestFit="1" customWidth="1"/>
    <col min="9" max="9" width="15.28515625" style="84" customWidth="1"/>
    <col min="10" max="10" width="18.85546875" style="84" customWidth="1"/>
    <col min="11" max="11" width="12.7109375" style="84" bestFit="1" customWidth="1"/>
    <col min="12" max="12" width="13.7109375" style="84" bestFit="1" customWidth="1"/>
    <col min="13" max="14" width="12.7109375" style="84" bestFit="1" customWidth="1"/>
    <col min="15" max="15" width="15.28515625" style="84" customWidth="1"/>
    <col min="16" max="16" width="18.28515625" style="84" customWidth="1"/>
    <col min="17" max="17" width="14.140625" style="84" hidden="1" customWidth="1"/>
    <col min="18" max="20" width="14.140625" style="84" customWidth="1"/>
    <col min="21" max="21" width="17" style="84" customWidth="1"/>
    <col min="22" max="16384" width="11.5703125" style="84"/>
  </cols>
  <sheetData>
    <row r="1" spans="1:21" ht="18" customHeight="1">
      <c r="B1" s="211"/>
      <c r="C1" s="211"/>
      <c r="D1" s="211"/>
      <c r="E1" s="247"/>
      <c r="G1" s="212" t="s">
        <v>1364</v>
      </c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2" spans="1:21" ht="18" customHeight="1">
      <c r="A2" s="328" t="s">
        <v>1363</v>
      </c>
      <c r="B2" s="211"/>
      <c r="C2" s="211"/>
      <c r="D2" s="211"/>
      <c r="E2" s="247"/>
      <c r="G2" s="212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3" spans="1:21" ht="18" customHeight="1">
      <c r="A3" s="328" t="s">
        <v>1365</v>
      </c>
      <c r="B3" s="211"/>
      <c r="C3" s="211"/>
      <c r="D3" s="211"/>
      <c r="E3" s="247"/>
      <c r="G3" s="212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</row>
    <row r="4" spans="1:21" ht="18" customHeight="1">
      <c r="A4" s="328" t="s">
        <v>1394</v>
      </c>
      <c r="B4" s="211"/>
      <c r="C4" s="211"/>
      <c r="D4" s="211"/>
      <c r="E4" s="247"/>
      <c r="G4" s="212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</row>
    <row r="5" spans="1:21" ht="14.45" customHeight="1">
      <c r="A5" s="545" t="s">
        <v>100</v>
      </c>
      <c r="B5" s="547" t="s">
        <v>115</v>
      </c>
      <c r="C5" s="557" t="s">
        <v>89</v>
      </c>
      <c r="D5" s="557" t="s">
        <v>90</v>
      </c>
      <c r="E5" s="566" t="s">
        <v>409</v>
      </c>
      <c r="F5" s="557" t="s">
        <v>91</v>
      </c>
      <c r="G5" s="560" t="s">
        <v>103</v>
      </c>
      <c r="H5" s="562"/>
      <c r="I5" s="562"/>
      <c r="J5" s="562"/>
      <c r="K5" s="562"/>
      <c r="L5" s="562"/>
      <c r="M5" s="562"/>
      <c r="N5" s="561"/>
      <c r="O5" s="569" t="s">
        <v>104</v>
      </c>
      <c r="P5" s="570"/>
      <c r="Q5" s="547" t="s">
        <v>105</v>
      </c>
      <c r="R5" s="547" t="s">
        <v>106</v>
      </c>
      <c r="S5" s="547" t="s">
        <v>113</v>
      </c>
      <c r="T5" s="547" t="s">
        <v>112</v>
      </c>
      <c r="U5" s="563" t="s">
        <v>92</v>
      </c>
    </row>
    <row r="6" spans="1:21" ht="14.45" customHeight="1">
      <c r="A6" s="545"/>
      <c r="B6" s="545"/>
      <c r="C6" s="558"/>
      <c r="D6" s="558"/>
      <c r="E6" s="567"/>
      <c r="F6" s="558"/>
      <c r="G6" s="560" t="s">
        <v>107</v>
      </c>
      <c r="H6" s="561"/>
      <c r="I6" s="560" t="s">
        <v>108</v>
      </c>
      <c r="J6" s="561"/>
      <c r="K6" s="560" t="s">
        <v>109</v>
      </c>
      <c r="L6" s="561"/>
      <c r="M6" s="560" t="s">
        <v>110</v>
      </c>
      <c r="N6" s="561"/>
      <c r="O6" s="571"/>
      <c r="P6" s="572"/>
      <c r="Q6" s="545"/>
      <c r="R6" s="545"/>
      <c r="S6" s="545"/>
      <c r="T6" s="545"/>
      <c r="U6" s="564"/>
    </row>
    <row r="7" spans="1:21" ht="25.5">
      <c r="A7" s="546"/>
      <c r="B7" s="546"/>
      <c r="C7" s="559"/>
      <c r="D7" s="559"/>
      <c r="E7" s="568"/>
      <c r="F7" s="559"/>
      <c r="G7" s="251" t="s">
        <v>111</v>
      </c>
      <c r="H7" s="251" t="s">
        <v>12</v>
      </c>
      <c r="I7" s="251" t="s">
        <v>111</v>
      </c>
      <c r="J7" s="251" t="s">
        <v>12</v>
      </c>
      <c r="K7" s="251" t="s">
        <v>111</v>
      </c>
      <c r="L7" s="251" t="s">
        <v>12</v>
      </c>
      <c r="M7" s="251" t="s">
        <v>111</v>
      </c>
      <c r="N7" s="251" t="s">
        <v>12</v>
      </c>
      <c r="O7" s="251" t="s">
        <v>111</v>
      </c>
      <c r="P7" s="251" t="s">
        <v>12</v>
      </c>
      <c r="Q7" s="546"/>
      <c r="R7" s="546"/>
      <c r="S7" s="546"/>
      <c r="T7" s="546"/>
      <c r="U7" s="565"/>
    </row>
    <row r="8" spans="1:21" ht="126">
      <c r="A8" s="554" t="s">
        <v>1395</v>
      </c>
      <c r="B8" s="551" t="s">
        <v>1396</v>
      </c>
      <c r="C8" s="344" t="s">
        <v>1591</v>
      </c>
      <c r="D8" s="344" t="s">
        <v>1592</v>
      </c>
      <c r="E8" s="68" t="s">
        <v>1596</v>
      </c>
      <c r="F8" s="68" t="s">
        <v>1764</v>
      </c>
      <c r="G8" s="206"/>
      <c r="H8" s="207"/>
      <c r="I8" s="206">
        <v>0.5</v>
      </c>
      <c r="J8" s="207">
        <v>5000</v>
      </c>
      <c r="K8" s="206"/>
      <c r="L8" s="207"/>
      <c r="M8" s="206">
        <v>0.5</v>
      </c>
      <c r="N8" s="207">
        <v>5000</v>
      </c>
      <c r="O8" s="206">
        <v>1</v>
      </c>
      <c r="P8" s="236">
        <v>10000</v>
      </c>
      <c r="Q8" s="68"/>
      <c r="R8" s="68" t="s">
        <v>1593</v>
      </c>
      <c r="S8" s="68" t="s">
        <v>1594</v>
      </c>
      <c r="T8" s="68" t="s">
        <v>1595</v>
      </c>
      <c r="U8" s="68" t="s">
        <v>1765</v>
      </c>
    </row>
    <row r="9" spans="1:21" ht="126">
      <c r="A9" s="555"/>
      <c r="B9" s="552"/>
      <c r="C9" s="344" t="s">
        <v>1766</v>
      </c>
      <c r="D9" s="344" t="s">
        <v>1714</v>
      </c>
      <c r="E9" s="68" t="s">
        <v>1715</v>
      </c>
      <c r="F9" s="68" t="s">
        <v>1767</v>
      </c>
      <c r="G9" s="206">
        <v>0.33</v>
      </c>
      <c r="H9" s="207">
        <v>20000</v>
      </c>
      <c r="I9" s="206">
        <v>0.33329999999999999</v>
      </c>
      <c r="J9" s="207">
        <v>20000</v>
      </c>
      <c r="K9" s="206">
        <v>0.33</v>
      </c>
      <c r="L9" s="207">
        <v>20000</v>
      </c>
      <c r="M9" s="206"/>
      <c r="N9" s="207"/>
      <c r="O9" s="206">
        <v>1</v>
      </c>
      <c r="P9" s="236">
        <v>60000</v>
      </c>
      <c r="Q9" s="68"/>
      <c r="R9" s="68" t="s">
        <v>1768</v>
      </c>
      <c r="S9" s="68" t="s">
        <v>1594</v>
      </c>
      <c r="T9" s="68" t="s">
        <v>1769</v>
      </c>
      <c r="U9" s="68" t="s">
        <v>1770</v>
      </c>
    </row>
    <row r="10" spans="1:21" ht="15.75">
      <c r="A10" s="555"/>
      <c r="B10" s="552"/>
      <c r="C10" s="344"/>
      <c r="D10" s="344"/>
      <c r="E10" s="68"/>
      <c r="F10" s="68"/>
      <c r="G10" s="206"/>
      <c r="H10" s="207"/>
      <c r="I10" s="206"/>
      <c r="J10" s="207"/>
      <c r="K10" s="206"/>
      <c r="L10" s="207"/>
      <c r="M10" s="206"/>
      <c r="N10" s="207"/>
      <c r="O10" s="68"/>
      <c r="P10" s="236"/>
      <c r="Q10" s="68"/>
      <c r="R10" s="68"/>
      <c r="S10" s="68"/>
      <c r="T10" s="68"/>
      <c r="U10" s="68"/>
    </row>
    <row r="11" spans="1:21" ht="15.75">
      <c r="A11" s="555"/>
      <c r="B11" s="552"/>
      <c r="C11" s="344"/>
      <c r="D11" s="344"/>
      <c r="E11" s="68"/>
      <c r="F11" s="68"/>
      <c r="G11" s="206"/>
      <c r="H11" s="207"/>
      <c r="I11" s="206"/>
      <c r="J11" s="207"/>
      <c r="K11" s="206"/>
      <c r="L11" s="207"/>
      <c r="M11" s="206"/>
      <c r="N11" s="207"/>
      <c r="O11" s="68"/>
      <c r="P11" s="236"/>
      <c r="Q11" s="68"/>
      <c r="R11" s="68"/>
      <c r="S11" s="68"/>
      <c r="T11" s="68"/>
      <c r="U11" s="68"/>
    </row>
    <row r="12" spans="1:21" ht="15.75">
      <c r="A12" s="555"/>
      <c r="B12" s="552"/>
      <c r="C12" s="344"/>
      <c r="D12" s="344"/>
      <c r="E12" s="68"/>
      <c r="F12" s="68"/>
      <c r="G12" s="206"/>
      <c r="H12" s="207"/>
      <c r="I12" s="206"/>
      <c r="J12" s="207"/>
      <c r="K12" s="206"/>
      <c r="L12" s="207"/>
      <c r="M12" s="206"/>
      <c r="N12" s="207"/>
      <c r="O12" s="68"/>
      <c r="P12" s="236"/>
      <c r="Q12" s="68"/>
      <c r="R12" s="68"/>
      <c r="S12" s="68"/>
      <c r="T12" s="68"/>
      <c r="U12" s="68"/>
    </row>
    <row r="13" spans="1:21" ht="15.75">
      <c r="A13" s="555"/>
      <c r="B13" s="552"/>
      <c r="C13" s="344"/>
      <c r="D13" s="344"/>
      <c r="E13" s="68"/>
      <c r="F13" s="68"/>
      <c r="G13" s="206"/>
      <c r="H13" s="207"/>
      <c r="I13" s="206"/>
      <c r="J13" s="207"/>
      <c r="K13" s="206"/>
      <c r="L13" s="207"/>
      <c r="M13" s="206"/>
      <c r="N13" s="207"/>
      <c r="O13" s="68"/>
      <c r="P13" s="236"/>
      <c r="Q13" s="68"/>
      <c r="R13" s="68"/>
      <c r="S13" s="68"/>
      <c r="T13" s="68"/>
      <c r="U13" s="68"/>
    </row>
    <row r="14" spans="1:21" ht="15.75">
      <c r="A14" s="555"/>
      <c r="B14" s="552"/>
      <c r="C14" s="344"/>
      <c r="D14" s="344"/>
      <c r="E14" s="68"/>
      <c r="F14" s="68"/>
      <c r="G14" s="206"/>
      <c r="H14" s="207"/>
      <c r="I14" s="206"/>
      <c r="J14" s="207"/>
      <c r="K14" s="206"/>
      <c r="L14" s="207"/>
      <c r="M14" s="206"/>
      <c r="N14" s="207"/>
      <c r="O14" s="68"/>
      <c r="P14" s="236"/>
      <c r="Q14" s="68"/>
      <c r="R14" s="68"/>
      <c r="S14" s="68"/>
      <c r="T14" s="68"/>
      <c r="U14" s="68"/>
    </row>
    <row r="15" spans="1:21" ht="15.75">
      <c r="A15" s="555"/>
      <c r="B15" s="552"/>
      <c r="C15" s="344"/>
      <c r="D15" s="344"/>
      <c r="E15" s="68"/>
      <c r="F15" s="68"/>
      <c r="G15" s="206"/>
      <c r="H15" s="207"/>
      <c r="I15" s="206"/>
      <c r="J15" s="207"/>
      <c r="K15" s="206"/>
      <c r="L15" s="207"/>
      <c r="M15" s="206"/>
      <c r="N15" s="207"/>
      <c r="O15" s="68"/>
      <c r="P15" s="236"/>
      <c r="Q15" s="68"/>
      <c r="R15" s="68"/>
      <c r="S15" s="68"/>
      <c r="T15" s="68"/>
      <c r="U15" s="68"/>
    </row>
    <row r="16" spans="1:21" ht="15.75">
      <c r="A16" s="555"/>
      <c r="B16" s="552"/>
      <c r="C16" s="344"/>
      <c r="D16" s="344"/>
      <c r="E16" s="68"/>
      <c r="F16" s="68"/>
      <c r="G16" s="206"/>
      <c r="H16" s="207"/>
      <c r="I16" s="206"/>
      <c r="J16" s="207"/>
      <c r="K16" s="206"/>
      <c r="L16" s="207"/>
      <c r="M16" s="206"/>
      <c r="N16" s="207"/>
      <c r="O16" s="68"/>
      <c r="P16" s="236"/>
      <c r="Q16" s="208"/>
      <c r="R16" s="68"/>
      <c r="S16" s="68"/>
      <c r="T16" s="68"/>
      <c r="U16" s="68"/>
    </row>
    <row r="17" spans="1:21" ht="15.75">
      <c r="A17" s="556"/>
      <c r="B17" s="553"/>
      <c r="C17" s="344"/>
      <c r="D17" s="344"/>
      <c r="E17" s="68"/>
      <c r="F17" s="68"/>
      <c r="G17" s="206"/>
      <c r="H17" s="207"/>
      <c r="I17" s="206"/>
      <c r="J17" s="207"/>
      <c r="K17" s="206"/>
      <c r="L17" s="207"/>
      <c r="M17" s="206"/>
      <c r="N17" s="207"/>
      <c r="O17" s="68"/>
      <c r="P17" s="236"/>
      <c r="Q17" s="208"/>
      <c r="R17" s="68"/>
      <c r="S17" s="68"/>
      <c r="T17" s="68"/>
      <c r="U17" s="68"/>
    </row>
    <row r="18" spans="1:21" ht="15.75">
      <c r="A18" s="548" t="s">
        <v>1397</v>
      </c>
      <c r="B18" s="548" t="s">
        <v>1396</v>
      </c>
      <c r="C18" s="386"/>
      <c r="D18" s="344"/>
      <c r="E18" s="68"/>
      <c r="F18" s="68"/>
      <c r="G18" s="68"/>
      <c r="H18" s="387"/>
      <c r="I18" s="68"/>
      <c r="J18" s="68"/>
      <c r="K18" s="68"/>
      <c r="L18" s="387"/>
      <c r="M18" s="68"/>
      <c r="N18" s="68"/>
      <c r="O18" s="68"/>
      <c r="P18" s="236"/>
      <c r="Q18" s="68"/>
      <c r="R18" s="68"/>
      <c r="S18" s="68"/>
      <c r="T18" s="68"/>
      <c r="U18" s="68"/>
    </row>
    <row r="19" spans="1:21" ht="15.75">
      <c r="A19" s="549"/>
      <c r="B19" s="549"/>
      <c r="C19" s="386"/>
      <c r="D19" s="344"/>
      <c r="E19" s="68"/>
      <c r="F19" s="68"/>
      <c r="G19" s="68"/>
      <c r="H19" s="387"/>
      <c r="I19" s="68"/>
      <c r="J19" s="68"/>
      <c r="K19" s="68"/>
      <c r="L19" s="387"/>
      <c r="M19" s="68"/>
      <c r="N19" s="68"/>
      <c r="O19" s="68"/>
      <c r="P19" s="236"/>
      <c r="Q19" s="68"/>
      <c r="R19" s="68"/>
      <c r="S19" s="68"/>
      <c r="T19" s="68"/>
      <c r="U19" s="68"/>
    </row>
    <row r="20" spans="1:21" ht="15.75">
      <c r="A20" s="549"/>
      <c r="B20" s="549"/>
      <c r="C20" s="386"/>
      <c r="D20" s="344"/>
      <c r="E20" s="68"/>
      <c r="F20" s="68"/>
      <c r="G20" s="68"/>
      <c r="H20" s="387"/>
      <c r="I20" s="68"/>
      <c r="J20" s="68"/>
      <c r="K20" s="68"/>
      <c r="L20" s="387"/>
      <c r="M20" s="68"/>
      <c r="N20" s="68"/>
      <c r="O20" s="68"/>
      <c r="P20" s="236"/>
      <c r="Q20" s="68"/>
      <c r="R20" s="68"/>
      <c r="S20" s="68"/>
      <c r="T20" s="68"/>
      <c r="U20" s="68"/>
    </row>
    <row r="21" spans="1:21" ht="15.75">
      <c r="A21" s="549"/>
      <c r="B21" s="549"/>
      <c r="C21" s="386"/>
      <c r="D21" s="344"/>
      <c r="E21" s="68"/>
      <c r="F21" s="68"/>
      <c r="G21" s="68"/>
      <c r="H21" s="387"/>
      <c r="I21" s="68"/>
      <c r="J21" s="68"/>
      <c r="K21" s="68"/>
      <c r="L21" s="387"/>
      <c r="M21" s="68"/>
      <c r="N21" s="68"/>
      <c r="O21" s="68"/>
      <c r="P21" s="236"/>
      <c r="Q21" s="68"/>
      <c r="R21" s="68"/>
      <c r="S21" s="68"/>
      <c r="T21" s="68"/>
      <c r="U21" s="68"/>
    </row>
    <row r="22" spans="1:21" ht="15.75">
      <c r="A22" s="549"/>
      <c r="B22" s="549"/>
      <c r="C22" s="386"/>
      <c r="D22" s="344"/>
      <c r="E22" s="68"/>
      <c r="F22" s="68"/>
      <c r="G22" s="68"/>
      <c r="H22" s="387"/>
      <c r="I22" s="68"/>
      <c r="J22" s="68"/>
      <c r="K22" s="68"/>
      <c r="L22" s="387"/>
      <c r="M22" s="68"/>
      <c r="N22" s="68"/>
      <c r="O22" s="68"/>
      <c r="P22" s="236"/>
      <c r="Q22" s="68"/>
      <c r="R22" s="68"/>
      <c r="S22" s="68"/>
      <c r="T22" s="68"/>
      <c r="U22" s="68"/>
    </row>
    <row r="23" spans="1:21" ht="15.75">
      <c r="A23" s="549"/>
      <c r="B23" s="549"/>
      <c r="C23" s="386"/>
      <c r="D23" s="344"/>
      <c r="E23" s="68"/>
      <c r="F23" s="68"/>
      <c r="G23" s="68"/>
      <c r="H23" s="387"/>
      <c r="I23" s="68"/>
      <c r="J23" s="68"/>
      <c r="K23" s="68"/>
      <c r="L23" s="387"/>
      <c r="M23" s="68"/>
      <c r="N23" s="68"/>
      <c r="O23" s="68"/>
      <c r="P23" s="236"/>
      <c r="Q23" s="68"/>
      <c r="R23" s="68"/>
      <c r="S23" s="68"/>
      <c r="T23" s="68"/>
      <c r="U23" s="68"/>
    </row>
    <row r="24" spans="1:21" ht="15.75">
      <c r="A24" s="549"/>
      <c r="B24" s="549"/>
      <c r="C24" s="386"/>
      <c r="D24" s="344"/>
      <c r="E24" s="68"/>
      <c r="F24" s="68"/>
      <c r="G24" s="206"/>
      <c r="H24" s="68"/>
      <c r="I24" s="68"/>
      <c r="J24" s="68"/>
      <c r="K24" s="68"/>
      <c r="L24" s="68"/>
      <c r="M24" s="68"/>
      <c r="N24" s="68"/>
      <c r="O24" s="68"/>
      <c r="P24" s="236"/>
      <c r="Q24" s="68"/>
      <c r="R24" s="68"/>
      <c r="S24" s="68"/>
      <c r="T24" s="68"/>
      <c r="U24" s="68"/>
    </row>
    <row r="25" spans="1:21" ht="15.75">
      <c r="A25" s="549"/>
      <c r="B25" s="549"/>
      <c r="C25" s="386"/>
      <c r="D25" s="386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236"/>
      <c r="Q25" s="68"/>
      <c r="R25" s="68"/>
      <c r="S25" s="68"/>
      <c r="T25" s="68"/>
      <c r="U25" s="68"/>
    </row>
    <row r="26" spans="1:21" ht="15.75">
      <c r="A26" s="550"/>
      <c r="B26" s="550"/>
      <c r="C26" s="386"/>
      <c r="D26" s="386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236"/>
      <c r="Q26" s="68"/>
      <c r="R26" s="68"/>
      <c r="S26" s="68"/>
      <c r="T26" s="68"/>
      <c r="U26" s="69"/>
    </row>
    <row r="27" spans="1:21" ht="15.6" customHeight="1">
      <c r="A27" s="306"/>
      <c r="B27" s="307"/>
      <c r="C27" s="306" t="s">
        <v>1372</v>
      </c>
      <c r="D27" s="307"/>
      <c r="E27" s="307"/>
      <c r="F27" s="308"/>
      <c r="G27" s="237">
        <f t="shared" ref="G27:P27" si="0">SUM(G8:G26)</f>
        <v>0.33</v>
      </c>
      <c r="H27" s="237">
        <f t="shared" si="0"/>
        <v>20000</v>
      </c>
      <c r="I27" s="237">
        <f t="shared" si="0"/>
        <v>0.83329999999999993</v>
      </c>
      <c r="J27" s="237">
        <f t="shared" si="0"/>
        <v>25000</v>
      </c>
      <c r="K27" s="237">
        <f t="shared" si="0"/>
        <v>0.33</v>
      </c>
      <c r="L27" s="237">
        <f t="shared" si="0"/>
        <v>20000</v>
      </c>
      <c r="M27" s="237">
        <f t="shared" si="0"/>
        <v>0.5</v>
      </c>
      <c r="N27" s="237">
        <f t="shared" si="0"/>
        <v>5000</v>
      </c>
      <c r="O27" s="237">
        <f t="shared" si="0"/>
        <v>2</v>
      </c>
      <c r="P27" s="237">
        <f t="shared" si="0"/>
        <v>70000</v>
      </c>
      <c r="Q27" s="210"/>
      <c r="R27" s="210"/>
      <c r="S27" s="210"/>
      <c r="T27" s="210"/>
      <c r="U27" s="213"/>
    </row>
    <row r="28" spans="1:21">
      <c r="E28" s="84"/>
    </row>
    <row r="29" spans="1:21">
      <c r="E29" s="84"/>
    </row>
    <row r="30" spans="1:21">
      <c r="E30" s="84"/>
    </row>
    <row r="31" spans="1:21">
      <c r="E31" s="84"/>
    </row>
    <row r="32" spans="1:21">
      <c r="E32" s="84"/>
    </row>
    <row r="33" spans="5:5">
      <c r="E33" s="84"/>
    </row>
    <row r="34" spans="5:5">
      <c r="E34" s="84"/>
    </row>
    <row r="35" spans="5:5">
      <c r="E35" s="84"/>
    </row>
    <row r="36" spans="5:5">
      <c r="E36" s="84"/>
    </row>
    <row r="37" spans="5:5">
      <c r="E37" s="84"/>
    </row>
    <row r="38" spans="5:5">
      <c r="E38" s="84"/>
    </row>
    <row r="39" spans="5:5">
      <c r="E39" s="84"/>
    </row>
    <row r="40" spans="5:5">
      <c r="E40" s="84"/>
    </row>
    <row r="41" spans="5:5">
      <c r="E41" s="84"/>
    </row>
    <row r="42" spans="5:5">
      <c r="E42" s="84"/>
    </row>
    <row r="43" spans="5:5">
      <c r="E43" s="84"/>
    </row>
    <row r="44" spans="5:5">
      <c r="E44" s="84"/>
    </row>
    <row r="45" spans="5:5">
      <c r="E45" s="84"/>
    </row>
    <row r="46" spans="5:5">
      <c r="E46" s="84"/>
    </row>
    <row r="47" spans="5:5">
      <c r="E47" s="84"/>
    </row>
    <row r="48" spans="5:5">
      <c r="E48" s="84"/>
    </row>
    <row r="49" spans="5:5">
      <c r="E49" s="84"/>
    </row>
    <row r="50" spans="5:5">
      <c r="E50" s="84"/>
    </row>
    <row r="51" spans="5:5">
      <c r="E51" s="84"/>
    </row>
    <row r="52" spans="5:5">
      <c r="E52" s="84"/>
    </row>
    <row r="53" spans="5:5">
      <c r="E53" s="84"/>
    </row>
    <row r="54" spans="5:5">
      <c r="E54" s="84"/>
    </row>
    <row r="55" spans="5:5">
      <c r="E55" s="84"/>
    </row>
    <row r="56" spans="5:5">
      <c r="E56" s="84"/>
    </row>
    <row r="57" spans="5:5">
      <c r="E57" s="84"/>
    </row>
    <row r="58" spans="5:5">
      <c r="E58" s="84"/>
    </row>
    <row r="59" spans="5:5">
      <c r="E59" s="84"/>
    </row>
    <row r="60" spans="5:5">
      <c r="E60" s="84"/>
    </row>
    <row r="61" spans="5:5">
      <c r="E61" s="84"/>
    </row>
    <row r="62" spans="5:5">
      <c r="E62" s="84"/>
    </row>
    <row r="63" spans="5:5">
      <c r="E63" s="84"/>
    </row>
    <row r="64" spans="5:5">
      <c r="E64" s="84"/>
    </row>
    <row r="65" spans="5:5">
      <c r="E65" s="84"/>
    </row>
    <row r="66" spans="5:5">
      <c r="E66" s="84"/>
    </row>
    <row r="67" spans="5:5">
      <c r="E67" s="84"/>
    </row>
    <row r="68" spans="5:5">
      <c r="E68" s="84"/>
    </row>
    <row r="69" spans="5:5">
      <c r="E69" s="84"/>
    </row>
    <row r="70" spans="5:5">
      <c r="E70" s="84"/>
    </row>
    <row r="71" spans="5:5">
      <c r="E71" s="84"/>
    </row>
    <row r="72" spans="5:5">
      <c r="E72" s="84"/>
    </row>
    <row r="73" spans="5:5">
      <c r="E73" s="84"/>
    </row>
    <row r="74" spans="5:5">
      <c r="E74" s="84"/>
    </row>
    <row r="75" spans="5:5">
      <c r="E75" s="84"/>
    </row>
    <row r="76" spans="5:5">
      <c r="E76" s="84"/>
    </row>
    <row r="77" spans="5:5">
      <c r="E77" s="84"/>
    </row>
    <row r="78" spans="5:5">
      <c r="E78" s="84"/>
    </row>
    <row r="79" spans="5:5">
      <c r="E79" s="84"/>
    </row>
    <row r="80" spans="5:5">
      <c r="E80" s="84"/>
    </row>
    <row r="81" spans="5:5">
      <c r="E81" s="84"/>
    </row>
    <row r="82" spans="5:5">
      <c r="E82" s="84"/>
    </row>
    <row r="83" spans="5:5">
      <c r="E83" s="84"/>
    </row>
    <row r="84" spans="5:5">
      <c r="E84" s="84"/>
    </row>
    <row r="85" spans="5:5">
      <c r="E85" s="84"/>
    </row>
    <row r="86" spans="5:5">
      <c r="E86" s="84"/>
    </row>
    <row r="87" spans="5:5">
      <c r="E87" s="84"/>
    </row>
    <row r="88" spans="5:5">
      <c r="E88" s="84"/>
    </row>
    <row r="89" spans="5:5">
      <c r="E89" s="84"/>
    </row>
    <row r="90" spans="5:5">
      <c r="E90" s="84"/>
    </row>
  </sheetData>
  <mergeCells count="21">
    <mergeCell ref="U5:U7"/>
    <mergeCell ref="Q5:Q7"/>
    <mergeCell ref="R5:R7"/>
    <mergeCell ref="E5:E7"/>
    <mergeCell ref="T5:T7"/>
    <mergeCell ref="S5:S7"/>
    <mergeCell ref="G6:H6"/>
    <mergeCell ref="K6:L6"/>
    <mergeCell ref="M6:N6"/>
    <mergeCell ref="O5:P6"/>
    <mergeCell ref="C5:C7"/>
    <mergeCell ref="I6:J6"/>
    <mergeCell ref="D5:D7"/>
    <mergeCell ref="F5:F7"/>
    <mergeCell ref="G5:N5"/>
    <mergeCell ref="A5:A7"/>
    <mergeCell ref="B5:B7"/>
    <mergeCell ref="B18:B26"/>
    <mergeCell ref="B8:B17"/>
    <mergeCell ref="A8:A17"/>
    <mergeCell ref="A18:A26"/>
  </mergeCells>
  <conditionalFormatting sqref="E8:E26">
    <cfRule type="duplicateValues" dxfId="0" priority="3"/>
  </conditionalFormatting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SUPUESTOS" prompt="Un  supuesto es un dato asumido como cierto a efectos de planificación este puede ser positivo como negativo." sqref="Q5:Q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160"/>
  <sheetViews>
    <sheetView showGridLines="0" topLeftCell="F1" zoomScale="90" zoomScaleNormal="90" workbookViewId="0">
      <pane ySplit="6" topLeftCell="A11" activePane="bottomLeft" state="frozen"/>
      <selection sqref="A1:V1"/>
      <selection pane="bottomLeft" activeCell="P10" sqref="P10"/>
    </sheetView>
  </sheetViews>
  <sheetFormatPr baseColWidth="10" defaultColWidth="12.5703125" defaultRowHeight="12"/>
  <cols>
    <col min="1" max="1" width="35.140625" style="271" customWidth="1"/>
    <col min="2" max="2" width="48.140625" style="262" customWidth="1"/>
    <col min="3" max="3" width="32.42578125" style="262" customWidth="1"/>
    <col min="4" max="4" width="32.7109375" style="262" customWidth="1"/>
    <col min="5" max="5" width="27.42578125" style="272" customWidth="1"/>
    <col min="6" max="6" width="36.42578125" style="262" customWidth="1"/>
    <col min="7" max="7" width="15.28515625" style="262" customWidth="1"/>
    <col min="8" max="8" width="15.85546875" style="262" customWidth="1"/>
    <col min="9" max="9" width="15.28515625" style="262" customWidth="1"/>
    <col min="10" max="10" width="15.42578125" style="262" customWidth="1"/>
    <col min="11" max="11" width="15.28515625" style="262" customWidth="1"/>
    <col min="12" max="12" width="14.85546875" style="262" customWidth="1"/>
    <col min="13" max="13" width="15.28515625" style="262" customWidth="1"/>
    <col min="14" max="14" width="17.5703125" style="262" customWidth="1"/>
    <col min="15" max="15" width="15.28515625" style="262" customWidth="1"/>
    <col min="16" max="16" width="16.28515625" style="262" bestFit="1" customWidth="1"/>
    <col min="17" max="17" width="14.28515625" style="262" hidden="1" customWidth="1"/>
    <col min="18" max="20" width="14.28515625" style="262" customWidth="1"/>
    <col min="21" max="21" width="15.7109375" style="262" customWidth="1"/>
    <col min="22" max="16384" width="12.5703125" style="262"/>
  </cols>
  <sheetData>
    <row r="1" spans="1:21" s="254" customFormat="1" ht="18.75">
      <c r="B1" s="300"/>
      <c r="C1" s="300"/>
      <c r="D1" s="300"/>
      <c r="E1" s="300"/>
      <c r="F1" s="300"/>
      <c r="G1" s="300" t="s">
        <v>1401</v>
      </c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</row>
    <row r="2" spans="1:21" s="254" customFormat="1" ht="18.75">
      <c r="A2" s="329" t="s">
        <v>1363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</row>
    <row r="3" spans="1:21" s="254" customFormat="1" ht="21" customHeight="1">
      <c r="A3" s="255" t="s">
        <v>1398</v>
      </c>
      <c r="B3" s="256"/>
      <c r="C3" s="256"/>
      <c r="D3" s="256"/>
      <c r="E3" s="257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1" s="65" customFormat="1" ht="23.25" customHeight="1">
      <c r="A4" s="547" t="s">
        <v>100</v>
      </c>
      <c r="B4" s="547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60" t="s">
        <v>103</v>
      </c>
      <c r="H4" s="562"/>
      <c r="I4" s="562"/>
      <c r="J4" s="562"/>
      <c r="K4" s="562"/>
      <c r="L4" s="562"/>
      <c r="M4" s="562"/>
      <c r="N4" s="561"/>
      <c r="O4" s="569" t="s">
        <v>104</v>
      </c>
      <c r="P4" s="570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 s="65" customFormat="1" ht="15" customHeight="1">
      <c r="A5" s="545"/>
      <c r="B5" s="545"/>
      <c r="C5" s="558"/>
      <c r="D5" s="558"/>
      <c r="E5" s="567"/>
      <c r="F5" s="558"/>
      <c r="G5" s="560" t="s">
        <v>107</v>
      </c>
      <c r="H5" s="561"/>
      <c r="I5" s="560" t="s">
        <v>108</v>
      </c>
      <c r="J5" s="561"/>
      <c r="K5" s="560" t="s">
        <v>109</v>
      </c>
      <c r="L5" s="561"/>
      <c r="M5" s="560" t="s">
        <v>110</v>
      </c>
      <c r="N5" s="561"/>
      <c r="O5" s="571"/>
      <c r="P5" s="572"/>
      <c r="Q5" s="545"/>
      <c r="R5" s="545"/>
      <c r="S5" s="545"/>
      <c r="T5" s="545"/>
      <c r="U5" s="564"/>
    </row>
    <row r="6" spans="1:21" s="65" customFormat="1" ht="24" customHeight="1">
      <c r="A6" s="546"/>
      <c r="B6" s="546"/>
      <c r="C6" s="559"/>
      <c r="D6" s="559"/>
      <c r="E6" s="568"/>
      <c r="F6" s="559"/>
      <c r="G6" s="251" t="s">
        <v>111</v>
      </c>
      <c r="H6" s="251" t="s">
        <v>12</v>
      </c>
      <c r="I6" s="251" t="s">
        <v>111</v>
      </c>
      <c r="J6" s="251" t="s">
        <v>12</v>
      </c>
      <c r="K6" s="251" t="s">
        <v>111</v>
      </c>
      <c r="L6" s="251" t="s">
        <v>12</v>
      </c>
      <c r="M6" s="251" t="s">
        <v>111</v>
      </c>
      <c r="N6" s="251" t="s">
        <v>12</v>
      </c>
      <c r="O6" s="251" t="s">
        <v>111</v>
      </c>
      <c r="P6" s="251" t="s">
        <v>12</v>
      </c>
      <c r="Q6" s="546"/>
      <c r="R6" s="546"/>
      <c r="S6" s="546"/>
      <c r="T6" s="546"/>
      <c r="U6" s="565"/>
    </row>
    <row r="7" spans="1:21" ht="157.5">
      <c r="A7" s="573" t="s">
        <v>1399</v>
      </c>
      <c r="B7" s="573" t="s">
        <v>1485</v>
      </c>
      <c r="C7" s="325" t="s">
        <v>1503</v>
      </c>
      <c r="D7" s="433" t="s">
        <v>1502</v>
      </c>
      <c r="E7" s="325" t="s">
        <v>1500</v>
      </c>
      <c r="F7" s="325" t="s">
        <v>1771</v>
      </c>
      <c r="G7" s="260">
        <v>1</v>
      </c>
      <c r="H7" s="236">
        <v>260</v>
      </c>
      <c r="I7" s="260"/>
      <c r="J7" s="261"/>
      <c r="K7" s="259"/>
      <c r="L7" s="236"/>
      <c r="M7" s="260"/>
      <c r="N7" s="236"/>
      <c r="O7" s="260">
        <v>1</v>
      </c>
      <c r="P7" s="236">
        <v>260</v>
      </c>
      <c r="Q7" s="259"/>
      <c r="R7" s="259" t="s">
        <v>1772</v>
      </c>
      <c r="S7" s="259" t="s">
        <v>1773</v>
      </c>
      <c r="T7" s="259" t="s">
        <v>1774</v>
      </c>
      <c r="U7" s="325" t="s">
        <v>1775</v>
      </c>
    </row>
    <row r="8" spans="1:21" ht="78.75">
      <c r="A8" s="574"/>
      <c r="B8" s="574"/>
      <c r="C8" s="325" t="s">
        <v>1776</v>
      </c>
      <c r="D8" s="439" t="s">
        <v>1777</v>
      </c>
      <c r="E8" s="325" t="s">
        <v>1501</v>
      </c>
      <c r="F8" s="434" t="s">
        <v>1778</v>
      </c>
      <c r="G8" s="259"/>
      <c r="H8" s="259"/>
      <c r="I8" s="260"/>
      <c r="J8" s="261"/>
      <c r="K8" s="259"/>
      <c r="L8" s="236"/>
      <c r="M8" s="260"/>
      <c r="N8" s="236"/>
      <c r="O8" s="260">
        <v>1</v>
      </c>
      <c r="P8" s="236">
        <v>0</v>
      </c>
      <c r="Q8" s="259"/>
      <c r="R8" s="259" t="s">
        <v>1779</v>
      </c>
      <c r="S8" s="259" t="s">
        <v>1780</v>
      </c>
      <c r="T8" s="259" t="s">
        <v>1774</v>
      </c>
      <c r="U8" s="325" t="s">
        <v>1775</v>
      </c>
    </row>
    <row r="9" spans="1:21" ht="157.5">
      <c r="A9" s="574"/>
      <c r="B9" s="574"/>
      <c r="C9" s="325" t="s">
        <v>1781</v>
      </c>
      <c r="D9" s="325" t="s">
        <v>1504</v>
      </c>
      <c r="E9" s="325" t="s">
        <v>1505</v>
      </c>
      <c r="F9" s="325" t="s">
        <v>1782</v>
      </c>
      <c r="G9" s="260">
        <v>0.5</v>
      </c>
      <c r="H9" s="261"/>
      <c r="I9" s="260">
        <v>0.5</v>
      </c>
      <c r="J9" s="261"/>
      <c r="K9" s="259"/>
      <c r="L9" s="236"/>
      <c r="M9" s="260"/>
      <c r="N9" s="236"/>
      <c r="O9" s="260">
        <v>1</v>
      </c>
      <c r="P9" s="236"/>
      <c r="Q9" s="259"/>
      <c r="R9" s="259" t="s">
        <v>1783</v>
      </c>
      <c r="S9" s="259" t="s">
        <v>1506</v>
      </c>
      <c r="T9" s="259" t="s">
        <v>1784</v>
      </c>
      <c r="U9" s="325" t="s">
        <v>1775</v>
      </c>
    </row>
    <row r="10" spans="1:21" ht="126">
      <c r="A10" s="574"/>
      <c r="B10" s="574"/>
      <c r="C10" s="325" t="s">
        <v>1785</v>
      </c>
      <c r="D10" s="325" t="s">
        <v>1786</v>
      </c>
      <c r="E10" s="325" t="s">
        <v>1574</v>
      </c>
      <c r="F10" s="325" t="s">
        <v>1787</v>
      </c>
      <c r="G10" s="260"/>
      <c r="H10" s="261"/>
      <c r="I10" s="260">
        <v>1</v>
      </c>
      <c r="J10" s="261">
        <v>3800</v>
      </c>
      <c r="K10" s="259"/>
      <c r="L10" s="236"/>
      <c r="M10" s="260"/>
      <c r="N10" s="236"/>
      <c r="O10" s="260">
        <v>1</v>
      </c>
      <c r="P10" s="236">
        <v>3800</v>
      </c>
      <c r="Q10" s="259"/>
      <c r="R10" s="259" t="s">
        <v>1788</v>
      </c>
      <c r="S10" s="259" t="s">
        <v>1789</v>
      </c>
      <c r="T10" s="259" t="s">
        <v>1541</v>
      </c>
      <c r="U10" s="325" t="s">
        <v>1790</v>
      </c>
    </row>
    <row r="11" spans="1:21" ht="126">
      <c r="A11" s="574"/>
      <c r="B11" s="574"/>
      <c r="C11" s="388" t="s">
        <v>1941</v>
      </c>
      <c r="D11" s="325" t="s">
        <v>1637</v>
      </c>
      <c r="E11" s="325" t="s">
        <v>1635</v>
      </c>
      <c r="F11" s="388" t="s">
        <v>1942</v>
      </c>
      <c r="G11" s="260">
        <v>0.25</v>
      </c>
      <c r="H11" s="261">
        <v>25000</v>
      </c>
      <c r="I11" s="260">
        <v>0.25</v>
      </c>
      <c r="J11" s="261">
        <v>25000</v>
      </c>
      <c r="K11" s="260">
        <v>0.25</v>
      </c>
      <c r="L11" s="236">
        <v>25000</v>
      </c>
      <c r="M11" s="260">
        <v>0.25</v>
      </c>
      <c r="N11" s="236">
        <v>25000</v>
      </c>
      <c r="O11" s="260">
        <v>1</v>
      </c>
      <c r="P11" s="281">
        <v>100000</v>
      </c>
      <c r="Q11" s="259"/>
      <c r="R11" s="259" t="s">
        <v>1791</v>
      </c>
      <c r="S11" s="259" t="s">
        <v>1792</v>
      </c>
      <c r="T11" s="259" t="s">
        <v>1634</v>
      </c>
      <c r="U11" s="325" t="s">
        <v>1793</v>
      </c>
    </row>
    <row r="12" spans="1:21" ht="78.75">
      <c r="A12" s="574"/>
      <c r="B12" s="575"/>
      <c r="C12" s="325" t="s">
        <v>1794</v>
      </c>
      <c r="D12" s="325" t="s">
        <v>1795</v>
      </c>
      <c r="E12" s="325" t="s">
        <v>1641</v>
      </c>
      <c r="F12" s="325" t="s">
        <v>1763</v>
      </c>
      <c r="G12" s="260">
        <v>0.33</v>
      </c>
      <c r="H12" s="261">
        <v>900</v>
      </c>
      <c r="I12" s="260">
        <v>0.33</v>
      </c>
      <c r="J12" s="261">
        <v>900</v>
      </c>
      <c r="K12" s="260">
        <v>0.33</v>
      </c>
      <c r="L12" s="236">
        <v>900</v>
      </c>
      <c r="M12" s="260"/>
      <c r="N12" s="236"/>
      <c r="O12" s="260">
        <v>1</v>
      </c>
      <c r="P12" s="236">
        <v>2700</v>
      </c>
      <c r="Q12" s="259"/>
      <c r="R12" s="259" t="s">
        <v>1638</v>
      </c>
      <c r="S12" s="259" t="s">
        <v>1639</v>
      </c>
      <c r="T12" s="259" t="s">
        <v>1640</v>
      </c>
      <c r="U12" s="325" t="s">
        <v>1796</v>
      </c>
    </row>
    <row r="13" spans="1:21" ht="15.75">
      <c r="A13" s="574"/>
      <c r="B13" s="573" t="s">
        <v>1486</v>
      </c>
      <c r="C13" s="325"/>
      <c r="D13" s="325"/>
      <c r="E13" s="325"/>
      <c r="F13" s="325"/>
      <c r="G13" s="259"/>
      <c r="H13" s="259"/>
      <c r="I13" s="260"/>
      <c r="J13" s="261"/>
      <c r="K13" s="259"/>
      <c r="L13" s="236"/>
      <c r="M13" s="260"/>
      <c r="N13" s="236"/>
      <c r="O13" s="259"/>
      <c r="P13" s="236"/>
      <c r="Q13" s="259"/>
      <c r="R13" s="259"/>
      <c r="S13" s="259"/>
      <c r="T13" s="259"/>
      <c r="U13" s="325"/>
    </row>
    <row r="14" spans="1:21" ht="15.75">
      <c r="A14" s="574"/>
      <c r="B14" s="574"/>
      <c r="C14" s="325"/>
      <c r="D14" s="325"/>
      <c r="E14" s="325"/>
      <c r="F14" s="325"/>
      <c r="G14" s="259"/>
      <c r="H14" s="259"/>
      <c r="I14" s="260"/>
      <c r="J14" s="261"/>
      <c r="K14" s="259"/>
      <c r="L14" s="236"/>
      <c r="M14" s="260"/>
      <c r="N14" s="236"/>
      <c r="O14" s="259"/>
      <c r="P14" s="236"/>
      <c r="Q14" s="259"/>
      <c r="R14" s="259"/>
      <c r="S14" s="259"/>
      <c r="T14" s="259"/>
      <c r="U14" s="325"/>
    </row>
    <row r="15" spans="1:21" ht="15.75">
      <c r="A15" s="574"/>
      <c r="B15" s="574"/>
      <c r="C15" s="325"/>
      <c r="D15" s="325"/>
      <c r="E15" s="325"/>
      <c r="F15" s="325"/>
      <c r="G15" s="259"/>
      <c r="H15" s="259"/>
      <c r="I15" s="260"/>
      <c r="J15" s="261"/>
      <c r="K15" s="259"/>
      <c r="L15" s="236"/>
      <c r="M15" s="260"/>
      <c r="N15" s="236"/>
      <c r="O15" s="259"/>
      <c r="P15" s="236"/>
      <c r="Q15" s="259"/>
      <c r="R15" s="259"/>
      <c r="S15" s="259"/>
      <c r="T15" s="259"/>
      <c r="U15" s="325"/>
    </row>
    <row r="16" spans="1:21" ht="15.75">
      <c r="A16" s="574"/>
      <c r="B16" s="574"/>
      <c r="C16" s="325"/>
      <c r="D16" s="325"/>
      <c r="E16" s="325"/>
      <c r="F16" s="388"/>
      <c r="G16" s="259"/>
      <c r="H16" s="259"/>
      <c r="I16" s="259"/>
      <c r="J16" s="259"/>
      <c r="K16" s="259"/>
      <c r="L16" s="236"/>
      <c r="M16" s="259"/>
      <c r="N16" s="236"/>
      <c r="O16" s="259"/>
      <c r="P16" s="236"/>
      <c r="Q16" s="264"/>
      <c r="R16" s="264"/>
      <c r="S16" s="264"/>
      <c r="T16" s="264"/>
      <c r="U16" s="325"/>
    </row>
    <row r="17" spans="1:21" ht="15.75">
      <c r="A17" s="574"/>
      <c r="B17" s="574"/>
      <c r="C17" s="325"/>
      <c r="D17" s="325"/>
      <c r="E17" s="325"/>
      <c r="F17" s="388"/>
      <c r="G17" s="259"/>
      <c r="H17" s="259"/>
      <c r="I17" s="259"/>
      <c r="J17" s="259"/>
      <c r="K17" s="259"/>
      <c r="L17" s="236"/>
      <c r="M17" s="259"/>
      <c r="N17" s="236"/>
      <c r="O17" s="259"/>
      <c r="P17" s="236"/>
      <c r="Q17" s="264"/>
      <c r="R17" s="264"/>
      <c r="S17" s="264"/>
      <c r="T17" s="264"/>
      <c r="U17" s="325"/>
    </row>
    <row r="18" spans="1:21" ht="15.75">
      <c r="A18" s="574"/>
      <c r="B18" s="575"/>
      <c r="C18" s="325"/>
      <c r="D18" s="325"/>
      <c r="E18" s="325"/>
      <c r="F18" s="325"/>
      <c r="G18" s="259"/>
      <c r="H18" s="389"/>
      <c r="I18" s="259"/>
      <c r="J18" s="389"/>
      <c r="K18" s="259"/>
      <c r="L18" s="236"/>
      <c r="M18" s="259"/>
      <c r="N18" s="236"/>
      <c r="O18" s="259"/>
      <c r="P18" s="236"/>
      <c r="Q18" s="259"/>
      <c r="R18" s="259"/>
      <c r="S18" s="259"/>
      <c r="T18" s="259"/>
      <c r="U18" s="325"/>
    </row>
    <row r="19" spans="1:21" ht="15.75">
      <c r="A19" s="574"/>
      <c r="B19" s="573" t="s">
        <v>1487</v>
      </c>
      <c r="C19" s="325"/>
      <c r="D19" s="325"/>
      <c r="E19" s="325"/>
      <c r="F19" s="325"/>
      <c r="G19" s="259"/>
      <c r="H19" s="389"/>
      <c r="I19" s="259"/>
      <c r="J19" s="389"/>
      <c r="K19" s="259"/>
      <c r="L19" s="236"/>
      <c r="M19" s="259"/>
      <c r="N19" s="236"/>
      <c r="O19" s="259"/>
      <c r="P19" s="236"/>
      <c r="Q19" s="259"/>
      <c r="R19" s="259"/>
      <c r="S19" s="259"/>
      <c r="T19" s="259"/>
      <c r="U19" s="325"/>
    </row>
    <row r="20" spans="1:21" ht="15.75">
      <c r="A20" s="574"/>
      <c r="B20" s="574"/>
      <c r="C20" s="325"/>
      <c r="D20" s="325"/>
      <c r="E20" s="325"/>
      <c r="F20" s="259"/>
      <c r="G20" s="260"/>
      <c r="H20" s="259"/>
      <c r="I20" s="260"/>
      <c r="J20" s="259"/>
      <c r="K20" s="260"/>
      <c r="L20" s="236"/>
      <c r="M20" s="260"/>
      <c r="N20" s="236"/>
      <c r="O20" s="260"/>
      <c r="P20" s="236"/>
      <c r="Q20" s="259"/>
      <c r="R20" s="259"/>
      <c r="S20" s="259"/>
      <c r="T20" s="259"/>
      <c r="U20" s="259"/>
    </row>
    <row r="21" spans="1:21" ht="15.75">
      <c r="A21" s="574"/>
      <c r="B21" s="574"/>
      <c r="C21" s="325"/>
      <c r="D21" s="325"/>
      <c r="E21" s="325"/>
      <c r="F21" s="259"/>
      <c r="G21" s="260"/>
      <c r="H21" s="259"/>
      <c r="I21" s="260"/>
      <c r="J21" s="259"/>
      <c r="K21" s="260"/>
      <c r="L21" s="236"/>
      <c r="M21" s="260"/>
      <c r="N21" s="236"/>
      <c r="O21" s="260"/>
      <c r="P21" s="236"/>
      <c r="Q21" s="259"/>
      <c r="R21" s="259"/>
      <c r="S21" s="259"/>
      <c r="T21" s="259"/>
      <c r="U21" s="259"/>
    </row>
    <row r="22" spans="1:21" ht="15.75">
      <c r="A22" s="574"/>
      <c r="B22" s="574"/>
      <c r="C22" s="325"/>
      <c r="D22" s="325"/>
      <c r="E22" s="325"/>
      <c r="F22" s="259"/>
      <c r="G22" s="260"/>
      <c r="H22" s="259"/>
      <c r="I22" s="260"/>
      <c r="J22" s="259"/>
      <c r="K22" s="260"/>
      <c r="L22" s="236"/>
      <c r="M22" s="260"/>
      <c r="N22" s="236"/>
      <c r="O22" s="260"/>
      <c r="P22" s="236"/>
      <c r="Q22" s="259"/>
      <c r="R22" s="259"/>
      <c r="S22" s="259"/>
      <c r="T22" s="259"/>
      <c r="U22" s="259"/>
    </row>
    <row r="23" spans="1:21" ht="15.75">
      <c r="A23" s="574"/>
      <c r="B23" s="574"/>
      <c r="C23" s="325"/>
      <c r="D23" s="325"/>
      <c r="E23" s="325"/>
      <c r="F23" s="259"/>
      <c r="G23" s="260"/>
      <c r="H23" s="259"/>
      <c r="I23" s="260"/>
      <c r="J23" s="259"/>
      <c r="K23" s="260"/>
      <c r="L23" s="236"/>
      <c r="M23" s="260"/>
      <c r="N23" s="236"/>
      <c r="O23" s="260"/>
      <c r="P23" s="236"/>
      <c r="Q23" s="259"/>
      <c r="R23" s="259"/>
      <c r="S23" s="259"/>
      <c r="T23" s="259"/>
      <c r="U23" s="259"/>
    </row>
    <row r="24" spans="1:21" ht="15.75">
      <c r="A24" s="574"/>
      <c r="B24" s="574"/>
      <c r="C24" s="325"/>
      <c r="D24" s="325"/>
      <c r="E24" s="325"/>
      <c r="F24" s="259"/>
      <c r="G24" s="260"/>
      <c r="H24" s="259"/>
      <c r="I24" s="260"/>
      <c r="J24" s="259"/>
      <c r="K24" s="260"/>
      <c r="L24" s="236"/>
      <c r="M24" s="260"/>
      <c r="N24" s="236"/>
      <c r="O24" s="260"/>
      <c r="P24" s="236"/>
      <c r="Q24" s="259"/>
      <c r="R24" s="259"/>
      <c r="S24" s="259"/>
      <c r="T24" s="259"/>
      <c r="U24" s="259"/>
    </row>
    <row r="25" spans="1:21" ht="15.75">
      <c r="A25" s="574"/>
      <c r="B25" s="574"/>
      <c r="C25" s="258"/>
      <c r="D25" s="325"/>
      <c r="E25" s="325"/>
      <c r="F25" s="325"/>
      <c r="G25" s="260"/>
      <c r="H25" s="263"/>
      <c r="I25" s="260"/>
      <c r="J25" s="263"/>
      <c r="K25" s="260"/>
      <c r="L25" s="236"/>
      <c r="M25" s="260"/>
      <c r="N25" s="236"/>
      <c r="O25" s="259"/>
      <c r="P25" s="236"/>
      <c r="Q25" s="259"/>
      <c r="R25" s="259"/>
      <c r="S25" s="259"/>
      <c r="T25" s="259"/>
      <c r="U25" s="325"/>
    </row>
    <row r="26" spans="1:21" ht="15.75">
      <c r="A26" s="574"/>
      <c r="B26" s="575"/>
      <c r="C26" s="258"/>
      <c r="D26" s="325"/>
      <c r="E26" s="325"/>
      <c r="F26" s="288"/>
      <c r="G26" s="260"/>
      <c r="H26" s="259"/>
      <c r="I26" s="260"/>
      <c r="J26" s="259"/>
      <c r="K26" s="260"/>
      <c r="L26" s="236"/>
      <c r="M26" s="260"/>
      <c r="N26" s="236"/>
      <c r="O26" s="260"/>
      <c r="P26" s="236"/>
      <c r="Q26" s="259"/>
      <c r="R26" s="259"/>
      <c r="S26" s="259"/>
      <c r="T26" s="259"/>
      <c r="U26" s="325"/>
    </row>
    <row r="27" spans="1:21" ht="15.75" customHeight="1">
      <c r="A27" s="574"/>
      <c r="B27" s="576" t="s">
        <v>1488</v>
      </c>
      <c r="C27" s="258"/>
      <c r="D27" s="325"/>
      <c r="E27" s="325"/>
      <c r="F27" s="325"/>
      <c r="G27" s="259"/>
      <c r="H27" s="259"/>
      <c r="I27" s="209"/>
      <c r="J27" s="259"/>
      <c r="K27" s="259"/>
      <c r="L27" s="236"/>
      <c r="M27" s="259"/>
      <c r="N27" s="236"/>
      <c r="O27" s="209"/>
      <c r="P27" s="236"/>
      <c r="Q27" s="259"/>
      <c r="R27" s="259"/>
      <c r="S27" s="259"/>
      <c r="T27" s="259"/>
      <c r="U27" s="325"/>
    </row>
    <row r="28" spans="1:21" ht="15.75">
      <c r="A28" s="574"/>
      <c r="B28" s="576"/>
      <c r="C28" s="258"/>
      <c r="D28" s="325"/>
      <c r="E28" s="325"/>
      <c r="F28" s="325"/>
      <c r="G28" s="259"/>
      <c r="H28" s="259"/>
      <c r="I28" s="209"/>
      <c r="J28" s="259"/>
      <c r="K28" s="259"/>
      <c r="L28" s="236"/>
      <c r="M28" s="259"/>
      <c r="N28" s="236"/>
      <c r="O28" s="209"/>
      <c r="P28" s="236"/>
      <c r="Q28" s="259"/>
      <c r="R28" s="259"/>
      <c r="S28" s="259"/>
      <c r="T28" s="259"/>
      <c r="U28" s="325"/>
    </row>
    <row r="29" spans="1:21" ht="15.75">
      <c r="A29" s="574"/>
      <c r="B29" s="576"/>
      <c r="C29" s="258"/>
      <c r="D29" s="325"/>
      <c r="E29" s="325"/>
      <c r="F29" s="325"/>
      <c r="G29" s="259"/>
      <c r="H29" s="259"/>
      <c r="I29" s="209"/>
      <c r="J29" s="259"/>
      <c r="K29" s="259"/>
      <c r="L29" s="236"/>
      <c r="M29" s="259"/>
      <c r="N29" s="236"/>
      <c r="O29" s="209"/>
      <c r="P29" s="236"/>
      <c r="Q29" s="259"/>
      <c r="R29" s="259"/>
      <c r="S29" s="259"/>
      <c r="T29" s="259"/>
      <c r="U29" s="325"/>
    </row>
    <row r="30" spans="1:21" ht="15.75">
      <c r="A30" s="574"/>
      <c r="B30" s="576"/>
      <c r="C30" s="258"/>
      <c r="D30" s="325"/>
      <c r="E30" s="325"/>
      <c r="F30" s="325"/>
      <c r="G30" s="259"/>
      <c r="H30" s="259"/>
      <c r="I30" s="209"/>
      <c r="J30" s="259"/>
      <c r="K30" s="259"/>
      <c r="L30" s="236"/>
      <c r="M30" s="259"/>
      <c r="N30" s="236"/>
      <c r="O30" s="209"/>
      <c r="P30" s="236"/>
      <c r="Q30" s="259"/>
      <c r="R30" s="259"/>
      <c r="S30" s="259"/>
      <c r="T30" s="259"/>
      <c r="U30" s="325"/>
    </row>
    <row r="31" spans="1:21" ht="15.75">
      <c r="A31" s="574"/>
      <c r="B31" s="576"/>
      <c r="C31" s="258"/>
      <c r="D31" s="325"/>
      <c r="E31" s="325"/>
      <c r="F31" s="325"/>
      <c r="G31" s="259"/>
      <c r="H31" s="259"/>
      <c r="I31" s="209"/>
      <c r="J31" s="259"/>
      <c r="K31" s="259"/>
      <c r="L31" s="236"/>
      <c r="M31" s="259"/>
      <c r="N31" s="236"/>
      <c r="O31" s="209"/>
      <c r="P31" s="236"/>
      <c r="Q31" s="259"/>
      <c r="R31" s="259"/>
      <c r="S31" s="259"/>
      <c r="T31" s="259"/>
      <c r="U31" s="325"/>
    </row>
    <row r="32" spans="1:21" ht="15.75">
      <c r="A32" s="574"/>
      <c r="B32" s="576"/>
      <c r="C32" s="258"/>
      <c r="D32" s="325"/>
      <c r="E32" s="325"/>
      <c r="F32" s="325"/>
      <c r="G32" s="259"/>
      <c r="H32" s="259"/>
      <c r="I32" s="209"/>
      <c r="J32" s="259"/>
      <c r="K32" s="259"/>
      <c r="L32" s="236"/>
      <c r="M32" s="259"/>
      <c r="N32" s="236"/>
      <c r="O32" s="209"/>
      <c r="P32" s="236"/>
      <c r="Q32" s="259"/>
      <c r="R32" s="259"/>
      <c r="S32" s="259"/>
      <c r="T32" s="259"/>
      <c r="U32" s="325"/>
    </row>
    <row r="33" spans="1:21" ht="15.75">
      <c r="A33" s="574"/>
      <c r="B33" s="576"/>
      <c r="C33" s="258"/>
      <c r="D33" s="325"/>
      <c r="E33" s="325"/>
      <c r="F33" s="325"/>
      <c r="G33" s="259"/>
      <c r="H33" s="259"/>
      <c r="I33" s="209"/>
      <c r="J33" s="259"/>
      <c r="K33" s="259"/>
      <c r="L33" s="236"/>
      <c r="M33" s="259"/>
      <c r="N33" s="236"/>
      <c r="O33" s="209"/>
      <c r="P33" s="236"/>
      <c r="Q33" s="259"/>
      <c r="R33" s="259"/>
      <c r="S33" s="259"/>
      <c r="T33" s="259"/>
      <c r="U33" s="325"/>
    </row>
    <row r="34" spans="1:21" ht="15.75">
      <c r="A34" s="574"/>
      <c r="B34" s="576"/>
      <c r="C34" s="258"/>
      <c r="D34" s="325"/>
      <c r="E34" s="325"/>
      <c r="F34" s="325"/>
      <c r="G34" s="259"/>
      <c r="H34" s="259"/>
      <c r="I34" s="209"/>
      <c r="J34" s="259"/>
      <c r="K34" s="259"/>
      <c r="L34" s="236"/>
      <c r="M34" s="259"/>
      <c r="N34" s="236"/>
      <c r="O34" s="209"/>
      <c r="P34" s="236"/>
      <c r="Q34" s="259"/>
      <c r="R34" s="259"/>
      <c r="S34" s="259"/>
      <c r="T34" s="259"/>
      <c r="U34" s="325"/>
    </row>
    <row r="35" spans="1:21" ht="15.75">
      <c r="A35" s="574"/>
      <c r="B35" s="576"/>
      <c r="C35" s="258"/>
      <c r="D35" s="325"/>
      <c r="E35" s="325"/>
      <c r="F35" s="325"/>
      <c r="G35" s="259"/>
      <c r="H35" s="259"/>
      <c r="I35" s="209"/>
      <c r="J35" s="259"/>
      <c r="K35" s="259"/>
      <c r="L35" s="236"/>
      <c r="M35" s="259"/>
      <c r="N35" s="236"/>
      <c r="O35" s="209"/>
      <c r="P35" s="236"/>
      <c r="Q35" s="259"/>
      <c r="R35" s="259"/>
      <c r="S35" s="259"/>
      <c r="T35" s="259"/>
      <c r="U35" s="325"/>
    </row>
    <row r="36" spans="1:21" ht="15.75">
      <c r="A36" s="574"/>
      <c r="B36" s="576" t="s">
        <v>1489</v>
      </c>
      <c r="C36" s="258"/>
      <c r="D36" s="325"/>
      <c r="E36" s="325"/>
      <c r="F36" s="325"/>
      <c r="G36" s="259"/>
      <c r="H36" s="259"/>
      <c r="I36" s="209"/>
      <c r="J36" s="259"/>
      <c r="K36" s="259"/>
      <c r="L36" s="236"/>
      <c r="M36" s="259"/>
      <c r="N36" s="236"/>
      <c r="O36" s="209"/>
      <c r="P36" s="236"/>
      <c r="Q36" s="259"/>
      <c r="R36" s="259"/>
      <c r="S36" s="259"/>
      <c r="T36" s="259"/>
      <c r="U36" s="325"/>
    </row>
    <row r="37" spans="1:21" ht="15.75">
      <c r="A37" s="574"/>
      <c r="B37" s="576"/>
      <c r="C37" s="325"/>
      <c r="D37" s="325"/>
      <c r="E37" s="325"/>
      <c r="F37" s="325"/>
      <c r="G37" s="259"/>
      <c r="H37" s="259"/>
      <c r="I37" s="209"/>
      <c r="J37" s="259"/>
      <c r="K37" s="259"/>
      <c r="L37" s="236"/>
      <c r="M37" s="259"/>
      <c r="N37" s="236"/>
      <c r="O37" s="209"/>
      <c r="P37" s="236"/>
      <c r="Q37" s="259"/>
      <c r="R37" s="259"/>
      <c r="S37" s="259"/>
      <c r="T37" s="259"/>
      <c r="U37" s="325"/>
    </row>
    <row r="38" spans="1:21" ht="15.75">
      <c r="A38" s="574"/>
      <c r="B38" s="576"/>
      <c r="C38" s="325"/>
      <c r="D38" s="325"/>
      <c r="E38" s="325"/>
      <c r="F38" s="325"/>
      <c r="G38" s="259"/>
      <c r="H38" s="259"/>
      <c r="I38" s="209"/>
      <c r="J38" s="259"/>
      <c r="K38" s="259"/>
      <c r="L38" s="236"/>
      <c r="M38" s="259"/>
      <c r="N38" s="236"/>
      <c r="O38" s="209"/>
      <c r="P38" s="236"/>
      <c r="Q38" s="259"/>
      <c r="R38" s="259"/>
      <c r="S38" s="259"/>
      <c r="T38" s="259"/>
      <c r="U38" s="325"/>
    </row>
    <row r="39" spans="1:21" ht="15.75">
      <c r="A39" s="574"/>
      <c r="B39" s="576"/>
      <c r="C39" s="325"/>
      <c r="D39" s="325"/>
      <c r="E39" s="325"/>
      <c r="F39" s="325"/>
      <c r="G39" s="259"/>
      <c r="H39" s="259"/>
      <c r="I39" s="209"/>
      <c r="J39" s="259"/>
      <c r="K39" s="259"/>
      <c r="L39" s="236"/>
      <c r="M39" s="259"/>
      <c r="N39" s="236"/>
      <c r="O39" s="209"/>
      <c r="P39" s="236"/>
      <c r="Q39" s="259"/>
      <c r="R39" s="259"/>
      <c r="S39" s="259"/>
      <c r="T39" s="259"/>
      <c r="U39" s="325"/>
    </row>
    <row r="40" spans="1:21" ht="15.75">
      <c r="A40" s="574"/>
      <c r="B40" s="576"/>
      <c r="C40" s="325"/>
      <c r="D40" s="325"/>
      <c r="E40" s="325"/>
      <c r="F40" s="325"/>
      <c r="G40" s="259"/>
      <c r="H40" s="259"/>
      <c r="I40" s="209"/>
      <c r="J40" s="259"/>
      <c r="K40" s="259"/>
      <c r="L40" s="236"/>
      <c r="M40" s="259"/>
      <c r="N40" s="236"/>
      <c r="O40" s="209"/>
      <c r="P40" s="236"/>
      <c r="Q40" s="259"/>
      <c r="R40" s="259"/>
      <c r="S40" s="259"/>
      <c r="T40" s="259"/>
      <c r="U40" s="325"/>
    </row>
    <row r="41" spans="1:21" ht="15.75">
      <c r="A41" s="574"/>
      <c r="B41" s="576"/>
      <c r="C41" s="325"/>
      <c r="D41" s="325"/>
      <c r="E41" s="325"/>
      <c r="F41" s="325"/>
      <c r="G41" s="259"/>
      <c r="H41" s="259"/>
      <c r="I41" s="209"/>
      <c r="J41" s="259"/>
      <c r="K41" s="259"/>
      <c r="L41" s="236"/>
      <c r="M41" s="259"/>
      <c r="N41" s="236"/>
      <c r="O41" s="209"/>
      <c r="P41" s="236"/>
      <c r="Q41" s="259"/>
      <c r="R41" s="259"/>
      <c r="S41" s="259"/>
      <c r="T41" s="259"/>
      <c r="U41" s="325"/>
    </row>
    <row r="42" spans="1:21" ht="15.75">
      <c r="A42" s="574"/>
      <c r="B42" s="576"/>
      <c r="C42" s="325"/>
      <c r="D42" s="325"/>
      <c r="E42" s="325"/>
      <c r="F42" s="325"/>
      <c r="G42" s="259"/>
      <c r="H42" s="259"/>
      <c r="I42" s="209"/>
      <c r="J42" s="259"/>
      <c r="K42" s="259"/>
      <c r="L42" s="236"/>
      <c r="M42" s="259"/>
      <c r="N42" s="236"/>
      <c r="O42" s="209"/>
      <c r="P42" s="236"/>
      <c r="Q42" s="259"/>
      <c r="R42" s="259"/>
      <c r="S42" s="259"/>
      <c r="T42" s="259"/>
      <c r="U42" s="325"/>
    </row>
    <row r="43" spans="1:21" ht="15.75">
      <c r="A43" s="574"/>
      <c r="B43" s="576"/>
      <c r="C43" s="325"/>
      <c r="D43" s="325"/>
      <c r="E43" s="325"/>
      <c r="F43" s="325"/>
      <c r="G43" s="259"/>
      <c r="H43" s="259"/>
      <c r="I43" s="209"/>
      <c r="J43" s="259"/>
      <c r="K43" s="259"/>
      <c r="L43" s="236"/>
      <c r="M43" s="259"/>
      <c r="N43" s="236"/>
      <c r="O43" s="209"/>
      <c r="P43" s="236"/>
      <c r="Q43" s="259"/>
      <c r="R43" s="259"/>
      <c r="S43" s="259"/>
      <c r="T43" s="259"/>
      <c r="U43" s="325"/>
    </row>
    <row r="44" spans="1:21" ht="15.75">
      <c r="A44" s="303"/>
      <c r="B44" s="304"/>
      <c r="C44" s="303" t="s">
        <v>1400</v>
      </c>
      <c r="D44" s="304"/>
      <c r="E44" s="304"/>
      <c r="F44" s="305"/>
      <c r="G44" s="265">
        <f t="shared" ref="G44:O44" si="0">SUM(G7:G28)</f>
        <v>2.08</v>
      </c>
      <c r="H44" s="266">
        <f t="shared" si="0"/>
        <v>26160</v>
      </c>
      <c r="I44" s="265">
        <f t="shared" si="0"/>
        <v>2.08</v>
      </c>
      <c r="J44" s="265">
        <f t="shared" si="0"/>
        <v>29700</v>
      </c>
      <c r="K44" s="265">
        <f t="shared" si="0"/>
        <v>0.58000000000000007</v>
      </c>
      <c r="L44" s="266">
        <f t="shared" si="0"/>
        <v>25900</v>
      </c>
      <c r="M44" s="265">
        <f t="shared" si="0"/>
        <v>0.25</v>
      </c>
      <c r="N44" s="265">
        <f t="shared" si="0"/>
        <v>25000</v>
      </c>
      <c r="O44" s="265">
        <f t="shared" si="0"/>
        <v>6</v>
      </c>
      <c r="P44" s="265">
        <f>SUM(P7:P28)</f>
        <v>106760</v>
      </c>
      <c r="Q44" s="267"/>
      <c r="R44" s="267"/>
      <c r="S44" s="267"/>
      <c r="T44" s="267"/>
      <c r="U44" s="267"/>
    </row>
    <row r="45" spans="1:21" ht="15.75">
      <c r="A45" s="268"/>
      <c r="B45" s="269"/>
      <c r="C45" s="269"/>
      <c r="D45" s="269"/>
      <c r="E45" s="270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</row>
    <row r="46" spans="1:21" ht="15.75">
      <c r="A46" s="268"/>
      <c r="B46" s="269"/>
      <c r="C46" s="269"/>
      <c r="D46" s="269"/>
      <c r="E46" s="270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</row>
    <row r="47" spans="1:21" ht="15.75">
      <c r="A47" s="268"/>
      <c r="B47" s="269"/>
      <c r="C47" s="269"/>
      <c r="D47" s="269"/>
      <c r="E47" s="270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</row>
    <row r="48" spans="1:21" ht="15.75">
      <c r="A48" s="268"/>
      <c r="B48" s="269"/>
      <c r="C48" s="269"/>
      <c r="D48" s="269"/>
      <c r="E48" s="270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</row>
    <row r="49" spans="1:21" ht="15.75">
      <c r="A49" s="268"/>
      <c r="B49" s="269"/>
      <c r="C49" s="269"/>
      <c r="D49" s="269"/>
      <c r="E49" s="270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</row>
    <row r="50" spans="1:21" ht="15.75">
      <c r="A50" s="268"/>
      <c r="B50" s="269"/>
      <c r="C50" s="269"/>
      <c r="D50" s="269"/>
      <c r="E50" s="270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</row>
    <row r="51" spans="1:21" ht="15.75">
      <c r="A51" s="268"/>
      <c r="B51" s="269"/>
      <c r="C51" s="269"/>
      <c r="D51" s="269"/>
      <c r="E51" s="270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</row>
    <row r="52" spans="1:21" ht="15.75">
      <c r="A52" s="268"/>
      <c r="B52" s="269"/>
      <c r="C52" s="269"/>
      <c r="D52" s="269"/>
      <c r="E52" s="270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</row>
    <row r="53" spans="1:21" ht="15.75">
      <c r="A53" s="268"/>
      <c r="B53" s="269"/>
      <c r="C53" s="269"/>
      <c r="D53" s="269"/>
      <c r="E53" s="270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</row>
    <row r="54" spans="1:21" ht="15.75">
      <c r="A54" s="268"/>
      <c r="B54" s="269"/>
      <c r="C54" s="269"/>
      <c r="D54" s="269"/>
      <c r="E54" s="270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</row>
    <row r="55" spans="1:21" ht="15.75">
      <c r="A55" s="268"/>
      <c r="B55" s="269"/>
      <c r="C55" s="269"/>
      <c r="D55" s="269"/>
      <c r="E55" s="270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</row>
    <row r="56" spans="1:21" ht="15.75">
      <c r="A56" s="268"/>
      <c r="B56" s="269"/>
      <c r="C56" s="269"/>
      <c r="D56" s="269"/>
      <c r="E56" s="270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</row>
    <row r="57" spans="1:21" ht="15.75">
      <c r="A57" s="268"/>
      <c r="B57" s="269"/>
      <c r="C57" s="269"/>
      <c r="D57" s="269"/>
      <c r="E57" s="270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</row>
    <row r="58" spans="1:21" ht="15.75">
      <c r="A58" s="268"/>
      <c r="B58" s="269"/>
      <c r="C58" s="269"/>
      <c r="D58" s="269"/>
      <c r="E58" s="270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</row>
    <row r="59" spans="1:21" ht="15.75">
      <c r="A59" s="268"/>
      <c r="B59" s="269"/>
      <c r="C59" s="269"/>
      <c r="D59" s="269"/>
      <c r="E59" s="270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</row>
    <row r="60" spans="1:21" ht="15.75">
      <c r="A60" s="268"/>
      <c r="B60" s="269"/>
      <c r="C60" s="269"/>
      <c r="D60" s="269"/>
      <c r="E60" s="270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</row>
    <row r="61" spans="1:21" ht="15.75">
      <c r="A61" s="268"/>
      <c r="B61" s="269"/>
      <c r="C61" s="269"/>
      <c r="D61" s="269"/>
      <c r="E61" s="270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</row>
    <row r="62" spans="1:21" ht="15.75">
      <c r="A62" s="268"/>
      <c r="B62" s="269"/>
      <c r="C62" s="269"/>
      <c r="D62" s="269"/>
      <c r="E62" s="270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</row>
    <row r="63" spans="1:21" ht="15.75">
      <c r="A63" s="268"/>
      <c r="B63" s="269"/>
      <c r="C63" s="269"/>
      <c r="D63" s="269"/>
      <c r="E63" s="270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</row>
    <row r="64" spans="1:21" ht="15.75">
      <c r="A64" s="268"/>
      <c r="B64" s="269"/>
      <c r="C64" s="269"/>
      <c r="D64" s="269"/>
      <c r="E64" s="270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</row>
    <row r="65" spans="1:21" ht="15.75">
      <c r="A65" s="268"/>
      <c r="B65" s="269"/>
      <c r="C65" s="269"/>
      <c r="D65" s="269"/>
      <c r="E65" s="270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</row>
    <row r="66" spans="1:21" ht="15.75">
      <c r="A66" s="268"/>
      <c r="B66" s="269"/>
      <c r="C66" s="269"/>
      <c r="D66" s="269"/>
      <c r="E66" s="270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</row>
    <row r="67" spans="1:21" ht="15.75">
      <c r="A67" s="268"/>
      <c r="B67" s="269"/>
      <c r="C67" s="269"/>
      <c r="D67" s="269"/>
      <c r="E67" s="270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</row>
    <row r="68" spans="1:21" ht="15.75">
      <c r="A68" s="268"/>
      <c r="B68" s="269"/>
      <c r="C68" s="269"/>
      <c r="D68" s="269"/>
      <c r="E68" s="270"/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</row>
    <row r="69" spans="1:21" ht="15.75">
      <c r="A69" s="268"/>
      <c r="B69" s="269"/>
      <c r="C69" s="269"/>
      <c r="D69" s="269"/>
      <c r="E69" s="270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</row>
    <row r="70" spans="1:21" ht="15.75">
      <c r="A70" s="268"/>
      <c r="B70" s="269"/>
      <c r="C70" s="269"/>
      <c r="D70" s="269"/>
      <c r="E70" s="270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</row>
    <row r="71" spans="1:21" ht="15.75">
      <c r="A71" s="268"/>
      <c r="B71" s="269"/>
      <c r="C71" s="269"/>
      <c r="D71" s="269"/>
      <c r="E71" s="270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</row>
    <row r="72" spans="1:21" ht="15.75">
      <c r="A72" s="268"/>
      <c r="B72" s="269"/>
      <c r="C72" s="269"/>
      <c r="D72" s="269"/>
      <c r="E72" s="270"/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69"/>
      <c r="Q72" s="269"/>
      <c r="R72" s="269"/>
      <c r="S72" s="269"/>
      <c r="T72" s="269"/>
      <c r="U72" s="269"/>
    </row>
    <row r="73" spans="1:21" ht="15.75">
      <c r="A73" s="268"/>
      <c r="B73" s="269"/>
      <c r="C73" s="269"/>
      <c r="D73" s="269"/>
      <c r="E73" s="270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</row>
    <row r="74" spans="1:21" ht="15.75">
      <c r="A74" s="268"/>
      <c r="B74" s="269"/>
      <c r="C74" s="269"/>
      <c r="D74" s="269"/>
      <c r="E74" s="270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</row>
    <row r="75" spans="1:21" ht="15.75">
      <c r="A75" s="268"/>
      <c r="B75" s="269"/>
      <c r="C75" s="269"/>
      <c r="D75" s="269"/>
      <c r="E75" s="270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</row>
    <row r="76" spans="1:21" ht="15.75">
      <c r="A76" s="268"/>
      <c r="B76" s="269"/>
      <c r="C76" s="269"/>
      <c r="D76" s="269"/>
      <c r="E76" s="270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</row>
    <row r="92" spans="1:5">
      <c r="A92" s="262"/>
      <c r="E92" s="262"/>
    </row>
    <row r="93" spans="1:5">
      <c r="A93" s="262"/>
      <c r="E93" s="262"/>
    </row>
    <row r="94" spans="1:5">
      <c r="A94" s="262"/>
      <c r="E94" s="262"/>
    </row>
    <row r="95" spans="1:5">
      <c r="A95" s="262"/>
      <c r="E95" s="262"/>
    </row>
    <row r="96" spans="1:5">
      <c r="A96" s="262"/>
      <c r="E96" s="262"/>
    </row>
    <row r="97" spans="1:5">
      <c r="A97" s="262"/>
      <c r="E97" s="262"/>
    </row>
    <row r="98" spans="1:5">
      <c r="A98" s="262"/>
      <c r="E98" s="262"/>
    </row>
    <row r="99" spans="1:5">
      <c r="A99" s="262"/>
      <c r="E99" s="262"/>
    </row>
    <row r="100" spans="1:5">
      <c r="A100" s="262"/>
      <c r="E100" s="262"/>
    </row>
    <row r="101" spans="1:5">
      <c r="A101" s="262"/>
      <c r="E101" s="262"/>
    </row>
    <row r="102" spans="1:5">
      <c r="A102" s="262"/>
      <c r="E102" s="262"/>
    </row>
    <row r="103" spans="1:5">
      <c r="A103" s="262"/>
      <c r="E103" s="262"/>
    </row>
    <row r="104" spans="1:5">
      <c r="A104" s="262"/>
      <c r="E104" s="262"/>
    </row>
    <row r="105" spans="1:5">
      <c r="A105" s="262"/>
      <c r="E105" s="262"/>
    </row>
    <row r="106" spans="1:5">
      <c r="A106" s="262"/>
      <c r="E106" s="262"/>
    </row>
    <row r="107" spans="1:5">
      <c r="A107" s="262"/>
      <c r="E107" s="262"/>
    </row>
    <row r="108" spans="1:5">
      <c r="A108" s="262"/>
      <c r="E108" s="262"/>
    </row>
    <row r="109" spans="1:5">
      <c r="A109" s="262"/>
      <c r="E109" s="262"/>
    </row>
    <row r="110" spans="1:5">
      <c r="A110" s="262"/>
      <c r="E110" s="262"/>
    </row>
    <row r="111" spans="1:5">
      <c r="A111" s="262"/>
      <c r="E111" s="262"/>
    </row>
    <row r="112" spans="1:5">
      <c r="A112" s="262"/>
      <c r="E112" s="262"/>
    </row>
    <row r="113" spans="1:5">
      <c r="A113" s="262"/>
      <c r="E113" s="262"/>
    </row>
    <row r="114" spans="1:5">
      <c r="A114" s="262"/>
      <c r="E114" s="262"/>
    </row>
    <row r="115" spans="1:5">
      <c r="A115" s="262"/>
      <c r="E115" s="262"/>
    </row>
    <row r="116" spans="1:5">
      <c r="A116" s="262"/>
      <c r="E116" s="262"/>
    </row>
    <row r="117" spans="1:5">
      <c r="A117" s="262"/>
      <c r="E117" s="262"/>
    </row>
    <row r="118" spans="1:5">
      <c r="A118" s="262"/>
      <c r="E118" s="262"/>
    </row>
    <row r="119" spans="1:5">
      <c r="A119" s="262"/>
      <c r="E119" s="262"/>
    </row>
    <row r="120" spans="1:5">
      <c r="A120" s="262"/>
      <c r="E120" s="262"/>
    </row>
    <row r="121" spans="1:5">
      <c r="A121" s="262"/>
      <c r="E121" s="262"/>
    </row>
    <row r="122" spans="1:5">
      <c r="A122" s="262"/>
      <c r="E122" s="262"/>
    </row>
    <row r="123" spans="1:5">
      <c r="A123" s="262"/>
      <c r="E123" s="262"/>
    </row>
    <row r="124" spans="1:5">
      <c r="A124" s="262"/>
      <c r="E124" s="262"/>
    </row>
    <row r="125" spans="1:5">
      <c r="A125" s="262"/>
      <c r="E125" s="262"/>
    </row>
    <row r="126" spans="1:5">
      <c r="A126" s="262"/>
      <c r="E126" s="262"/>
    </row>
    <row r="127" spans="1:5">
      <c r="A127" s="262"/>
      <c r="E127" s="262"/>
    </row>
    <row r="128" spans="1:5">
      <c r="A128" s="262"/>
      <c r="E128" s="262"/>
    </row>
    <row r="129" spans="1:5">
      <c r="A129" s="262"/>
      <c r="E129" s="262"/>
    </row>
    <row r="130" spans="1:5">
      <c r="A130" s="262"/>
      <c r="E130" s="262"/>
    </row>
    <row r="131" spans="1:5">
      <c r="A131" s="262"/>
      <c r="E131" s="262"/>
    </row>
    <row r="132" spans="1:5">
      <c r="A132" s="262"/>
      <c r="E132" s="262"/>
    </row>
    <row r="133" spans="1:5">
      <c r="A133" s="262"/>
      <c r="E133" s="262"/>
    </row>
    <row r="134" spans="1:5">
      <c r="A134" s="262"/>
      <c r="E134" s="262"/>
    </row>
    <row r="135" spans="1:5">
      <c r="A135" s="262"/>
      <c r="E135" s="262"/>
    </row>
    <row r="136" spans="1:5">
      <c r="A136" s="262"/>
      <c r="E136" s="262"/>
    </row>
    <row r="137" spans="1:5">
      <c r="A137" s="262"/>
      <c r="E137" s="262"/>
    </row>
    <row r="138" spans="1:5">
      <c r="A138" s="262"/>
      <c r="E138" s="262"/>
    </row>
    <row r="139" spans="1:5">
      <c r="A139" s="262"/>
      <c r="E139" s="262"/>
    </row>
    <row r="140" spans="1:5">
      <c r="A140" s="262"/>
      <c r="E140" s="262"/>
    </row>
    <row r="141" spans="1:5">
      <c r="A141" s="262"/>
      <c r="E141" s="262"/>
    </row>
    <row r="142" spans="1:5">
      <c r="A142" s="262"/>
      <c r="E142" s="262"/>
    </row>
    <row r="143" spans="1:5">
      <c r="A143" s="262"/>
      <c r="E143" s="262"/>
    </row>
    <row r="144" spans="1:5">
      <c r="A144" s="262"/>
      <c r="E144" s="262"/>
    </row>
    <row r="145" spans="1:5">
      <c r="A145" s="262"/>
      <c r="E145" s="262"/>
    </row>
    <row r="146" spans="1:5">
      <c r="A146" s="262"/>
      <c r="E146" s="262"/>
    </row>
    <row r="147" spans="1:5">
      <c r="A147" s="262"/>
      <c r="E147" s="262"/>
    </row>
    <row r="148" spans="1:5">
      <c r="A148" s="262"/>
      <c r="E148" s="262"/>
    </row>
    <row r="149" spans="1:5">
      <c r="A149" s="262"/>
      <c r="E149" s="262"/>
    </row>
    <row r="150" spans="1:5">
      <c r="A150" s="262"/>
      <c r="E150" s="262"/>
    </row>
    <row r="151" spans="1:5">
      <c r="A151" s="262"/>
      <c r="E151" s="262"/>
    </row>
    <row r="152" spans="1:5">
      <c r="A152" s="262"/>
      <c r="E152" s="262"/>
    </row>
    <row r="153" spans="1:5">
      <c r="A153" s="262"/>
      <c r="E153" s="262"/>
    </row>
    <row r="154" spans="1:5">
      <c r="A154" s="262"/>
      <c r="E154" s="262"/>
    </row>
    <row r="155" spans="1:5">
      <c r="A155" s="262"/>
      <c r="E155" s="262"/>
    </row>
    <row r="156" spans="1:5">
      <c r="A156" s="262"/>
      <c r="E156" s="262"/>
    </row>
    <row r="157" spans="1:5">
      <c r="A157" s="262"/>
      <c r="E157" s="262"/>
    </row>
    <row r="158" spans="1:5">
      <c r="A158" s="262"/>
      <c r="E158" s="262"/>
    </row>
    <row r="159" spans="1:5">
      <c r="A159" s="262"/>
      <c r="E159" s="262"/>
    </row>
    <row r="160" spans="1:5">
      <c r="A160" s="262"/>
      <c r="E160" s="262"/>
    </row>
  </sheetData>
  <mergeCells count="23">
    <mergeCell ref="I5:J5"/>
    <mergeCell ref="K5:L5"/>
    <mergeCell ref="M5:N5"/>
    <mergeCell ref="U4:U6"/>
    <mergeCell ref="G4:N4"/>
    <mergeCell ref="S4:S6"/>
    <mergeCell ref="T4:T6"/>
    <mergeCell ref="O4:P5"/>
    <mergeCell ref="Q4:Q6"/>
    <mergeCell ref="R4:R6"/>
    <mergeCell ref="G5:H5"/>
    <mergeCell ref="E4:E6"/>
    <mergeCell ref="A4:A6"/>
    <mergeCell ref="D4:D6"/>
    <mergeCell ref="F4:F6"/>
    <mergeCell ref="B4:B6"/>
    <mergeCell ref="A7:A43"/>
    <mergeCell ref="B13:B18"/>
    <mergeCell ref="C4:C6"/>
    <mergeCell ref="B7:B12"/>
    <mergeCell ref="B19:B26"/>
    <mergeCell ref="B27:B35"/>
    <mergeCell ref="B36:B43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AA193"/>
  <sheetViews>
    <sheetView showGridLines="0" topLeftCell="E1" zoomScale="60" zoomScaleNormal="60" workbookViewId="0">
      <pane ySplit="7" topLeftCell="A8" activePane="bottomLeft" state="frozen"/>
      <selection activeCell="A7" sqref="A7"/>
      <selection pane="bottomLeft" activeCell="F62" sqref="F62"/>
    </sheetView>
  </sheetViews>
  <sheetFormatPr baseColWidth="10" defaultColWidth="11.42578125" defaultRowHeight="12.75"/>
  <cols>
    <col min="1" max="1" width="25.5703125" style="273" customWidth="1"/>
    <col min="2" max="2" width="38.5703125" style="273" customWidth="1"/>
    <col min="3" max="4" width="27.42578125" style="273" customWidth="1"/>
    <col min="5" max="5" width="27.42578125" style="272" customWidth="1"/>
    <col min="6" max="6" width="27.42578125" style="273" customWidth="1"/>
    <col min="7" max="7" width="15.28515625" style="273" customWidth="1"/>
    <col min="8" max="8" width="16" style="273" customWidth="1"/>
    <col min="9" max="9" width="15.28515625" style="273" customWidth="1"/>
    <col min="10" max="10" width="18.5703125" style="273" customWidth="1"/>
    <col min="11" max="11" width="15.28515625" style="273" customWidth="1"/>
    <col min="12" max="12" width="15.85546875" style="273" customWidth="1"/>
    <col min="13" max="13" width="15.28515625" style="273" customWidth="1"/>
    <col min="14" max="14" width="15" style="273" customWidth="1"/>
    <col min="15" max="15" width="15.28515625" style="273" customWidth="1"/>
    <col min="16" max="16" width="17" style="273" bestFit="1" customWidth="1"/>
    <col min="17" max="17" width="14.28515625" style="273" hidden="1" customWidth="1"/>
    <col min="18" max="18" width="14.28515625" style="273" customWidth="1"/>
    <col min="19" max="20" width="14.28515625" style="271" customWidth="1"/>
    <col min="21" max="21" width="17" style="273" customWidth="1"/>
    <col min="22" max="16384" width="11.42578125" style="273"/>
  </cols>
  <sheetData>
    <row r="1" spans="1:27" ht="18.75" customHeight="1">
      <c r="E1" s="300"/>
      <c r="G1" s="295" t="s">
        <v>94</v>
      </c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</row>
    <row r="2" spans="1:27" ht="18.75">
      <c r="A2" s="279" t="s">
        <v>1369</v>
      </c>
      <c r="E2" s="300"/>
      <c r="G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</row>
    <row r="3" spans="1:27" ht="18.75">
      <c r="A3" s="336" t="s">
        <v>1402</v>
      </c>
      <c r="E3" s="300"/>
      <c r="G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</row>
    <row r="4" spans="1:27" ht="15">
      <c r="A4" s="336" t="s">
        <v>1403</v>
      </c>
      <c r="B4" s="279"/>
      <c r="C4" s="279"/>
      <c r="D4" s="279"/>
      <c r="E4" s="257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</row>
    <row r="5" spans="1:27" s="64" customFormat="1" ht="23.25" customHeight="1">
      <c r="A5" s="577" t="s">
        <v>100</v>
      </c>
      <c r="B5" s="547" t="s">
        <v>115</v>
      </c>
      <c r="C5" s="557" t="s">
        <v>89</v>
      </c>
      <c r="D5" s="557" t="s">
        <v>90</v>
      </c>
      <c r="E5" s="566" t="s">
        <v>409</v>
      </c>
      <c r="F5" s="557" t="s">
        <v>91</v>
      </c>
      <c r="G5" s="577" t="s">
        <v>103</v>
      </c>
      <c r="H5" s="577"/>
      <c r="I5" s="577"/>
      <c r="J5" s="577"/>
      <c r="K5" s="577"/>
      <c r="L5" s="577"/>
      <c r="M5" s="577"/>
      <c r="N5" s="577"/>
      <c r="O5" s="578" t="s">
        <v>104</v>
      </c>
      <c r="P5" s="578"/>
      <c r="Q5" s="547" t="s">
        <v>105</v>
      </c>
      <c r="R5" s="547" t="s">
        <v>106</v>
      </c>
      <c r="S5" s="547" t="s">
        <v>113</v>
      </c>
      <c r="T5" s="547" t="s">
        <v>112</v>
      </c>
      <c r="U5" s="563" t="s">
        <v>92</v>
      </c>
    </row>
    <row r="6" spans="1:27" s="64" customFormat="1" ht="15" customHeight="1">
      <c r="A6" s="577"/>
      <c r="B6" s="545"/>
      <c r="C6" s="558"/>
      <c r="D6" s="558"/>
      <c r="E6" s="567"/>
      <c r="F6" s="558"/>
      <c r="G6" s="577" t="s">
        <v>107</v>
      </c>
      <c r="H6" s="577"/>
      <c r="I6" s="577" t="s">
        <v>108</v>
      </c>
      <c r="J6" s="577"/>
      <c r="K6" s="577" t="s">
        <v>109</v>
      </c>
      <c r="L6" s="577"/>
      <c r="M6" s="577" t="s">
        <v>110</v>
      </c>
      <c r="N6" s="577"/>
      <c r="O6" s="578"/>
      <c r="P6" s="578"/>
      <c r="Q6" s="545"/>
      <c r="R6" s="545"/>
      <c r="S6" s="545"/>
      <c r="T6" s="545"/>
      <c r="U6" s="564"/>
    </row>
    <row r="7" spans="1:27" s="64" customFormat="1" ht="24" customHeight="1">
      <c r="A7" s="577"/>
      <c r="B7" s="546"/>
      <c r="C7" s="559"/>
      <c r="D7" s="559"/>
      <c r="E7" s="568"/>
      <c r="F7" s="559"/>
      <c r="G7" s="345" t="s">
        <v>111</v>
      </c>
      <c r="H7" s="345" t="s">
        <v>12</v>
      </c>
      <c r="I7" s="345" t="s">
        <v>111</v>
      </c>
      <c r="J7" s="345" t="s">
        <v>12</v>
      </c>
      <c r="K7" s="345" t="s">
        <v>111</v>
      </c>
      <c r="L7" s="345" t="s">
        <v>12</v>
      </c>
      <c r="M7" s="345" t="s">
        <v>111</v>
      </c>
      <c r="N7" s="345" t="s">
        <v>12</v>
      </c>
      <c r="O7" s="345" t="s">
        <v>111</v>
      </c>
      <c r="P7" s="345" t="s">
        <v>12</v>
      </c>
      <c r="Q7" s="546"/>
      <c r="R7" s="546"/>
      <c r="S7" s="546"/>
      <c r="T7" s="546"/>
      <c r="U7" s="565"/>
    </row>
    <row r="8" spans="1:27" ht="15.75" customHeight="1">
      <c r="A8" s="317"/>
      <c r="B8" s="318"/>
      <c r="C8" s="318"/>
      <c r="D8" s="318"/>
      <c r="E8" s="318"/>
      <c r="F8" s="318"/>
      <c r="G8" s="318"/>
      <c r="H8" s="318"/>
      <c r="I8" s="317" t="s">
        <v>114</v>
      </c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9"/>
    </row>
    <row r="9" spans="1:27" ht="75">
      <c r="A9" s="583" t="s">
        <v>1492</v>
      </c>
      <c r="B9" s="576" t="s">
        <v>1490</v>
      </c>
      <c r="C9" s="325" t="s">
        <v>1508</v>
      </c>
      <c r="D9" s="259" t="s">
        <v>1797</v>
      </c>
      <c r="E9" s="325" t="s">
        <v>1516</v>
      </c>
      <c r="F9" s="325" t="s">
        <v>1507</v>
      </c>
      <c r="G9" s="260">
        <v>1</v>
      </c>
      <c r="H9" s="392">
        <v>0</v>
      </c>
      <c r="I9" s="395"/>
      <c r="J9" s="392"/>
      <c r="K9" s="395"/>
      <c r="L9" s="392"/>
      <c r="M9" s="395"/>
      <c r="N9" s="392"/>
      <c r="O9" s="395">
        <v>1</v>
      </c>
      <c r="P9" s="393">
        <v>0</v>
      </c>
      <c r="Q9" s="392"/>
      <c r="R9" s="392" t="s">
        <v>1509</v>
      </c>
      <c r="S9" s="259" t="s">
        <v>1510</v>
      </c>
      <c r="T9" s="259" t="s">
        <v>1511</v>
      </c>
      <c r="U9" s="259" t="s">
        <v>1798</v>
      </c>
    </row>
    <row r="10" spans="1:27" ht="168.75" customHeight="1">
      <c r="A10" s="584"/>
      <c r="B10" s="576"/>
      <c r="C10" s="325" t="s">
        <v>1514</v>
      </c>
      <c r="D10" s="259" t="s">
        <v>1799</v>
      </c>
      <c r="E10" s="325" t="s">
        <v>1517</v>
      </c>
      <c r="F10" s="325" t="s">
        <v>1751</v>
      </c>
      <c r="G10" s="260">
        <v>1</v>
      </c>
      <c r="H10" s="444">
        <v>2000</v>
      </c>
      <c r="I10" s="395"/>
      <c r="J10" s="392"/>
      <c r="K10" s="395"/>
      <c r="L10" s="392"/>
      <c r="M10" s="395"/>
      <c r="N10" s="392"/>
      <c r="O10" s="395">
        <v>1</v>
      </c>
      <c r="P10" s="393">
        <v>2000</v>
      </c>
      <c r="Q10" s="392"/>
      <c r="R10" s="392" t="s">
        <v>1800</v>
      </c>
      <c r="S10" s="259" t="s">
        <v>1801</v>
      </c>
      <c r="T10" s="259" t="s">
        <v>1515</v>
      </c>
      <c r="U10" s="259" t="s">
        <v>1802</v>
      </c>
    </row>
    <row r="11" spans="1:27" ht="165">
      <c r="A11" s="584"/>
      <c r="B11" s="576"/>
      <c r="C11" s="325" t="s">
        <v>1519</v>
      </c>
      <c r="D11" s="325" t="s">
        <v>1518</v>
      </c>
      <c r="E11" s="325" t="s">
        <v>1545</v>
      </c>
      <c r="F11" s="325" t="s">
        <v>1512</v>
      </c>
      <c r="G11" s="260"/>
      <c r="H11" s="392"/>
      <c r="I11" s="395"/>
      <c r="J11" s="392"/>
      <c r="K11" s="395"/>
      <c r="L11" s="392"/>
      <c r="M11" s="395"/>
      <c r="N11" s="392"/>
      <c r="O11" s="395">
        <v>1</v>
      </c>
      <c r="P11" s="393">
        <v>0</v>
      </c>
      <c r="Q11" s="392"/>
      <c r="R11" s="392" t="s">
        <v>1520</v>
      </c>
      <c r="S11" s="259" t="s">
        <v>1521</v>
      </c>
      <c r="T11" s="259" t="s">
        <v>1803</v>
      </c>
      <c r="U11" s="259"/>
    </row>
    <row r="12" spans="1:27" ht="105">
      <c r="A12" s="584"/>
      <c r="B12" s="576"/>
      <c r="C12" s="325" t="s">
        <v>1804</v>
      </c>
      <c r="D12" s="259" t="s">
        <v>1522</v>
      </c>
      <c r="E12" s="325" t="s">
        <v>1544</v>
      </c>
      <c r="F12" s="325" t="s">
        <v>1513</v>
      </c>
      <c r="G12" s="260"/>
      <c r="H12" s="392"/>
      <c r="I12" s="395"/>
      <c r="J12" s="392"/>
      <c r="K12" s="395"/>
      <c r="L12" s="392"/>
      <c r="M12" s="395"/>
      <c r="N12" s="392"/>
      <c r="O12" s="392"/>
      <c r="P12" s="393"/>
      <c r="Q12" s="392"/>
      <c r="R12" s="392" t="s">
        <v>1805</v>
      </c>
      <c r="S12" s="259" t="s">
        <v>1523</v>
      </c>
      <c r="T12" s="259" t="s">
        <v>1524</v>
      </c>
      <c r="U12" s="259" t="s">
        <v>1806</v>
      </c>
    </row>
    <row r="13" spans="1:27" ht="90">
      <c r="A13" s="584"/>
      <c r="B13" s="576"/>
      <c r="C13" s="325" t="s">
        <v>1807</v>
      </c>
      <c r="D13" s="259" t="s">
        <v>1808</v>
      </c>
      <c r="E13" s="325" t="s">
        <v>1546</v>
      </c>
      <c r="F13" s="325" t="s">
        <v>1693</v>
      </c>
      <c r="G13" s="260"/>
      <c r="H13" s="392"/>
      <c r="I13" s="395"/>
      <c r="J13" s="392"/>
      <c r="K13" s="395"/>
      <c r="L13" s="392"/>
      <c r="M13" s="395"/>
      <c r="N13" s="392"/>
      <c r="O13" s="395">
        <v>1</v>
      </c>
      <c r="P13" s="393">
        <v>0</v>
      </c>
      <c r="Q13" s="392"/>
      <c r="R13" s="392" t="s">
        <v>1809</v>
      </c>
      <c r="S13" s="259" t="s">
        <v>1810</v>
      </c>
      <c r="T13" s="259" t="s">
        <v>1811</v>
      </c>
      <c r="U13" s="259" t="s">
        <v>1798</v>
      </c>
    </row>
    <row r="14" spans="1:27" ht="120">
      <c r="A14" s="584"/>
      <c r="B14" s="576"/>
      <c r="C14" s="459" t="s">
        <v>1943</v>
      </c>
      <c r="D14" s="325" t="s">
        <v>1547</v>
      </c>
      <c r="E14" s="325" t="s">
        <v>1548</v>
      </c>
      <c r="F14" s="325" t="s">
        <v>1812</v>
      </c>
      <c r="G14" s="260">
        <v>1</v>
      </c>
      <c r="H14" s="393">
        <v>3600</v>
      </c>
      <c r="I14" s="395"/>
      <c r="J14" s="392"/>
      <c r="K14" s="395"/>
      <c r="L14" s="392"/>
      <c r="M14" s="395"/>
      <c r="N14" s="392"/>
      <c r="O14" s="395">
        <v>1</v>
      </c>
      <c r="P14" s="393">
        <v>3600</v>
      </c>
      <c r="Q14" s="392"/>
      <c r="R14" s="392" t="s">
        <v>1813</v>
      </c>
      <c r="S14" s="259" t="s">
        <v>1814</v>
      </c>
      <c r="T14" s="259" t="s">
        <v>1815</v>
      </c>
      <c r="U14" s="259" t="s">
        <v>1816</v>
      </c>
    </row>
    <row r="15" spans="1:27" ht="110.25">
      <c r="A15" s="584"/>
      <c r="B15" s="576"/>
      <c r="C15" s="325" t="s">
        <v>1817</v>
      </c>
      <c r="D15" s="259" t="s">
        <v>1549</v>
      </c>
      <c r="E15" s="325" t="s">
        <v>1550</v>
      </c>
      <c r="F15" s="325" t="s">
        <v>1818</v>
      </c>
      <c r="G15" s="260">
        <v>0.3</v>
      </c>
      <c r="H15" s="455"/>
      <c r="I15" s="395">
        <v>0.3</v>
      </c>
      <c r="J15" s="393"/>
      <c r="K15" s="395">
        <v>0.4</v>
      </c>
      <c r="L15" s="393"/>
      <c r="M15" s="395"/>
      <c r="N15" s="392"/>
      <c r="O15" s="395">
        <v>1</v>
      </c>
      <c r="P15" s="393"/>
      <c r="Q15" s="392"/>
      <c r="R15" s="392" t="s">
        <v>1551</v>
      </c>
      <c r="S15" s="259" t="s">
        <v>1819</v>
      </c>
      <c r="T15" s="259" t="s">
        <v>1552</v>
      </c>
      <c r="U15" s="259" t="s">
        <v>1820</v>
      </c>
    </row>
    <row r="16" spans="1:27" ht="120">
      <c r="A16" s="585"/>
      <c r="B16" s="576"/>
      <c r="C16" s="325" t="s">
        <v>1821</v>
      </c>
      <c r="D16" s="259" t="s">
        <v>1822</v>
      </c>
      <c r="E16" s="325" t="s">
        <v>1749</v>
      </c>
      <c r="F16" s="325" t="s">
        <v>1823</v>
      </c>
      <c r="G16" s="260">
        <v>0.33</v>
      </c>
      <c r="H16" s="440"/>
      <c r="I16" s="395">
        <v>0.33</v>
      </c>
      <c r="J16" s="444"/>
      <c r="K16" s="395">
        <v>0.33</v>
      </c>
      <c r="L16" s="444"/>
      <c r="M16" s="395"/>
      <c r="N16" s="392"/>
      <c r="O16" s="395">
        <v>1</v>
      </c>
      <c r="P16" s="393"/>
      <c r="Q16" s="392"/>
      <c r="R16" s="392" t="s">
        <v>1824</v>
      </c>
      <c r="S16" s="259" t="s">
        <v>1750</v>
      </c>
      <c r="T16" s="259" t="s">
        <v>1552</v>
      </c>
      <c r="U16" s="259" t="s">
        <v>1825</v>
      </c>
    </row>
    <row r="17" spans="1:21" ht="197.25" customHeight="1">
      <c r="A17" s="573" t="s">
        <v>1491</v>
      </c>
      <c r="B17" s="573" t="s">
        <v>1826</v>
      </c>
      <c r="C17" s="325" t="s">
        <v>1827</v>
      </c>
      <c r="D17" s="259" t="s">
        <v>1828</v>
      </c>
      <c r="E17" s="325" t="s">
        <v>1553</v>
      </c>
      <c r="F17" s="325" t="s">
        <v>1829</v>
      </c>
      <c r="G17" s="260">
        <v>0.33329999999999999</v>
      </c>
      <c r="H17" s="393">
        <v>1000</v>
      </c>
      <c r="I17" s="395">
        <v>0.33</v>
      </c>
      <c r="J17" s="393">
        <v>1000</v>
      </c>
      <c r="K17" s="395">
        <v>0.33</v>
      </c>
      <c r="L17" s="393">
        <v>1000</v>
      </c>
      <c r="M17" s="392"/>
      <c r="N17" s="392"/>
      <c r="O17" s="395">
        <v>1</v>
      </c>
      <c r="P17" s="393">
        <v>3000</v>
      </c>
      <c r="Q17" s="392"/>
      <c r="R17" s="392" t="s">
        <v>1830</v>
      </c>
      <c r="S17" s="259" t="s">
        <v>1831</v>
      </c>
      <c r="T17" s="259" t="s">
        <v>1832</v>
      </c>
      <c r="U17" s="259" t="s">
        <v>1833</v>
      </c>
    </row>
    <row r="18" spans="1:21" ht="165">
      <c r="A18" s="574"/>
      <c r="B18" s="574"/>
      <c r="C18" s="325" t="s">
        <v>1834</v>
      </c>
      <c r="D18" s="259" t="s">
        <v>1835</v>
      </c>
      <c r="E18" s="325" t="s">
        <v>1555</v>
      </c>
      <c r="F18" s="325" t="s">
        <v>1836</v>
      </c>
      <c r="G18" s="259"/>
      <c r="H18" s="392"/>
      <c r="I18" s="392"/>
      <c r="J18" s="392"/>
      <c r="K18" s="392"/>
      <c r="L18" s="392"/>
      <c r="M18" s="392"/>
      <c r="N18" s="392"/>
      <c r="O18" s="395">
        <v>1</v>
      </c>
      <c r="P18" s="393">
        <v>0</v>
      </c>
      <c r="Q18" s="392"/>
      <c r="R18" s="392" t="s">
        <v>1837</v>
      </c>
      <c r="S18" s="259" t="s">
        <v>1838</v>
      </c>
      <c r="T18" s="259" t="s">
        <v>1554</v>
      </c>
      <c r="U18" s="259" t="s">
        <v>1839</v>
      </c>
    </row>
    <row r="19" spans="1:21" ht="15.75">
      <c r="A19" s="574"/>
      <c r="B19" s="574"/>
      <c r="C19" s="325"/>
      <c r="D19" s="259"/>
      <c r="E19" s="325"/>
      <c r="F19" s="325"/>
      <c r="G19" s="259"/>
      <c r="H19" s="392"/>
      <c r="I19" s="392"/>
      <c r="J19" s="392"/>
      <c r="K19" s="392"/>
      <c r="L19" s="392"/>
      <c r="M19" s="392"/>
      <c r="N19" s="392"/>
      <c r="O19" s="392"/>
      <c r="P19" s="393"/>
      <c r="Q19" s="392"/>
      <c r="R19" s="392"/>
      <c r="S19" s="259"/>
      <c r="T19" s="259"/>
      <c r="U19" s="259"/>
    </row>
    <row r="20" spans="1:21" ht="15.75">
      <c r="A20" s="574"/>
      <c r="B20" s="574"/>
      <c r="C20" s="325"/>
      <c r="D20" s="259"/>
      <c r="E20" s="325"/>
      <c r="F20" s="325"/>
      <c r="G20" s="259"/>
      <c r="H20" s="392"/>
      <c r="I20" s="392"/>
      <c r="J20" s="392"/>
      <c r="K20" s="392"/>
      <c r="L20" s="392"/>
      <c r="M20" s="392"/>
      <c r="N20" s="392"/>
      <c r="O20" s="392"/>
      <c r="P20" s="393"/>
      <c r="Q20" s="392"/>
      <c r="R20" s="392"/>
      <c r="S20" s="259"/>
      <c r="T20" s="259"/>
      <c r="U20" s="259"/>
    </row>
    <row r="21" spans="1:21" ht="15.75">
      <c r="A21" s="574"/>
      <c r="B21" s="574"/>
      <c r="C21" s="325"/>
      <c r="D21" s="259"/>
      <c r="E21" s="325"/>
      <c r="F21" s="325"/>
      <c r="G21" s="259"/>
      <c r="H21" s="392"/>
      <c r="I21" s="392"/>
      <c r="J21" s="392"/>
      <c r="K21" s="392"/>
      <c r="L21" s="392"/>
      <c r="M21" s="392"/>
      <c r="N21" s="392"/>
      <c r="O21" s="392"/>
      <c r="P21" s="393"/>
      <c r="Q21" s="392"/>
      <c r="R21" s="392"/>
      <c r="S21" s="259"/>
      <c r="T21" s="259"/>
      <c r="U21" s="259"/>
    </row>
    <row r="22" spans="1:21" ht="15.75">
      <c r="A22" s="574"/>
      <c r="B22" s="575"/>
      <c r="C22" s="325"/>
      <c r="D22" s="259"/>
      <c r="E22" s="325"/>
      <c r="F22" s="325"/>
      <c r="G22" s="259"/>
      <c r="H22" s="392"/>
      <c r="I22" s="392"/>
      <c r="J22" s="392"/>
      <c r="K22" s="392"/>
      <c r="L22" s="392"/>
      <c r="M22" s="392"/>
      <c r="N22" s="392"/>
      <c r="O22" s="392"/>
      <c r="P22" s="393"/>
      <c r="Q22" s="392"/>
      <c r="R22" s="392"/>
      <c r="S22" s="259"/>
      <c r="T22" s="259"/>
      <c r="U22" s="259"/>
    </row>
    <row r="23" spans="1:21" ht="108.75" customHeight="1">
      <c r="A23" s="574"/>
      <c r="B23" s="573" t="s">
        <v>1840</v>
      </c>
      <c r="C23" s="391" t="s">
        <v>1525</v>
      </c>
      <c r="D23" s="259" t="s">
        <v>1841</v>
      </c>
      <c r="E23" s="325" t="s">
        <v>1556</v>
      </c>
      <c r="F23" s="325" t="s">
        <v>1842</v>
      </c>
      <c r="G23" s="260">
        <v>1</v>
      </c>
      <c r="H23" s="393"/>
      <c r="I23" s="395"/>
      <c r="J23" s="394"/>
      <c r="K23" s="395"/>
      <c r="L23" s="394"/>
      <c r="M23" s="395"/>
      <c r="N23" s="394"/>
      <c r="O23" s="395">
        <v>1</v>
      </c>
      <c r="P23" s="396"/>
      <c r="Q23" s="391"/>
      <c r="R23" s="443" t="s">
        <v>1843</v>
      </c>
      <c r="S23" s="259" t="s">
        <v>1526</v>
      </c>
      <c r="T23" s="259" t="s">
        <v>1527</v>
      </c>
      <c r="U23" s="259" t="s">
        <v>1844</v>
      </c>
    </row>
    <row r="24" spans="1:21" ht="157.5">
      <c r="A24" s="574"/>
      <c r="B24" s="574"/>
      <c r="C24" s="325" t="s">
        <v>1845</v>
      </c>
      <c r="D24" s="259" t="s">
        <v>1846</v>
      </c>
      <c r="E24" s="325" t="s">
        <v>1557</v>
      </c>
      <c r="F24" s="325" t="s">
        <v>1847</v>
      </c>
      <c r="G24" s="260"/>
      <c r="H24" s="394"/>
      <c r="I24" s="395"/>
      <c r="J24" s="394"/>
      <c r="K24" s="395"/>
      <c r="L24" s="394"/>
      <c r="M24" s="395"/>
      <c r="N24" s="394"/>
      <c r="O24" s="395"/>
      <c r="P24" s="396"/>
      <c r="Q24" s="391"/>
      <c r="R24" s="456"/>
      <c r="S24" s="457"/>
      <c r="T24" s="457"/>
      <c r="U24" s="457"/>
    </row>
    <row r="25" spans="1:21" ht="15.75">
      <c r="A25" s="574"/>
      <c r="B25" s="574"/>
      <c r="C25" s="325"/>
      <c r="D25" s="259"/>
      <c r="E25" s="325"/>
      <c r="F25" s="325"/>
      <c r="G25" s="260"/>
      <c r="H25" s="394"/>
      <c r="I25" s="395"/>
      <c r="J25" s="394"/>
      <c r="K25" s="395"/>
      <c r="L25" s="394"/>
      <c r="M25" s="395"/>
      <c r="N25" s="394"/>
      <c r="O25" s="392"/>
      <c r="P25" s="396"/>
      <c r="Q25" s="391"/>
      <c r="R25" s="391"/>
      <c r="S25" s="259"/>
      <c r="T25" s="259"/>
      <c r="U25" s="259"/>
    </row>
    <row r="26" spans="1:21" ht="15.75">
      <c r="A26" s="574"/>
      <c r="B26" s="574"/>
      <c r="C26" s="325"/>
      <c r="D26" s="259"/>
      <c r="E26" s="325"/>
      <c r="F26" s="325"/>
      <c r="G26" s="259"/>
      <c r="H26" s="394"/>
      <c r="I26" s="392"/>
      <c r="J26" s="392"/>
      <c r="K26" s="392"/>
      <c r="L26" s="392"/>
      <c r="M26" s="392"/>
      <c r="N26" s="392"/>
      <c r="O26" s="392"/>
      <c r="P26" s="393"/>
      <c r="Q26" s="259"/>
      <c r="R26" s="259"/>
      <c r="S26" s="259"/>
      <c r="T26" s="259"/>
      <c r="U26" s="259"/>
    </row>
    <row r="27" spans="1:21" ht="15.75">
      <c r="A27" s="574"/>
      <c r="B27" s="574"/>
      <c r="C27" s="325"/>
      <c r="D27" s="259"/>
      <c r="E27" s="325"/>
      <c r="F27" s="325"/>
      <c r="G27" s="259"/>
      <c r="H27" s="394"/>
      <c r="I27" s="392"/>
      <c r="J27" s="392"/>
      <c r="K27" s="392"/>
      <c r="L27" s="392"/>
      <c r="M27" s="392"/>
      <c r="N27" s="392"/>
      <c r="O27" s="392"/>
      <c r="P27" s="393"/>
      <c r="Q27" s="259"/>
      <c r="R27" s="259"/>
      <c r="S27" s="259"/>
      <c r="T27" s="259"/>
      <c r="U27" s="259"/>
    </row>
    <row r="28" spans="1:21" ht="15.75">
      <c r="A28" s="574"/>
      <c r="B28" s="574"/>
      <c r="C28" s="325"/>
      <c r="D28" s="259"/>
      <c r="E28" s="325"/>
      <c r="F28" s="325"/>
      <c r="G28" s="259"/>
      <c r="H28" s="394"/>
      <c r="I28" s="392"/>
      <c r="J28" s="392"/>
      <c r="K28" s="392"/>
      <c r="L28" s="392"/>
      <c r="M28" s="392"/>
      <c r="N28" s="392"/>
      <c r="O28" s="392"/>
      <c r="P28" s="393"/>
      <c r="Q28" s="259"/>
      <c r="R28" s="259"/>
      <c r="S28" s="259"/>
      <c r="T28" s="259"/>
      <c r="U28" s="259"/>
    </row>
    <row r="29" spans="1:21" ht="94.5">
      <c r="A29" s="574"/>
      <c r="B29" s="576" t="s">
        <v>1848</v>
      </c>
      <c r="C29" s="325" t="s">
        <v>1849</v>
      </c>
      <c r="D29" s="259" t="s">
        <v>1558</v>
      </c>
      <c r="E29" s="325" t="s">
        <v>1560</v>
      </c>
      <c r="F29" s="325" t="s">
        <v>1850</v>
      </c>
      <c r="G29" s="260">
        <v>0.25</v>
      </c>
      <c r="H29" s="393">
        <v>12000</v>
      </c>
      <c r="I29" s="395">
        <v>0.25</v>
      </c>
      <c r="J29" s="393">
        <v>12000</v>
      </c>
      <c r="K29" s="395">
        <v>0.25</v>
      </c>
      <c r="L29" s="393">
        <v>12000</v>
      </c>
      <c r="M29" s="395">
        <v>0.25</v>
      </c>
      <c r="N29" s="393">
        <v>12000</v>
      </c>
      <c r="O29" s="395">
        <v>1</v>
      </c>
      <c r="P29" s="393">
        <v>48000</v>
      </c>
      <c r="Q29" s="259"/>
      <c r="R29" s="259" t="s">
        <v>1851</v>
      </c>
      <c r="S29" s="259" t="s">
        <v>1559</v>
      </c>
      <c r="T29" s="259" t="s">
        <v>1811</v>
      </c>
      <c r="U29" s="259" t="s">
        <v>1852</v>
      </c>
    </row>
    <row r="30" spans="1:21" ht="99" customHeight="1">
      <c r="A30" s="574"/>
      <c r="B30" s="576"/>
      <c r="C30" s="325" t="s">
        <v>1853</v>
      </c>
      <c r="D30" s="259" t="s">
        <v>1854</v>
      </c>
      <c r="E30" s="325" t="s">
        <v>1564</v>
      </c>
      <c r="F30" s="325" t="s">
        <v>1855</v>
      </c>
      <c r="G30" s="259"/>
      <c r="H30" s="394"/>
      <c r="I30" s="392"/>
      <c r="J30" s="392"/>
      <c r="K30" s="392"/>
      <c r="L30" s="392"/>
      <c r="M30" s="392"/>
      <c r="N30" s="392"/>
      <c r="O30" s="395">
        <v>1</v>
      </c>
      <c r="P30" s="393">
        <v>0</v>
      </c>
      <c r="Q30" s="259"/>
      <c r="R30" s="259" t="s">
        <v>1562</v>
      </c>
      <c r="S30" s="259" t="s">
        <v>1856</v>
      </c>
      <c r="T30" s="259" t="s">
        <v>1563</v>
      </c>
      <c r="U30" s="259" t="s">
        <v>1852</v>
      </c>
    </row>
    <row r="31" spans="1:21" ht="100.5" customHeight="1">
      <c r="A31" s="574"/>
      <c r="B31" s="576"/>
      <c r="C31" s="70" t="s">
        <v>1857</v>
      </c>
      <c r="D31" s="347" t="s">
        <v>1716</v>
      </c>
      <c r="E31" s="347" t="s">
        <v>1720</v>
      </c>
      <c r="F31" s="449" t="s">
        <v>1858</v>
      </c>
      <c r="G31" s="407">
        <v>0.33</v>
      </c>
      <c r="H31" s="401"/>
      <c r="I31" s="398">
        <v>33</v>
      </c>
      <c r="J31" s="401"/>
      <c r="K31" s="407">
        <v>0.33</v>
      </c>
      <c r="L31" s="401"/>
      <c r="M31" s="398"/>
      <c r="N31" s="401"/>
      <c r="O31" s="446">
        <v>1</v>
      </c>
      <c r="P31" s="390"/>
      <c r="Q31" s="392"/>
      <c r="R31" s="392" t="s">
        <v>1717</v>
      </c>
      <c r="S31" s="259" t="s">
        <v>1718</v>
      </c>
      <c r="T31" s="259" t="s">
        <v>1719</v>
      </c>
      <c r="U31" s="259" t="s">
        <v>1859</v>
      </c>
    </row>
    <row r="32" spans="1:21" ht="94.5">
      <c r="A32" s="574"/>
      <c r="B32" s="576"/>
      <c r="C32" s="325" t="s">
        <v>1568</v>
      </c>
      <c r="D32" s="259" t="s">
        <v>1569</v>
      </c>
      <c r="E32" s="325" t="s">
        <v>1575</v>
      </c>
      <c r="F32" s="325" t="s">
        <v>1860</v>
      </c>
      <c r="G32" s="259"/>
      <c r="H32" s="394"/>
      <c r="I32" s="395">
        <v>0.5</v>
      </c>
      <c r="J32" s="444">
        <v>17000</v>
      </c>
      <c r="K32" s="395">
        <v>0.5</v>
      </c>
      <c r="L32" s="444">
        <v>17000</v>
      </c>
      <c r="M32" s="395"/>
      <c r="N32" s="392"/>
      <c r="O32" s="395">
        <v>1</v>
      </c>
      <c r="P32" s="393">
        <v>34000</v>
      </c>
      <c r="Q32" s="259"/>
      <c r="R32" s="259" t="s">
        <v>1570</v>
      </c>
      <c r="S32" s="259" t="s">
        <v>1571</v>
      </c>
      <c r="T32" s="259" t="s">
        <v>1861</v>
      </c>
      <c r="U32" s="259" t="s">
        <v>1862</v>
      </c>
    </row>
    <row r="33" spans="1:21" ht="157.5">
      <c r="A33" s="574"/>
      <c r="B33" s="576"/>
      <c r="C33" s="325" t="s">
        <v>1863</v>
      </c>
      <c r="D33" s="259" t="s">
        <v>1864</v>
      </c>
      <c r="E33" s="325" t="s">
        <v>1721</v>
      </c>
      <c r="F33" s="325" t="s">
        <v>1865</v>
      </c>
      <c r="G33" s="259"/>
      <c r="H33" s="394"/>
      <c r="I33" s="392"/>
      <c r="J33" s="392"/>
      <c r="K33" s="395">
        <v>1</v>
      </c>
      <c r="L33" s="393">
        <v>6500</v>
      </c>
      <c r="M33" s="392"/>
      <c r="N33" s="392"/>
      <c r="O33" s="395">
        <v>1</v>
      </c>
      <c r="P33" s="393">
        <v>6500</v>
      </c>
      <c r="Q33" s="259"/>
      <c r="R33" s="259" t="s">
        <v>1866</v>
      </c>
      <c r="S33" s="259" t="s">
        <v>1571</v>
      </c>
      <c r="T33" s="259" t="s">
        <v>1867</v>
      </c>
      <c r="U33" s="259" t="s">
        <v>1859</v>
      </c>
    </row>
    <row r="34" spans="1:21" ht="15.75">
      <c r="A34" s="574"/>
      <c r="B34" s="576" t="s">
        <v>1868</v>
      </c>
      <c r="C34" s="325"/>
      <c r="D34" s="259"/>
      <c r="E34" s="325"/>
      <c r="F34" s="325"/>
      <c r="G34" s="259"/>
      <c r="H34" s="394"/>
      <c r="I34" s="392"/>
      <c r="J34" s="392"/>
      <c r="K34" s="392"/>
      <c r="L34" s="392"/>
      <c r="M34" s="392"/>
      <c r="N34" s="392"/>
      <c r="O34" s="392"/>
      <c r="P34" s="393"/>
      <c r="Q34" s="259"/>
      <c r="R34" s="259"/>
      <c r="S34" s="259"/>
      <c r="T34" s="259"/>
      <c r="U34" s="259"/>
    </row>
    <row r="35" spans="1:21" ht="15.75">
      <c r="A35" s="574"/>
      <c r="B35" s="576"/>
      <c r="C35" s="325"/>
      <c r="D35" s="259"/>
      <c r="E35" s="325"/>
      <c r="F35" s="325"/>
      <c r="G35" s="259"/>
      <c r="H35" s="394"/>
      <c r="I35" s="392"/>
      <c r="J35" s="392"/>
      <c r="K35" s="392"/>
      <c r="L35" s="392"/>
      <c r="M35" s="392"/>
      <c r="N35" s="392"/>
      <c r="O35" s="392"/>
      <c r="P35" s="393"/>
      <c r="Q35" s="259"/>
      <c r="R35" s="259"/>
      <c r="S35" s="259"/>
      <c r="T35" s="259"/>
      <c r="U35" s="259"/>
    </row>
    <row r="36" spans="1:21" ht="15.75">
      <c r="A36" s="574"/>
      <c r="B36" s="576"/>
      <c r="C36" s="325"/>
      <c r="D36" s="259"/>
      <c r="E36" s="325"/>
      <c r="F36" s="325"/>
      <c r="G36" s="259"/>
      <c r="H36" s="394"/>
      <c r="I36" s="392"/>
      <c r="J36" s="392"/>
      <c r="K36" s="392"/>
      <c r="L36" s="392"/>
      <c r="M36" s="392"/>
      <c r="N36" s="392"/>
      <c r="O36" s="392"/>
      <c r="P36" s="393"/>
      <c r="Q36" s="259"/>
      <c r="R36" s="259"/>
      <c r="S36" s="259"/>
      <c r="T36" s="259"/>
      <c r="U36" s="259"/>
    </row>
    <row r="37" spans="1:21" ht="15.75">
      <c r="A37" s="574"/>
      <c r="B37" s="576"/>
      <c r="C37" s="325"/>
      <c r="D37" s="259"/>
      <c r="E37" s="325"/>
      <c r="F37" s="325"/>
      <c r="G37" s="259"/>
      <c r="H37" s="394"/>
      <c r="I37" s="392"/>
      <c r="J37" s="392"/>
      <c r="K37" s="392"/>
      <c r="L37" s="392"/>
      <c r="M37" s="392"/>
      <c r="N37" s="392"/>
      <c r="O37" s="392"/>
      <c r="P37" s="393"/>
      <c r="Q37" s="259"/>
      <c r="R37" s="259"/>
      <c r="S37" s="259"/>
      <c r="T37" s="259"/>
      <c r="U37" s="259"/>
    </row>
    <row r="38" spans="1:21" ht="15.75">
      <c r="A38" s="574"/>
      <c r="B38" s="576" t="s">
        <v>1869</v>
      </c>
      <c r="C38" s="325"/>
      <c r="D38" s="259"/>
      <c r="E38" s="325"/>
      <c r="F38" s="325"/>
      <c r="G38" s="259"/>
      <c r="H38" s="394"/>
      <c r="I38" s="392"/>
      <c r="J38" s="392"/>
      <c r="K38" s="392"/>
      <c r="L38" s="392"/>
      <c r="M38" s="392"/>
      <c r="N38" s="392"/>
      <c r="O38" s="392"/>
      <c r="P38" s="393"/>
      <c r="Q38" s="259"/>
      <c r="R38" s="259"/>
      <c r="S38" s="259"/>
      <c r="T38" s="259"/>
      <c r="U38" s="259"/>
    </row>
    <row r="39" spans="1:21" ht="15.75">
      <c r="A39" s="574"/>
      <c r="B39" s="576"/>
      <c r="C39" s="325"/>
      <c r="D39" s="259"/>
      <c r="E39" s="325"/>
      <c r="F39" s="325"/>
      <c r="G39" s="259"/>
      <c r="H39" s="394"/>
      <c r="I39" s="392"/>
      <c r="J39" s="392"/>
      <c r="K39" s="392"/>
      <c r="L39" s="392"/>
      <c r="M39" s="392"/>
      <c r="N39" s="392"/>
      <c r="O39" s="392"/>
      <c r="P39" s="393"/>
      <c r="Q39" s="259"/>
      <c r="R39" s="259"/>
      <c r="S39" s="259"/>
      <c r="T39" s="259"/>
      <c r="U39" s="259"/>
    </row>
    <row r="40" spans="1:21" ht="15.75">
      <c r="A40" s="574"/>
      <c r="B40" s="576"/>
      <c r="C40" s="325"/>
      <c r="D40" s="259"/>
      <c r="E40" s="325"/>
      <c r="F40" s="325"/>
      <c r="G40" s="259"/>
      <c r="H40" s="394"/>
      <c r="I40" s="392"/>
      <c r="J40" s="392"/>
      <c r="K40" s="392"/>
      <c r="L40" s="392"/>
      <c r="M40" s="392"/>
      <c r="N40" s="392"/>
      <c r="O40" s="392"/>
      <c r="P40" s="393"/>
      <c r="Q40" s="259"/>
      <c r="R40" s="259"/>
      <c r="S40" s="259"/>
      <c r="T40" s="259"/>
      <c r="U40" s="259"/>
    </row>
    <row r="41" spans="1:21" ht="15.75">
      <c r="A41" s="574"/>
      <c r="B41" s="576"/>
      <c r="C41" s="325"/>
      <c r="D41" s="259"/>
      <c r="E41" s="325"/>
      <c r="F41" s="325"/>
      <c r="G41" s="259"/>
      <c r="H41" s="394"/>
      <c r="I41" s="392"/>
      <c r="J41" s="392"/>
      <c r="K41" s="392"/>
      <c r="L41" s="392"/>
      <c r="M41" s="392"/>
      <c r="N41" s="392"/>
      <c r="O41" s="392"/>
      <c r="P41" s="393"/>
      <c r="Q41" s="259"/>
      <c r="R41" s="259"/>
      <c r="S41" s="259"/>
      <c r="T41" s="259"/>
      <c r="U41" s="259"/>
    </row>
    <row r="42" spans="1:21" ht="15.75">
      <c r="A42" s="574"/>
      <c r="B42" s="576"/>
      <c r="C42" s="325"/>
      <c r="D42" s="259"/>
      <c r="E42" s="325"/>
      <c r="F42" s="325"/>
      <c r="G42" s="259"/>
      <c r="H42" s="394"/>
      <c r="I42" s="392"/>
      <c r="J42" s="392"/>
      <c r="K42" s="392"/>
      <c r="L42" s="392"/>
      <c r="M42" s="392"/>
      <c r="N42" s="392"/>
      <c r="O42" s="392"/>
      <c r="P42" s="393"/>
      <c r="Q42" s="259"/>
      <c r="R42" s="259"/>
      <c r="S42" s="259"/>
      <c r="T42" s="259"/>
      <c r="U42" s="259"/>
    </row>
    <row r="43" spans="1:21" ht="15.75">
      <c r="A43" s="573" t="s">
        <v>1492</v>
      </c>
      <c r="B43" s="576" t="s">
        <v>1870</v>
      </c>
      <c r="C43" s="325"/>
      <c r="D43" s="259"/>
      <c r="E43" s="325"/>
      <c r="F43" s="325"/>
      <c r="G43" s="260"/>
      <c r="H43" s="392"/>
      <c r="I43" s="395"/>
      <c r="J43" s="392"/>
      <c r="K43" s="395"/>
      <c r="L43" s="392"/>
      <c r="M43" s="395"/>
      <c r="N43" s="392"/>
      <c r="O43" s="392"/>
      <c r="P43" s="393"/>
      <c r="Q43" s="392"/>
      <c r="R43" s="392"/>
      <c r="S43" s="259"/>
      <c r="T43" s="259"/>
      <c r="U43" s="259"/>
    </row>
    <row r="44" spans="1:21" ht="15.75">
      <c r="A44" s="574"/>
      <c r="B44" s="576"/>
      <c r="C44" s="325"/>
      <c r="D44" s="259"/>
      <c r="E44" s="325"/>
      <c r="F44" s="325"/>
      <c r="G44" s="260"/>
      <c r="H44" s="397"/>
      <c r="I44" s="395"/>
      <c r="J44" s="392"/>
      <c r="K44" s="395"/>
      <c r="L44" s="392"/>
      <c r="M44" s="395"/>
      <c r="N44" s="392"/>
      <c r="O44" s="392"/>
      <c r="P44" s="393"/>
      <c r="Q44" s="392"/>
      <c r="R44" s="392"/>
      <c r="S44" s="259"/>
      <c r="T44" s="259"/>
      <c r="U44" s="259"/>
    </row>
    <row r="45" spans="1:21" ht="15.75">
      <c r="A45" s="574"/>
      <c r="B45" s="576"/>
      <c r="C45" s="325"/>
      <c r="D45" s="259"/>
      <c r="E45" s="325"/>
      <c r="F45" s="325"/>
      <c r="G45" s="260"/>
      <c r="H45" s="397"/>
      <c r="I45" s="395"/>
      <c r="J45" s="392"/>
      <c r="K45" s="395"/>
      <c r="L45" s="392"/>
      <c r="M45" s="395"/>
      <c r="N45" s="392"/>
      <c r="O45" s="392"/>
      <c r="P45" s="393"/>
      <c r="Q45" s="392"/>
      <c r="R45" s="392"/>
      <c r="S45" s="259"/>
      <c r="T45" s="259"/>
      <c r="U45" s="259"/>
    </row>
    <row r="46" spans="1:21" ht="15.75">
      <c r="A46" s="574"/>
      <c r="B46" s="576"/>
      <c r="C46" s="325"/>
      <c r="D46" s="259"/>
      <c r="E46" s="325"/>
      <c r="F46" s="325"/>
      <c r="G46" s="260"/>
      <c r="H46" s="397"/>
      <c r="I46" s="395"/>
      <c r="J46" s="392"/>
      <c r="K46" s="395"/>
      <c r="L46" s="392"/>
      <c r="M46" s="395"/>
      <c r="N46" s="392"/>
      <c r="O46" s="392"/>
      <c r="P46" s="393"/>
      <c r="Q46" s="392"/>
      <c r="R46" s="392"/>
      <c r="S46" s="259"/>
      <c r="T46" s="259"/>
      <c r="U46" s="259"/>
    </row>
    <row r="47" spans="1:21" ht="15.75">
      <c r="A47" s="574"/>
      <c r="B47" s="576"/>
      <c r="C47" s="325"/>
      <c r="D47" s="259"/>
      <c r="E47" s="325"/>
      <c r="F47" s="325"/>
      <c r="G47" s="260"/>
      <c r="H47" s="397"/>
      <c r="I47" s="395"/>
      <c r="J47" s="392"/>
      <c r="K47" s="395"/>
      <c r="L47" s="392"/>
      <c r="M47" s="395"/>
      <c r="N47" s="392"/>
      <c r="O47" s="392"/>
      <c r="P47" s="393"/>
      <c r="Q47" s="392"/>
      <c r="R47" s="392"/>
      <c r="S47" s="259"/>
      <c r="T47" s="259"/>
      <c r="U47" s="259"/>
    </row>
    <row r="48" spans="1:21" ht="15.75">
      <c r="A48" s="574"/>
      <c r="B48" s="576"/>
      <c r="C48" s="325"/>
      <c r="D48" s="259"/>
      <c r="E48" s="325"/>
      <c r="F48" s="325"/>
      <c r="G48" s="260"/>
      <c r="H48" s="397"/>
      <c r="I48" s="395"/>
      <c r="J48" s="392"/>
      <c r="K48" s="395"/>
      <c r="L48" s="392"/>
      <c r="M48" s="395"/>
      <c r="N48" s="392"/>
      <c r="O48" s="392"/>
      <c r="P48" s="393"/>
      <c r="Q48" s="392"/>
      <c r="R48" s="392"/>
      <c r="S48" s="259"/>
      <c r="T48" s="259"/>
      <c r="U48" s="259"/>
    </row>
    <row r="49" spans="1:21" ht="15.75" customHeight="1">
      <c r="A49" s="574"/>
      <c r="B49" s="576" t="s">
        <v>1493</v>
      </c>
      <c r="C49" s="325"/>
      <c r="D49" s="259"/>
      <c r="E49" s="325"/>
      <c r="F49" s="325"/>
      <c r="G49" s="260"/>
      <c r="H49" s="397"/>
      <c r="I49" s="395"/>
      <c r="J49" s="392"/>
      <c r="K49" s="395"/>
      <c r="L49" s="392"/>
      <c r="M49" s="395"/>
      <c r="N49" s="392"/>
      <c r="O49" s="392"/>
      <c r="P49" s="393"/>
      <c r="Q49" s="392"/>
      <c r="R49" s="392"/>
      <c r="S49" s="259"/>
      <c r="T49" s="259"/>
      <c r="U49" s="259"/>
    </row>
    <row r="50" spans="1:21" ht="15.75" customHeight="1">
      <c r="A50" s="574"/>
      <c r="B50" s="576"/>
      <c r="C50" s="325"/>
      <c r="D50" s="259"/>
      <c r="E50" s="325"/>
      <c r="F50" s="325"/>
      <c r="G50" s="260"/>
      <c r="H50" s="397"/>
      <c r="I50" s="395"/>
      <c r="J50" s="392"/>
      <c r="K50" s="395"/>
      <c r="L50" s="392"/>
      <c r="M50" s="395"/>
      <c r="N50" s="392"/>
      <c r="O50" s="392"/>
      <c r="P50" s="393"/>
      <c r="Q50" s="392"/>
      <c r="R50" s="392"/>
      <c r="S50" s="259"/>
      <c r="T50" s="259"/>
      <c r="U50" s="259"/>
    </row>
    <row r="51" spans="1:21" ht="15.75" customHeight="1">
      <c r="A51" s="574"/>
      <c r="B51" s="576"/>
      <c r="C51" s="325"/>
      <c r="D51" s="259"/>
      <c r="E51" s="325"/>
      <c r="F51" s="325"/>
      <c r="G51" s="260"/>
      <c r="H51" s="397"/>
      <c r="I51" s="395"/>
      <c r="J51" s="392"/>
      <c r="K51" s="395"/>
      <c r="L51" s="392"/>
      <c r="M51" s="395"/>
      <c r="N51" s="392"/>
      <c r="O51" s="392"/>
      <c r="P51" s="393"/>
      <c r="Q51" s="392"/>
      <c r="R51" s="392"/>
      <c r="S51" s="259"/>
      <c r="T51" s="259"/>
      <c r="U51" s="259"/>
    </row>
    <row r="52" spans="1:21" ht="58.5" customHeight="1">
      <c r="A52" s="574"/>
      <c r="B52" s="576" t="s">
        <v>1494</v>
      </c>
      <c r="C52" s="325" t="s">
        <v>1871</v>
      </c>
      <c r="D52" s="259" t="s">
        <v>1748</v>
      </c>
      <c r="E52" s="325" t="s">
        <v>1738</v>
      </c>
      <c r="F52" s="325" t="s">
        <v>1872</v>
      </c>
      <c r="G52" s="260"/>
      <c r="H52" s="397"/>
      <c r="I52" s="395"/>
      <c r="J52" s="392"/>
      <c r="K52" s="395"/>
      <c r="L52" s="392"/>
      <c r="M52" s="395">
        <v>1</v>
      </c>
      <c r="N52" s="444">
        <v>113820</v>
      </c>
      <c r="O52" s="395">
        <v>1</v>
      </c>
      <c r="P52" s="393">
        <v>113820</v>
      </c>
      <c r="Q52" s="392"/>
      <c r="R52" s="392" t="s">
        <v>1873</v>
      </c>
      <c r="S52" s="259" t="s">
        <v>1739</v>
      </c>
      <c r="T52" s="259" t="s">
        <v>1740</v>
      </c>
      <c r="U52" s="259" t="s">
        <v>1874</v>
      </c>
    </row>
    <row r="53" spans="1:21" ht="15.75" customHeight="1">
      <c r="A53" s="574"/>
      <c r="B53" s="576"/>
      <c r="C53" s="325"/>
      <c r="D53" s="259"/>
      <c r="E53" s="325"/>
      <c r="F53" s="325"/>
      <c r="G53" s="260"/>
      <c r="H53" s="397"/>
      <c r="I53" s="395"/>
      <c r="J53" s="392"/>
      <c r="K53" s="395"/>
      <c r="L53" s="392"/>
      <c r="M53" s="395"/>
      <c r="N53" s="392"/>
      <c r="O53" s="392"/>
      <c r="P53" s="393"/>
      <c r="Q53" s="392"/>
      <c r="R53" s="392"/>
      <c r="S53" s="259"/>
      <c r="T53" s="259"/>
      <c r="U53" s="259"/>
    </row>
    <row r="54" spans="1:21" ht="15.75" customHeight="1">
      <c r="A54" s="574"/>
      <c r="B54" s="576"/>
      <c r="C54" s="325"/>
      <c r="D54" s="259"/>
      <c r="E54" s="325"/>
      <c r="F54" s="325"/>
      <c r="G54" s="260"/>
      <c r="H54" s="397"/>
      <c r="I54" s="395"/>
      <c r="J54" s="392"/>
      <c r="K54" s="395"/>
      <c r="L54" s="392"/>
      <c r="M54" s="395"/>
      <c r="N54" s="392"/>
      <c r="O54" s="392"/>
      <c r="P54" s="393"/>
      <c r="Q54" s="392"/>
      <c r="R54" s="392"/>
      <c r="S54" s="259"/>
      <c r="T54" s="259"/>
      <c r="U54" s="259"/>
    </row>
    <row r="55" spans="1:21" ht="15.75" customHeight="1">
      <c r="A55" s="574"/>
      <c r="B55" s="576"/>
      <c r="C55" s="325"/>
      <c r="D55" s="259"/>
      <c r="E55" s="325"/>
      <c r="F55" s="325"/>
      <c r="G55" s="260"/>
      <c r="H55" s="397"/>
      <c r="I55" s="395"/>
      <c r="J55" s="392"/>
      <c r="K55" s="395"/>
      <c r="L55" s="392"/>
      <c r="M55" s="395"/>
      <c r="N55" s="392"/>
      <c r="O55" s="392"/>
      <c r="P55" s="393"/>
      <c r="Q55" s="392"/>
      <c r="R55" s="392"/>
      <c r="S55" s="259"/>
      <c r="T55" s="259"/>
      <c r="U55" s="259"/>
    </row>
    <row r="56" spans="1:21" ht="15.75">
      <c r="A56" s="574"/>
      <c r="B56" s="576" t="s">
        <v>1495</v>
      </c>
      <c r="C56" s="325"/>
      <c r="D56" s="259"/>
      <c r="E56" s="325"/>
      <c r="F56" s="325"/>
      <c r="G56" s="260"/>
      <c r="H56" s="397"/>
      <c r="I56" s="395"/>
      <c r="J56" s="392"/>
      <c r="K56" s="395"/>
      <c r="L56" s="392"/>
      <c r="M56" s="395"/>
      <c r="N56" s="392"/>
      <c r="O56" s="392"/>
      <c r="P56" s="393"/>
      <c r="Q56" s="392"/>
      <c r="R56" s="392"/>
      <c r="S56" s="259"/>
      <c r="T56" s="259"/>
      <c r="U56" s="259"/>
    </row>
    <row r="57" spans="1:21" ht="15.75" customHeight="1">
      <c r="A57" s="574"/>
      <c r="B57" s="576"/>
      <c r="C57" s="325"/>
      <c r="D57" s="259"/>
      <c r="E57" s="325"/>
      <c r="F57" s="325"/>
      <c r="G57" s="260"/>
      <c r="H57" s="397"/>
      <c r="I57" s="395"/>
      <c r="J57" s="392"/>
      <c r="K57" s="395"/>
      <c r="L57" s="392"/>
      <c r="M57" s="395"/>
      <c r="N57" s="392"/>
      <c r="O57" s="392"/>
      <c r="P57" s="393"/>
      <c r="Q57" s="392"/>
      <c r="R57" s="392"/>
      <c r="S57" s="259"/>
      <c r="T57" s="259"/>
      <c r="U57" s="259"/>
    </row>
    <row r="58" spans="1:21" ht="15.75" customHeight="1">
      <c r="A58" s="574"/>
      <c r="B58" s="576"/>
      <c r="C58" s="325"/>
      <c r="D58" s="259"/>
      <c r="E58" s="325"/>
      <c r="F58" s="325"/>
      <c r="G58" s="260"/>
      <c r="H58" s="397"/>
      <c r="I58" s="395"/>
      <c r="J58" s="392"/>
      <c r="K58" s="395"/>
      <c r="L58" s="392"/>
      <c r="M58" s="395"/>
      <c r="N58" s="392"/>
      <c r="O58" s="392"/>
      <c r="P58" s="393"/>
      <c r="Q58" s="392"/>
      <c r="R58" s="392"/>
      <c r="S58" s="259"/>
      <c r="T58" s="259"/>
      <c r="U58" s="259"/>
    </row>
    <row r="59" spans="1:21" ht="15.75" customHeight="1">
      <c r="A59" s="574"/>
      <c r="B59" s="576"/>
      <c r="C59" s="325"/>
      <c r="D59" s="259"/>
      <c r="E59" s="325"/>
      <c r="F59" s="325"/>
      <c r="G59" s="260"/>
      <c r="H59" s="397"/>
      <c r="I59" s="395"/>
      <c r="J59" s="392"/>
      <c r="K59" s="395"/>
      <c r="L59" s="392"/>
      <c r="M59" s="395"/>
      <c r="N59" s="392"/>
      <c r="O59" s="392"/>
      <c r="P59" s="393"/>
      <c r="Q59" s="392"/>
      <c r="R59" s="392"/>
      <c r="S59" s="259"/>
      <c r="T59" s="259"/>
      <c r="U59" s="259"/>
    </row>
    <row r="60" spans="1:21" ht="15.75">
      <c r="A60" s="574"/>
      <c r="B60" s="576" t="s">
        <v>1496</v>
      </c>
      <c r="C60" s="325"/>
      <c r="D60" s="259"/>
      <c r="E60" s="325"/>
      <c r="F60" s="325"/>
      <c r="G60" s="260"/>
      <c r="H60" s="397"/>
      <c r="I60" s="395"/>
      <c r="J60" s="392"/>
      <c r="K60" s="395"/>
      <c r="L60" s="392"/>
      <c r="M60" s="395"/>
      <c r="N60" s="392"/>
      <c r="O60" s="392"/>
      <c r="P60" s="393"/>
      <c r="Q60" s="392"/>
      <c r="R60" s="392"/>
      <c r="S60" s="259"/>
      <c r="T60" s="259"/>
      <c r="U60" s="259"/>
    </row>
    <row r="61" spans="1:21" ht="15.75">
      <c r="A61" s="574"/>
      <c r="B61" s="576"/>
      <c r="C61" s="325"/>
      <c r="D61" s="259"/>
      <c r="E61" s="325"/>
      <c r="F61" s="325"/>
      <c r="G61" s="260"/>
      <c r="H61" s="397"/>
      <c r="I61" s="395"/>
      <c r="J61" s="392"/>
      <c r="K61" s="395"/>
      <c r="L61" s="392"/>
      <c r="M61" s="395"/>
      <c r="N61" s="392"/>
      <c r="O61" s="392"/>
      <c r="P61" s="393"/>
      <c r="Q61" s="392"/>
      <c r="R61" s="392"/>
      <c r="S61" s="259"/>
      <c r="T61" s="259"/>
      <c r="U61" s="259"/>
    </row>
    <row r="62" spans="1:21" ht="15.75">
      <c r="A62" s="574"/>
      <c r="B62" s="576"/>
      <c r="C62" s="325"/>
      <c r="D62" s="259"/>
      <c r="E62" s="325"/>
      <c r="F62" s="325"/>
      <c r="G62" s="260"/>
      <c r="H62" s="397"/>
      <c r="I62" s="395"/>
      <c r="J62" s="392"/>
      <c r="K62" s="395"/>
      <c r="L62" s="392"/>
      <c r="M62" s="395"/>
      <c r="N62" s="392"/>
      <c r="O62" s="392"/>
      <c r="P62" s="393"/>
      <c r="Q62" s="392"/>
      <c r="R62" s="392"/>
      <c r="S62" s="259"/>
      <c r="T62" s="259"/>
      <c r="U62" s="259"/>
    </row>
    <row r="63" spans="1:21" ht="15.75">
      <c r="A63" s="574"/>
      <c r="B63" s="576"/>
      <c r="C63" s="325"/>
      <c r="D63" s="259"/>
      <c r="E63" s="325"/>
      <c r="F63" s="325"/>
      <c r="G63" s="260"/>
      <c r="H63" s="397"/>
      <c r="I63" s="395"/>
      <c r="J63" s="392"/>
      <c r="K63" s="395"/>
      <c r="L63" s="392"/>
      <c r="M63" s="395"/>
      <c r="N63" s="392"/>
      <c r="O63" s="392"/>
      <c r="P63" s="393"/>
      <c r="Q63" s="392"/>
      <c r="R63" s="392"/>
      <c r="S63" s="259"/>
      <c r="T63" s="259"/>
      <c r="U63" s="259"/>
    </row>
    <row r="64" spans="1:21" ht="15.75" customHeight="1">
      <c r="A64" s="574"/>
      <c r="B64" s="580" t="s">
        <v>1497</v>
      </c>
      <c r="C64" s="325"/>
      <c r="D64" s="259"/>
      <c r="E64" s="325"/>
      <c r="F64" s="325"/>
      <c r="G64" s="260"/>
      <c r="H64" s="397"/>
      <c r="I64" s="395"/>
      <c r="J64" s="392"/>
      <c r="K64" s="395"/>
      <c r="L64" s="392"/>
      <c r="M64" s="395"/>
      <c r="N64" s="392"/>
      <c r="O64" s="392"/>
      <c r="P64" s="393"/>
      <c r="Q64" s="392"/>
      <c r="R64" s="392"/>
      <c r="S64" s="259"/>
      <c r="T64" s="259"/>
      <c r="U64" s="259"/>
    </row>
    <row r="65" spans="1:21" ht="15.75" customHeight="1">
      <c r="A65" s="574"/>
      <c r="B65" s="581"/>
      <c r="C65" s="325"/>
      <c r="D65" s="259"/>
      <c r="E65" s="325"/>
      <c r="F65" s="325"/>
      <c r="G65" s="260"/>
      <c r="H65" s="397"/>
      <c r="I65" s="395"/>
      <c r="J65" s="392"/>
      <c r="K65" s="395"/>
      <c r="L65" s="392"/>
      <c r="M65" s="395"/>
      <c r="N65" s="392"/>
      <c r="O65" s="392"/>
      <c r="P65" s="393"/>
      <c r="Q65" s="392"/>
      <c r="R65" s="392"/>
      <c r="S65" s="259"/>
      <c r="T65" s="259"/>
      <c r="U65" s="259"/>
    </row>
    <row r="66" spans="1:21" ht="15.75" customHeight="1">
      <c r="A66" s="574"/>
      <c r="B66" s="581"/>
      <c r="C66" s="325"/>
      <c r="D66" s="259"/>
      <c r="E66" s="325"/>
      <c r="F66" s="325"/>
      <c r="G66" s="260"/>
      <c r="H66" s="397"/>
      <c r="I66" s="395"/>
      <c r="J66" s="392"/>
      <c r="K66" s="395"/>
      <c r="L66" s="392"/>
      <c r="M66" s="395"/>
      <c r="N66" s="392"/>
      <c r="O66" s="392"/>
      <c r="P66" s="393"/>
      <c r="Q66" s="392"/>
      <c r="R66" s="392"/>
      <c r="S66" s="259"/>
      <c r="T66" s="259"/>
      <c r="U66" s="259"/>
    </row>
    <row r="67" spans="1:21" ht="18" customHeight="1">
      <c r="A67" s="574"/>
      <c r="B67" s="582"/>
      <c r="C67" s="325"/>
      <c r="D67" s="259"/>
      <c r="E67" s="325"/>
      <c r="F67" s="325"/>
      <c r="G67" s="260"/>
      <c r="H67" s="397"/>
      <c r="I67" s="395"/>
      <c r="J67" s="392"/>
      <c r="K67" s="395"/>
      <c r="L67" s="392"/>
      <c r="M67" s="395"/>
      <c r="N67" s="392"/>
      <c r="O67" s="392"/>
      <c r="P67" s="393"/>
      <c r="Q67" s="392"/>
      <c r="R67" s="392"/>
      <c r="S67" s="259"/>
      <c r="T67" s="259"/>
      <c r="U67" s="259"/>
    </row>
    <row r="68" spans="1:21" ht="15.75">
      <c r="A68" s="574"/>
      <c r="B68" s="579" t="s">
        <v>1498</v>
      </c>
      <c r="C68" s="325"/>
      <c r="D68" s="259"/>
      <c r="E68" s="325"/>
      <c r="F68" s="325"/>
      <c r="G68" s="260"/>
      <c r="H68" s="397"/>
      <c r="I68" s="395"/>
      <c r="J68" s="392"/>
      <c r="K68" s="395"/>
      <c r="L68" s="392"/>
      <c r="M68" s="395"/>
      <c r="N68" s="392"/>
      <c r="O68" s="392"/>
      <c r="P68" s="393"/>
      <c r="Q68" s="392"/>
      <c r="R68" s="392"/>
      <c r="S68" s="259"/>
      <c r="T68" s="259"/>
      <c r="U68" s="259"/>
    </row>
    <row r="69" spans="1:21" ht="15.75">
      <c r="A69" s="574"/>
      <c r="B69" s="579"/>
      <c r="C69" s="325"/>
      <c r="D69" s="259"/>
      <c r="E69" s="325"/>
      <c r="F69" s="325"/>
      <c r="G69" s="260"/>
      <c r="H69" s="397"/>
      <c r="I69" s="395"/>
      <c r="J69" s="392"/>
      <c r="K69" s="395"/>
      <c r="L69" s="392"/>
      <c r="M69" s="395"/>
      <c r="N69" s="392"/>
      <c r="O69" s="392"/>
      <c r="P69" s="393"/>
      <c r="Q69" s="392"/>
      <c r="R69" s="392"/>
      <c r="S69" s="259"/>
      <c r="T69" s="259"/>
      <c r="U69" s="259"/>
    </row>
    <row r="70" spans="1:21" ht="15.75">
      <c r="A70" s="574"/>
      <c r="B70" s="579"/>
      <c r="C70" s="325"/>
      <c r="D70" s="259"/>
      <c r="E70" s="325"/>
      <c r="F70" s="325"/>
      <c r="G70" s="260"/>
      <c r="H70" s="397"/>
      <c r="I70" s="395"/>
      <c r="J70" s="392"/>
      <c r="K70" s="395"/>
      <c r="L70" s="392"/>
      <c r="M70" s="395"/>
      <c r="N70" s="392"/>
      <c r="O70" s="392"/>
      <c r="P70" s="393"/>
      <c r="Q70" s="392"/>
      <c r="R70" s="392"/>
      <c r="S70" s="259"/>
      <c r="T70" s="259"/>
      <c r="U70" s="259"/>
    </row>
    <row r="71" spans="1:21" ht="15.75" customHeight="1">
      <c r="A71" s="574"/>
      <c r="B71" s="580" t="s">
        <v>1499</v>
      </c>
      <c r="C71" s="325"/>
      <c r="D71" s="259"/>
      <c r="E71" s="325"/>
      <c r="F71" s="325"/>
      <c r="G71" s="260"/>
      <c r="H71" s="397"/>
      <c r="I71" s="395"/>
      <c r="J71" s="392"/>
      <c r="K71" s="395"/>
      <c r="L71" s="392"/>
      <c r="M71" s="395"/>
      <c r="N71" s="392"/>
      <c r="O71" s="392"/>
      <c r="P71" s="393"/>
      <c r="Q71" s="392"/>
      <c r="R71" s="392"/>
      <c r="S71" s="259"/>
      <c r="T71" s="259"/>
      <c r="U71" s="259"/>
    </row>
    <row r="72" spans="1:21" ht="15.75" customHeight="1">
      <c r="A72" s="574"/>
      <c r="B72" s="581"/>
      <c r="C72" s="325"/>
      <c r="D72" s="259"/>
      <c r="E72" s="325"/>
      <c r="F72" s="325"/>
      <c r="G72" s="260"/>
      <c r="H72" s="397"/>
      <c r="I72" s="395"/>
      <c r="J72" s="392"/>
      <c r="K72" s="395"/>
      <c r="L72" s="392"/>
      <c r="M72" s="395"/>
      <c r="N72" s="392"/>
      <c r="O72" s="392"/>
      <c r="P72" s="393"/>
      <c r="Q72" s="392"/>
      <c r="R72" s="392"/>
      <c r="S72" s="259"/>
      <c r="T72" s="259"/>
      <c r="U72" s="259"/>
    </row>
    <row r="73" spans="1:21" ht="15.75">
      <c r="A73" s="574"/>
      <c r="B73" s="582"/>
      <c r="C73" s="325"/>
      <c r="D73" s="259"/>
      <c r="E73" s="325"/>
      <c r="F73" s="325"/>
      <c r="G73" s="260"/>
      <c r="H73" s="397"/>
      <c r="I73" s="395"/>
      <c r="J73" s="392"/>
      <c r="K73" s="395"/>
      <c r="L73" s="392"/>
      <c r="M73" s="395"/>
      <c r="N73" s="392"/>
      <c r="O73" s="392"/>
      <c r="P73" s="393"/>
      <c r="Q73" s="392"/>
      <c r="R73" s="392"/>
      <c r="S73" s="259"/>
      <c r="T73" s="259"/>
      <c r="U73" s="259"/>
    </row>
    <row r="74" spans="1:21" s="271" customFormat="1" ht="15.75">
      <c r="A74" s="303"/>
      <c r="B74" s="304"/>
      <c r="C74" s="303" t="s">
        <v>101</v>
      </c>
      <c r="D74" s="304"/>
      <c r="E74" s="304"/>
      <c r="F74" s="305"/>
      <c r="G74" s="274">
        <f t="shared" ref="G74:O74" si="0">SUM(G17:G73)</f>
        <v>1.9133</v>
      </c>
      <c r="H74" s="274">
        <f t="shared" si="0"/>
        <v>13000</v>
      </c>
      <c r="I74" s="274">
        <f t="shared" si="0"/>
        <v>34.08</v>
      </c>
      <c r="J74" s="274">
        <f t="shared" si="0"/>
        <v>30000</v>
      </c>
      <c r="K74" s="274">
        <f t="shared" si="0"/>
        <v>2.41</v>
      </c>
      <c r="L74" s="274">
        <f t="shared" si="0"/>
        <v>36500</v>
      </c>
      <c r="M74" s="274">
        <f t="shared" si="0"/>
        <v>1.25</v>
      </c>
      <c r="N74" s="274">
        <f t="shared" si="0"/>
        <v>125820</v>
      </c>
      <c r="O74" s="274">
        <f t="shared" si="0"/>
        <v>9</v>
      </c>
      <c r="P74" s="274">
        <f>SUM(P9:P73)</f>
        <v>210920</v>
      </c>
      <c r="Q74" s="275"/>
      <c r="R74" s="275"/>
      <c r="S74" s="275"/>
      <c r="T74" s="275"/>
      <c r="U74" s="275"/>
    </row>
    <row r="75" spans="1:21" ht="15.75">
      <c r="A75" s="271"/>
      <c r="B75" s="271"/>
      <c r="C75" s="271"/>
      <c r="D75" s="271"/>
      <c r="E75" s="270"/>
      <c r="F75" s="271"/>
      <c r="G75" s="271"/>
      <c r="S75" s="276"/>
      <c r="T75" s="276"/>
      <c r="U75" s="277"/>
    </row>
    <row r="76" spans="1:21" ht="15.75">
      <c r="E76" s="270"/>
      <c r="S76" s="276"/>
      <c r="T76" s="276"/>
    </row>
    <row r="77" spans="1:21" ht="15.75">
      <c r="E77" s="270"/>
      <c r="S77" s="276"/>
      <c r="T77" s="276"/>
    </row>
    <row r="78" spans="1:21" ht="15.75">
      <c r="E78" s="270"/>
      <c r="S78" s="276"/>
      <c r="T78" s="276"/>
    </row>
    <row r="79" spans="1:21" ht="15.75">
      <c r="E79" s="270"/>
      <c r="S79" s="276"/>
      <c r="T79" s="276"/>
    </row>
    <row r="80" spans="1:21" ht="15.75">
      <c r="E80" s="270"/>
      <c r="S80" s="276"/>
      <c r="T80" s="276"/>
    </row>
    <row r="81" spans="5:20" ht="15.75">
      <c r="E81" s="270"/>
      <c r="S81" s="276"/>
      <c r="T81" s="276"/>
    </row>
    <row r="82" spans="5:20" ht="15.75">
      <c r="E82" s="270"/>
      <c r="S82" s="276"/>
      <c r="T82" s="276"/>
    </row>
    <row r="83" spans="5:20" ht="15.75">
      <c r="E83" s="270"/>
      <c r="S83" s="276"/>
      <c r="T83" s="276"/>
    </row>
    <row r="84" spans="5:20" ht="15.75">
      <c r="E84" s="270"/>
      <c r="S84" s="276"/>
      <c r="T84" s="276"/>
    </row>
    <row r="85" spans="5:20" ht="15.75">
      <c r="E85" s="270"/>
      <c r="S85" s="276"/>
      <c r="T85" s="276"/>
    </row>
    <row r="86" spans="5:20" ht="15.75">
      <c r="E86" s="270"/>
      <c r="S86" s="278"/>
      <c r="T86" s="278"/>
    </row>
    <row r="87" spans="5:20" ht="15.75">
      <c r="E87" s="270"/>
      <c r="S87" s="276"/>
      <c r="T87" s="276"/>
    </row>
    <row r="88" spans="5:20" ht="15.75">
      <c r="E88" s="270"/>
      <c r="S88" s="276"/>
      <c r="T88" s="276"/>
    </row>
    <row r="89" spans="5:20" ht="15.75">
      <c r="E89" s="270"/>
      <c r="S89" s="276"/>
      <c r="T89" s="276"/>
    </row>
    <row r="90" spans="5:20" ht="15.75">
      <c r="E90" s="270"/>
      <c r="S90" s="276"/>
      <c r="T90" s="276"/>
    </row>
    <row r="91" spans="5:20" ht="15.75">
      <c r="E91" s="270"/>
      <c r="S91" s="276"/>
      <c r="T91" s="276"/>
    </row>
    <row r="92" spans="5:20" ht="15.75">
      <c r="E92" s="270"/>
      <c r="S92" s="276"/>
      <c r="T92" s="276"/>
    </row>
    <row r="93" spans="5:20" ht="15.75">
      <c r="E93" s="270"/>
      <c r="S93" s="276"/>
      <c r="T93" s="276"/>
    </row>
    <row r="94" spans="5:20" ht="15.75">
      <c r="E94" s="270"/>
      <c r="S94" s="276"/>
      <c r="T94" s="276"/>
    </row>
    <row r="95" spans="5:20" ht="15.75">
      <c r="E95" s="270"/>
      <c r="S95" s="276"/>
      <c r="T95" s="276"/>
    </row>
    <row r="96" spans="5:20" ht="15.75">
      <c r="E96" s="270"/>
      <c r="S96" s="276"/>
      <c r="T96" s="276"/>
    </row>
    <row r="97" spans="5:20" ht="15.75">
      <c r="E97" s="270"/>
      <c r="S97" s="276"/>
      <c r="T97" s="276"/>
    </row>
    <row r="98" spans="5:20" ht="15.75">
      <c r="E98" s="270"/>
      <c r="S98" s="278"/>
      <c r="T98" s="278"/>
    </row>
    <row r="99" spans="5:20" ht="15.75">
      <c r="E99" s="270"/>
      <c r="S99" s="276"/>
      <c r="T99" s="276"/>
    </row>
    <row r="100" spans="5:20" ht="15.75">
      <c r="E100" s="270"/>
      <c r="S100" s="276"/>
      <c r="T100" s="276"/>
    </row>
    <row r="101" spans="5:20" ht="15.75">
      <c r="E101" s="270"/>
      <c r="S101" s="276"/>
      <c r="T101" s="276"/>
    </row>
    <row r="102" spans="5:20" ht="15.75">
      <c r="E102" s="270"/>
      <c r="S102" s="276"/>
      <c r="T102" s="276"/>
    </row>
    <row r="103" spans="5:20" ht="15.75">
      <c r="E103" s="270"/>
      <c r="S103" s="276"/>
      <c r="T103" s="276"/>
    </row>
    <row r="104" spans="5:20" ht="15.75">
      <c r="E104" s="270"/>
      <c r="S104" s="276"/>
      <c r="T104" s="276"/>
    </row>
    <row r="105" spans="5:20" ht="15.75">
      <c r="E105" s="270"/>
      <c r="S105" s="276"/>
      <c r="T105" s="276"/>
    </row>
    <row r="106" spans="5:20" ht="15.75">
      <c r="E106" s="270"/>
      <c r="S106" s="276"/>
      <c r="T106" s="276"/>
    </row>
    <row r="107" spans="5:20" ht="15.75">
      <c r="E107" s="270"/>
      <c r="S107" s="278"/>
      <c r="T107" s="278"/>
    </row>
    <row r="108" spans="5:20" ht="15.75">
      <c r="E108" s="270"/>
      <c r="S108" s="276"/>
      <c r="T108" s="276"/>
    </row>
    <row r="109" spans="5:20" ht="15.75">
      <c r="E109" s="270"/>
      <c r="S109" s="276"/>
      <c r="T109" s="276"/>
    </row>
    <row r="110" spans="5:20">
      <c r="S110" s="276"/>
      <c r="T110" s="276"/>
    </row>
    <row r="111" spans="5:20">
      <c r="S111" s="276"/>
      <c r="T111" s="276"/>
    </row>
    <row r="112" spans="5:20">
      <c r="S112" s="276"/>
      <c r="T112" s="276"/>
    </row>
    <row r="113" spans="5:20">
      <c r="S113" s="276"/>
      <c r="T113" s="276"/>
    </row>
    <row r="114" spans="5:20">
      <c r="S114" s="276"/>
      <c r="T114" s="276"/>
    </row>
    <row r="115" spans="5:20" ht="15.75">
      <c r="S115" s="278"/>
      <c r="T115" s="278"/>
    </row>
    <row r="116" spans="5:20">
      <c r="S116" s="276"/>
      <c r="T116" s="276"/>
    </row>
    <row r="117" spans="5:20">
      <c r="S117" s="276"/>
      <c r="T117" s="276"/>
    </row>
    <row r="118" spans="5:20">
      <c r="S118" s="276"/>
      <c r="T118" s="276"/>
    </row>
    <row r="119" spans="5:20">
      <c r="S119" s="276"/>
      <c r="T119" s="276"/>
    </row>
    <row r="120" spans="5:20">
      <c r="S120" s="276"/>
      <c r="T120" s="276"/>
    </row>
    <row r="121" spans="5:20">
      <c r="S121" s="276"/>
      <c r="T121" s="276"/>
    </row>
    <row r="125" spans="5:20">
      <c r="E125" s="262"/>
      <c r="S125" s="273"/>
      <c r="T125" s="273"/>
    </row>
    <row r="126" spans="5:20">
      <c r="E126" s="262"/>
      <c r="S126" s="273"/>
      <c r="T126" s="273"/>
    </row>
    <row r="127" spans="5:20">
      <c r="E127" s="262"/>
      <c r="S127" s="273"/>
      <c r="T127" s="273"/>
    </row>
    <row r="128" spans="5:20">
      <c r="E128" s="262"/>
      <c r="S128" s="273"/>
      <c r="T128" s="273"/>
    </row>
    <row r="129" spans="5:20">
      <c r="E129" s="262"/>
      <c r="S129" s="273"/>
      <c r="T129" s="273"/>
    </row>
    <row r="130" spans="5:20">
      <c r="E130" s="262"/>
      <c r="S130" s="273"/>
      <c r="T130" s="273"/>
    </row>
    <row r="131" spans="5:20">
      <c r="E131" s="262"/>
      <c r="S131" s="273"/>
      <c r="T131" s="273"/>
    </row>
    <row r="132" spans="5:20">
      <c r="E132" s="262"/>
      <c r="S132" s="273"/>
      <c r="T132" s="273"/>
    </row>
    <row r="133" spans="5:20">
      <c r="E133" s="262"/>
      <c r="S133" s="273"/>
      <c r="T133" s="273"/>
    </row>
    <row r="134" spans="5:20">
      <c r="E134" s="262"/>
      <c r="S134" s="273"/>
      <c r="T134" s="273"/>
    </row>
    <row r="135" spans="5:20">
      <c r="E135" s="262"/>
      <c r="S135" s="273"/>
      <c r="T135" s="273"/>
    </row>
    <row r="136" spans="5:20">
      <c r="E136" s="262"/>
      <c r="S136" s="273"/>
      <c r="T136" s="273"/>
    </row>
    <row r="137" spans="5:20">
      <c r="E137" s="262"/>
      <c r="S137" s="273"/>
      <c r="T137" s="273"/>
    </row>
    <row r="138" spans="5:20">
      <c r="E138" s="262"/>
      <c r="S138" s="273"/>
      <c r="T138" s="273"/>
    </row>
    <row r="139" spans="5:20">
      <c r="E139" s="262"/>
      <c r="S139" s="273"/>
      <c r="T139" s="273"/>
    </row>
    <row r="140" spans="5:20">
      <c r="E140" s="262"/>
      <c r="S140" s="273"/>
      <c r="T140" s="273"/>
    </row>
    <row r="141" spans="5:20">
      <c r="E141" s="262"/>
      <c r="S141" s="273"/>
      <c r="T141" s="273"/>
    </row>
    <row r="142" spans="5:20">
      <c r="E142" s="262"/>
      <c r="S142" s="273"/>
      <c r="T142" s="273"/>
    </row>
    <row r="143" spans="5:20">
      <c r="E143" s="262"/>
      <c r="S143" s="273"/>
      <c r="T143" s="273"/>
    </row>
    <row r="144" spans="5:20">
      <c r="E144" s="262"/>
      <c r="S144" s="273"/>
      <c r="T144" s="273"/>
    </row>
    <row r="145" spans="5:20">
      <c r="E145" s="262"/>
      <c r="S145" s="273"/>
      <c r="T145" s="273"/>
    </row>
    <row r="146" spans="5:20">
      <c r="E146" s="262"/>
      <c r="S146" s="273"/>
      <c r="T146" s="273"/>
    </row>
    <row r="147" spans="5:20">
      <c r="E147" s="262"/>
      <c r="S147" s="273"/>
      <c r="T147" s="273"/>
    </row>
    <row r="148" spans="5:20">
      <c r="E148" s="262"/>
      <c r="S148" s="273"/>
      <c r="T148" s="273"/>
    </row>
    <row r="149" spans="5:20">
      <c r="E149" s="262"/>
      <c r="S149" s="273"/>
      <c r="T149" s="273"/>
    </row>
    <row r="150" spans="5:20">
      <c r="E150" s="262"/>
      <c r="S150" s="273"/>
      <c r="T150" s="273"/>
    </row>
    <row r="151" spans="5:20">
      <c r="E151" s="262"/>
      <c r="S151" s="273"/>
      <c r="T151" s="273"/>
    </row>
    <row r="152" spans="5:20">
      <c r="E152" s="262"/>
      <c r="S152" s="273"/>
      <c r="T152" s="273"/>
    </row>
    <row r="153" spans="5:20">
      <c r="E153" s="262"/>
      <c r="S153" s="273"/>
      <c r="T153" s="273"/>
    </row>
    <row r="154" spans="5:20">
      <c r="E154" s="262"/>
    </row>
    <row r="155" spans="5:20">
      <c r="E155" s="262"/>
    </row>
    <row r="156" spans="5:20">
      <c r="E156" s="262"/>
    </row>
    <row r="157" spans="5:20">
      <c r="E157" s="262"/>
    </row>
    <row r="158" spans="5:20">
      <c r="E158" s="262"/>
    </row>
    <row r="159" spans="5:20">
      <c r="E159" s="262"/>
    </row>
    <row r="160" spans="5:20">
      <c r="E160" s="262"/>
    </row>
    <row r="161" spans="5:5">
      <c r="E161" s="262"/>
    </row>
    <row r="162" spans="5:5">
      <c r="E162" s="262"/>
    </row>
    <row r="163" spans="5:5">
      <c r="E163" s="262"/>
    </row>
    <row r="164" spans="5:5">
      <c r="E164" s="262"/>
    </row>
    <row r="165" spans="5:5">
      <c r="E165" s="262"/>
    </row>
    <row r="166" spans="5:5">
      <c r="E166" s="262"/>
    </row>
    <row r="167" spans="5:5">
      <c r="E167" s="262"/>
    </row>
    <row r="168" spans="5:5">
      <c r="E168" s="262"/>
    </row>
    <row r="169" spans="5:5">
      <c r="E169" s="262"/>
    </row>
    <row r="170" spans="5:5">
      <c r="E170" s="262"/>
    </row>
    <row r="171" spans="5:5">
      <c r="E171" s="262"/>
    </row>
    <row r="172" spans="5:5">
      <c r="E172" s="262"/>
    </row>
    <row r="173" spans="5:5">
      <c r="E173" s="262"/>
    </row>
    <row r="174" spans="5:5">
      <c r="E174" s="262"/>
    </row>
    <row r="175" spans="5:5">
      <c r="E175" s="262"/>
    </row>
    <row r="176" spans="5:5">
      <c r="E176" s="262"/>
    </row>
    <row r="177" spans="5:5">
      <c r="E177" s="262"/>
    </row>
    <row r="178" spans="5:5">
      <c r="E178" s="262"/>
    </row>
    <row r="179" spans="5:5">
      <c r="E179" s="262"/>
    </row>
    <row r="180" spans="5:5">
      <c r="E180" s="262"/>
    </row>
    <row r="181" spans="5:5">
      <c r="E181" s="262"/>
    </row>
    <row r="182" spans="5:5">
      <c r="E182" s="262"/>
    </row>
    <row r="183" spans="5:5">
      <c r="E183" s="262"/>
    </row>
    <row r="184" spans="5:5">
      <c r="E184" s="262"/>
    </row>
    <row r="185" spans="5:5">
      <c r="E185" s="262"/>
    </row>
    <row r="186" spans="5:5">
      <c r="E186" s="262"/>
    </row>
    <row r="187" spans="5:5">
      <c r="E187" s="262"/>
    </row>
    <row r="188" spans="5:5">
      <c r="E188" s="262"/>
    </row>
    <row r="189" spans="5:5">
      <c r="E189" s="262"/>
    </row>
    <row r="190" spans="5:5">
      <c r="E190" s="262"/>
    </row>
    <row r="191" spans="5:5">
      <c r="E191" s="262"/>
    </row>
    <row r="192" spans="5:5">
      <c r="E192" s="262"/>
    </row>
    <row r="193" spans="5:5">
      <c r="E193" s="262"/>
    </row>
  </sheetData>
  <mergeCells count="34">
    <mergeCell ref="A5:A7"/>
    <mergeCell ref="A43:A73"/>
    <mergeCell ref="A17:A42"/>
    <mergeCell ref="B23:B28"/>
    <mergeCell ref="B29:B33"/>
    <mergeCell ref="B34:B37"/>
    <mergeCell ref="B38:B42"/>
    <mergeCell ref="B43:B48"/>
    <mergeCell ref="B9:B16"/>
    <mergeCell ref="A9:A16"/>
    <mergeCell ref="B49:B51"/>
    <mergeCell ref="B52:B55"/>
    <mergeCell ref="G6:H6"/>
    <mergeCell ref="I6:J6"/>
    <mergeCell ref="B68:B70"/>
    <mergeCell ref="B64:B67"/>
    <mergeCell ref="B71:B73"/>
    <mergeCell ref="B17:B22"/>
    <mergeCell ref="K6:L6"/>
    <mergeCell ref="M6:N6"/>
    <mergeCell ref="B56:B59"/>
    <mergeCell ref="B60:B63"/>
    <mergeCell ref="U5:U7"/>
    <mergeCell ref="O5:P6"/>
    <mergeCell ref="T5:T7"/>
    <mergeCell ref="B5:B7"/>
    <mergeCell ref="Q5:Q7"/>
    <mergeCell ref="R5:R7"/>
    <mergeCell ref="F5:F7"/>
    <mergeCell ref="E5:E7"/>
    <mergeCell ref="G5:N5"/>
    <mergeCell ref="S5:S7"/>
    <mergeCell ref="C5:C7"/>
    <mergeCell ref="D5:D7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25" right="0.25" top="0.75" bottom="0.75" header="0.3" footer="0.3"/>
  <pageSetup firstPageNumber="15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U55"/>
  <sheetViews>
    <sheetView topLeftCell="E1" workbookViewId="0">
      <pane ySplit="6" topLeftCell="A7" activePane="bottomLeft" state="frozen"/>
      <selection activeCell="O6" sqref="O6"/>
      <selection pane="bottomLeft" activeCell="E11" sqref="E11"/>
    </sheetView>
  </sheetViews>
  <sheetFormatPr baseColWidth="10" defaultRowHeight="15"/>
  <cols>
    <col min="1" max="1" width="40" customWidth="1"/>
    <col min="2" max="2" width="21.7109375" customWidth="1"/>
    <col min="3" max="3" width="30.5703125" customWidth="1"/>
    <col min="4" max="6" width="27.42578125" customWidth="1"/>
    <col min="7" max="7" width="15.28515625" customWidth="1"/>
    <col min="8" max="8" width="12.140625" style="240" bestFit="1" customWidth="1"/>
    <col min="9" max="9" width="15.28515625" customWidth="1"/>
    <col min="10" max="10" width="18.85546875" style="240" customWidth="1"/>
    <col min="12" max="12" width="13.7109375" style="240" bestFit="1" customWidth="1"/>
    <col min="14" max="14" width="13.7109375" style="240" bestFit="1" customWidth="1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95"/>
      <c r="C1" s="295"/>
      <c r="D1" s="295"/>
      <c r="E1" s="295"/>
      <c r="F1" s="295"/>
      <c r="G1" s="295" t="s">
        <v>497</v>
      </c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ht="18.75">
      <c r="A2" s="337" t="s">
        <v>1368</v>
      </c>
      <c r="B2" s="295"/>
      <c r="C2" s="295"/>
      <c r="D2" s="295"/>
      <c r="E2" s="295"/>
      <c r="F2" s="295"/>
      <c r="G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>
      <c r="A3" s="586" t="s">
        <v>1370</v>
      </c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</row>
    <row r="4" spans="1:21" ht="15" customHeight="1">
      <c r="A4" s="577" t="s">
        <v>100</v>
      </c>
      <c r="B4" s="547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77" t="s">
        <v>103</v>
      </c>
      <c r="H4" s="577"/>
      <c r="I4" s="577"/>
      <c r="J4" s="577"/>
      <c r="K4" s="577"/>
      <c r="L4" s="577"/>
      <c r="M4" s="577"/>
      <c r="N4" s="577"/>
      <c r="O4" s="578" t="s">
        <v>104</v>
      </c>
      <c r="P4" s="578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>
      <c r="A5" s="577"/>
      <c r="B5" s="545"/>
      <c r="C5" s="558"/>
      <c r="D5" s="558"/>
      <c r="E5" s="567"/>
      <c r="F5" s="558"/>
      <c r="G5" s="577" t="s">
        <v>107</v>
      </c>
      <c r="H5" s="577"/>
      <c r="I5" s="577" t="s">
        <v>108</v>
      </c>
      <c r="J5" s="577"/>
      <c r="K5" s="577" t="s">
        <v>109</v>
      </c>
      <c r="L5" s="577"/>
      <c r="M5" s="577" t="s">
        <v>110</v>
      </c>
      <c r="N5" s="577"/>
      <c r="O5" s="578"/>
      <c r="P5" s="578"/>
      <c r="Q5" s="545"/>
      <c r="R5" s="545"/>
      <c r="S5" s="545"/>
      <c r="T5" s="545"/>
      <c r="U5" s="564"/>
    </row>
    <row r="6" spans="1:21" ht="25.5">
      <c r="A6" s="577"/>
      <c r="B6" s="546"/>
      <c r="C6" s="559"/>
      <c r="D6" s="559"/>
      <c r="E6" s="568"/>
      <c r="F6" s="559"/>
      <c r="G6" s="251" t="s">
        <v>111</v>
      </c>
      <c r="H6" s="238" t="s">
        <v>12</v>
      </c>
      <c r="I6" s="251" t="s">
        <v>111</v>
      </c>
      <c r="J6" s="238" t="s">
        <v>12</v>
      </c>
      <c r="K6" s="251" t="s">
        <v>111</v>
      </c>
      <c r="L6" s="238" t="s">
        <v>12</v>
      </c>
      <c r="M6" s="251" t="s">
        <v>111</v>
      </c>
      <c r="N6" s="238" t="s">
        <v>12</v>
      </c>
      <c r="O6" s="251" t="s">
        <v>111</v>
      </c>
      <c r="P6" s="238" t="s">
        <v>12</v>
      </c>
      <c r="Q6" s="546"/>
      <c r="R6" s="546"/>
      <c r="S6" s="546"/>
      <c r="T6" s="546"/>
      <c r="U6" s="565"/>
    </row>
    <row r="7" spans="1:21" ht="15.75">
      <c r="A7" s="573" t="s">
        <v>1404</v>
      </c>
      <c r="B7" s="573" t="s">
        <v>1405</v>
      </c>
      <c r="C7" s="346"/>
      <c r="D7" s="346"/>
      <c r="E7" s="415"/>
      <c r="F7" s="259"/>
      <c r="G7" s="260"/>
      <c r="H7" s="236"/>
      <c r="I7" s="260"/>
      <c r="J7" s="236"/>
      <c r="K7" s="260"/>
      <c r="L7" s="236"/>
      <c r="M7" s="260"/>
      <c r="N7" s="236"/>
      <c r="O7" s="259"/>
      <c r="P7" s="236"/>
      <c r="Q7" s="259"/>
      <c r="R7" s="259"/>
      <c r="S7" s="259"/>
      <c r="T7" s="259"/>
      <c r="U7" s="259"/>
    </row>
    <row r="8" spans="1:21" ht="15.75">
      <c r="A8" s="574"/>
      <c r="B8" s="574"/>
      <c r="C8" s="346"/>
      <c r="D8" s="346"/>
      <c r="E8" s="415"/>
      <c r="F8" s="259"/>
      <c r="G8" s="260"/>
      <c r="H8" s="236"/>
      <c r="I8" s="260"/>
      <c r="J8" s="236"/>
      <c r="K8" s="260"/>
      <c r="L8" s="236"/>
      <c r="M8" s="260"/>
      <c r="N8" s="236"/>
      <c r="O8" s="259"/>
      <c r="P8" s="236"/>
      <c r="Q8" s="259"/>
      <c r="R8" s="259"/>
      <c r="S8" s="259"/>
      <c r="T8" s="259"/>
      <c r="U8" s="259"/>
    </row>
    <row r="9" spans="1:21" ht="15.75">
      <c r="A9" s="574"/>
      <c r="B9" s="574"/>
      <c r="C9" s="346"/>
      <c r="D9" s="346"/>
      <c r="E9" s="415"/>
      <c r="F9" s="259"/>
      <c r="G9" s="260"/>
      <c r="H9" s="236"/>
      <c r="I9" s="260"/>
      <c r="J9" s="236"/>
      <c r="K9" s="260"/>
      <c r="L9" s="236"/>
      <c r="M9" s="260"/>
      <c r="N9" s="236"/>
      <c r="O9" s="259"/>
      <c r="P9" s="236"/>
      <c r="Q9" s="259"/>
      <c r="R9" s="259"/>
      <c r="S9" s="259"/>
      <c r="T9" s="259"/>
      <c r="U9" s="259"/>
    </row>
    <row r="10" spans="1:21" ht="15.75">
      <c r="A10" s="574"/>
      <c r="B10" s="574"/>
      <c r="C10" s="346"/>
      <c r="D10" s="346"/>
      <c r="E10" s="415"/>
      <c r="F10" s="259"/>
      <c r="G10" s="260"/>
      <c r="H10" s="236"/>
      <c r="I10" s="260"/>
      <c r="J10" s="236"/>
      <c r="K10" s="260"/>
      <c r="L10" s="236"/>
      <c r="M10" s="260"/>
      <c r="N10" s="236"/>
      <c r="O10" s="259"/>
      <c r="P10" s="236"/>
      <c r="Q10" s="259"/>
      <c r="R10" s="259"/>
      <c r="S10" s="259"/>
      <c r="T10" s="259"/>
      <c r="U10" s="259"/>
    </row>
    <row r="11" spans="1:21" ht="15.75">
      <c r="A11" s="574"/>
      <c r="B11" s="574"/>
      <c r="C11" s="346"/>
      <c r="D11" s="346"/>
      <c r="E11" s="415"/>
      <c r="F11" s="259"/>
      <c r="G11" s="260"/>
      <c r="H11" s="236"/>
      <c r="I11" s="260"/>
      <c r="J11" s="236"/>
      <c r="K11" s="260"/>
      <c r="L11" s="236"/>
      <c r="M11" s="260"/>
      <c r="N11" s="236"/>
      <c r="O11" s="259"/>
      <c r="P11" s="236"/>
      <c r="Q11" s="259"/>
      <c r="R11" s="259"/>
      <c r="S11" s="259"/>
      <c r="T11" s="259"/>
      <c r="U11" s="259"/>
    </row>
    <row r="12" spans="1:21" ht="15.75">
      <c r="A12" s="574"/>
      <c r="B12" s="574"/>
      <c r="C12" s="346"/>
      <c r="D12" s="346"/>
      <c r="E12" s="415"/>
      <c r="F12" s="259"/>
      <c r="G12" s="260"/>
      <c r="H12" s="236"/>
      <c r="I12" s="260"/>
      <c r="J12" s="236"/>
      <c r="K12" s="260"/>
      <c r="L12" s="236"/>
      <c r="M12" s="260"/>
      <c r="N12" s="236"/>
      <c r="O12" s="259"/>
      <c r="P12" s="236"/>
      <c r="Q12" s="259"/>
      <c r="R12" s="259"/>
      <c r="S12" s="259"/>
      <c r="T12" s="259"/>
      <c r="U12" s="259"/>
    </row>
    <row r="13" spans="1:21" ht="15.75">
      <c r="A13" s="574"/>
      <c r="B13" s="574"/>
      <c r="C13" s="346"/>
      <c r="D13" s="346"/>
      <c r="E13" s="415"/>
      <c r="F13" s="259"/>
      <c r="G13" s="260"/>
      <c r="H13" s="236"/>
      <c r="I13" s="260"/>
      <c r="J13" s="236"/>
      <c r="K13" s="260"/>
      <c r="L13" s="236"/>
      <c r="M13" s="260"/>
      <c r="N13" s="236"/>
      <c r="O13" s="259"/>
      <c r="P13" s="236"/>
      <c r="Q13" s="259"/>
      <c r="R13" s="259"/>
      <c r="S13" s="259"/>
      <c r="T13" s="259"/>
      <c r="U13" s="259"/>
    </row>
    <row r="14" spans="1:21" ht="15.75">
      <c r="A14" s="574"/>
      <c r="B14" s="574"/>
      <c r="C14" s="346"/>
      <c r="D14" s="346"/>
      <c r="E14" s="415"/>
      <c r="F14" s="259"/>
      <c r="G14" s="260"/>
      <c r="H14" s="236"/>
      <c r="I14" s="260"/>
      <c r="J14" s="236"/>
      <c r="K14" s="260"/>
      <c r="L14" s="236"/>
      <c r="M14" s="260"/>
      <c r="N14" s="236"/>
      <c r="O14" s="259"/>
      <c r="P14" s="236"/>
      <c r="Q14" s="259"/>
      <c r="R14" s="259"/>
      <c r="S14" s="259"/>
      <c r="T14" s="259"/>
      <c r="U14" s="259"/>
    </row>
    <row r="15" spans="1:21" ht="15.75">
      <c r="A15" s="574"/>
      <c r="B15" s="574"/>
      <c r="C15" s="346"/>
      <c r="D15" s="346"/>
      <c r="E15" s="415"/>
      <c r="F15" s="259"/>
      <c r="G15" s="260"/>
      <c r="H15" s="236"/>
      <c r="I15" s="260"/>
      <c r="J15" s="236"/>
      <c r="K15" s="260"/>
      <c r="L15" s="236"/>
      <c r="M15" s="260"/>
      <c r="N15" s="236"/>
      <c r="O15" s="259"/>
      <c r="P15" s="236"/>
      <c r="Q15" s="259"/>
      <c r="R15" s="259"/>
      <c r="S15" s="259"/>
      <c r="T15" s="259"/>
      <c r="U15" s="259"/>
    </row>
    <row r="16" spans="1:21" ht="15.75">
      <c r="A16" s="574"/>
      <c r="B16" s="574"/>
      <c r="C16" s="346"/>
      <c r="D16" s="346"/>
      <c r="E16" s="415"/>
      <c r="F16" s="264"/>
      <c r="G16" s="264"/>
      <c r="H16" s="281"/>
      <c r="I16" s="264"/>
      <c r="J16" s="281"/>
      <c r="K16" s="264"/>
      <c r="L16" s="281"/>
      <c r="M16" s="264"/>
      <c r="N16" s="281"/>
      <c r="O16" s="264"/>
      <c r="P16" s="281"/>
      <c r="Q16" s="264"/>
      <c r="R16" s="264"/>
      <c r="S16" s="264"/>
      <c r="T16" s="264"/>
      <c r="U16" s="264"/>
    </row>
    <row r="17" spans="1:21" ht="15.75">
      <c r="A17" s="574"/>
      <c r="B17" s="574"/>
      <c r="C17" s="346"/>
      <c r="D17" s="346"/>
      <c r="E17" s="415"/>
      <c r="F17" s="259"/>
      <c r="G17" s="259"/>
      <c r="H17" s="236"/>
      <c r="I17" s="259"/>
      <c r="J17" s="236"/>
      <c r="K17" s="259"/>
      <c r="L17" s="236"/>
      <c r="M17" s="259"/>
      <c r="N17" s="236"/>
      <c r="O17" s="259"/>
      <c r="P17" s="236"/>
      <c r="Q17" s="282"/>
      <c r="R17" s="282"/>
      <c r="S17" s="282"/>
      <c r="T17" s="259"/>
      <c r="U17" s="283"/>
    </row>
    <row r="18" spans="1:21" ht="15.75">
      <c r="A18" s="574"/>
      <c r="B18" s="574"/>
      <c r="C18" s="346"/>
      <c r="D18" s="346"/>
      <c r="E18" s="415"/>
      <c r="F18" s="264"/>
      <c r="G18" s="264"/>
      <c r="H18" s="281"/>
      <c r="I18" s="264"/>
      <c r="J18" s="281"/>
      <c r="K18" s="264"/>
      <c r="L18" s="281"/>
      <c r="M18" s="264"/>
      <c r="N18" s="281"/>
      <c r="O18" s="264"/>
      <c r="P18" s="281"/>
      <c r="Q18" s="264"/>
      <c r="R18" s="264"/>
      <c r="S18" s="264"/>
      <c r="T18" s="264"/>
      <c r="U18" s="264"/>
    </row>
    <row r="19" spans="1:21" ht="15.75">
      <c r="A19" s="575"/>
      <c r="B19" s="575"/>
      <c r="C19" s="346"/>
      <c r="D19" s="346"/>
      <c r="E19" s="415"/>
      <c r="F19" s="259"/>
      <c r="G19" s="260"/>
      <c r="H19" s="236"/>
      <c r="I19" s="260"/>
      <c r="J19" s="236"/>
      <c r="K19" s="260"/>
      <c r="L19" s="236"/>
      <c r="M19" s="259"/>
      <c r="N19" s="236"/>
      <c r="O19" s="259"/>
      <c r="P19" s="236"/>
      <c r="Q19" s="259"/>
      <c r="R19" s="259"/>
      <c r="S19" s="259"/>
      <c r="T19" s="259"/>
      <c r="U19" s="259"/>
    </row>
    <row r="20" spans="1:21" ht="15.75">
      <c r="A20" s="303"/>
      <c r="B20" s="304"/>
      <c r="C20" s="303" t="s">
        <v>1406</v>
      </c>
      <c r="D20" s="304"/>
      <c r="E20" s="304"/>
      <c r="F20" s="305"/>
      <c r="G20" s="274">
        <f t="shared" ref="G20:P20" si="0">SUM(G7:G19)</f>
        <v>0</v>
      </c>
      <c r="H20" s="284">
        <f t="shared" si="0"/>
        <v>0</v>
      </c>
      <c r="I20" s="274">
        <f t="shared" si="0"/>
        <v>0</v>
      </c>
      <c r="J20" s="284">
        <f t="shared" si="0"/>
        <v>0</v>
      </c>
      <c r="K20" s="274">
        <f t="shared" si="0"/>
        <v>0</v>
      </c>
      <c r="L20" s="284">
        <f t="shared" si="0"/>
        <v>0</v>
      </c>
      <c r="M20" s="274">
        <f t="shared" si="0"/>
        <v>0</v>
      </c>
      <c r="N20" s="284">
        <f t="shared" si="0"/>
        <v>0</v>
      </c>
      <c r="O20" s="284">
        <f t="shared" si="0"/>
        <v>0</v>
      </c>
      <c r="P20" s="284">
        <f t="shared" si="0"/>
        <v>0</v>
      </c>
      <c r="Q20" s="275"/>
      <c r="R20" s="275"/>
      <c r="S20" s="275"/>
      <c r="T20" s="275"/>
      <c r="U20" s="275"/>
    </row>
    <row r="25" spans="1:21">
      <c r="H25"/>
      <c r="J25"/>
      <c r="L25"/>
      <c r="N25"/>
      <c r="P25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  <row r="40" spans="8:16">
      <c r="H40"/>
      <c r="J40"/>
      <c r="L40"/>
      <c r="N40"/>
      <c r="P40"/>
    </row>
    <row r="41" spans="8:16">
      <c r="H41"/>
      <c r="J41"/>
      <c r="L41"/>
      <c r="N41"/>
      <c r="P41"/>
    </row>
    <row r="42" spans="8:16">
      <c r="H42"/>
      <c r="J42"/>
      <c r="L42"/>
      <c r="N42"/>
      <c r="P42"/>
    </row>
    <row r="43" spans="8:16">
      <c r="H43"/>
      <c r="J43"/>
      <c r="L43"/>
      <c r="N43"/>
      <c r="P43"/>
    </row>
    <row r="44" spans="8:16">
      <c r="H44"/>
      <c r="J44"/>
      <c r="L44"/>
      <c r="N44"/>
      <c r="P44"/>
    </row>
    <row r="45" spans="8:16">
      <c r="H45"/>
      <c r="J45"/>
      <c r="L45"/>
      <c r="N45"/>
      <c r="P45"/>
    </row>
    <row r="46" spans="8:16">
      <c r="H46"/>
      <c r="J46"/>
      <c r="L46"/>
      <c r="N46"/>
      <c r="P46"/>
    </row>
    <row r="47" spans="8:16">
      <c r="H47"/>
      <c r="J47"/>
      <c r="L47"/>
      <c r="N47"/>
      <c r="P47"/>
    </row>
    <row r="48" spans="8:16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 ht="15.6" customHeight="1">
      <c r="H55"/>
      <c r="J55"/>
      <c r="L55"/>
      <c r="N55"/>
      <c r="P55"/>
    </row>
  </sheetData>
  <mergeCells count="20">
    <mergeCell ref="A3:U3"/>
    <mergeCell ref="R4:R6"/>
    <mergeCell ref="S4:S6"/>
    <mergeCell ref="T4:T6"/>
    <mergeCell ref="U4:U6"/>
    <mergeCell ref="E4:E6"/>
    <mergeCell ref="A4:A6"/>
    <mergeCell ref="B4:B6"/>
    <mergeCell ref="C4:C6"/>
    <mergeCell ref="D4:D6"/>
    <mergeCell ref="F4:F6"/>
    <mergeCell ref="Q4:Q6"/>
    <mergeCell ref="K5:L5"/>
    <mergeCell ref="M5:N5"/>
    <mergeCell ref="I5:J5"/>
    <mergeCell ref="A7:A19"/>
    <mergeCell ref="G5:H5"/>
    <mergeCell ref="B7:B19"/>
    <mergeCell ref="G4:N4"/>
    <mergeCell ref="O4:P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A61"/>
  <sheetViews>
    <sheetView topLeftCell="F1" zoomScale="90" zoomScaleNormal="90" workbookViewId="0">
      <pane ySplit="8" topLeftCell="A23" activePane="bottomLeft" state="frozen"/>
      <selection activeCell="A7" sqref="A7"/>
      <selection pane="bottomLeft" activeCell="C14" sqref="C14"/>
    </sheetView>
  </sheetViews>
  <sheetFormatPr baseColWidth="10" defaultRowHeight="15"/>
  <cols>
    <col min="1" max="1" width="21.7109375" customWidth="1"/>
    <col min="2" max="2" width="41.42578125" customWidth="1"/>
    <col min="3" max="6" width="27.42578125" customWidth="1"/>
    <col min="7" max="7" width="15.28515625" customWidth="1"/>
    <col min="8" max="8" width="13.7109375" style="240" bestFit="1" customWidth="1"/>
    <col min="9" max="9" width="15.28515625" customWidth="1"/>
    <col min="10" max="10" width="18.85546875" style="240" customWidth="1"/>
    <col min="12" max="12" width="12.42578125" style="240" bestFit="1" customWidth="1"/>
    <col min="14" max="14" width="12.140625" style="240" bestFit="1" customWidth="1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7" ht="18.75">
      <c r="G1" s="295" t="s">
        <v>1407</v>
      </c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</row>
    <row r="2" spans="1:27" ht="18.75">
      <c r="A2" s="334" t="s">
        <v>1368</v>
      </c>
      <c r="G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</row>
    <row r="3" spans="1:27" ht="18.75">
      <c r="A3" s="335" t="s">
        <v>1414</v>
      </c>
      <c r="G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</row>
    <row r="4" spans="1:27" ht="18.75">
      <c r="A4" s="335" t="s">
        <v>1875</v>
      </c>
      <c r="G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</row>
    <row r="5" spans="1:27">
      <c r="A5" s="299" t="s">
        <v>1416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</row>
    <row r="6" spans="1:27" ht="15" customHeight="1">
      <c r="A6" s="577" t="s">
        <v>100</v>
      </c>
      <c r="B6" s="547" t="s">
        <v>115</v>
      </c>
      <c r="C6" s="557" t="s">
        <v>89</v>
      </c>
      <c r="D6" s="557" t="s">
        <v>90</v>
      </c>
      <c r="E6" s="566" t="s">
        <v>409</v>
      </c>
      <c r="F6" s="557" t="s">
        <v>91</v>
      </c>
      <c r="G6" s="577" t="s">
        <v>103</v>
      </c>
      <c r="H6" s="577"/>
      <c r="I6" s="577"/>
      <c r="J6" s="577"/>
      <c r="K6" s="577"/>
      <c r="L6" s="577"/>
      <c r="M6" s="577"/>
      <c r="N6" s="577"/>
      <c r="O6" s="578" t="s">
        <v>104</v>
      </c>
      <c r="P6" s="578"/>
      <c r="Q6" s="547" t="s">
        <v>105</v>
      </c>
      <c r="R6" s="547" t="s">
        <v>106</v>
      </c>
      <c r="S6" s="547" t="s">
        <v>113</v>
      </c>
      <c r="T6" s="547" t="s">
        <v>112</v>
      </c>
      <c r="U6" s="563" t="s">
        <v>92</v>
      </c>
    </row>
    <row r="7" spans="1:27">
      <c r="A7" s="577"/>
      <c r="B7" s="545"/>
      <c r="C7" s="558"/>
      <c r="D7" s="558"/>
      <c r="E7" s="567"/>
      <c r="F7" s="558"/>
      <c r="G7" s="577" t="s">
        <v>107</v>
      </c>
      <c r="H7" s="577"/>
      <c r="I7" s="577" t="s">
        <v>108</v>
      </c>
      <c r="J7" s="577"/>
      <c r="K7" s="577" t="s">
        <v>109</v>
      </c>
      <c r="L7" s="577"/>
      <c r="M7" s="577" t="s">
        <v>110</v>
      </c>
      <c r="N7" s="577"/>
      <c r="O7" s="578"/>
      <c r="P7" s="578"/>
      <c r="Q7" s="545"/>
      <c r="R7" s="545"/>
      <c r="S7" s="545"/>
      <c r="T7" s="545"/>
      <c r="U7" s="564"/>
    </row>
    <row r="8" spans="1:27" ht="25.5">
      <c r="A8" s="577"/>
      <c r="B8" s="546"/>
      <c r="C8" s="559"/>
      <c r="D8" s="559"/>
      <c r="E8" s="568"/>
      <c r="F8" s="559"/>
      <c r="G8" s="251" t="s">
        <v>111</v>
      </c>
      <c r="H8" s="238" t="s">
        <v>12</v>
      </c>
      <c r="I8" s="251" t="s">
        <v>111</v>
      </c>
      <c r="J8" s="238" t="s">
        <v>12</v>
      </c>
      <c r="K8" s="251" t="s">
        <v>111</v>
      </c>
      <c r="L8" s="238" t="s">
        <v>12</v>
      </c>
      <c r="M8" s="251" t="s">
        <v>111</v>
      </c>
      <c r="N8" s="238" t="s">
        <v>12</v>
      </c>
      <c r="O8" s="251" t="s">
        <v>111</v>
      </c>
      <c r="P8" s="238" t="s">
        <v>12</v>
      </c>
      <c r="Q8" s="546"/>
      <c r="R8" s="546"/>
      <c r="S8" s="546"/>
      <c r="T8" s="546"/>
      <c r="U8" s="565"/>
    </row>
    <row r="9" spans="1:27" ht="110.25">
      <c r="A9" s="573" t="s">
        <v>1408</v>
      </c>
      <c r="B9" s="573" t="s">
        <v>1409</v>
      </c>
      <c r="C9" s="259" t="s">
        <v>1876</v>
      </c>
      <c r="D9" s="259" t="s">
        <v>1877</v>
      </c>
      <c r="E9" s="259" t="s">
        <v>1532</v>
      </c>
      <c r="F9" s="264" t="s">
        <v>1878</v>
      </c>
      <c r="G9" s="264"/>
      <c r="H9" s="281"/>
      <c r="I9" s="442">
        <v>0.5</v>
      </c>
      <c r="J9" s="281">
        <v>4050</v>
      </c>
      <c r="K9" s="442">
        <v>0.5</v>
      </c>
      <c r="L9" s="281">
        <v>4050</v>
      </c>
      <c r="M9" s="442"/>
      <c r="N9" s="281"/>
      <c r="O9" s="442">
        <v>1</v>
      </c>
      <c r="P9" s="281">
        <v>8100</v>
      </c>
      <c r="Q9" s="264"/>
      <c r="R9" s="264" t="s">
        <v>1533</v>
      </c>
      <c r="S9" s="264" t="s">
        <v>1534</v>
      </c>
      <c r="T9" s="264" t="s">
        <v>1879</v>
      </c>
      <c r="U9" s="70" t="s">
        <v>1880</v>
      </c>
    </row>
    <row r="10" spans="1:27" ht="141.75">
      <c r="A10" s="574"/>
      <c r="B10" s="574"/>
      <c r="C10" s="259" t="s">
        <v>1881</v>
      </c>
      <c r="D10" s="259" t="s">
        <v>1536</v>
      </c>
      <c r="E10" s="259" t="s">
        <v>1535</v>
      </c>
      <c r="F10" s="259" t="s">
        <v>1882</v>
      </c>
      <c r="G10" s="264"/>
      <c r="H10" s="281"/>
      <c r="I10" s="264"/>
      <c r="J10" s="281"/>
      <c r="K10" s="264"/>
      <c r="L10" s="281"/>
      <c r="M10" s="264"/>
      <c r="N10" s="281"/>
      <c r="O10" s="442">
        <v>1</v>
      </c>
      <c r="P10" s="281">
        <v>0</v>
      </c>
      <c r="Q10" s="264"/>
      <c r="R10" s="264" t="s">
        <v>1537</v>
      </c>
      <c r="S10" s="264" t="s">
        <v>1538</v>
      </c>
      <c r="T10" s="264" t="s">
        <v>1539</v>
      </c>
      <c r="U10" s="70" t="s">
        <v>1540</v>
      </c>
    </row>
    <row r="11" spans="1:27" ht="94.5">
      <c r="A11" s="574"/>
      <c r="B11" s="574"/>
      <c r="C11" s="259" t="s">
        <v>1876</v>
      </c>
      <c r="D11" s="259" t="s">
        <v>1542</v>
      </c>
      <c r="E11" s="259" t="s">
        <v>1576</v>
      </c>
      <c r="F11" s="264" t="s">
        <v>1883</v>
      </c>
      <c r="G11" s="264"/>
      <c r="H11" s="281"/>
      <c r="I11" s="264"/>
      <c r="J11" s="281"/>
      <c r="K11" s="264"/>
      <c r="L11" s="281"/>
      <c r="M11" s="264"/>
      <c r="N11" s="281"/>
      <c r="O11" s="442">
        <v>1</v>
      </c>
      <c r="P11" s="281">
        <v>0</v>
      </c>
      <c r="Q11" s="264"/>
      <c r="R11" s="264" t="s">
        <v>1884</v>
      </c>
      <c r="S11" s="264" t="s">
        <v>1543</v>
      </c>
      <c r="T11" s="264" t="s">
        <v>1885</v>
      </c>
      <c r="U11" s="70" t="s">
        <v>1540</v>
      </c>
    </row>
    <row r="12" spans="1:27" ht="15.75">
      <c r="A12" s="574"/>
      <c r="B12" s="574"/>
      <c r="C12" s="259"/>
      <c r="D12" s="259"/>
      <c r="E12" s="259"/>
      <c r="F12" s="264"/>
      <c r="G12" s="264"/>
      <c r="H12" s="281"/>
      <c r="I12" s="264"/>
      <c r="J12" s="281"/>
      <c r="K12" s="264"/>
      <c r="L12" s="281"/>
      <c r="M12" s="264"/>
      <c r="N12" s="281"/>
      <c r="O12" s="264"/>
      <c r="P12" s="281"/>
      <c r="Q12" s="264"/>
      <c r="R12" s="264"/>
      <c r="S12" s="264"/>
      <c r="T12" s="264"/>
      <c r="U12" s="70"/>
    </row>
    <row r="13" spans="1:27" ht="78.75">
      <c r="A13" s="574"/>
      <c r="B13" s="574"/>
      <c r="C13" s="259" t="s">
        <v>1886</v>
      </c>
      <c r="D13" s="259" t="s">
        <v>1887</v>
      </c>
      <c r="E13" s="259" t="s">
        <v>1567</v>
      </c>
      <c r="F13" s="264" t="s">
        <v>1888</v>
      </c>
      <c r="G13" s="264"/>
      <c r="H13" s="281"/>
      <c r="I13" s="264"/>
      <c r="J13" s="281"/>
      <c r="K13" s="264"/>
      <c r="L13" s="281"/>
      <c r="M13" s="264"/>
      <c r="N13" s="281"/>
      <c r="O13" s="442">
        <v>1</v>
      </c>
      <c r="P13" s="281">
        <v>0</v>
      </c>
      <c r="Q13" s="264"/>
      <c r="R13" s="264" t="s">
        <v>1889</v>
      </c>
      <c r="S13" s="264" t="s">
        <v>1565</v>
      </c>
      <c r="T13" s="264" t="s">
        <v>1566</v>
      </c>
      <c r="U13" s="70" t="s">
        <v>1890</v>
      </c>
    </row>
    <row r="14" spans="1:27" ht="141.75">
      <c r="A14" s="574"/>
      <c r="B14" s="575"/>
      <c r="C14" s="259" t="s">
        <v>1891</v>
      </c>
      <c r="D14" s="259" t="s">
        <v>1579</v>
      </c>
      <c r="E14" s="259" t="s">
        <v>1582</v>
      </c>
      <c r="F14" s="264" t="s">
        <v>1892</v>
      </c>
      <c r="G14" s="264"/>
      <c r="H14" s="281"/>
      <c r="I14" s="442">
        <v>1</v>
      </c>
      <c r="J14" s="281">
        <v>840</v>
      </c>
      <c r="K14" s="442"/>
      <c r="L14" s="281"/>
      <c r="M14" s="442"/>
      <c r="N14" s="281"/>
      <c r="O14" s="442">
        <v>1</v>
      </c>
      <c r="P14" s="281">
        <v>840</v>
      </c>
      <c r="Q14" s="264"/>
      <c r="R14" s="264" t="s">
        <v>1893</v>
      </c>
      <c r="S14" s="264" t="s">
        <v>1894</v>
      </c>
      <c r="T14" s="264" t="s">
        <v>1580</v>
      </c>
      <c r="U14" s="70" t="s">
        <v>1770</v>
      </c>
    </row>
    <row r="15" spans="1:27" ht="94.5">
      <c r="A15" s="574"/>
      <c r="B15" s="573" t="s">
        <v>1411</v>
      </c>
      <c r="C15" s="259" t="s">
        <v>1895</v>
      </c>
      <c r="D15" s="259" t="s">
        <v>1896</v>
      </c>
      <c r="E15" s="259" t="s">
        <v>1616</v>
      </c>
      <c r="F15" s="264" t="s">
        <v>1897</v>
      </c>
      <c r="G15" s="264"/>
      <c r="H15" s="281"/>
      <c r="I15" s="442">
        <v>0.5</v>
      </c>
      <c r="J15" s="281">
        <v>300000</v>
      </c>
      <c r="K15" s="442">
        <v>0.5</v>
      </c>
      <c r="L15" s="281">
        <v>300000</v>
      </c>
      <c r="M15" s="264"/>
      <c r="N15" s="281"/>
      <c r="O15" s="442">
        <v>1</v>
      </c>
      <c r="P15" s="281">
        <v>600000</v>
      </c>
      <c r="Q15" s="264"/>
      <c r="R15" s="264" t="s">
        <v>1898</v>
      </c>
      <c r="S15" s="264" t="s">
        <v>1615</v>
      </c>
      <c r="T15" s="264" t="s">
        <v>1899</v>
      </c>
      <c r="U15" s="70" t="s">
        <v>1900</v>
      </c>
    </row>
    <row r="16" spans="1:27" ht="110.25">
      <c r="A16" s="574"/>
      <c r="B16" s="574"/>
      <c r="C16" s="259" t="s">
        <v>1618</v>
      </c>
      <c r="D16" s="259" t="s">
        <v>1619</v>
      </c>
      <c r="E16" s="259" t="s">
        <v>1621</v>
      </c>
      <c r="F16" s="264" t="s">
        <v>1901</v>
      </c>
      <c r="G16" s="264"/>
      <c r="H16" s="281"/>
      <c r="I16" s="264"/>
      <c r="J16" s="281"/>
      <c r="K16" s="442">
        <v>1</v>
      </c>
      <c r="L16" s="281">
        <v>350000</v>
      </c>
      <c r="M16" s="264"/>
      <c r="N16" s="281"/>
      <c r="O16" s="442">
        <v>1</v>
      </c>
      <c r="P16" s="281">
        <v>350000</v>
      </c>
      <c r="Q16" s="264"/>
      <c r="R16" s="264" t="s">
        <v>1898</v>
      </c>
      <c r="S16" s="264" t="s">
        <v>1620</v>
      </c>
      <c r="T16" s="264" t="s">
        <v>1902</v>
      </c>
      <c r="U16" s="70" t="s">
        <v>1903</v>
      </c>
    </row>
    <row r="17" spans="1:21" ht="110.25">
      <c r="A17" s="574"/>
      <c r="B17" s="574"/>
      <c r="C17" s="259" t="s">
        <v>1904</v>
      </c>
      <c r="D17" s="259" t="s">
        <v>1624</v>
      </c>
      <c r="E17" s="259" t="s">
        <v>1626</v>
      </c>
      <c r="F17" s="264" t="s">
        <v>1905</v>
      </c>
      <c r="G17" s="264"/>
      <c r="H17" s="281"/>
      <c r="I17" s="442">
        <v>0.5</v>
      </c>
      <c r="J17" s="281">
        <v>15000</v>
      </c>
      <c r="K17" s="264"/>
      <c r="L17" s="281"/>
      <c r="M17" s="442">
        <v>0.5</v>
      </c>
      <c r="N17" s="281">
        <v>15000</v>
      </c>
      <c r="O17" s="442">
        <v>1</v>
      </c>
      <c r="P17" s="281">
        <v>30000</v>
      </c>
      <c r="Q17" s="264"/>
      <c r="R17" s="264" t="s">
        <v>1625</v>
      </c>
      <c r="S17" s="264" t="s">
        <v>1906</v>
      </c>
      <c r="T17" s="264" t="s">
        <v>1511</v>
      </c>
      <c r="U17" s="70" t="s">
        <v>1907</v>
      </c>
    </row>
    <row r="18" spans="1:21" ht="15.75">
      <c r="A18" s="574"/>
      <c r="B18" s="574"/>
      <c r="C18" s="259"/>
      <c r="D18" s="259"/>
      <c r="E18" s="259"/>
      <c r="F18" s="264"/>
      <c r="G18" s="264"/>
      <c r="H18" s="281"/>
      <c r="I18" s="264"/>
      <c r="J18" s="281"/>
      <c r="K18" s="264"/>
      <c r="L18" s="281"/>
      <c r="M18" s="264"/>
      <c r="N18" s="281"/>
      <c r="O18" s="264"/>
      <c r="P18" s="281"/>
      <c r="Q18" s="264"/>
      <c r="R18" s="264"/>
      <c r="S18" s="264"/>
      <c r="T18" s="264"/>
      <c r="U18" s="70"/>
    </row>
    <row r="19" spans="1:21" ht="15.75">
      <c r="A19" s="574"/>
      <c r="B19" s="575"/>
      <c r="C19" s="259"/>
      <c r="D19" s="259"/>
      <c r="E19" s="259"/>
      <c r="F19" s="259"/>
      <c r="G19" s="259"/>
      <c r="H19" s="236"/>
      <c r="I19" s="259"/>
      <c r="J19" s="236"/>
      <c r="K19" s="259"/>
      <c r="L19" s="236"/>
      <c r="M19" s="259"/>
      <c r="N19" s="236"/>
      <c r="O19" s="259"/>
      <c r="P19" s="236"/>
      <c r="Q19" s="259"/>
      <c r="R19" s="259"/>
      <c r="S19" s="259"/>
      <c r="T19" s="259"/>
      <c r="U19" s="347"/>
    </row>
    <row r="20" spans="1:21" ht="78.75">
      <c r="A20" s="574"/>
      <c r="B20" s="573" t="s">
        <v>1412</v>
      </c>
      <c r="C20" s="259" t="s">
        <v>1528</v>
      </c>
      <c r="D20" s="259" t="s">
        <v>1908</v>
      </c>
      <c r="E20" s="259" t="s">
        <v>1577</v>
      </c>
      <c r="F20" s="264" t="s">
        <v>1909</v>
      </c>
      <c r="G20" s="260">
        <v>1</v>
      </c>
      <c r="H20" s="399">
        <v>12039</v>
      </c>
      <c r="I20" s="260"/>
      <c r="J20" s="399"/>
      <c r="K20" s="260"/>
      <c r="L20" s="236"/>
      <c r="M20" s="259"/>
      <c r="N20" s="236"/>
      <c r="O20" s="260">
        <v>1</v>
      </c>
      <c r="P20" s="399">
        <v>12039</v>
      </c>
      <c r="Q20" s="259"/>
      <c r="R20" s="259" t="s">
        <v>1910</v>
      </c>
      <c r="S20" s="259" t="s">
        <v>1529</v>
      </c>
      <c r="T20" s="259" t="s">
        <v>1911</v>
      </c>
      <c r="U20" s="259" t="s">
        <v>1912</v>
      </c>
    </row>
    <row r="21" spans="1:21" ht="63">
      <c r="A21" s="574"/>
      <c r="B21" s="574"/>
      <c r="C21" s="259" t="s">
        <v>1913</v>
      </c>
      <c r="D21" s="259" t="s">
        <v>1914</v>
      </c>
      <c r="E21" s="259" t="s">
        <v>1578</v>
      </c>
      <c r="F21" s="264" t="s">
        <v>1915</v>
      </c>
      <c r="G21" s="260">
        <v>1</v>
      </c>
      <c r="H21" s="399">
        <v>7100</v>
      </c>
      <c r="I21" s="260"/>
      <c r="J21" s="399"/>
      <c r="K21" s="260"/>
      <c r="L21" s="236"/>
      <c r="M21" s="259"/>
      <c r="N21" s="236"/>
      <c r="O21" s="260">
        <v>1</v>
      </c>
      <c r="P21" s="399">
        <v>7100</v>
      </c>
      <c r="Q21" s="259"/>
      <c r="R21" s="259" t="s">
        <v>1916</v>
      </c>
      <c r="S21" s="259" t="s">
        <v>1529</v>
      </c>
      <c r="T21" s="259" t="s">
        <v>1655</v>
      </c>
      <c r="U21" s="259" t="s">
        <v>1530</v>
      </c>
    </row>
    <row r="22" spans="1:21" ht="63">
      <c r="A22" s="574"/>
      <c r="B22" s="574"/>
      <c r="C22" s="259" t="s">
        <v>1917</v>
      </c>
      <c r="D22" s="259" t="s">
        <v>1642</v>
      </c>
      <c r="E22" s="259" t="s">
        <v>1645</v>
      </c>
      <c r="F22" s="264" t="s">
        <v>1762</v>
      </c>
      <c r="G22" s="260">
        <v>0.25</v>
      </c>
      <c r="H22" s="448">
        <v>9697.5</v>
      </c>
      <c r="I22" s="260">
        <v>0.25</v>
      </c>
      <c r="J22" s="448">
        <v>9697.5</v>
      </c>
      <c r="K22" s="260">
        <v>0.25</v>
      </c>
      <c r="L22" s="236">
        <v>9697.5</v>
      </c>
      <c r="M22" s="260">
        <v>0.25</v>
      </c>
      <c r="N22" s="236">
        <v>9697.5</v>
      </c>
      <c r="O22" s="260">
        <v>1</v>
      </c>
      <c r="P22" s="448">
        <v>38790</v>
      </c>
      <c r="Q22" s="259"/>
      <c r="R22" s="259" t="s">
        <v>1643</v>
      </c>
      <c r="S22" s="259" t="s">
        <v>1644</v>
      </c>
      <c r="T22" s="259" t="s">
        <v>1911</v>
      </c>
      <c r="U22" s="259" t="s">
        <v>1918</v>
      </c>
    </row>
    <row r="23" spans="1:21" ht="94.5">
      <c r="A23" s="574"/>
      <c r="B23" s="575"/>
      <c r="C23" s="259" t="s">
        <v>1919</v>
      </c>
      <c r="D23" s="259" t="s">
        <v>1650</v>
      </c>
      <c r="E23" s="259" t="s">
        <v>1649</v>
      </c>
      <c r="F23" s="264" t="s">
        <v>1920</v>
      </c>
      <c r="G23" s="260"/>
      <c r="H23" s="399"/>
      <c r="I23" s="260"/>
      <c r="J23" s="399"/>
      <c r="K23" s="260">
        <v>1</v>
      </c>
      <c r="L23" s="236">
        <v>9000</v>
      </c>
      <c r="M23" s="259"/>
      <c r="N23" s="236"/>
      <c r="O23" s="260">
        <v>1</v>
      </c>
      <c r="P23" s="399">
        <v>9000</v>
      </c>
      <c r="Q23" s="259"/>
      <c r="R23" s="259" t="s">
        <v>1921</v>
      </c>
      <c r="S23" s="259" t="s">
        <v>1922</v>
      </c>
      <c r="T23" s="259" t="s">
        <v>1651</v>
      </c>
      <c r="U23" s="259" t="s">
        <v>1918</v>
      </c>
    </row>
    <row r="24" spans="1:21" ht="126">
      <c r="A24" s="574"/>
      <c r="B24" s="576" t="s">
        <v>1413</v>
      </c>
      <c r="C24" s="259" t="s">
        <v>1923</v>
      </c>
      <c r="D24" s="259" t="s">
        <v>1652</v>
      </c>
      <c r="E24" s="259" t="s">
        <v>1653</v>
      </c>
      <c r="F24" s="264" t="s">
        <v>1924</v>
      </c>
      <c r="G24" s="260"/>
      <c r="H24" s="399"/>
      <c r="I24" s="260">
        <v>0.5</v>
      </c>
      <c r="J24" s="399">
        <v>45375</v>
      </c>
      <c r="K24" s="260">
        <v>0.5</v>
      </c>
      <c r="L24" s="236">
        <v>45375</v>
      </c>
      <c r="N24" s="458"/>
      <c r="O24" s="260">
        <v>1</v>
      </c>
      <c r="P24" s="236">
        <v>90750</v>
      </c>
      <c r="Q24" s="259"/>
      <c r="R24" s="259" t="s">
        <v>1654</v>
      </c>
      <c r="S24" s="259" t="s">
        <v>1925</v>
      </c>
      <c r="T24" s="259" t="s">
        <v>1655</v>
      </c>
      <c r="U24" s="259" t="s">
        <v>1926</v>
      </c>
    </row>
    <row r="25" spans="1:21" ht="15.75" customHeight="1">
      <c r="A25" s="574"/>
      <c r="B25" s="576"/>
      <c r="C25" s="259"/>
      <c r="D25" s="259"/>
      <c r="E25" s="259"/>
      <c r="F25" s="264"/>
      <c r="G25" s="260"/>
      <c r="H25" s="399"/>
      <c r="I25" s="260"/>
      <c r="J25" s="399"/>
      <c r="K25" s="260"/>
      <c r="L25" s="236"/>
      <c r="M25" s="259"/>
      <c r="N25" s="236"/>
      <c r="O25" s="260"/>
      <c r="P25" s="399"/>
      <c r="Q25" s="259"/>
      <c r="R25" s="259"/>
      <c r="S25" s="259"/>
      <c r="T25" s="259"/>
      <c r="U25" s="259"/>
    </row>
    <row r="26" spans="1:21" ht="15.75">
      <c r="A26" s="574"/>
      <c r="B26" s="576"/>
      <c r="C26" s="259"/>
      <c r="D26" s="259"/>
      <c r="E26" s="259"/>
      <c r="F26" s="264"/>
      <c r="G26" s="260"/>
      <c r="H26" s="399"/>
      <c r="I26" s="260"/>
      <c r="J26" s="399"/>
      <c r="K26" s="260"/>
      <c r="L26" s="236"/>
      <c r="M26" s="259"/>
      <c r="N26" s="236"/>
      <c r="O26" s="260"/>
      <c r="P26" s="399"/>
      <c r="Q26" s="259"/>
      <c r="R26" s="259"/>
      <c r="S26" s="259"/>
      <c r="T26" s="259"/>
      <c r="U26" s="259"/>
    </row>
    <row r="27" spans="1:21" ht="15.75">
      <c r="A27" s="574"/>
      <c r="B27" s="576"/>
      <c r="C27" s="259"/>
      <c r="D27" s="259"/>
      <c r="E27" s="259"/>
      <c r="F27" s="259"/>
      <c r="G27" s="259"/>
      <c r="H27" s="236"/>
      <c r="I27" s="259"/>
      <c r="J27" s="236"/>
      <c r="K27" s="259"/>
      <c r="L27" s="236"/>
      <c r="M27" s="259"/>
      <c r="N27" s="236"/>
      <c r="O27" s="259"/>
      <c r="P27" s="236"/>
      <c r="Q27" s="259"/>
      <c r="R27" s="259"/>
      <c r="S27" s="259"/>
      <c r="T27" s="259"/>
      <c r="U27" s="259"/>
    </row>
    <row r="28" spans="1:21" ht="103.5" customHeight="1">
      <c r="A28" s="575"/>
      <c r="B28" s="576"/>
      <c r="C28" s="259"/>
      <c r="D28" s="259"/>
      <c r="E28" s="259"/>
      <c r="F28" s="259"/>
      <c r="G28" s="259"/>
      <c r="H28" s="236"/>
      <c r="I28" s="259"/>
      <c r="J28" s="236"/>
      <c r="K28" s="259"/>
      <c r="L28" s="236"/>
      <c r="M28" s="259"/>
      <c r="N28" s="236"/>
      <c r="O28" s="259"/>
      <c r="P28" s="236"/>
      <c r="Q28" s="259"/>
      <c r="R28" s="259"/>
      <c r="S28" s="259"/>
      <c r="T28" s="259"/>
      <c r="U28" s="259"/>
    </row>
    <row r="29" spans="1:21" ht="15.75">
      <c r="A29" s="587" t="s">
        <v>498</v>
      </c>
      <c r="B29" s="588"/>
      <c r="C29" s="588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9"/>
    </row>
    <row r="30" spans="1:21" ht="15.75" customHeight="1">
      <c r="A30" s="573" t="s">
        <v>1927</v>
      </c>
      <c r="B30" s="576" t="s">
        <v>1417</v>
      </c>
      <c r="C30" s="259"/>
      <c r="D30" s="259"/>
      <c r="E30" s="259"/>
      <c r="F30" s="264"/>
      <c r="G30" s="259"/>
      <c r="H30" s="236"/>
      <c r="I30" s="259"/>
      <c r="J30" s="236"/>
      <c r="K30" s="259"/>
      <c r="L30" s="236"/>
      <c r="M30" s="259"/>
      <c r="N30" s="236"/>
      <c r="O30" s="259"/>
      <c r="P30" s="236"/>
      <c r="Q30" s="259"/>
      <c r="R30" s="259"/>
      <c r="S30" s="259"/>
      <c r="T30" s="259"/>
      <c r="U30" s="283"/>
    </row>
    <row r="31" spans="1:21" ht="15.75">
      <c r="A31" s="574"/>
      <c r="B31" s="576"/>
      <c r="C31" s="259"/>
      <c r="D31" s="259"/>
      <c r="E31" s="259"/>
      <c r="F31" s="264"/>
      <c r="G31" s="259"/>
      <c r="H31" s="236"/>
      <c r="I31" s="259"/>
      <c r="J31" s="236"/>
      <c r="K31" s="259"/>
      <c r="L31" s="236"/>
      <c r="M31" s="259"/>
      <c r="N31" s="236"/>
      <c r="O31" s="259"/>
      <c r="P31" s="236"/>
      <c r="Q31" s="259"/>
      <c r="R31" s="259"/>
      <c r="S31" s="259"/>
      <c r="T31" s="259"/>
      <c r="U31" s="283"/>
    </row>
    <row r="32" spans="1:21" ht="15.75">
      <c r="A32" s="574"/>
      <c r="B32" s="576"/>
      <c r="C32" s="259"/>
      <c r="D32" s="259"/>
      <c r="E32" s="259"/>
      <c r="F32" s="264"/>
      <c r="G32" s="259"/>
      <c r="H32" s="236"/>
      <c r="I32" s="259"/>
      <c r="J32" s="236"/>
      <c r="K32" s="259"/>
      <c r="L32" s="236"/>
      <c r="M32" s="259"/>
      <c r="N32" s="236"/>
      <c r="O32" s="259"/>
      <c r="P32" s="236"/>
      <c r="Q32" s="259"/>
      <c r="R32" s="259"/>
      <c r="S32" s="259"/>
      <c r="T32" s="259"/>
      <c r="U32" s="283"/>
    </row>
    <row r="33" spans="1:21" ht="15.75">
      <c r="A33" s="574"/>
      <c r="B33" s="576"/>
      <c r="C33" s="259"/>
      <c r="D33" s="259"/>
      <c r="E33" s="259"/>
      <c r="F33" s="264"/>
      <c r="G33" s="259"/>
      <c r="H33" s="236"/>
      <c r="I33" s="259"/>
      <c r="J33" s="236"/>
      <c r="K33" s="259"/>
      <c r="L33" s="236"/>
      <c r="M33" s="259"/>
      <c r="N33" s="236"/>
      <c r="O33" s="259"/>
      <c r="P33" s="236"/>
      <c r="Q33" s="259"/>
      <c r="R33" s="259"/>
      <c r="S33" s="259"/>
      <c r="T33" s="259"/>
      <c r="U33" s="283"/>
    </row>
    <row r="34" spans="1:21" ht="15.75">
      <c r="A34" s="574"/>
      <c r="B34" s="576"/>
      <c r="C34" s="259"/>
      <c r="D34" s="259"/>
      <c r="E34" s="259"/>
      <c r="F34" s="264"/>
      <c r="G34" s="259"/>
      <c r="H34" s="236"/>
      <c r="I34" s="259"/>
      <c r="J34" s="236"/>
      <c r="K34" s="259"/>
      <c r="L34" s="236"/>
      <c r="M34" s="259"/>
      <c r="N34" s="236"/>
      <c r="O34" s="259"/>
      <c r="P34" s="236"/>
      <c r="Q34" s="259"/>
      <c r="R34" s="259"/>
      <c r="S34" s="259"/>
      <c r="T34" s="259"/>
      <c r="U34" s="283"/>
    </row>
    <row r="35" spans="1:21" ht="15.75">
      <c r="A35" s="575"/>
      <c r="B35" s="576"/>
      <c r="C35" s="259"/>
      <c r="D35" s="259"/>
      <c r="E35" s="259"/>
      <c r="F35" s="264"/>
      <c r="G35" s="259"/>
      <c r="H35" s="236"/>
      <c r="I35" s="259"/>
      <c r="J35" s="236"/>
      <c r="K35" s="259"/>
      <c r="L35" s="236"/>
      <c r="M35" s="259"/>
      <c r="N35" s="236"/>
      <c r="O35" s="259"/>
      <c r="P35" s="236"/>
      <c r="Q35" s="259"/>
      <c r="R35" s="259"/>
      <c r="S35" s="259"/>
      <c r="T35" s="259"/>
      <c r="U35" s="283"/>
    </row>
    <row r="36" spans="1:21" ht="15.75">
      <c r="A36" s="576" t="s">
        <v>1415</v>
      </c>
      <c r="B36" s="576" t="s">
        <v>1418</v>
      </c>
      <c r="C36" s="259"/>
      <c r="D36" s="259"/>
      <c r="E36" s="259"/>
      <c r="F36" s="259"/>
      <c r="G36" s="259"/>
      <c r="H36" s="236"/>
      <c r="I36" s="259"/>
      <c r="J36" s="236"/>
      <c r="K36" s="260"/>
      <c r="L36" s="236"/>
      <c r="M36" s="259"/>
      <c r="N36" s="236"/>
      <c r="O36" s="209"/>
      <c r="P36" s="236"/>
      <c r="Q36" s="259"/>
      <c r="R36" s="259"/>
      <c r="S36" s="259"/>
      <c r="T36" s="259"/>
      <c r="U36" s="347"/>
    </row>
    <row r="37" spans="1:21" ht="15.75">
      <c r="A37" s="576"/>
      <c r="B37" s="576"/>
      <c r="C37" s="259"/>
      <c r="D37" s="259"/>
      <c r="E37" s="259"/>
      <c r="F37" s="259"/>
      <c r="G37" s="259"/>
      <c r="H37" s="236"/>
      <c r="I37" s="259"/>
      <c r="J37" s="236"/>
      <c r="K37" s="260"/>
      <c r="L37" s="236"/>
      <c r="M37" s="259"/>
      <c r="N37" s="236"/>
      <c r="O37" s="209"/>
      <c r="P37" s="236"/>
      <c r="Q37" s="259"/>
      <c r="R37" s="259"/>
      <c r="S37" s="259"/>
      <c r="T37" s="259"/>
      <c r="U37" s="347"/>
    </row>
    <row r="38" spans="1:21" ht="15.75">
      <c r="A38" s="576"/>
      <c r="B38" s="576"/>
      <c r="C38" s="259"/>
      <c r="D38" s="259"/>
      <c r="E38" s="259"/>
      <c r="F38" s="259"/>
      <c r="G38" s="259"/>
      <c r="H38" s="236"/>
      <c r="I38" s="259"/>
      <c r="J38" s="236"/>
      <c r="K38" s="260"/>
      <c r="L38" s="236"/>
      <c r="M38" s="259"/>
      <c r="N38" s="236"/>
      <c r="O38" s="209"/>
      <c r="P38" s="236"/>
      <c r="Q38" s="259"/>
      <c r="R38" s="259"/>
      <c r="S38" s="259"/>
      <c r="T38" s="259"/>
      <c r="U38" s="347"/>
    </row>
    <row r="39" spans="1:21" ht="15.75">
      <c r="A39" s="576"/>
      <c r="B39" s="576"/>
      <c r="C39" s="259"/>
      <c r="D39" s="259"/>
      <c r="E39" s="259"/>
      <c r="F39" s="259"/>
      <c r="G39" s="259"/>
      <c r="H39" s="236"/>
      <c r="I39" s="259"/>
      <c r="J39" s="236"/>
      <c r="K39" s="260"/>
      <c r="L39" s="236"/>
      <c r="M39" s="259"/>
      <c r="N39" s="236"/>
      <c r="O39" s="209"/>
      <c r="P39" s="236"/>
      <c r="Q39" s="259"/>
      <c r="R39" s="259"/>
      <c r="S39" s="259"/>
      <c r="T39" s="259"/>
      <c r="U39" s="347"/>
    </row>
    <row r="40" spans="1:21" ht="15.75">
      <c r="A40" s="576"/>
      <c r="B40" s="576"/>
      <c r="C40" s="259"/>
      <c r="D40" s="259"/>
      <c r="E40" s="259"/>
      <c r="F40" s="259"/>
      <c r="G40" s="259"/>
      <c r="H40" s="236"/>
      <c r="I40" s="259"/>
      <c r="J40" s="236"/>
      <c r="K40" s="260"/>
      <c r="L40" s="236"/>
      <c r="M40" s="259"/>
      <c r="N40" s="236"/>
      <c r="O40" s="209"/>
      <c r="P40" s="236"/>
      <c r="Q40" s="259"/>
      <c r="R40" s="259"/>
      <c r="S40" s="259"/>
      <c r="T40" s="259"/>
      <c r="U40" s="347"/>
    </row>
    <row r="41" spans="1:21" ht="15.75">
      <c r="A41" s="576"/>
      <c r="B41" s="576"/>
      <c r="C41" s="259"/>
      <c r="D41" s="259"/>
      <c r="E41" s="259"/>
      <c r="F41" s="259"/>
      <c r="G41" s="259"/>
      <c r="H41" s="236"/>
      <c r="I41" s="259"/>
      <c r="J41" s="236"/>
      <c r="K41" s="259"/>
      <c r="L41" s="236"/>
      <c r="M41" s="260"/>
      <c r="N41" s="236"/>
      <c r="O41" s="209"/>
      <c r="P41" s="236"/>
      <c r="Q41" s="259"/>
      <c r="R41" s="259"/>
      <c r="S41" s="259"/>
      <c r="T41" s="259"/>
      <c r="U41" s="347"/>
    </row>
    <row r="42" spans="1:21" ht="15.75">
      <c r="A42" s="303"/>
      <c r="B42" s="304"/>
      <c r="C42" s="304"/>
      <c r="D42" s="303" t="s">
        <v>1410</v>
      </c>
      <c r="E42" s="304"/>
      <c r="F42" s="305"/>
      <c r="G42" s="285">
        <f t="shared" ref="G42:P42" si="0">SUM(G9:G41)</f>
        <v>2.25</v>
      </c>
      <c r="H42" s="286">
        <f t="shared" si="0"/>
        <v>28836.5</v>
      </c>
      <c r="I42" s="285">
        <f t="shared" si="0"/>
        <v>3.25</v>
      </c>
      <c r="J42" s="286">
        <f t="shared" si="0"/>
        <v>374962.5</v>
      </c>
      <c r="K42" s="285">
        <f t="shared" si="0"/>
        <v>3.75</v>
      </c>
      <c r="L42" s="286">
        <f t="shared" si="0"/>
        <v>718122.5</v>
      </c>
      <c r="M42" s="285">
        <f t="shared" si="0"/>
        <v>0.75</v>
      </c>
      <c r="N42" s="286">
        <f t="shared" si="0"/>
        <v>24697.5</v>
      </c>
      <c r="O42" s="286">
        <f t="shared" si="0"/>
        <v>13</v>
      </c>
      <c r="P42" s="286">
        <f t="shared" si="0"/>
        <v>1146619</v>
      </c>
      <c r="Q42" s="275"/>
      <c r="R42" s="275"/>
      <c r="S42" s="275"/>
      <c r="T42" s="275"/>
      <c r="U42" s="275"/>
    </row>
    <row r="44" spans="1:21">
      <c r="H44"/>
      <c r="J44"/>
      <c r="L44"/>
      <c r="N44"/>
      <c r="P44"/>
    </row>
    <row r="45" spans="1:21">
      <c r="H45"/>
      <c r="J45"/>
      <c r="L45"/>
      <c r="N45"/>
      <c r="P45"/>
    </row>
    <row r="46" spans="1:21">
      <c r="H46"/>
      <c r="J46"/>
      <c r="L46"/>
      <c r="N46"/>
      <c r="P46"/>
    </row>
    <row r="47" spans="1:21">
      <c r="H47"/>
      <c r="J47"/>
      <c r="L47"/>
      <c r="N47"/>
      <c r="P47"/>
    </row>
    <row r="48" spans="1:21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>
      <c r="H55"/>
      <c r="J55"/>
      <c r="L55"/>
      <c r="N55"/>
      <c r="P55"/>
    </row>
    <row r="56" spans="8:16">
      <c r="H56"/>
      <c r="J56"/>
      <c r="L56"/>
      <c r="N56"/>
      <c r="P56"/>
    </row>
    <row r="57" spans="8:16">
      <c r="H57"/>
      <c r="J57"/>
      <c r="L57"/>
      <c r="N57"/>
      <c r="P57"/>
    </row>
    <row r="58" spans="8:16">
      <c r="H58"/>
      <c r="J58"/>
      <c r="L58"/>
      <c r="N58"/>
      <c r="P58"/>
    </row>
    <row r="59" spans="8:16">
      <c r="H59"/>
      <c r="J59"/>
      <c r="L59"/>
      <c r="N59"/>
      <c r="P59"/>
    </row>
    <row r="60" spans="8:16">
      <c r="H60"/>
      <c r="J60"/>
      <c r="L60"/>
      <c r="N60"/>
      <c r="P60"/>
    </row>
    <row r="61" spans="8:16">
      <c r="H61"/>
      <c r="J61"/>
      <c r="L61"/>
      <c r="N61"/>
      <c r="P61"/>
    </row>
  </sheetData>
  <mergeCells count="27">
    <mergeCell ref="E6:E8"/>
    <mergeCell ref="A6:A8"/>
    <mergeCell ref="B6:B8"/>
    <mergeCell ref="C6:C8"/>
    <mergeCell ref="D6:D8"/>
    <mergeCell ref="B15:B19"/>
    <mergeCell ref="A9:A28"/>
    <mergeCell ref="U6:U8"/>
    <mergeCell ref="G7:H7"/>
    <mergeCell ref="I7:J7"/>
    <mergeCell ref="Q6:Q8"/>
    <mergeCell ref="O6:P7"/>
    <mergeCell ref="R6:R8"/>
    <mergeCell ref="S6:S8"/>
    <mergeCell ref="T6:T8"/>
    <mergeCell ref="K7:L7"/>
    <mergeCell ref="M7:N7"/>
    <mergeCell ref="F6:F8"/>
    <mergeCell ref="G6:N6"/>
    <mergeCell ref="B9:B14"/>
    <mergeCell ref="B20:B23"/>
    <mergeCell ref="B24:B28"/>
    <mergeCell ref="A29:U29"/>
    <mergeCell ref="B30:B35"/>
    <mergeCell ref="B36:B41"/>
    <mergeCell ref="A36:A41"/>
    <mergeCell ref="A30:A35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INDICADORES DE RESULTADOS" prompt="Medidas o variables para verificar el cumplimiento de cada paso.&#10;" sqref="D6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248"/>
  <sheetViews>
    <sheetView topLeftCell="H1" workbookViewId="0">
      <pane ySplit="6" topLeftCell="A7" activePane="bottomLeft" state="frozen"/>
      <selection activeCell="P6" sqref="P6"/>
      <selection pane="bottomLeft" activeCell="S17" sqref="S17"/>
    </sheetView>
  </sheetViews>
  <sheetFormatPr baseColWidth="10" defaultRowHeight="15"/>
  <cols>
    <col min="1" max="1" width="21.7109375" customWidth="1"/>
    <col min="2" max="2" width="42.85546875" customWidth="1"/>
    <col min="3" max="6" width="27.42578125" customWidth="1"/>
    <col min="7" max="7" width="15.28515625" customWidth="1"/>
    <col min="8" max="8" width="12.140625" style="240" bestFit="1" customWidth="1"/>
    <col min="9" max="9" width="15.28515625" customWidth="1"/>
    <col min="10" max="10" width="12.140625" style="240" bestFit="1" customWidth="1"/>
    <col min="11" max="11" width="15.28515625" customWidth="1"/>
    <col min="12" max="12" width="12.140625" style="240" bestFit="1" customWidth="1"/>
    <col min="13" max="13" width="15.28515625" customWidth="1"/>
    <col min="14" max="14" width="11.5703125" style="240"/>
    <col min="15" max="15" width="15.28515625" customWidth="1"/>
    <col min="16" max="16" width="15.7109375" style="240" customWidth="1"/>
    <col min="17" max="17" width="14.28515625" hidden="1" customWidth="1"/>
    <col min="18" max="20" width="14.28515625" customWidth="1"/>
    <col min="21" max="21" width="17" customWidth="1"/>
  </cols>
  <sheetData>
    <row r="1" spans="1:21" s="296" customFormat="1" ht="18" customHeight="1">
      <c r="B1" s="295"/>
      <c r="C1" s="295"/>
      <c r="D1" s="295"/>
      <c r="E1" s="295"/>
      <c r="F1" s="295"/>
      <c r="G1" s="295" t="s">
        <v>119</v>
      </c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s="296" customFormat="1" ht="18" customHeight="1">
      <c r="A2" s="338" t="s">
        <v>1371</v>
      </c>
      <c r="B2" s="295"/>
      <c r="C2" s="295"/>
      <c r="D2" s="295"/>
      <c r="E2" s="295"/>
      <c r="F2" s="295"/>
      <c r="G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 s="296" customFormat="1" ht="18.75">
      <c r="A3" s="400" t="s">
        <v>1932</v>
      </c>
      <c r="B3" s="295"/>
      <c r="C3" s="295"/>
      <c r="D3" s="295"/>
      <c r="E3" s="295"/>
      <c r="F3" s="295"/>
      <c r="G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</row>
    <row r="4" spans="1:21" s="64" customFormat="1" ht="15.75" customHeight="1">
      <c r="A4" s="594" t="s">
        <v>100</v>
      </c>
      <c r="B4" s="594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90" t="s">
        <v>103</v>
      </c>
      <c r="H4" s="591"/>
      <c r="I4" s="591"/>
      <c r="J4" s="591"/>
      <c r="K4" s="591"/>
      <c r="L4" s="591"/>
      <c r="M4" s="591"/>
      <c r="N4" s="592"/>
      <c r="O4" s="597" t="s">
        <v>104</v>
      </c>
      <c r="P4" s="598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 s="64" customFormat="1" ht="15.75">
      <c r="A5" s="595"/>
      <c r="B5" s="595"/>
      <c r="C5" s="558"/>
      <c r="D5" s="558"/>
      <c r="E5" s="567"/>
      <c r="F5" s="558"/>
      <c r="G5" s="590" t="s">
        <v>107</v>
      </c>
      <c r="H5" s="592"/>
      <c r="I5" s="590" t="s">
        <v>108</v>
      </c>
      <c r="J5" s="592"/>
      <c r="K5" s="590" t="s">
        <v>109</v>
      </c>
      <c r="L5" s="592"/>
      <c r="M5" s="590" t="s">
        <v>110</v>
      </c>
      <c r="N5" s="592"/>
      <c r="O5" s="599"/>
      <c r="P5" s="600"/>
      <c r="Q5" s="545"/>
      <c r="R5" s="545"/>
      <c r="S5" s="545"/>
      <c r="T5" s="545"/>
      <c r="U5" s="564"/>
    </row>
    <row r="6" spans="1:21" s="65" customFormat="1" ht="31.5">
      <c r="A6" s="596"/>
      <c r="B6" s="596"/>
      <c r="C6" s="559"/>
      <c r="D6" s="559"/>
      <c r="E6" s="568"/>
      <c r="F6" s="559"/>
      <c r="G6" s="403" t="s">
        <v>111</v>
      </c>
      <c r="H6" s="404" t="s">
        <v>12</v>
      </c>
      <c r="I6" s="403" t="s">
        <v>111</v>
      </c>
      <c r="J6" s="404" t="s">
        <v>12</v>
      </c>
      <c r="K6" s="403" t="s">
        <v>111</v>
      </c>
      <c r="L6" s="404" t="s">
        <v>12</v>
      </c>
      <c r="M6" s="403" t="s">
        <v>111</v>
      </c>
      <c r="N6" s="404" t="s">
        <v>12</v>
      </c>
      <c r="O6" s="403" t="s">
        <v>111</v>
      </c>
      <c r="P6" s="404" t="s">
        <v>12</v>
      </c>
      <c r="Q6" s="546"/>
      <c r="R6" s="546"/>
      <c r="S6" s="546"/>
      <c r="T6" s="546"/>
      <c r="U6" s="565"/>
    </row>
    <row r="7" spans="1:21" ht="15.75">
      <c r="A7" s="593" t="s">
        <v>1419</v>
      </c>
      <c r="B7" s="593" t="s">
        <v>116</v>
      </c>
      <c r="C7" s="347"/>
      <c r="D7" s="347"/>
      <c r="E7" s="347"/>
      <c r="F7" s="70"/>
      <c r="G7" s="398"/>
      <c r="H7" s="401"/>
      <c r="I7" s="398"/>
      <c r="J7" s="401"/>
      <c r="K7" s="398"/>
      <c r="L7" s="401"/>
      <c r="M7" s="398"/>
      <c r="N7" s="401"/>
      <c r="O7" s="402"/>
      <c r="P7" s="390"/>
      <c r="Q7" s="392"/>
      <c r="R7" s="392"/>
      <c r="S7" s="259"/>
      <c r="T7" s="259"/>
      <c r="U7" s="259"/>
    </row>
    <row r="8" spans="1:21" ht="15.75">
      <c r="A8" s="593"/>
      <c r="B8" s="593"/>
      <c r="C8" s="347"/>
      <c r="D8" s="347"/>
      <c r="E8" s="347"/>
      <c r="F8" s="70"/>
      <c r="G8" s="398"/>
      <c r="H8" s="401"/>
      <c r="I8" s="398"/>
      <c r="J8" s="401"/>
      <c r="K8" s="398"/>
      <c r="L8" s="401"/>
      <c r="M8" s="398"/>
      <c r="N8" s="401"/>
      <c r="O8" s="402"/>
      <c r="P8" s="390"/>
      <c r="Q8" s="392"/>
      <c r="R8" s="392"/>
      <c r="S8" s="259"/>
      <c r="T8" s="259"/>
      <c r="U8" s="259"/>
    </row>
    <row r="9" spans="1:21" ht="15.75">
      <c r="A9" s="593"/>
      <c r="B9" s="593"/>
      <c r="C9" s="347"/>
      <c r="D9" s="347"/>
      <c r="E9" s="347"/>
      <c r="F9" s="70"/>
      <c r="G9" s="398"/>
      <c r="H9" s="401"/>
      <c r="I9" s="398"/>
      <c r="J9" s="401"/>
      <c r="K9" s="398"/>
      <c r="L9" s="401"/>
      <c r="M9" s="398"/>
      <c r="N9" s="401"/>
      <c r="O9" s="402"/>
      <c r="P9" s="390"/>
      <c r="Q9" s="392"/>
      <c r="R9" s="392"/>
      <c r="S9" s="259"/>
      <c r="T9" s="259"/>
      <c r="U9" s="259"/>
    </row>
    <row r="10" spans="1:21" ht="15.75">
      <c r="A10" s="593"/>
      <c r="B10" s="593"/>
      <c r="C10" s="347"/>
      <c r="D10" s="347"/>
      <c r="E10" s="347"/>
      <c r="F10" s="70"/>
      <c r="G10" s="398"/>
      <c r="H10" s="401"/>
      <c r="I10" s="398"/>
      <c r="J10" s="401"/>
      <c r="K10" s="398"/>
      <c r="L10" s="401"/>
      <c r="M10" s="398"/>
      <c r="N10" s="401"/>
      <c r="O10" s="402"/>
      <c r="P10" s="390"/>
      <c r="Q10" s="392"/>
      <c r="R10" s="392"/>
      <c r="S10" s="259"/>
      <c r="T10" s="259"/>
      <c r="U10" s="259"/>
    </row>
    <row r="11" spans="1:21" ht="15.75">
      <c r="A11" s="593"/>
      <c r="B11" s="593"/>
      <c r="C11" s="347"/>
      <c r="D11" s="347"/>
      <c r="E11" s="347"/>
      <c r="F11" s="70"/>
      <c r="G11" s="398"/>
      <c r="H11" s="401"/>
      <c r="I11" s="398"/>
      <c r="J11" s="401"/>
      <c r="K11" s="398"/>
      <c r="L11" s="401"/>
      <c r="M11" s="398"/>
      <c r="N11" s="401"/>
      <c r="O11" s="402"/>
      <c r="P11" s="390"/>
      <c r="Q11" s="392"/>
      <c r="R11" s="392"/>
      <c r="S11" s="259"/>
      <c r="T11" s="259"/>
      <c r="U11" s="259"/>
    </row>
    <row r="12" spans="1:21" ht="15.75">
      <c r="A12" s="593"/>
      <c r="B12" s="593"/>
      <c r="C12" s="347"/>
      <c r="D12" s="347"/>
      <c r="E12" s="347"/>
      <c r="F12" s="70"/>
      <c r="G12" s="398"/>
      <c r="H12" s="401"/>
      <c r="I12" s="398"/>
      <c r="J12" s="401"/>
      <c r="K12" s="398"/>
      <c r="L12" s="401"/>
      <c r="M12" s="398"/>
      <c r="N12" s="401"/>
      <c r="O12" s="402"/>
      <c r="P12" s="390"/>
      <c r="Q12" s="392"/>
      <c r="R12" s="392"/>
      <c r="S12" s="259"/>
      <c r="T12" s="259"/>
      <c r="U12" s="259"/>
    </row>
    <row r="13" spans="1:21" ht="105">
      <c r="A13" s="593"/>
      <c r="B13" s="593" t="s">
        <v>117</v>
      </c>
      <c r="C13" s="347" t="s">
        <v>1953</v>
      </c>
      <c r="D13" s="347" t="s">
        <v>1933</v>
      </c>
      <c r="E13" s="347" t="s">
        <v>1730</v>
      </c>
      <c r="F13" s="70" t="s">
        <v>1928</v>
      </c>
      <c r="G13" s="398"/>
      <c r="H13" s="401"/>
      <c r="I13" s="398"/>
      <c r="J13" s="401"/>
      <c r="K13" s="407">
        <v>1</v>
      </c>
      <c r="L13" s="401">
        <v>15000</v>
      </c>
      <c r="M13" s="398"/>
      <c r="N13" s="401"/>
      <c r="O13" s="446">
        <v>1</v>
      </c>
      <c r="P13" s="390">
        <v>15000</v>
      </c>
      <c r="Q13" s="392"/>
      <c r="R13" s="392" t="s">
        <v>1929</v>
      </c>
      <c r="S13" s="259" t="s">
        <v>1597</v>
      </c>
      <c r="T13" s="259" t="s">
        <v>1930</v>
      </c>
      <c r="U13" s="259" t="s">
        <v>1931</v>
      </c>
    </row>
    <row r="14" spans="1:21">
      <c r="A14" s="593"/>
      <c r="B14" s="593"/>
    </row>
    <row r="15" spans="1:21" ht="15.75">
      <c r="A15" s="593"/>
      <c r="B15" s="593"/>
      <c r="C15" s="347"/>
      <c r="D15" s="347"/>
      <c r="E15" s="347"/>
      <c r="F15" s="70"/>
      <c r="G15" s="398"/>
      <c r="H15" s="401"/>
      <c r="I15" s="398"/>
      <c r="J15" s="401"/>
      <c r="K15" s="398"/>
      <c r="L15" s="401"/>
      <c r="M15" s="398"/>
      <c r="N15" s="401"/>
      <c r="O15" s="402"/>
      <c r="P15" s="390"/>
      <c r="Q15" s="392"/>
      <c r="R15" s="392"/>
      <c r="S15" s="259"/>
      <c r="T15" s="259"/>
      <c r="U15" s="259"/>
    </row>
    <row r="16" spans="1:21" ht="15.75">
      <c r="A16" s="593"/>
      <c r="B16" s="593"/>
      <c r="C16" s="347"/>
      <c r="D16" s="347"/>
      <c r="E16" s="347"/>
      <c r="F16" s="70"/>
      <c r="G16" s="398"/>
      <c r="H16" s="401"/>
      <c r="I16" s="398"/>
      <c r="J16" s="401"/>
      <c r="K16" s="398"/>
      <c r="L16" s="401"/>
      <c r="M16" s="398"/>
      <c r="N16" s="401"/>
      <c r="O16" s="402"/>
      <c r="P16" s="390"/>
      <c r="Q16" s="392"/>
      <c r="R16" s="392"/>
      <c r="S16" s="259"/>
      <c r="T16" s="259"/>
      <c r="U16" s="259"/>
    </row>
    <row r="17" spans="1:21" ht="15.75">
      <c r="A17" s="593"/>
      <c r="B17" s="593"/>
      <c r="C17" s="347"/>
      <c r="D17" s="347"/>
      <c r="E17" s="347"/>
      <c r="F17" s="70"/>
      <c r="G17" s="398"/>
      <c r="H17" s="401"/>
      <c r="I17" s="398"/>
      <c r="J17" s="401"/>
      <c r="K17" s="398"/>
      <c r="L17" s="401"/>
      <c r="M17" s="398"/>
      <c r="N17" s="401"/>
      <c r="O17" s="402"/>
      <c r="P17" s="390"/>
      <c r="Q17" s="392"/>
      <c r="R17" s="392"/>
      <c r="S17" s="259"/>
      <c r="T17" s="259"/>
      <c r="U17" s="259"/>
    </row>
    <row r="18" spans="1:21" ht="15.75">
      <c r="A18" s="593"/>
      <c r="B18" s="593"/>
      <c r="C18" s="347"/>
      <c r="D18" s="347"/>
      <c r="E18" s="347"/>
      <c r="F18" s="70"/>
      <c r="G18" s="398"/>
      <c r="H18" s="401"/>
      <c r="I18" s="398"/>
      <c r="J18" s="401"/>
      <c r="K18" s="398"/>
      <c r="L18" s="401"/>
      <c r="M18" s="398"/>
      <c r="N18" s="401"/>
      <c r="O18" s="402"/>
      <c r="P18" s="390"/>
      <c r="Q18" s="392"/>
      <c r="R18" s="392"/>
      <c r="S18" s="259"/>
      <c r="T18" s="259"/>
      <c r="U18" s="259"/>
    </row>
    <row r="19" spans="1:21" ht="15.75">
      <c r="A19" s="593"/>
      <c r="B19" s="593" t="s">
        <v>1420</v>
      </c>
      <c r="C19" s="347"/>
      <c r="D19" s="347"/>
      <c r="E19" s="347"/>
      <c r="F19" s="70"/>
      <c r="G19" s="398"/>
      <c r="H19" s="401"/>
      <c r="I19" s="398"/>
      <c r="J19" s="401"/>
      <c r="K19" s="398"/>
      <c r="L19" s="401"/>
      <c r="M19" s="398"/>
      <c r="N19" s="401"/>
      <c r="O19" s="402"/>
      <c r="P19" s="390"/>
      <c r="Q19" s="392"/>
      <c r="R19" s="392"/>
      <c r="S19" s="259"/>
      <c r="T19" s="259"/>
      <c r="U19" s="259"/>
    </row>
    <row r="20" spans="1:21" ht="15.75">
      <c r="A20" s="593"/>
      <c r="B20" s="593"/>
      <c r="C20" s="347"/>
      <c r="D20" s="347"/>
      <c r="E20" s="347"/>
      <c r="F20" s="70"/>
      <c r="G20" s="398"/>
      <c r="H20" s="401"/>
      <c r="I20" s="398"/>
      <c r="J20" s="401"/>
      <c r="K20" s="398"/>
      <c r="L20" s="401"/>
      <c r="M20" s="398"/>
      <c r="N20" s="401"/>
      <c r="O20" s="402"/>
      <c r="P20" s="390"/>
      <c r="Q20" s="392"/>
      <c r="R20" s="392"/>
      <c r="S20" s="259"/>
      <c r="T20" s="259"/>
      <c r="U20" s="259"/>
    </row>
    <row r="21" spans="1:21" ht="15.75">
      <c r="A21" s="593"/>
      <c r="B21" s="593"/>
      <c r="C21" s="347"/>
      <c r="D21" s="347"/>
      <c r="E21" s="347"/>
      <c r="F21" s="70"/>
      <c r="G21" s="398"/>
      <c r="H21" s="401"/>
      <c r="I21" s="398"/>
      <c r="J21" s="401"/>
      <c r="K21" s="398"/>
      <c r="L21" s="401"/>
      <c r="M21" s="398"/>
      <c r="N21" s="401"/>
      <c r="O21" s="402"/>
      <c r="P21" s="390"/>
      <c r="Q21" s="392"/>
      <c r="R21" s="392"/>
      <c r="S21" s="259"/>
      <c r="T21" s="259"/>
      <c r="U21" s="259"/>
    </row>
    <row r="22" spans="1:21" ht="15.75">
      <c r="A22" s="593"/>
      <c r="B22" s="593"/>
      <c r="C22" s="347"/>
      <c r="D22" s="347"/>
      <c r="E22" s="347"/>
      <c r="F22" s="70"/>
      <c r="G22" s="398"/>
      <c r="H22" s="401"/>
      <c r="I22" s="398"/>
      <c r="J22" s="401"/>
      <c r="K22" s="398"/>
      <c r="L22" s="401"/>
      <c r="M22" s="398"/>
      <c r="N22" s="401"/>
      <c r="O22" s="402"/>
      <c r="P22" s="390"/>
      <c r="Q22" s="392"/>
      <c r="R22" s="392"/>
      <c r="S22" s="259"/>
      <c r="T22" s="259"/>
      <c r="U22" s="259"/>
    </row>
    <row r="23" spans="1:21" ht="15.75">
      <c r="A23" s="593"/>
      <c r="B23" s="593"/>
      <c r="C23" s="71"/>
      <c r="D23" s="347"/>
      <c r="E23" s="347"/>
      <c r="F23" s="70"/>
      <c r="G23" s="398"/>
      <c r="H23" s="401"/>
      <c r="I23" s="398"/>
      <c r="J23" s="401"/>
      <c r="K23" s="398"/>
      <c r="L23" s="401"/>
      <c r="M23" s="398"/>
      <c r="N23" s="401"/>
      <c r="O23" s="402"/>
      <c r="P23" s="390"/>
      <c r="Q23" s="392"/>
      <c r="R23" s="392"/>
      <c r="S23" s="259"/>
      <c r="T23" s="259"/>
      <c r="U23" s="259"/>
    </row>
    <row r="24" spans="1:21" ht="15.75">
      <c r="A24" s="593"/>
      <c r="B24" s="593"/>
      <c r="C24" s="71"/>
      <c r="D24" s="347"/>
      <c r="E24" s="347"/>
      <c r="F24" s="70"/>
      <c r="G24" s="398"/>
      <c r="H24" s="401"/>
      <c r="I24" s="398"/>
      <c r="J24" s="401"/>
      <c r="K24" s="398"/>
      <c r="L24" s="401"/>
      <c r="M24" s="398"/>
      <c r="N24" s="401"/>
      <c r="O24" s="402"/>
      <c r="P24" s="390"/>
      <c r="Q24" s="392"/>
      <c r="R24" s="392"/>
      <c r="S24" s="259"/>
      <c r="T24" s="259"/>
      <c r="U24" s="259"/>
    </row>
    <row r="25" spans="1:21" ht="15.75">
      <c r="A25" s="593"/>
      <c r="B25" s="593"/>
      <c r="C25" s="347"/>
      <c r="D25" s="347"/>
      <c r="E25" s="347"/>
      <c r="F25" s="70"/>
      <c r="G25" s="398"/>
      <c r="H25" s="401"/>
      <c r="I25" s="398"/>
      <c r="J25" s="401"/>
      <c r="K25" s="398"/>
      <c r="L25" s="401"/>
      <c r="M25" s="398"/>
      <c r="N25" s="401"/>
      <c r="O25" s="402"/>
      <c r="P25" s="390"/>
      <c r="Q25" s="392"/>
      <c r="R25" s="392"/>
      <c r="S25" s="259"/>
      <c r="T25" s="259"/>
      <c r="U25" s="259"/>
    </row>
    <row r="26" spans="1:21" s="297" customFormat="1" ht="15.75">
      <c r="A26" s="312"/>
      <c r="B26" s="313"/>
      <c r="C26" s="312" t="s">
        <v>118</v>
      </c>
      <c r="D26" s="313"/>
      <c r="E26" s="313"/>
      <c r="F26" s="314"/>
      <c r="G26" s="275">
        <f t="shared" ref="G26:P26" si="0">SUM(G7:G25)</f>
        <v>0</v>
      </c>
      <c r="H26" s="239">
        <f t="shared" si="0"/>
        <v>0</v>
      </c>
      <c r="I26" s="275">
        <f t="shared" si="0"/>
        <v>0</v>
      </c>
      <c r="J26" s="239">
        <f t="shared" si="0"/>
        <v>0</v>
      </c>
      <c r="K26" s="275">
        <f t="shared" si="0"/>
        <v>1</v>
      </c>
      <c r="L26" s="239">
        <f t="shared" si="0"/>
        <v>15000</v>
      </c>
      <c r="M26" s="275">
        <f t="shared" si="0"/>
        <v>0</v>
      </c>
      <c r="N26" s="239">
        <f t="shared" si="0"/>
        <v>0</v>
      </c>
      <c r="O26" s="239">
        <f t="shared" si="0"/>
        <v>1</v>
      </c>
      <c r="P26" s="239">
        <f t="shared" si="0"/>
        <v>15000</v>
      </c>
      <c r="Q26" s="275"/>
      <c r="R26" s="275"/>
      <c r="S26" s="275"/>
      <c r="T26" s="275"/>
      <c r="U26" s="275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  <row r="40" spans="8:16">
      <c r="H40"/>
      <c r="J40"/>
      <c r="L40"/>
      <c r="N40"/>
      <c r="P40"/>
    </row>
    <row r="41" spans="8:16">
      <c r="H41"/>
      <c r="J41"/>
      <c r="L41"/>
      <c r="N41"/>
      <c r="P41"/>
    </row>
    <row r="42" spans="8:16">
      <c r="H42"/>
      <c r="J42"/>
      <c r="L42"/>
      <c r="N42"/>
      <c r="P42"/>
    </row>
    <row r="43" spans="8:16">
      <c r="H43"/>
      <c r="J43"/>
      <c r="L43"/>
      <c r="N43"/>
      <c r="P43"/>
    </row>
    <row r="44" spans="8:16">
      <c r="H44"/>
      <c r="J44"/>
      <c r="L44"/>
      <c r="N44"/>
      <c r="P44"/>
    </row>
    <row r="45" spans="8:16">
      <c r="H45"/>
      <c r="J45"/>
      <c r="L45"/>
      <c r="N45"/>
      <c r="P45"/>
    </row>
    <row r="46" spans="8:16">
      <c r="H46"/>
      <c r="J46"/>
      <c r="L46"/>
      <c r="N46"/>
      <c r="P46"/>
    </row>
    <row r="47" spans="8:16">
      <c r="H47"/>
      <c r="J47"/>
      <c r="L47"/>
      <c r="N47"/>
      <c r="P47"/>
    </row>
    <row r="48" spans="8:16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>
      <c r="H55"/>
      <c r="J55"/>
      <c r="L55"/>
      <c r="N55"/>
      <c r="P55"/>
    </row>
    <row r="56" spans="8:16">
      <c r="H56"/>
      <c r="J56"/>
      <c r="L56"/>
      <c r="N56"/>
      <c r="P56"/>
    </row>
    <row r="57" spans="8:16">
      <c r="H57"/>
      <c r="J57"/>
      <c r="L57"/>
      <c r="N57"/>
      <c r="P57"/>
    </row>
    <row r="58" spans="8:16">
      <c r="H58"/>
      <c r="J58"/>
      <c r="L58"/>
      <c r="N58"/>
      <c r="P58"/>
    </row>
    <row r="59" spans="8:16">
      <c r="H59"/>
      <c r="J59"/>
      <c r="L59"/>
      <c r="N59"/>
      <c r="P59"/>
    </row>
    <row r="60" spans="8:16">
      <c r="H60"/>
      <c r="J60"/>
      <c r="L60"/>
      <c r="N60"/>
      <c r="P60"/>
    </row>
    <row r="61" spans="8:16">
      <c r="H61"/>
      <c r="J61"/>
      <c r="L61"/>
      <c r="N61"/>
      <c r="P61"/>
    </row>
    <row r="62" spans="8:16">
      <c r="H62"/>
      <c r="J62"/>
      <c r="L62"/>
      <c r="N62"/>
      <c r="P62"/>
    </row>
    <row r="63" spans="8:16">
      <c r="H63"/>
      <c r="J63"/>
      <c r="L63"/>
      <c r="N63"/>
      <c r="P63"/>
    </row>
    <row r="64" spans="8:16">
      <c r="H64"/>
      <c r="J64"/>
      <c r="L64"/>
      <c r="N64"/>
      <c r="P64"/>
    </row>
    <row r="65" spans="8:16">
      <c r="H65"/>
      <c r="J65"/>
      <c r="L65"/>
      <c r="N65"/>
      <c r="P65"/>
    </row>
    <row r="66" spans="8:16">
      <c r="H66"/>
      <c r="J66"/>
      <c r="L66"/>
      <c r="N66"/>
      <c r="P66"/>
    </row>
    <row r="67" spans="8:16">
      <c r="H67"/>
      <c r="J67"/>
      <c r="L67"/>
      <c r="N67"/>
      <c r="P67"/>
    </row>
    <row r="68" spans="8:16">
      <c r="H68"/>
      <c r="J68"/>
      <c r="L68"/>
      <c r="N68"/>
      <c r="P68"/>
    </row>
    <row r="69" spans="8:16">
      <c r="H69"/>
      <c r="J69"/>
      <c r="L69"/>
      <c r="N69"/>
      <c r="P69"/>
    </row>
    <row r="70" spans="8:16">
      <c r="H70"/>
      <c r="J70"/>
      <c r="L70"/>
      <c r="N70"/>
      <c r="P70"/>
    </row>
    <row r="71" spans="8:16">
      <c r="H71"/>
      <c r="J71"/>
      <c r="L71"/>
      <c r="N71"/>
      <c r="P71"/>
    </row>
    <row r="72" spans="8:16">
      <c r="H72"/>
      <c r="J72"/>
      <c r="L72"/>
      <c r="N72"/>
      <c r="P72"/>
    </row>
    <row r="73" spans="8:16">
      <c r="H73"/>
      <c r="J73"/>
      <c r="L73"/>
      <c r="N73"/>
      <c r="P73"/>
    </row>
    <row r="74" spans="8:16">
      <c r="H74"/>
      <c r="J74"/>
      <c r="L74"/>
      <c r="N74"/>
      <c r="P74"/>
    </row>
    <row r="75" spans="8:16">
      <c r="H75"/>
      <c r="J75"/>
      <c r="L75"/>
      <c r="N75"/>
      <c r="P75"/>
    </row>
    <row r="76" spans="8:16">
      <c r="H76"/>
      <c r="J76"/>
      <c r="L76"/>
      <c r="N76"/>
      <c r="P76"/>
    </row>
    <row r="77" spans="8:16">
      <c r="H77"/>
      <c r="J77"/>
      <c r="L77"/>
      <c r="N77"/>
      <c r="P77"/>
    </row>
    <row r="78" spans="8:16">
      <c r="H78"/>
      <c r="J78"/>
      <c r="L78"/>
      <c r="N78"/>
      <c r="P78"/>
    </row>
    <row r="79" spans="8:16">
      <c r="H79"/>
      <c r="J79"/>
      <c r="L79"/>
      <c r="N79"/>
      <c r="P79"/>
    </row>
    <row r="80" spans="8:16">
      <c r="H80"/>
      <c r="J80"/>
      <c r="L80"/>
      <c r="N80"/>
      <c r="P80"/>
    </row>
    <row r="81" spans="8:16">
      <c r="H81"/>
      <c r="J81"/>
      <c r="L81"/>
      <c r="N81"/>
      <c r="P81"/>
    </row>
    <row r="82" spans="8:16">
      <c r="H82"/>
      <c r="J82"/>
      <c r="L82"/>
      <c r="N82"/>
      <c r="P82"/>
    </row>
    <row r="83" spans="8:16">
      <c r="H83"/>
      <c r="J83"/>
      <c r="L83"/>
      <c r="N83"/>
      <c r="P83"/>
    </row>
    <row r="84" spans="8:16">
      <c r="H84"/>
      <c r="J84"/>
      <c r="L84"/>
      <c r="N84"/>
      <c r="P84"/>
    </row>
    <row r="85" spans="8:16">
      <c r="H85"/>
      <c r="J85"/>
      <c r="L85"/>
      <c r="N85"/>
      <c r="P85"/>
    </row>
    <row r="86" spans="8:16">
      <c r="H86"/>
      <c r="J86"/>
      <c r="L86"/>
      <c r="N86"/>
      <c r="P86"/>
    </row>
    <row r="87" spans="8:16">
      <c r="H87"/>
      <c r="J87"/>
      <c r="L87"/>
      <c r="N87"/>
      <c r="P87"/>
    </row>
    <row r="88" spans="8:16">
      <c r="H88"/>
      <c r="J88"/>
      <c r="L88"/>
      <c r="N88"/>
      <c r="P88"/>
    </row>
    <row r="89" spans="8:16">
      <c r="H89"/>
      <c r="J89"/>
      <c r="L89"/>
      <c r="N89"/>
      <c r="P89"/>
    </row>
    <row r="90" spans="8:16">
      <c r="H90"/>
      <c r="J90"/>
      <c r="L90"/>
      <c r="N90"/>
      <c r="P90"/>
    </row>
    <row r="91" spans="8:16">
      <c r="H91"/>
      <c r="J91"/>
      <c r="L91"/>
      <c r="N91"/>
      <c r="P91"/>
    </row>
    <row r="92" spans="8:16">
      <c r="H92"/>
      <c r="J92"/>
      <c r="L92"/>
      <c r="N92"/>
      <c r="P92"/>
    </row>
    <row r="93" spans="8:16">
      <c r="H93"/>
      <c r="J93"/>
      <c r="L93"/>
      <c r="N93"/>
      <c r="P93"/>
    </row>
    <row r="94" spans="8:16">
      <c r="H94"/>
      <c r="J94"/>
      <c r="L94"/>
      <c r="N94"/>
      <c r="P94"/>
    </row>
    <row r="95" spans="8:16">
      <c r="H95"/>
      <c r="J95"/>
      <c r="L95"/>
      <c r="N95"/>
      <c r="P95"/>
    </row>
    <row r="96" spans="8:16">
      <c r="H96"/>
      <c r="J96"/>
      <c r="L96"/>
      <c r="N96"/>
      <c r="P96"/>
    </row>
    <row r="97" spans="8:16">
      <c r="H97"/>
      <c r="J97"/>
      <c r="L97"/>
      <c r="N97"/>
      <c r="P97"/>
    </row>
    <row r="98" spans="8:16">
      <c r="H98"/>
      <c r="J98"/>
      <c r="L98"/>
      <c r="N98"/>
      <c r="P98"/>
    </row>
    <row r="99" spans="8:16">
      <c r="H99"/>
      <c r="J99"/>
      <c r="L99"/>
      <c r="N99"/>
      <c r="P99"/>
    </row>
    <row r="100" spans="8:16">
      <c r="H100"/>
      <c r="J100"/>
      <c r="L100"/>
      <c r="N100"/>
      <c r="P100"/>
    </row>
    <row r="101" spans="8:16">
      <c r="H101"/>
      <c r="J101"/>
      <c r="L101"/>
      <c r="N101"/>
      <c r="P101"/>
    </row>
    <row r="102" spans="8:16">
      <c r="H102"/>
      <c r="J102"/>
      <c r="L102"/>
      <c r="N102"/>
      <c r="P102"/>
    </row>
    <row r="103" spans="8:16">
      <c r="H103"/>
      <c r="J103"/>
      <c r="L103"/>
      <c r="N103"/>
      <c r="P103"/>
    </row>
    <row r="104" spans="8:16">
      <c r="H104"/>
      <c r="J104"/>
      <c r="L104"/>
      <c r="N104"/>
      <c r="P104"/>
    </row>
    <row r="105" spans="8:16">
      <c r="H105"/>
      <c r="J105"/>
      <c r="L105"/>
      <c r="N105"/>
      <c r="P105"/>
    </row>
    <row r="106" spans="8:16">
      <c r="H106"/>
      <c r="J106"/>
      <c r="L106"/>
      <c r="N106"/>
      <c r="P106"/>
    </row>
    <row r="107" spans="8:16">
      <c r="H107"/>
      <c r="J107"/>
      <c r="L107"/>
      <c r="N107"/>
      <c r="P107"/>
    </row>
    <row r="108" spans="8:16">
      <c r="H108"/>
      <c r="J108"/>
      <c r="L108"/>
      <c r="N108"/>
      <c r="P108"/>
    </row>
    <row r="109" spans="8:16">
      <c r="H109"/>
      <c r="J109"/>
      <c r="L109"/>
      <c r="N109"/>
      <c r="P109"/>
    </row>
    <row r="110" spans="8:16">
      <c r="H110"/>
      <c r="J110"/>
      <c r="L110"/>
      <c r="N110"/>
      <c r="P110"/>
    </row>
    <row r="111" spans="8:16">
      <c r="H111"/>
      <c r="J111"/>
      <c r="L111"/>
      <c r="N111"/>
      <c r="P111"/>
    </row>
    <row r="112" spans="8:16">
      <c r="H112"/>
      <c r="J112"/>
      <c r="L112"/>
      <c r="N112"/>
      <c r="P112"/>
    </row>
    <row r="113" spans="8:16">
      <c r="H113"/>
      <c r="J113"/>
      <c r="L113"/>
      <c r="N113"/>
      <c r="P113"/>
    </row>
    <row r="114" spans="8:16">
      <c r="H114"/>
      <c r="J114"/>
      <c r="L114"/>
      <c r="N114"/>
      <c r="P114"/>
    </row>
    <row r="115" spans="8:16">
      <c r="H115"/>
      <c r="J115"/>
      <c r="L115"/>
      <c r="N115"/>
      <c r="P115"/>
    </row>
    <row r="116" spans="8:16">
      <c r="H116"/>
      <c r="J116"/>
      <c r="L116"/>
      <c r="N116"/>
      <c r="P116"/>
    </row>
    <row r="117" spans="8:16">
      <c r="H117"/>
      <c r="J117"/>
      <c r="L117"/>
      <c r="N117"/>
      <c r="P117"/>
    </row>
    <row r="118" spans="8:16">
      <c r="H118"/>
      <c r="J118"/>
      <c r="L118"/>
      <c r="N118"/>
      <c r="P118"/>
    </row>
    <row r="119" spans="8:16">
      <c r="H119"/>
      <c r="J119"/>
      <c r="L119"/>
      <c r="N119"/>
      <c r="P119"/>
    </row>
    <row r="120" spans="8:16">
      <c r="H120"/>
      <c r="J120"/>
      <c r="L120"/>
      <c r="N120"/>
      <c r="P120"/>
    </row>
    <row r="121" spans="8:16">
      <c r="H121"/>
      <c r="J121"/>
      <c r="L121"/>
      <c r="N121"/>
      <c r="P121"/>
    </row>
    <row r="122" spans="8:16">
      <c r="H122"/>
      <c r="J122"/>
      <c r="L122"/>
      <c r="N122"/>
      <c r="P122"/>
    </row>
    <row r="123" spans="8:16">
      <c r="H123"/>
      <c r="J123"/>
      <c r="L123"/>
      <c r="N123"/>
      <c r="P123"/>
    </row>
    <row r="124" spans="8:16">
      <c r="H124"/>
      <c r="J124"/>
      <c r="L124"/>
      <c r="N124"/>
      <c r="P124"/>
    </row>
    <row r="125" spans="8:16">
      <c r="H125"/>
      <c r="J125"/>
      <c r="L125"/>
      <c r="N125"/>
      <c r="P125"/>
    </row>
    <row r="126" spans="8:16">
      <c r="H126"/>
      <c r="J126"/>
      <c r="L126"/>
      <c r="N126"/>
      <c r="P126"/>
    </row>
    <row r="127" spans="8:16">
      <c r="H127"/>
      <c r="J127"/>
      <c r="L127"/>
      <c r="N127"/>
      <c r="P127"/>
    </row>
    <row r="128" spans="8:16">
      <c r="H128"/>
      <c r="J128"/>
      <c r="L128"/>
      <c r="N128"/>
      <c r="P128"/>
    </row>
    <row r="129" spans="8:16">
      <c r="H129"/>
      <c r="J129"/>
      <c r="L129"/>
      <c r="N129"/>
      <c r="P129"/>
    </row>
    <row r="130" spans="8:16">
      <c r="H130"/>
      <c r="J130"/>
      <c r="L130"/>
      <c r="N130"/>
      <c r="P130"/>
    </row>
    <row r="131" spans="8:16">
      <c r="H131"/>
      <c r="J131"/>
      <c r="L131"/>
      <c r="N131"/>
      <c r="P131"/>
    </row>
    <row r="132" spans="8:16">
      <c r="H132"/>
      <c r="J132"/>
      <c r="L132"/>
      <c r="N132"/>
      <c r="P132"/>
    </row>
    <row r="133" spans="8:16">
      <c r="H133"/>
      <c r="J133"/>
      <c r="L133"/>
      <c r="N133"/>
      <c r="P133"/>
    </row>
    <row r="134" spans="8:16">
      <c r="H134"/>
      <c r="J134"/>
      <c r="L134"/>
      <c r="N134"/>
      <c r="P134"/>
    </row>
    <row r="135" spans="8:16">
      <c r="H135"/>
      <c r="J135"/>
      <c r="L135"/>
      <c r="N135"/>
      <c r="P135"/>
    </row>
    <row r="136" spans="8:16">
      <c r="H136"/>
      <c r="J136"/>
      <c r="L136"/>
      <c r="N136"/>
      <c r="P136"/>
    </row>
    <row r="137" spans="8:16">
      <c r="H137"/>
      <c r="J137"/>
      <c r="L137"/>
      <c r="N137"/>
      <c r="P137"/>
    </row>
    <row r="138" spans="8:16">
      <c r="H138"/>
      <c r="J138"/>
      <c r="L138"/>
      <c r="N138"/>
      <c r="P138"/>
    </row>
    <row r="139" spans="8:16">
      <c r="H139"/>
      <c r="J139"/>
      <c r="L139"/>
      <c r="N139"/>
      <c r="P139"/>
    </row>
    <row r="140" spans="8:16">
      <c r="H140"/>
      <c r="J140"/>
      <c r="L140"/>
      <c r="N140"/>
      <c r="P140"/>
    </row>
    <row r="141" spans="8:16">
      <c r="H141"/>
      <c r="J141"/>
      <c r="L141"/>
      <c r="N141"/>
      <c r="P141"/>
    </row>
    <row r="142" spans="8:16">
      <c r="H142"/>
      <c r="J142"/>
      <c r="L142"/>
      <c r="N142"/>
      <c r="P142"/>
    </row>
    <row r="143" spans="8:16">
      <c r="H143"/>
      <c r="J143"/>
      <c r="L143"/>
      <c r="N143"/>
      <c r="P143"/>
    </row>
    <row r="144" spans="8:16">
      <c r="H144"/>
      <c r="J144"/>
      <c r="L144"/>
      <c r="N144"/>
      <c r="P144"/>
    </row>
    <row r="145" spans="8:16">
      <c r="H145"/>
      <c r="J145"/>
      <c r="L145"/>
      <c r="N145"/>
      <c r="P145"/>
    </row>
    <row r="146" spans="8:16">
      <c r="H146"/>
      <c r="J146"/>
      <c r="L146"/>
      <c r="N146"/>
      <c r="P146"/>
    </row>
    <row r="147" spans="8:16">
      <c r="H147"/>
      <c r="J147"/>
      <c r="L147"/>
      <c r="N147"/>
      <c r="P147"/>
    </row>
    <row r="148" spans="8:16">
      <c r="H148"/>
      <c r="J148"/>
      <c r="L148"/>
      <c r="N148"/>
      <c r="P148"/>
    </row>
    <row r="149" spans="8:16">
      <c r="H149"/>
      <c r="J149"/>
      <c r="L149"/>
      <c r="N149"/>
      <c r="P149"/>
    </row>
    <row r="150" spans="8:16">
      <c r="H150"/>
      <c r="J150"/>
      <c r="L150"/>
      <c r="N150"/>
      <c r="P150"/>
    </row>
    <row r="151" spans="8:16">
      <c r="H151"/>
      <c r="J151"/>
      <c r="L151"/>
      <c r="N151"/>
      <c r="P151"/>
    </row>
    <row r="152" spans="8:16">
      <c r="H152"/>
      <c r="J152"/>
      <c r="L152"/>
      <c r="N152"/>
      <c r="P152"/>
    </row>
    <row r="153" spans="8:16">
      <c r="H153"/>
      <c r="J153"/>
      <c r="L153"/>
      <c r="N153"/>
      <c r="P153"/>
    </row>
    <row r="154" spans="8:16">
      <c r="H154"/>
      <c r="J154"/>
      <c r="L154"/>
      <c r="N154"/>
      <c r="P154"/>
    </row>
    <row r="155" spans="8:16">
      <c r="H155"/>
      <c r="J155"/>
      <c r="L155"/>
      <c r="N155"/>
      <c r="P155"/>
    </row>
    <row r="156" spans="8:16">
      <c r="H156"/>
      <c r="J156"/>
      <c r="L156"/>
      <c r="N156"/>
      <c r="P156"/>
    </row>
    <row r="157" spans="8:16">
      <c r="H157"/>
      <c r="J157"/>
      <c r="L157"/>
      <c r="N157"/>
      <c r="P157"/>
    </row>
    <row r="158" spans="8:16">
      <c r="H158"/>
      <c r="J158"/>
      <c r="L158"/>
      <c r="N158"/>
      <c r="P158"/>
    </row>
    <row r="159" spans="8:16">
      <c r="H159"/>
      <c r="J159"/>
      <c r="L159"/>
      <c r="N159"/>
      <c r="P159"/>
    </row>
    <row r="160" spans="8:16">
      <c r="H160"/>
      <c r="J160"/>
      <c r="L160"/>
      <c r="N160"/>
      <c r="P160"/>
    </row>
    <row r="161" spans="8:16">
      <c r="H161"/>
      <c r="J161"/>
      <c r="L161"/>
      <c r="N161"/>
      <c r="P161"/>
    </row>
    <row r="162" spans="8:16">
      <c r="H162"/>
      <c r="J162"/>
      <c r="L162"/>
      <c r="N162"/>
      <c r="P162"/>
    </row>
    <row r="163" spans="8:16">
      <c r="H163"/>
      <c r="J163"/>
      <c r="L163"/>
      <c r="N163"/>
      <c r="P163"/>
    </row>
    <row r="164" spans="8:16">
      <c r="H164"/>
      <c r="J164"/>
      <c r="L164"/>
      <c r="N164"/>
      <c r="P164"/>
    </row>
    <row r="165" spans="8:16">
      <c r="H165"/>
      <c r="J165"/>
      <c r="L165"/>
      <c r="N165"/>
      <c r="P165"/>
    </row>
    <row r="166" spans="8:16">
      <c r="H166"/>
      <c r="J166"/>
      <c r="L166"/>
      <c r="N166"/>
      <c r="P166"/>
    </row>
    <row r="167" spans="8:16">
      <c r="H167"/>
      <c r="J167"/>
      <c r="L167"/>
      <c r="N167"/>
      <c r="P167"/>
    </row>
    <row r="168" spans="8:16">
      <c r="H168"/>
      <c r="J168"/>
      <c r="L168"/>
      <c r="N168"/>
      <c r="P168"/>
    </row>
    <row r="169" spans="8:16">
      <c r="H169"/>
      <c r="J169"/>
      <c r="L169"/>
      <c r="N169"/>
      <c r="P169"/>
    </row>
    <row r="170" spans="8:16">
      <c r="H170"/>
      <c r="J170"/>
      <c r="L170"/>
      <c r="N170"/>
      <c r="P170"/>
    </row>
    <row r="171" spans="8:16">
      <c r="H171"/>
      <c r="J171"/>
      <c r="L171"/>
      <c r="N171"/>
      <c r="P171"/>
    </row>
    <row r="172" spans="8:16">
      <c r="H172"/>
      <c r="J172"/>
      <c r="L172"/>
      <c r="N172"/>
      <c r="P172"/>
    </row>
    <row r="173" spans="8:16">
      <c r="H173"/>
      <c r="J173"/>
      <c r="L173"/>
      <c r="N173"/>
      <c r="P173"/>
    </row>
    <row r="174" spans="8:16">
      <c r="H174"/>
      <c r="J174"/>
      <c r="L174"/>
      <c r="N174"/>
      <c r="P174"/>
    </row>
    <row r="175" spans="8:16">
      <c r="H175"/>
      <c r="J175"/>
      <c r="L175"/>
      <c r="N175"/>
      <c r="P175"/>
    </row>
    <row r="176" spans="8:16">
      <c r="H176"/>
      <c r="J176"/>
      <c r="L176"/>
      <c r="N176"/>
      <c r="P176"/>
    </row>
    <row r="177" spans="8:16">
      <c r="H177"/>
      <c r="J177"/>
      <c r="L177"/>
      <c r="N177"/>
      <c r="P177"/>
    </row>
    <row r="178" spans="8:16">
      <c r="H178"/>
      <c r="J178"/>
      <c r="L178"/>
      <c r="N178"/>
      <c r="P178"/>
    </row>
    <row r="179" spans="8:16">
      <c r="H179"/>
      <c r="J179"/>
      <c r="L179"/>
      <c r="N179"/>
      <c r="P179"/>
    </row>
    <row r="180" spans="8:16">
      <c r="H180"/>
      <c r="J180"/>
      <c r="L180"/>
      <c r="N180"/>
      <c r="P180"/>
    </row>
    <row r="181" spans="8:16">
      <c r="H181"/>
      <c r="J181"/>
      <c r="L181"/>
      <c r="N181"/>
      <c r="P181"/>
    </row>
    <row r="182" spans="8:16">
      <c r="H182"/>
      <c r="J182"/>
      <c r="L182"/>
      <c r="N182"/>
      <c r="P182"/>
    </row>
    <row r="183" spans="8:16">
      <c r="H183"/>
      <c r="J183"/>
      <c r="L183"/>
      <c r="N183"/>
      <c r="P183"/>
    </row>
    <row r="184" spans="8:16">
      <c r="H184"/>
      <c r="J184"/>
      <c r="L184"/>
      <c r="N184"/>
      <c r="P184"/>
    </row>
    <row r="185" spans="8:16">
      <c r="H185"/>
      <c r="J185"/>
      <c r="L185"/>
      <c r="N185"/>
      <c r="P185"/>
    </row>
    <row r="186" spans="8:16">
      <c r="H186"/>
      <c r="J186"/>
      <c r="L186"/>
      <c r="N186"/>
      <c r="P186"/>
    </row>
    <row r="187" spans="8:16">
      <c r="H187"/>
      <c r="J187"/>
      <c r="L187"/>
      <c r="N187"/>
      <c r="P187"/>
    </row>
    <row r="188" spans="8:16">
      <c r="H188"/>
      <c r="J188"/>
      <c r="L188"/>
      <c r="N188"/>
      <c r="P188"/>
    </row>
    <row r="189" spans="8:16">
      <c r="H189"/>
      <c r="J189"/>
      <c r="L189"/>
      <c r="N189"/>
      <c r="P189"/>
    </row>
    <row r="190" spans="8:16">
      <c r="H190"/>
      <c r="J190"/>
      <c r="L190"/>
      <c r="N190"/>
      <c r="P190"/>
    </row>
    <row r="191" spans="8:16">
      <c r="H191"/>
      <c r="J191"/>
      <c r="L191"/>
      <c r="N191"/>
      <c r="P191"/>
    </row>
    <row r="192" spans="8:16">
      <c r="H192"/>
      <c r="J192"/>
      <c r="L192"/>
      <c r="N192"/>
      <c r="P192"/>
    </row>
    <row r="193" spans="8:16">
      <c r="H193"/>
      <c r="J193"/>
      <c r="L193"/>
      <c r="N193"/>
      <c r="P193"/>
    </row>
    <row r="194" spans="8:16">
      <c r="H194"/>
      <c r="J194"/>
      <c r="L194"/>
      <c r="N194"/>
      <c r="P194"/>
    </row>
    <row r="195" spans="8:16">
      <c r="H195"/>
      <c r="J195"/>
      <c r="L195"/>
      <c r="N195"/>
      <c r="P195"/>
    </row>
    <row r="196" spans="8:16">
      <c r="H196"/>
      <c r="J196"/>
      <c r="L196"/>
      <c r="N196"/>
      <c r="P196"/>
    </row>
    <row r="197" spans="8:16">
      <c r="H197"/>
      <c r="J197"/>
      <c r="L197"/>
      <c r="N197"/>
      <c r="P197"/>
    </row>
    <row r="198" spans="8:16">
      <c r="H198"/>
      <c r="J198"/>
      <c r="L198"/>
      <c r="N198"/>
      <c r="P198"/>
    </row>
    <row r="199" spans="8:16">
      <c r="H199"/>
      <c r="J199"/>
      <c r="L199"/>
      <c r="N199"/>
      <c r="P199"/>
    </row>
    <row r="200" spans="8:16">
      <c r="H200"/>
      <c r="J200"/>
      <c r="L200"/>
      <c r="N200"/>
      <c r="P200"/>
    </row>
    <row r="201" spans="8:16">
      <c r="H201"/>
      <c r="J201"/>
      <c r="L201"/>
      <c r="N201"/>
      <c r="P201"/>
    </row>
    <row r="202" spans="8:16">
      <c r="H202"/>
      <c r="J202"/>
      <c r="L202"/>
      <c r="N202"/>
      <c r="P202"/>
    </row>
    <row r="203" spans="8:16">
      <c r="H203"/>
      <c r="J203"/>
      <c r="L203"/>
      <c r="N203"/>
      <c r="P203"/>
    </row>
    <row r="204" spans="8:16">
      <c r="H204"/>
      <c r="J204"/>
      <c r="L204"/>
      <c r="N204"/>
      <c r="P204"/>
    </row>
    <row r="205" spans="8:16">
      <c r="H205"/>
      <c r="J205"/>
      <c r="L205"/>
      <c r="N205"/>
      <c r="P205"/>
    </row>
    <row r="206" spans="8:16">
      <c r="H206"/>
      <c r="J206"/>
      <c r="L206"/>
      <c r="N206"/>
      <c r="P206"/>
    </row>
    <row r="207" spans="8:16">
      <c r="H207"/>
      <c r="J207"/>
      <c r="L207"/>
      <c r="N207"/>
      <c r="P207"/>
    </row>
    <row r="208" spans="8:16">
      <c r="H208"/>
      <c r="J208"/>
      <c r="L208"/>
      <c r="N208"/>
      <c r="P208"/>
    </row>
    <row r="209" spans="8:16">
      <c r="H209"/>
      <c r="J209"/>
      <c r="L209"/>
      <c r="N209"/>
      <c r="P209"/>
    </row>
    <row r="210" spans="8:16">
      <c r="H210"/>
      <c r="J210"/>
      <c r="L210"/>
      <c r="N210"/>
      <c r="P210"/>
    </row>
    <row r="211" spans="8:16">
      <c r="H211"/>
      <c r="J211"/>
      <c r="L211"/>
      <c r="N211"/>
      <c r="P211"/>
    </row>
    <row r="212" spans="8:16">
      <c r="H212"/>
      <c r="J212"/>
      <c r="L212"/>
      <c r="N212"/>
      <c r="P212"/>
    </row>
    <row r="213" spans="8:16">
      <c r="H213"/>
      <c r="J213"/>
      <c r="L213"/>
      <c r="N213"/>
      <c r="P213"/>
    </row>
    <row r="214" spans="8:16">
      <c r="H214"/>
      <c r="J214"/>
      <c r="L214"/>
      <c r="N214"/>
      <c r="P214"/>
    </row>
    <row r="215" spans="8:16">
      <c r="H215"/>
      <c r="J215"/>
      <c r="L215"/>
      <c r="N215"/>
      <c r="P215"/>
    </row>
    <row r="216" spans="8:16">
      <c r="H216"/>
      <c r="J216"/>
      <c r="L216"/>
      <c r="N216"/>
      <c r="P216"/>
    </row>
    <row r="217" spans="8:16">
      <c r="H217"/>
      <c r="J217"/>
      <c r="L217"/>
      <c r="N217"/>
      <c r="P217"/>
    </row>
    <row r="218" spans="8:16">
      <c r="H218"/>
      <c r="J218"/>
      <c r="L218"/>
      <c r="N218"/>
      <c r="P218"/>
    </row>
    <row r="219" spans="8:16">
      <c r="H219"/>
      <c r="J219"/>
      <c r="L219"/>
      <c r="N219"/>
      <c r="P219"/>
    </row>
    <row r="220" spans="8:16">
      <c r="H220"/>
      <c r="J220"/>
      <c r="L220"/>
      <c r="N220"/>
      <c r="P220"/>
    </row>
    <row r="221" spans="8:16">
      <c r="H221"/>
      <c r="J221"/>
      <c r="L221"/>
      <c r="N221"/>
      <c r="P221"/>
    </row>
    <row r="222" spans="8:16">
      <c r="H222"/>
      <c r="J222"/>
      <c r="L222"/>
      <c r="N222"/>
      <c r="P222"/>
    </row>
    <row r="223" spans="8:16">
      <c r="H223"/>
      <c r="J223"/>
      <c r="L223"/>
      <c r="N223"/>
      <c r="P223"/>
    </row>
    <row r="224" spans="8:16">
      <c r="H224"/>
      <c r="J224"/>
      <c r="L224"/>
      <c r="N224"/>
      <c r="P224"/>
    </row>
    <row r="225" spans="8:16">
      <c r="H225"/>
      <c r="J225"/>
      <c r="L225"/>
      <c r="N225"/>
      <c r="P225"/>
    </row>
    <row r="226" spans="8:16">
      <c r="H226"/>
      <c r="J226"/>
      <c r="L226"/>
      <c r="N226"/>
      <c r="P226"/>
    </row>
    <row r="227" spans="8:16">
      <c r="H227"/>
      <c r="J227"/>
      <c r="L227"/>
      <c r="N227"/>
      <c r="P227"/>
    </row>
    <row r="228" spans="8:16">
      <c r="H228"/>
      <c r="J228"/>
      <c r="L228"/>
      <c r="N228"/>
      <c r="P228"/>
    </row>
    <row r="229" spans="8:16">
      <c r="H229"/>
      <c r="J229"/>
      <c r="L229"/>
      <c r="N229"/>
      <c r="P229"/>
    </row>
    <row r="230" spans="8:16">
      <c r="H230"/>
      <c r="J230"/>
      <c r="L230"/>
      <c r="N230"/>
      <c r="P230"/>
    </row>
    <row r="231" spans="8:16">
      <c r="H231"/>
      <c r="J231"/>
      <c r="L231"/>
      <c r="N231"/>
      <c r="P231"/>
    </row>
    <row r="232" spans="8:16">
      <c r="H232"/>
      <c r="J232"/>
      <c r="L232"/>
      <c r="N232"/>
      <c r="P232"/>
    </row>
    <row r="233" spans="8:16">
      <c r="H233"/>
      <c r="J233"/>
      <c r="L233"/>
      <c r="N233"/>
      <c r="P233"/>
    </row>
    <row r="234" spans="8:16">
      <c r="H234"/>
      <c r="J234"/>
      <c r="L234"/>
      <c r="N234"/>
      <c r="P234"/>
    </row>
    <row r="235" spans="8:16">
      <c r="H235"/>
      <c r="J235"/>
      <c r="L235"/>
      <c r="N235"/>
      <c r="P235"/>
    </row>
    <row r="236" spans="8:16">
      <c r="H236"/>
      <c r="J236"/>
      <c r="L236"/>
      <c r="N236"/>
      <c r="P236"/>
    </row>
    <row r="237" spans="8:16">
      <c r="H237"/>
      <c r="J237"/>
      <c r="L237"/>
      <c r="N237"/>
      <c r="P237"/>
    </row>
    <row r="238" spans="8:16">
      <c r="H238"/>
      <c r="J238"/>
      <c r="L238"/>
      <c r="N238"/>
      <c r="P238"/>
    </row>
    <row r="239" spans="8:16">
      <c r="H239"/>
      <c r="J239"/>
      <c r="L239"/>
      <c r="N239"/>
      <c r="P239"/>
    </row>
    <row r="240" spans="8:16">
      <c r="H240"/>
      <c r="J240"/>
      <c r="L240"/>
      <c r="N240"/>
      <c r="P240"/>
    </row>
    <row r="241" spans="8:16">
      <c r="H241"/>
      <c r="J241"/>
      <c r="L241"/>
      <c r="N241"/>
      <c r="P241"/>
    </row>
    <row r="242" spans="8:16">
      <c r="H242"/>
      <c r="J242"/>
      <c r="L242"/>
      <c r="N242"/>
      <c r="P242"/>
    </row>
    <row r="243" spans="8:16">
      <c r="H243"/>
      <c r="J243"/>
      <c r="L243"/>
      <c r="N243"/>
      <c r="P243"/>
    </row>
    <row r="244" spans="8:16">
      <c r="H244"/>
      <c r="J244"/>
      <c r="L244"/>
      <c r="N244"/>
      <c r="P244"/>
    </row>
    <row r="245" spans="8:16">
      <c r="H245"/>
      <c r="J245"/>
      <c r="L245"/>
      <c r="N245"/>
      <c r="P245"/>
    </row>
    <row r="246" spans="8:16">
      <c r="H246"/>
      <c r="J246"/>
      <c r="L246"/>
      <c r="N246"/>
      <c r="P246"/>
    </row>
    <row r="247" spans="8:16">
      <c r="H247"/>
      <c r="J247"/>
      <c r="L247"/>
      <c r="N247"/>
      <c r="P247"/>
    </row>
    <row r="248" spans="8:16">
      <c r="H248"/>
      <c r="J248"/>
      <c r="L248"/>
      <c r="N248"/>
      <c r="P248"/>
    </row>
  </sheetData>
  <mergeCells count="21">
    <mergeCell ref="T4:T6"/>
    <mergeCell ref="U4:U6"/>
    <mergeCell ref="G5:H5"/>
    <mergeCell ref="E4:E6"/>
    <mergeCell ref="O4:P5"/>
    <mergeCell ref="Q4:Q6"/>
    <mergeCell ref="R4:R6"/>
    <mergeCell ref="S4:S6"/>
    <mergeCell ref="I5:J5"/>
    <mergeCell ref="K5:L5"/>
    <mergeCell ref="M5:N5"/>
    <mergeCell ref="D4:D6"/>
    <mergeCell ref="F4:F6"/>
    <mergeCell ref="G4:N4"/>
    <mergeCell ref="A7:A25"/>
    <mergeCell ref="A4:A6"/>
    <mergeCell ref="B4:B6"/>
    <mergeCell ref="C4:C6"/>
    <mergeCell ref="B19:B25"/>
    <mergeCell ref="B7:B12"/>
    <mergeCell ref="B13:B18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379"/>
  <sheetViews>
    <sheetView topLeftCell="G1" zoomScale="90" zoomScaleNormal="90" workbookViewId="0">
      <pane ySplit="5" topLeftCell="A6" activePane="bottomLeft" state="frozen"/>
      <selection activeCell="R5" sqref="R5"/>
      <selection pane="bottomLeft" activeCell="F27" sqref="F27"/>
    </sheetView>
  </sheetViews>
  <sheetFormatPr baseColWidth="10" defaultRowHeight="15"/>
  <cols>
    <col min="1" max="2" width="35.7109375" customWidth="1"/>
    <col min="3" max="6" width="27.42578125" customWidth="1"/>
    <col min="7" max="7" width="15.28515625" customWidth="1"/>
    <col min="8" max="8" width="11.5703125" style="240"/>
    <col min="9" max="9" width="15.28515625" customWidth="1"/>
    <col min="10" max="10" width="18.85546875" style="240" customWidth="1"/>
    <col min="12" max="12" width="11.5703125" style="240"/>
    <col min="14" max="14" width="11.5703125" style="240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95"/>
      <c r="C1" s="295"/>
      <c r="D1" s="295"/>
      <c r="E1" s="295"/>
      <c r="F1" s="295"/>
      <c r="G1" s="295" t="s">
        <v>500</v>
      </c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>
      <c r="A2" s="280" t="s">
        <v>1361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</row>
    <row r="3" spans="1:21" ht="15" customHeight="1">
      <c r="A3" s="577" t="s">
        <v>100</v>
      </c>
      <c r="B3" s="547" t="s">
        <v>115</v>
      </c>
      <c r="C3" s="557" t="s">
        <v>89</v>
      </c>
      <c r="D3" s="557" t="s">
        <v>90</v>
      </c>
      <c r="E3" s="566" t="s">
        <v>409</v>
      </c>
      <c r="F3" s="557" t="s">
        <v>91</v>
      </c>
      <c r="G3" s="577" t="s">
        <v>103</v>
      </c>
      <c r="H3" s="577"/>
      <c r="I3" s="577"/>
      <c r="J3" s="577"/>
      <c r="K3" s="577"/>
      <c r="L3" s="577"/>
      <c r="M3" s="577"/>
      <c r="N3" s="577"/>
      <c r="O3" s="578" t="s">
        <v>104</v>
      </c>
      <c r="P3" s="578"/>
      <c r="Q3" s="547" t="s">
        <v>105</v>
      </c>
      <c r="R3" s="547" t="s">
        <v>106</v>
      </c>
      <c r="S3" s="547" t="s">
        <v>113</v>
      </c>
      <c r="T3" s="547" t="s">
        <v>112</v>
      </c>
      <c r="U3" s="563" t="s">
        <v>92</v>
      </c>
    </row>
    <row r="4" spans="1:21" ht="15" customHeight="1">
      <c r="A4" s="577"/>
      <c r="B4" s="545"/>
      <c r="C4" s="558"/>
      <c r="D4" s="558"/>
      <c r="E4" s="567"/>
      <c r="F4" s="558"/>
      <c r="G4" s="577" t="s">
        <v>107</v>
      </c>
      <c r="H4" s="577"/>
      <c r="I4" s="577" t="s">
        <v>108</v>
      </c>
      <c r="J4" s="577"/>
      <c r="K4" s="577" t="s">
        <v>109</v>
      </c>
      <c r="L4" s="577"/>
      <c r="M4" s="577" t="s">
        <v>110</v>
      </c>
      <c r="N4" s="577"/>
      <c r="O4" s="578"/>
      <c r="P4" s="578"/>
      <c r="Q4" s="545"/>
      <c r="R4" s="545"/>
      <c r="S4" s="545"/>
      <c r="T4" s="545"/>
      <c r="U4" s="564"/>
    </row>
    <row r="5" spans="1:21" ht="25.5">
      <c r="A5" s="577"/>
      <c r="B5" s="546"/>
      <c r="C5" s="559"/>
      <c r="D5" s="559"/>
      <c r="E5" s="568"/>
      <c r="F5" s="559"/>
      <c r="G5" s="251" t="s">
        <v>111</v>
      </c>
      <c r="H5" s="238" t="s">
        <v>12</v>
      </c>
      <c r="I5" s="251" t="s">
        <v>111</v>
      </c>
      <c r="J5" s="238" t="s">
        <v>12</v>
      </c>
      <c r="K5" s="251" t="s">
        <v>111</v>
      </c>
      <c r="L5" s="238" t="s">
        <v>12</v>
      </c>
      <c r="M5" s="251" t="s">
        <v>111</v>
      </c>
      <c r="N5" s="238" t="s">
        <v>12</v>
      </c>
      <c r="O5" s="251" t="s">
        <v>111</v>
      </c>
      <c r="P5" s="238" t="s">
        <v>12</v>
      </c>
      <c r="Q5" s="546"/>
      <c r="R5" s="546"/>
      <c r="S5" s="546"/>
      <c r="T5" s="546"/>
      <c r="U5" s="565"/>
    </row>
    <row r="6" spans="1:21" ht="15.75">
      <c r="A6" s="576" t="s">
        <v>1460</v>
      </c>
      <c r="B6" s="573" t="s">
        <v>1362</v>
      </c>
      <c r="C6" s="71"/>
      <c r="D6" s="347"/>
      <c r="E6" s="347"/>
      <c r="F6" s="288"/>
      <c r="G6" s="405"/>
      <c r="H6" s="406"/>
      <c r="I6" s="405"/>
      <c r="J6" s="406"/>
      <c r="K6" s="405"/>
      <c r="L6" s="406"/>
      <c r="M6" s="405"/>
      <c r="N6" s="406"/>
      <c r="O6" s="347"/>
      <c r="P6" s="406"/>
      <c r="Q6" s="347"/>
      <c r="R6" s="347"/>
      <c r="S6" s="347"/>
      <c r="T6" s="347"/>
      <c r="U6" s="347"/>
    </row>
    <row r="7" spans="1:21" s="416" customFormat="1" ht="15.75">
      <c r="A7" s="576"/>
      <c r="B7" s="574"/>
      <c r="C7" s="71"/>
      <c r="D7" s="347"/>
      <c r="E7" s="347"/>
      <c r="F7" s="288"/>
      <c r="G7" s="405"/>
      <c r="H7" s="406"/>
      <c r="I7" s="405"/>
      <c r="J7" s="406"/>
      <c r="K7" s="405"/>
      <c r="L7" s="406"/>
      <c r="M7" s="405"/>
      <c r="N7" s="406"/>
      <c r="O7" s="347"/>
      <c r="P7" s="406"/>
      <c r="Q7" s="347"/>
      <c r="R7" s="347"/>
      <c r="S7" s="347"/>
      <c r="T7" s="347"/>
      <c r="U7" s="347"/>
    </row>
    <row r="8" spans="1:21" s="416" customFormat="1" ht="15.75">
      <c r="A8" s="576"/>
      <c r="B8" s="574"/>
      <c r="C8" s="71"/>
      <c r="D8" s="347"/>
      <c r="E8" s="347"/>
      <c r="F8" s="288"/>
      <c r="G8" s="405"/>
      <c r="H8" s="406"/>
      <c r="I8" s="405"/>
      <c r="J8" s="406"/>
      <c r="K8" s="405"/>
      <c r="L8" s="406"/>
      <c r="M8" s="405"/>
      <c r="N8" s="406"/>
      <c r="O8" s="347"/>
      <c r="P8" s="406"/>
      <c r="Q8" s="347"/>
      <c r="R8" s="347"/>
      <c r="S8" s="347"/>
      <c r="T8" s="347"/>
      <c r="U8" s="347"/>
    </row>
    <row r="9" spans="1:21" ht="15.75">
      <c r="A9" s="576"/>
      <c r="B9" s="574"/>
      <c r="C9" s="71"/>
      <c r="D9" s="347"/>
      <c r="E9" s="347"/>
      <c r="F9" s="288"/>
      <c r="G9" s="405"/>
      <c r="H9" s="406"/>
      <c r="I9" s="405"/>
      <c r="J9" s="406"/>
      <c r="K9" s="405"/>
      <c r="L9" s="406"/>
      <c r="M9" s="405"/>
      <c r="N9" s="406"/>
      <c r="O9" s="347"/>
      <c r="P9" s="406"/>
      <c r="Q9" s="347"/>
      <c r="R9" s="347"/>
      <c r="S9" s="347"/>
      <c r="T9" s="347"/>
      <c r="U9" s="347"/>
    </row>
    <row r="10" spans="1:21" ht="15.75">
      <c r="A10" s="576"/>
      <c r="B10" s="574"/>
      <c r="C10" s="71"/>
      <c r="D10" s="347"/>
      <c r="E10" s="347"/>
      <c r="F10" s="288"/>
      <c r="G10" s="405"/>
      <c r="H10" s="406"/>
      <c r="I10" s="405"/>
      <c r="J10" s="406"/>
      <c r="K10" s="405"/>
      <c r="L10" s="406"/>
      <c r="M10" s="405"/>
      <c r="N10" s="406"/>
      <c r="O10" s="347"/>
      <c r="P10" s="406"/>
      <c r="Q10" s="347"/>
      <c r="R10" s="347"/>
      <c r="S10" s="347"/>
      <c r="T10" s="347"/>
      <c r="U10" s="347"/>
    </row>
    <row r="11" spans="1:21" ht="15.75">
      <c r="A11" s="576"/>
      <c r="B11" s="575"/>
      <c r="C11" s="71"/>
      <c r="D11" s="347"/>
      <c r="E11" s="347"/>
      <c r="F11" s="288"/>
      <c r="G11" s="405"/>
      <c r="H11" s="406"/>
      <c r="I11" s="405"/>
      <c r="J11" s="406"/>
      <c r="K11" s="405"/>
      <c r="L11" s="406"/>
      <c r="M11" s="405"/>
      <c r="N11" s="406"/>
      <c r="O11" s="347"/>
      <c r="P11" s="406"/>
      <c r="Q11" s="347"/>
      <c r="R11" s="347"/>
      <c r="S11" s="347"/>
      <c r="T11" s="347"/>
      <c r="U11" s="347"/>
    </row>
    <row r="12" spans="1:21" ht="15.75">
      <c r="A12" s="574" t="s">
        <v>1461</v>
      </c>
      <c r="B12" s="573" t="s">
        <v>1462</v>
      </c>
      <c r="C12" s="71"/>
      <c r="D12" s="327"/>
      <c r="E12" s="327"/>
      <c r="F12" s="327"/>
      <c r="G12" s="405"/>
      <c r="H12" s="406"/>
      <c r="I12" s="405"/>
      <c r="J12" s="406"/>
      <c r="K12" s="405"/>
      <c r="L12" s="406"/>
      <c r="M12" s="405"/>
      <c r="N12" s="406"/>
      <c r="O12" s="347"/>
      <c r="P12" s="406"/>
      <c r="Q12" s="347"/>
      <c r="R12" s="347"/>
      <c r="S12" s="347"/>
      <c r="T12" s="347"/>
      <c r="U12" s="347"/>
    </row>
    <row r="13" spans="1:21" ht="15.75">
      <c r="A13" s="574"/>
      <c r="B13" s="574"/>
      <c r="C13" s="71"/>
      <c r="D13" s="347"/>
      <c r="E13" s="347"/>
      <c r="F13" s="288"/>
      <c r="G13" s="405"/>
      <c r="H13" s="406"/>
      <c r="I13" s="405"/>
      <c r="J13" s="406"/>
      <c r="K13" s="405"/>
      <c r="L13" s="406"/>
      <c r="M13" s="405"/>
      <c r="N13" s="406"/>
      <c r="O13" s="347"/>
      <c r="P13" s="406"/>
      <c r="Q13" s="347"/>
      <c r="R13" s="347"/>
      <c r="S13" s="347"/>
      <c r="T13" s="347"/>
      <c r="U13" s="347"/>
    </row>
    <row r="14" spans="1:21" ht="15.75">
      <c r="A14" s="574"/>
      <c r="B14" s="574"/>
      <c r="C14" s="71"/>
      <c r="D14" s="347"/>
      <c r="E14" s="347"/>
      <c r="F14" s="288"/>
      <c r="G14" s="405"/>
      <c r="H14" s="406"/>
      <c r="I14" s="405"/>
      <c r="J14" s="406"/>
      <c r="K14" s="405"/>
      <c r="L14" s="406"/>
      <c r="M14" s="405"/>
      <c r="N14" s="406"/>
      <c r="O14" s="347"/>
      <c r="P14" s="406"/>
      <c r="Q14" s="347"/>
      <c r="R14" s="347"/>
      <c r="S14" s="347"/>
      <c r="T14" s="347"/>
      <c r="U14" s="347"/>
    </row>
    <row r="15" spans="1:21" ht="15.75">
      <c r="A15" s="574"/>
      <c r="B15" s="574"/>
      <c r="C15" s="71"/>
      <c r="D15" s="347"/>
      <c r="E15" s="347"/>
      <c r="F15" s="288"/>
      <c r="G15" s="405"/>
      <c r="H15" s="406"/>
      <c r="I15" s="405"/>
      <c r="J15" s="406"/>
      <c r="K15" s="405"/>
      <c r="L15" s="406"/>
      <c r="M15" s="405"/>
      <c r="N15" s="406"/>
      <c r="O15" s="347"/>
      <c r="P15" s="406"/>
      <c r="Q15" s="347"/>
      <c r="R15" s="347"/>
      <c r="S15" s="347"/>
      <c r="T15" s="347"/>
      <c r="U15" s="347"/>
    </row>
    <row r="16" spans="1:21" ht="15.75">
      <c r="A16" s="574"/>
      <c r="B16" s="574"/>
      <c r="C16" s="71"/>
      <c r="D16" s="347"/>
      <c r="E16" s="347"/>
      <c r="F16" s="288"/>
      <c r="G16" s="405"/>
      <c r="H16" s="406"/>
      <c r="I16" s="405"/>
      <c r="J16" s="406"/>
      <c r="K16" s="405"/>
      <c r="L16" s="406"/>
      <c r="M16" s="405"/>
      <c r="N16" s="406"/>
      <c r="O16" s="347"/>
      <c r="P16" s="406"/>
      <c r="Q16" s="347"/>
      <c r="R16" s="347"/>
      <c r="S16" s="347"/>
      <c r="T16" s="347"/>
      <c r="U16" s="347"/>
    </row>
    <row r="17" spans="1:21" ht="15.75">
      <c r="A17" s="574"/>
      <c r="B17" s="574"/>
      <c r="C17" s="71"/>
      <c r="D17" s="347"/>
      <c r="E17" s="347"/>
      <c r="F17" s="288"/>
      <c r="G17" s="405"/>
      <c r="H17" s="406"/>
      <c r="I17" s="405"/>
      <c r="J17" s="406"/>
      <c r="K17" s="405"/>
      <c r="L17" s="406"/>
      <c r="M17" s="405"/>
      <c r="N17" s="406"/>
      <c r="O17" s="347"/>
      <c r="P17" s="406"/>
      <c r="Q17" s="347"/>
      <c r="R17" s="347"/>
      <c r="S17" s="347"/>
      <c r="T17" s="347"/>
      <c r="U17" s="347"/>
    </row>
    <row r="18" spans="1:21" ht="15.75">
      <c r="A18" s="575"/>
      <c r="B18" s="575"/>
      <c r="C18" s="71"/>
      <c r="D18" s="347"/>
      <c r="E18" s="347"/>
      <c r="F18" s="288"/>
      <c r="G18" s="405"/>
      <c r="H18" s="406"/>
      <c r="I18" s="405"/>
      <c r="J18" s="406"/>
      <c r="K18" s="405"/>
      <c r="L18" s="406"/>
      <c r="M18" s="405"/>
      <c r="N18" s="406"/>
      <c r="O18" s="347"/>
      <c r="P18" s="406"/>
      <c r="Q18" s="347"/>
      <c r="R18" s="347"/>
      <c r="S18" s="347"/>
      <c r="T18" s="347"/>
      <c r="U18" s="347"/>
    </row>
    <row r="19" spans="1:21" ht="15.75">
      <c r="A19" s="573" t="s">
        <v>1463</v>
      </c>
      <c r="B19" s="573" t="s">
        <v>1464</v>
      </c>
      <c r="C19" s="71"/>
      <c r="D19" s="347"/>
      <c r="E19" s="347"/>
      <c r="F19" s="288"/>
      <c r="G19" s="405"/>
      <c r="H19" s="406"/>
      <c r="I19" s="405"/>
      <c r="J19" s="406"/>
      <c r="K19" s="405"/>
      <c r="L19" s="406"/>
      <c r="M19" s="405"/>
      <c r="N19" s="406"/>
      <c r="O19" s="347"/>
      <c r="P19" s="406"/>
      <c r="Q19" s="347"/>
      <c r="R19" s="347"/>
      <c r="S19" s="347"/>
      <c r="T19" s="347"/>
      <c r="U19" s="347"/>
    </row>
    <row r="20" spans="1:21" s="416" customFormat="1" ht="15.75">
      <c r="A20" s="574"/>
      <c r="B20" s="574"/>
      <c r="C20" s="71"/>
      <c r="D20" s="347"/>
      <c r="E20" s="347"/>
      <c r="F20" s="288"/>
      <c r="G20" s="405"/>
      <c r="H20" s="406"/>
      <c r="I20" s="405"/>
      <c r="J20" s="406"/>
      <c r="K20" s="405"/>
      <c r="L20" s="406"/>
      <c r="M20" s="405"/>
      <c r="N20" s="406"/>
      <c r="O20" s="347"/>
      <c r="P20" s="406"/>
      <c r="Q20" s="347"/>
      <c r="R20" s="347"/>
      <c r="S20" s="347"/>
      <c r="T20" s="347"/>
      <c r="U20" s="347"/>
    </row>
    <row r="21" spans="1:21" s="416" customFormat="1" ht="15.75">
      <c r="A21" s="574"/>
      <c r="B21" s="574"/>
      <c r="C21" s="71"/>
      <c r="D21" s="347"/>
      <c r="E21" s="347"/>
      <c r="F21" s="288"/>
      <c r="G21" s="405"/>
      <c r="H21" s="406"/>
      <c r="I21" s="405"/>
      <c r="J21" s="406"/>
      <c r="K21" s="405"/>
      <c r="L21" s="406"/>
      <c r="M21" s="405"/>
      <c r="N21" s="406"/>
      <c r="O21" s="347"/>
      <c r="P21" s="406"/>
      <c r="Q21" s="347"/>
      <c r="R21" s="347"/>
      <c r="S21" s="347"/>
      <c r="T21" s="347"/>
      <c r="U21" s="347"/>
    </row>
    <row r="22" spans="1:21" s="416" customFormat="1" ht="15.75">
      <c r="A22" s="574"/>
      <c r="B22" s="574"/>
      <c r="C22" s="71"/>
      <c r="D22" s="347"/>
      <c r="E22" s="347"/>
      <c r="F22" s="288"/>
      <c r="G22" s="405"/>
      <c r="H22" s="406"/>
      <c r="I22" s="405"/>
      <c r="J22" s="406"/>
      <c r="K22" s="405"/>
      <c r="L22" s="406"/>
      <c r="M22" s="405"/>
      <c r="N22" s="406"/>
      <c r="O22" s="347"/>
      <c r="P22" s="406"/>
      <c r="Q22" s="347"/>
      <c r="R22" s="347"/>
      <c r="S22" s="347"/>
      <c r="T22" s="347"/>
      <c r="U22" s="347"/>
    </row>
    <row r="23" spans="1:21" ht="15.75">
      <c r="A23" s="574"/>
      <c r="B23" s="574"/>
      <c r="C23" s="71"/>
      <c r="D23" s="347"/>
      <c r="E23" s="347"/>
      <c r="F23" s="288"/>
      <c r="G23" s="405"/>
      <c r="H23" s="406"/>
      <c r="I23" s="405"/>
      <c r="J23" s="406"/>
      <c r="K23" s="405"/>
      <c r="L23" s="406"/>
      <c r="M23" s="405"/>
      <c r="N23" s="406"/>
      <c r="O23" s="347"/>
      <c r="P23" s="406"/>
      <c r="Q23" s="347"/>
      <c r="R23" s="347"/>
      <c r="S23" s="347"/>
      <c r="T23" s="347"/>
      <c r="U23" s="347"/>
    </row>
    <row r="24" spans="1:21" ht="15.75">
      <c r="A24" s="574"/>
      <c r="B24" s="574"/>
      <c r="C24" s="71"/>
      <c r="D24" s="347"/>
      <c r="E24" s="347"/>
      <c r="F24" s="288"/>
      <c r="G24" s="405"/>
      <c r="H24" s="406"/>
      <c r="I24" s="405"/>
      <c r="J24" s="406"/>
      <c r="K24" s="405"/>
      <c r="L24" s="406"/>
      <c r="M24" s="405"/>
      <c r="N24" s="406"/>
      <c r="O24" s="347"/>
      <c r="P24" s="406"/>
      <c r="Q24" s="347"/>
      <c r="R24" s="347"/>
      <c r="S24" s="347"/>
      <c r="T24" s="347"/>
      <c r="U24" s="347"/>
    </row>
    <row r="25" spans="1:21" ht="15.75">
      <c r="A25" s="575"/>
      <c r="B25" s="575"/>
      <c r="C25" s="71"/>
      <c r="D25" s="347"/>
      <c r="E25" s="347"/>
      <c r="F25" s="288"/>
      <c r="G25" s="405"/>
      <c r="H25" s="406"/>
      <c r="I25" s="405"/>
      <c r="J25" s="406"/>
      <c r="K25" s="405"/>
      <c r="L25" s="406"/>
      <c r="M25" s="405"/>
      <c r="N25" s="406"/>
      <c r="O25" s="347"/>
      <c r="P25" s="406"/>
      <c r="Q25" s="347"/>
      <c r="R25" s="347"/>
      <c r="S25" s="347"/>
      <c r="T25" s="347"/>
      <c r="U25" s="347"/>
    </row>
    <row r="26" spans="1:21" ht="94.5">
      <c r="A26" s="573" t="s">
        <v>1465</v>
      </c>
      <c r="B26" s="573" t="s">
        <v>1466</v>
      </c>
      <c r="C26" s="71" t="s">
        <v>1628</v>
      </c>
      <c r="D26" s="347" t="s">
        <v>1936</v>
      </c>
      <c r="E26" s="347" t="s">
        <v>1633</v>
      </c>
      <c r="F26" s="288" t="s">
        <v>1937</v>
      </c>
      <c r="G26" s="405"/>
      <c r="H26" s="406"/>
      <c r="I26" s="405">
        <v>1</v>
      </c>
      <c r="J26" s="406">
        <v>30000</v>
      </c>
      <c r="K26" s="405"/>
      <c r="L26" s="406"/>
      <c r="M26" s="405"/>
      <c r="N26" s="406"/>
      <c r="O26" s="405">
        <v>1</v>
      </c>
      <c r="P26" s="406">
        <v>30000</v>
      </c>
      <c r="Q26" s="347"/>
      <c r="R26" s="347" t="s">
        <v>1629</v>
      </c>
      <c r="S26" s="347" t="s">
        <v>1630</v>
      </c>
      <c r="T26" s="347" t="s">
        <v>1631</v>
      </c>
      <c r="U26" s="347" t="s">
        <v>1632</v>
      </c>
    </row>
    <row r="27" spans="1:21" s="416" customFormat="1" ht="78.75">
      <c r="A27" s="574"/>
      <c r="B27" s="574"/>
      <c r="C27" s="71" t="s">
        <v>1684</v>
      </c>
      <c r="D27" s="347" t="s">
        <v>1753</v>
      </c>
      <c r="E27" s="347" t="s">
        <v>1687</v>
      </c>
      <c r="F27" s="288" t="s">
        <v>1755</v>
      </c>
      <c r="G27" s="405">
        <v>1</v>
      </c>
      <c r="H27" s="406">
        <v>5000</v>
      </c>
      <c r="I27" s="405"/>
      <c r="J27" s="406"/>
      <c r="K27" s="405"/>
      <c r="L27" s="406"/>
      <c r="M27" s="405"/>
      <c r="N27" s="406"/>
      <c r="O27" s="405">
        <v>1</v>
      </c>
      <c r="P27" s="406">
        <v>5000</v>
      </c>
      <c r="Q27" s="347"/>
      <c r="R27" s="347" t="s">
        <v>1685</v>
      </c>
      <c r="S27" s="347" t="s">
        <v>1934</v>
      </c>
      <c r="T27" s="347" t="s">
        <v>1935</v>
      </c>
      <c r="U27" s="347" t="s">
        <v>1686</v>
      </c>
    </row>
    <row r="28" spans="1:21" s="416" customFormat="1" ht="78.75">
      <c r="A28" s="574"/>
      <c r="B28" s="574"/>
      <c r="C28" s="71" t="s">
        <v>1689</v>
      </c>
      <c r="D28" s="347" t="s">
        <v>1752</v>
      </c>
      <c r="E28" s="347" t="s">
        <v>1688</v>
      </c>
      <c r="F28" s="288" t="s">
        <v>1754</v>
      </c>
      <c r="G28" s="405"/>
      <c r="H28" s="406"/>
      <c r="I28" s="405"/>
      <c r="J28" s="406"/>
      <c r="K28" s="405">
        <v>1</v>
      </c>
      <c r="L28" s="406">
        <v>5000</v>
      </c>
      <c r="M28" s="405"/>
      <c r="N28" s="406"/>
      <c r="O28" s="405">
        <v>1</v>
      </c>
      <c r="P28" s="406">
        <v>5000</v>
      </c>
      <c r="Q28" s="347"/>
      <c r="R28" s="347" t="s">
        <v>1690</v>
      </c>
      <c r="S28" s="347" t="s">
        <v>1934</v>
      </c>
      <c r="T28" s="347" t="s">
        <v>1935</v>
      </c>
      <c r="U28" s="347" t="s">
        <v>1686</v>
      </c>
    </row>
    <row r="29" spans="1:21" s="416" customFormat="1" ht="78.75">
      <c r="A29" s="574"/>
      <c r="B29" s="574"/>
      <c r="C29" s="71" t="s">
        <v>1689</v>
      </c>
      <c r="D29" s="347" t="s">
        <v>1752</v>
      </c>
      <c r="E29" s="347" t="s">
        <v>1691</v>
      </c>
      <c r="F29" s="288" t="s">
        <v>1754</v>
      </c>
      <c r="G29" s="405"/>
      <c r="H29" s="406"/>
      <c r="I29" s="405"/>
      <c r="J29" s="406"/>
      <c r="K29" s="405"/>
      <c r="L29" s="406"/>
      <c r="M29" s="405">
        <v>1</v>
      </c>
      <c r="N29" s="406">
        <v>5000</v>
      </c>
      <c r="O29" s="405">
        <v>1</v>
      </c>
      <c r="P29" s="406">
        <v>5000</v>
      </c>
      <c r="Q29" s="347"/>
      <c r="R29" s="347" t="s">
        <v>1692</v>
      </c>
      <c r="S29" s="347" t="s">
        <v>1934</v>
      </c>
      <c r="T29" s="347" t="s">
        <v>1935</v>
      </c>
      <c r="U29" s="347" t="s">
        <v>1686</v>
      </c>
    </row>
    <row r="30" spans="1:21" ht="15.75">
      <c r="A30" s="574"/>
      <c r="B30" s="574"/>
      <c r="C30" s="71"/>
      <c r="D30" s="347"/>
      <c r="E30" s="347"/>
      <c r="F30" s="288"/>
      <c r="G30" s="405"/>
      <c r="H30" s="406"/>
      <c r="I30" s="405"/>
      <c r="J30" s="406"/>
      <c r="K30" s="405"/>
      <c r="L30" s="406"/>
      <c r="M30" s="405"/>
      <c r="N30" s="406"/>
      <c r="O30" s="347"/>
      <c r="P30" s="406"/>
      <c r="Q30" s="347"/>
      <c r="R30" s="347"/>
      <c r="S30" s="347"/>
      <c r="T30" s="347"/>
      <c r="U30" s="347"/>
    </row>
    <row r="31" spans="1:21" ht="15.75">
      <c r="A31" s="574"/>
      <c r="B31" s="574"/>
      <c r="C31" s="71"/>
      <c r="D31" s="347"/>
      <c r="E31" s="347"/>
      <c r="F31" s="288"/>
      <c r="G31" s="405"/>
      <c r="H31" s="406"/>
      <c r="I31" s="405"/>
      <c r="J31" s="406"/>
      <c r="K31" s="405"/>
      <c r="L31" s="406"/>
      <c r="M31" s="405"/>
      <c r="N31" s="406"/>
      <c r="O31" s="347"/>
      <c r="P31" s="406"/>
      <c r="Q31" s="347"/>
      <c r="R31" s="347"/>
      <c r="S31" s="347"/>
      <c r="T31" s="347"/>
      <c r="U31" s="347"/>
    </row>
    <row r="32" spans="1:21" ht="15.75">
      <c r="A32" s="575"/>
      <c r="B32" s="575"/>
      <c r="C32" s="71"/>
      <c r="D32" s="347"/>
      <c r="E32" s="347"/>
      <c r="F32" s="288"/>
      <c r="G32" s="405"/>
      <c r="H32" s="406"/>
      <c r="I32" s="405"/>
      <c r="J32" s="406"/>
      <c r="K32" s="405"/>
      <c r="L32" s="406"/>
      <c r="M32" s="405"/>
      <c r="N32" s="406"/>
      <c r="O32" s="347"/>
      <c r="P32" s="406"/>
      <c r="Q32" s="347"/>
      <c r="R32" s="347"/>
      <c r="S32" s="347"/>
      <c r="T32" s="347"/>
      <c r="U32" s="347"/>
    </row>
    <row r="33" spans="1:21" ht="15.6" customHeight="1">
      <c r="A33" s="303"/>
      <c r="B33" s="304"/>
      <c r="C33" s="303" t="s">
        <v>123</v>
      </c>
      <c r="D33" s="304"/>
      <c r="E33" s="304"/>
      <c r="F33" s="305"/>
      <c r="G33" s="293">
        <f t="shared" ref="G33:O33" si="0">SUM(G6:G18)</f>
        <v>0</v>
      </c>
      <c r="H33" s="294">
        <f t="shared" si="0"/>
        <v>0</v>
      </c>
      <c r="I33" s="293">
        <f t="shared" si="0"/>
        <v>0</v>
      </c>
      <c r="J33" s="294">
        <f t="shared" si="0"/>
        <v>0</v>
      </c>
      <c r="K33" s="293">
        <f t="shared" si="0"/>
        <v>0</v>
      </c>
      <c r="L33" s="294">
        <f t="shared" si="0"/>
        <v>0</v>
      </c>
      <c r="M33" s="293">
        <f t="shared" si="0"/>
        <v>0</v>
      </c>
      <c r="N33" s="294">
        <f t="shared" si="0"/>
        <v>0</v>
      </c>
      <c r="O33" s="294">
        <f t="shared" si="0"/>
        <v>0</v>
      </c>
      <c r="P33" s="294">
        <f>SUM(P6:P32)</f>
        <v>45000</v>
      </c>
      <c r="Q33" s="275"/>
      <c r="R33" s="275"/>
      <c r="S33" s="275"/>
      <c r="T33" s="275"/>
      <c r="U33" s="275"/>
    </row>
    <row r="379" spans="4:4">
      <c r="D379">
        <f>'Lo Esencial de la Reforma Univ.'!E277</f>
        <v>0</v>
      </c>
    </row>
  </sheetData>
  <mergeCells count="25">
    <mergeCell ref="U3:U5"/>
    <mergeCell ref="G4:H4"/>
    <mergeCell ref="I4:J4"/>
    <mergeCell ref="K4:L4"/>
    <mergeCell ref="M4:N4"/>
    <mergeCell ref="G3:N3"/>
    <mergeCell ref="O3:P4"/>
    <mergeCell ref="Q3:Q5"/>
    <mergeCell ref="R3:R5"/>
    <mergeCell ref="S3:S5"/>
    <mergeCell ref="T3:T5"/>
    <mergeCell ref="A3:A5"/>
    <mergeCell ref="B3:B5"/>
    <mergeCell ref="C3:C5"/>
    <mergeCell ref="D3:D5"/>
    <mergeCell ref="F3:F5"/>
    <mergeCell ref="E3:E5"/>
    <mergeCell ref="B19:B25"/>
    <mergeCell ref="A19:A25"/>
    <mergeCell ref="A26:A32"/>
    <mergeCell ref="B26:B32"/>
    <mergeCell ref="B6:B11"/>
    <mergeCell ref="B12:B18"/>
    <mergeCell ref="A6:A11"/>
    <mergeCell ref="A12:A18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3:E5"/>
    <dataValidation allowBlank="1" showInputMessage="1" showErrorMessage="1" promptTitle="INDICADORES DE RESULTADOS" prompt="Medidas o variables para verificar el cumplimiento de cada paso.&#10;" sqref="D3:D5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3:C5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3:F5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3:U5"/>
    <dataValidation allowBlank="1" showInputMessage="1" showErrorMessage="1" promptTitle="POBLACIÓN OBJETIVO" prompt="Grupo  de personas al cual se pretende beneficiar con dicho actividad." sqref="T3:T5"/>
    <dataValidation allowBlank="1" showInputMessage="1" showErrorMessage="1" promptTitle="MEDIO DE VERIFICACIÓN" prompt="Corresponde a los elementos a través del cual se acredita y se verifican  las actividades." sqref="S3:S5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3:R5"/>
    <dataValidation allowBlank="1" showInputMessage="1" showErrorMessage="1" promptTitle="SUPUESTOS" prompt="Un  supuesto es un dato asumido como cierto a efectos de planificación este puede ser positivo como negativo." sqref="Q3:Q5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143"/>
  <sheetViews>
    <sheetView showGridLines="0" topLeftCell="C1" workbookViewId="0">
      <selection activeCell="F13" sqref="F13"/>
    </sheetView>
  </sheetViews>
  <sheetFormatPr baseColWidth="10" defaultColWidth="11.5703125" defaultRowHeight="15"/>
  <cols>
    <col min="1" max="1" width="7.85546875" style="84" customWidth="1"/>
    <col min="2" max="2" width="35" style="84" customWidth="1"/>
    <col min="3" max="3" width="21.5703125" style="84" customWidth="1"/>
    <col min="4" max="4" width="18.42578125" style="84" customWidth="1"/>
    <col min="5" max="5" width="14.85546875" style="84" customWidth="1"/>
    <col min="6" max="6" width="16.7109375" style="84" customWidth="1"/>
    <col min="7" max="7" width="11.5703125" style="84"/>
    <col min="8" max="8" width="50.85546875" style="84" customWidth="1"/>
    <col min="9" max="9" width="17.28515625" style="196" customWidth="1"/>
    <col min="10" max="10" width="15.85546875" style="84" bestFit="1" customWidth="1"/>
    <col min="11" max="16384" width="11.5703125" style="84"/>
  </cols>
  <sheetData>
    <row r="2" spans="2:9" ht="16.5" thickBot="1">
      <c r="H2" s="539" t="s">
        <v>1390</v>
      </c>
      <c r="I2" s="539"/>
    </row>
    <row r="3" spans="2:9" ht="19.5" thickBot="1">
      <c r="B3" s="79" t="s">
        <v>21</v>
      </c>
      <c r="C3" s="79" t="s">
        <v>408</v>
      </c>
      <c r="H3" s="362" t="s">
        <v>407</v>
      </c>
      <c r="I3" s="363" t="s">
        <v>408</v>
      </c>
    </row>
    <row r="4" spans="2:9" ht="18.75">
      <c r="B4" s="80" t="s">
        <v>134</v>
      </c>
      <c r="C4" s="201">
        <f>'1. TALLERES SEMINARIOS'!D5</f>
        <v>362110.08</v>
      </c>
      <c r="H4" s="427" t="s">
        <v>1378</v>
      </c>
      <c r="I4" s="364">
        <f>'Desarrollo e Innov. Curricular'!P27</f>
        <v>70000</v>
      </c>
    </row>
    <row r="5" spans="2:9" ht="18.75">
      <c r="B5" s="80" t="s">
        <v>435</v>
      </c>
      <c r="C5" s="201">
        <f>'2. CONTRATACION DE PERSONAL'!D5</f>
        <v>1095022.5683333331</v>
      </c>
      <c r="H5" s="428" t="s">
        <v>1380</v>
      </c>
      <c r="I5" s="437">
        <f>'Investigación Científica'!P44</f>
        <v>106760</v>
      </c>
    </row>
    <row r="6" spans="2:9" ht="18.75">
      <c r="B6" s="80" t="s">
        <v>142</v>
      </c>
      <c r="C6" s="201">
        <f>'3. EQUIPO DE OFICINA'!D5</f>
        <v>182300</v>
      </c>
      <c r="H6" s="428" t="s">
        <v>491</v>
      </c>
      <c r="I6" s="365">
        <f>'Vinculación Univ. Sociedad'!P74</f>
        <v>210920</v>
      </c>
    </row>
    <row r="7" spans="2:9" ht="18.75">
      <c r="B7" s="80" t="s">
        <v>436</v>
      </c>
      <c r="C7" s="201">
        <f>'4. EQUIPO TECNOLÓGICOS'!D5</f>
        <v>152000</v>
      </c>
      <c r="H7" s="428" t="s">
        <v>1379</v>
      </c>
      <c r="I7" s="365">
        <f>'Docencia y Profesorado Universi'!P20</f>
        <v>0</v>
      </c>
    </row>
    <row r="8" spans="2:9" ht="18.75">
      <c r="B8" s="80" t="s">
        <v>143</v>
      </c>
      <c r="C8" s="201">
        <f>'5. ACTIVIDADES ESPECIALES'!D5</f>
        <v>1858136.04</v>
      </c>
      <c r="E8" s="124" t="s">
        <v>145</v>
      </c>
      <c r="F8" s="124">
        <f>Presupuesto!D566</f>
        <v>797357.04</v>
      </c>
      <c r="H8" s="428" t="s">
        <v>1381</v>
      </c>
      <c r="I8" s="365">
        <f>'Estudiantes y Graduados'!P42</f>
        <v>1146619</v>
      </c>
    </row>
    <row r="9" spans="2:9" ht="18.75">
      <c r="B9" s="91" t="s">
        <v>403</v>
      </c>
      <c r="C9" s="81">
        <f>'6. Becas'!D5</f>
        <v>100000</v>
      </c>
      <c r="E9" s="124" t="s">
        <v>1467</v>
      </c>
      <c r="F9" s="124">
        <f>Presupuesto!E566</f>
        <v>3665878.6483333334</v>
      </c>
      <c r="H9" s="428" t="s">
        <v>492</v>
      </c>
      <c r="I9" s="365">
        <f>'Gestión del Conocimiento'!P26</f>
        <v>15000</v>
      </c>
    </row>
    <row r="10" spans="2:9" ht="18.75">
      <c r="B10" s="91" t="s">
        <v>404</v>
      </c>
      <c r="C10" s="81">
        <f>'7. Infraestructura'!D5</f>
        <v>713667</v>
      </c>
      <c r="E10" s="181" t="s">
        <v>124</v>
      </c>
      <c r="F10" s="435">
        <f>Presupuesto!F566</f>
        <v>4463235.6883333335</v>
      </c>
      <c r="G10" s="110"/>
      <c r="H10" s="428" t="s">
        <v>1382</v>
      </c>
      <c r="I10" s="366">
        <f>'Lo Esencial de la Reforma Univ.'!P33</f>
        <v>45000</v>
      </c>
    </row>
    <row r="11" spans="2:9" ht="18.75">
      <c r="B11" s="80" t="s">
        <v>438</v>
      </c>
      <c r="C11" s="81">
        <f>'8. Venta de Servicios'!D5</f>
        <v>0</v>
      </c>
      <c r="F11" s="110"/>
      <c r="G11" s="110"/>
      <c r="H11" s="428" t="s">
        <v>1383</v>
      </c>
      <c r="I11" s="366">
        <f>'Aseguramiento de la Calidad'!P20</f>
        <v>0</v>
      </c>
    </row>
    <row r="12" spans="2:9" ht="18.75">
      <c r="B12" s="91"/>
      <c r="C12" s="81"/>
      <c r="F12" s="110"/>
      <c r="G12" s="110"/>
      <c r="H12" s="428" t="s">
        <v>1384</v>
      </c>
      <c r="I12" s="366">
        <f>'Cultura de Innovación Insti...'!P19</f>
        <v>0</v>
      </c>
    </row>
    <row r="13" spans="2:9" ht="19.5" thickBot="1">
      <c r="B13" s="91"/>
      <c r="C13" s="81"/>
      <c r="F13" s="110"/>
      <c r="G13" s="110"/>
      <c r="H13" s="429" t="s">
        <v>1479</v>
      </c>
      <c r="I13" s="430">
        <f>Posgrado!P42</f>
        <v>0</v>
      </c>
    </row>
    <row r="14" spans="2:9" ht="24" thickBot="1">
      <c r="B14" s="82"/>
      <c r="C14" s="83"/>
      <c r="F14" s="110"/>
      <c r="G14" s="110"/>
      <c r="H14" s="431" t="s">
        <v>141</v>
      </c>
      <c r="I14" s="438">
        <f>SUM(I4:I13)</f>
        <v>1594299</v>
      </c>
    </row>
    <row r="15" spans="2:9" ht="27" thickBot="1">
      <c r="B15" s="202" t="s">
        <v>141</v>
      </c>
      <c r="C15" s="203">
        <f>SUM(C4:C14)</f>
        <v>4463235.6883333335</v>
      </c>
      <c r="E15" s="84" t="s">
        <v>481</v>
      </c>
      <c r="F15" s="454">
        <f>F10-I25</f>
        <v>0.11833333317190409</v>
      </c>
      <c r="G15" s="110"/>
      <c r="H15" s="540"/>
      <c r="I15" s="540"/>
    </row>
    <row r="16" spans="2:9" ht="16.5" thickBot="1">
      <c r="F16" s="110"/>
      <c r="G16" s="110"/>
      <c r="H16" s="540" t="s">
        <v>1392</v>
      </c>
      <c r="I16" s="540"/>
    </row>
    <row r="17" spans="2:15" ht="15.75" thickBot="1">
      <c r="F17" s="110"/>
      <c r="G17" s="110"/>
      <c r="H17" s="361" t="s">
        <v>407</v>
      </c>
      <c r="I17" s="367" t="s">
        <v>408</v>
      </c>
      <c r="J17" s="196"/>
    </row>
    <row r="18" spans="2:15">
      <c r="H18" s="358" t="s">
        <v>1385</v>
      </c>
      <c r="I18" s="371">
        <f>'Gestion Administrativa'!P39</f>
        <v>1800997.33</v>
      </c>
      <c r="J18" s="196"/>
    </row>
    <row r="19" spans="2:15">
      <c r="H19" s="359" t="s">
        <v>1386</v>
      </c>
      <c r="I19" s="368">
        <f>'Gestión del Talento Humano'!P16</f>
        <v>1067939.24</v>
      </c>
      <c r="J19" s="196"/>
    </row>
    <row r="20" spans="2:15">
      <c r="H20" s="359" t="s">
        <v>1387</v>
      </c>
      <c r="I20" s="368">
        <f>'Gestión Académica'!P22</f>
        <v>0</v>
      </c>
      <c r="J20" s="196"/>
    </row>
    <row r="21" spans="2:15">
      <c r="H21" s="359" t="s">
        <v>1388</v>
      </c>
      <c r="I21" s="368">
        <f>'Internacionalización de la E.S.'!P53</f>
        <v>0</v>
      </c>
      <c r="J21" s="196"/>
    </row>
    <row r="22" spans="2:15" ht="15.75" thickBot="1">
      <c r="H22" s="360" t="s">
        <v>1389</v>
      </c>
      <c r="I22" s="372">
        <f>'Gobernabilidad y Procesos...'!P29</f>
        <v>0</v>
      </c>
      <c r="J22" s="196"/>
    </row>
    <row r="23" spans="2:15" ht="15.75" thickBot="1">
      <c r="H23" s="369" t="s">
        <v>141</v>
      </c>
      <c r="I23" s="370">
        <f>SUM(I18:I22)</f>
        <v>2868936.5700000003</v>
      </c>
    </row>
    <row r="24" spans="2:15" ht="15.75" thickBot="1"/>
    <row r="25" spans="2:15" ht="15.75" thickBot="1">
      <c r="H25" s="373" t="s">
        <v>1391</v>
      </c>
      <c r="I25" s="436">
        <f>I14+I23</f>
        <v>4463235.57</v>
      </c>
    </row>
    <row r="26" spans="2:15">
      <c r="H26" s="384"/>
      <c r="I26" s="385"/>
    </row>
    <row r="27" spans="2:15">
      <c r="H27" s="384"/>
      <c r="I27" s="385"/>
    </row>
    <row r="28" spans="2:15">
      <c r="H28" s="196"/>
    </row>
    <row r="29" spans="2:15">
      <c r="B29" s="84" t="s">
        <v>503</v>
      </c>
      <c r="C29" s="84" t="s">
        <v>504</v>
      </c>
      <c r="D29" s="84" t="s">
        <v>505</v>
      </c>
      <c r="E29" s="84" t="s">
        <v>506</v>
      </c>
      <c r="F29" s="84" t="s">
        <v>507</v>
      </c>
      <c r="G29" s="84" t="s">
        <v>508</v>
      </c>
      <c r="H29" s="84" t="s">
        <v>509</v>
      </c>
      <c r="I29" s="196" t="s">
        <v>510</v>
      </c>
      <c r="J29" s="84" t="s">
        <v>511</v>
      </c>
      <c r="K29" s="84" t="s">
        <v>512</v>
      </c>
      <c r="L29" s="84" t="s">
        <v>513</v>
      </c>
      <c r="M29" s="84" t="s">
        <v>514</v>
      </c>
      <c r="N29" s="84" t="s">
        <v>515</v>
      </c>
      <c r="O29" s="84" t="s">
        <v>516</v>
      </c>
    </row>
    <row r="31" spans="2:15">
      <c r="H31" s="155"/>
    </row>
    <row r="33" spans="2:4" ht="18.75">
      <c r="B33" s="80"/>
      <c r="C33" s="81"/>
    </row>
    <row r="34" spans="2:4" ht="18.75">
      <c r="B34" s="80"/>
      <c r="C34" s="81"/>
    </row>
    <row r="35" spans="2:4">
      <c r="B35" s="197" t="s">
        <v>431</v>
      </c>
    </row>
    <row r="37" spans="2:4" ht="18.75">
      <c r="B37" s="79" t="s">
        <v>21</v>
      </c>
      <c r="C37" s="79" t="s">
        <v>55</v>
      </c>
      <c r="D37" s="243" t="s">
        <v>495</v>
      </c>
    </row>
    <row r="38" spans="2:4" ht="18.75">
      <c r="B38" s="84" t="s">
        <v>503</v>
      </c>
      <c r="C38" s="166">
        <f>SUMIF('2. CONTRATACION DE PERSONAL'!C:C,'Cuadro resumen'!$B$38:$B$54,'2. CONTRATACION DE PERSONAL'!D:D)</f>
        <v>0</v>
      </c>
      <c r="D38" s="244">
        <f>SUMIF('2. CONTRATACION DE PERSONAL'!$C:$C,'Cuadro resumen'!$B$38:$B$54,'2. CONTRATACION DE PERSONAL'!$G:$G)</f>
        <v>0</v>
      </c>
    </row>
    <row r="39" spans="2:4" ht="18.75">
      <c r="B39" s="84" t="s">
        <v>504</v>
      </c>
      <c r="C39" s="166">
        <f>SUMIF('2. CONTRATACION DE PERSONAL'!C:C,'Cuadro resumen'!$B$38:$B$54,'2. CONTRATACION DE PERSONAL'!D:D)</f>
        <v>0</v>
      </c>
      <c r="D39" s="244">
        <f>SUMIF('2. CONTRATACION DE PERSONAL'!$C:$C,'Cuadro resumen'!$B$38:$B$54,'2. CONTRATACION DE PERSONAL'!$G:$G)</f>
        <v>0</v>
      </c>
    </row>
    <row r="40" spans="2:4" ht="18.75">
      <c r="B40" s="84" t="s">
        <v>505</v>
      </c>
      <c r="C40" s="166">
        <f>SUMIF('2. CONTRATACION DE PERSONAL'!C:C,'Cuadro resumen'!$B$38:$B$54,'2. CONTRATACION DE PERSONAL'!D:D)</f>
        <v>0</v>
      </c>
      <c r="D40" s="244">
        <f>SUMIF('2. CONTRATACION DE PERSONAL'!$C:$C,'Cuadro resumen'!$B$38:$B$54,'2. CONTRATACION DE PERSONAL'!$G:$G)</f>
        <v>0</v>
      </c>
    </row>
    <row r="41" spans="2:4" ht="18.75">
      <c r="B41" s="84" t="s">
        <v>506</v>
      </c>
      <c r="C41" s="166">
        <f>SUMIF('2. CONTRATACION DE PERSONAL'!C:C,'Cuadro resumen'!$B$38:$B$54,'2. CONTRATACION DE PERSONAL'!D:D)</f>
        <v>0</v>
      </c>
      <c r="D41" s="244">
        <f>SUMIF('2. CONTRATACION DE PERSONAL'!$C:$C,'Cuadro resumen'!$B$38:$B$54,'2. CONTRATACION DE PERSONAL'!$G:$G)</f>
        <v>0</v>
      </c>
    </row>
    <row r="42" spans="2:4" ht="18.75">
      <c r="B42" s="84" t="s">
        <v>507</v>
      </c>
      <c r="C42" s="166">
        <f>SUMIF('2. CONTRATACION DE PERSONAL'!C:C,'Cuadro resumen'!$B$38:$B$54,'2. CONTRATACION DE PERSONAL'!D:D)</f>
        <v>0</v>
      </c>
      <c r="D42" s="244">
        <f>SUMIF('2. CONTRATACION DE PERSONAL'!$C:$C,'Cuadro resumen'!$B$38:$B$54,'2. CONTRATACION DE PERSONAL'!$G:$G)</f>
        <v>0</v>
      </c>
    </row>
    <row r="43" spans="2:4" ht="18.75">
      <c r="B43" s="84" t="s">
        <v>508</v>
      </c>
      <c r="C43" s="166">
        <f>SUMIF('2. CONTRATACION DE PERSONAL'!C:C,'Cuadro resumen'!$B$38:$B$54,'2. CONTRATACION DE PERSONAL'!D:D)</f>
        <v>6</v>
      </c>
      <c r="D43" s="244">
        <f>SUMIF('2. CONTRATACION DE PERSONAL'!$C:$C,'Cuadro resumen'!$B$38:$B$54,'2. CONTRATACION DE PERSONAL'!$G:$G)</f>
        <v>949279.32</v>
      </c>
    </row>
    <row r="44" spans="2:4" ht="18.75">
      <c r="B44" s="84" t="s">
        <v>509</v>
      </c>
      <c r="C44" s="166">
        <f>SUMIF('2. CONTRATACION DE PERSONAL'!C:C,'Cuadro resumen'!$B$38:$B$54,'2. CONTRATACION DE PERSONAL'!D:D)</f>
        <v>0</v>
      </c>
      <c r="D44" s="244">
        <f>SUMIF('2. CONTRATACION DE PERSONAL'!$C:$C,'Cuadro resumen'!$B$38:$B$54,'2. CONTRATACION DE PERSONAL'!$G:$G)</f>
        <v>0</v>
      </c>
    </row>
    <row r="45" spans="2:4" ht="18.75">
      <c r="B45" s="84" t="s">
        <v>510</v>
      </c>
      <c r="C45" s="166">
        <f>SUMIF('2. CONTRATACION DE PERSONAL'!C:C,'Cuadro resumen'!$B$38:$B$54,'2. CONTRATACION DE PERSONAL'!D:D)</f>
        <v>0</v>
      </c>
      <c r="D45" s="244">
        <f>SUMIF('2. CONTRATACION DE PERSONAL'!$C:$C,'Cuadro resumen'!$B$38:$B$54,'2. CONTRATACION DE PERSONAL'!$G:$G)</f>
        <v>0</v>
      </c>
    </row>
    <row r="46" spans="2:4" ht="18.75">
      <c r="B46" s="84" t="s">
        <v>511</v>
      </c>
      <c r="C46" s="166">
        <f>SUMIF('2. CONTRATACION DE PERSONAL'!C:C,'Cuadro resumen'!$B$38:$B$54,'2. CONTRATACION DE PERSONAL'!D:D)</f>
        <v>0</v>
      </c>
      <c r="D46" s="244">
        <f>SUMIF('2. CONTRATACION DE PERSONAL'!$C:$C,'Cuadro resumen'!$B$38:$B$54,'2. CONTRATACION DE PERSONAL'!$G:$G)</f>
        <v>0</v>
      </c>
    </row>
    <row r="47" spans="2:4" ht="18.75">
      <c r="B47" s="84" t="s">
        <v>512</v>
      </c>
      <c r="C47" s="166">
        <f>SUMIF('2. CONTRATACION DE PERSONAL'!C:C,'Cuadro resumen'!$B$38:$B$54,'2. CONTRATACION DE PERSONAL'!D:D)</f>
        <v>0</v>
      </c>
      <c r="D47" s="244">
        <f>SUMIF('2. CONTRATACION DE PERSONAL'!$C:$C,'Cuadro resumen'!$B$38:$B$54,'2. CONTRATACION DE PERSONAL'!$G:$G)</f>
        <v>0</v>
      </c>
    </row>
    <row r="48" spans="2:4" ht="18.75">
      <c r="B48" s="84" t="s">
        <v>513</v>
      </c>
      <c r="C48" s="166">
        <f>SUMIF('2. CONTRATACION DE PERSONAL'!C:C,'Cuadro resumen'!$B$38:$B$54,'2. CONTRATACION DE PERSONAL'!D:D)</f>
        <v>0</v>
      </c>
      <c r="D48" s="244">
        <f>SUMIF('2. CONTRATACION DE PERSONAL'!$C:$C,'Cuadro resumen'!$B$38:$B$54,'2. CONTRATACION DE PERSONAL'!$G:$G)</f>
        <v>0</v>
      </c>
    </row>
    <row r="49" spans="2:4" ht="18.75">
      <c r="B49" s="84" t="s">
        <v>514</v>
      </c>
      <c r="C49" s="166">
        <f>SUMIF('2. CONTRATACION DE PERSONAL'!C:C,'Cuadro resumen'!$B$38:$B$54,'2. CONTRATACION DE PERSONAL'!D:D)</f>
        <v>0</v>
      </c>
      <c r="D49" s="244">
        <f>SUMIF('2. CONTRATACION DE PERSONAL'!$C:$C,'Cuadro resumen'!$B$38:$B$54,'2. CONTRATACION DE PERSONAL'!$G:$G)</f>
        <v>0</v>
      </c>
    </row>
    <row r="50" spans="2:4" ht="18.75">
      <c r="B50" s="84" t="s">
        <v>515</v>
      </c>
      <c r="C50" s="166">
        <f>SUMIF('2. CONTRATACION DE PERSONAL'!C:C,'Cuadro resumen'!$B$38:$B$54,'2. CONTRATACION DE PERSONAL'!D:D)</f>
        <v>0</v>
      </c>
      <c r="D50" s="244">
        <f>SUMIF('2. CONTRATACION DE PERSONAL'!$C:$C,'Cuadro resumen'!$B$38:$B$54,'2. CONTRATACION DE PERSONAL'!$G:$G)</f>
        <v>0</v>
      </c>
    </row>
    <row r="51" spans="2:4" ht="18.75">
      <c r="B51" s="84" t="s">
        <v>516</v>
      </c>
      <c r="C51" s="166">
        <f>SUMIF('2. CONTRATACION DE PERSONAL'!C:C,'Cuadro resumen'!$B$38:$B$54,'2. CONTRATACION DE PERSONAL'!D:D)</f>
        <v>0</v>
      </c>
      <c r="D51" s="244">
        <f>SUMIF('2. CONTRATACION DE PERSONAL'!$C:$C,'Cuadro resumen'!$B$38:$B$54,'2. CONTRATACION DE PERSONAL'!$G:$G)</f>
        <v>0</v>
      </c>
    </row>
    <row r="52" spans="2:4" ht="18.75">
      <c r="B52" s="80" t="s">
        <v>84</v>
      </c>
      <c r="C52" s="166">
        <f>SUMIF('2. CONTRATACION DE PERSONAL'!C:C,'Cuadro resumen'!$B$38:$B$54,'2. CONTRATACION DE PERSONAL'!D:D)</f>
        <v>1</v>
      </c>
      <c r="D52" s="244">
        <f>SUMIF('2. CONTRATACION DE PERSONAL'!$C:$C,'Cuadro resumen'!$B$38:$B$54,'2. CONTRATACION DE PERSONAL'!$G:$G)</f>
        <v>25000</v>
      </c>
    </row>
    <row r="53" spans="2:4" ht="18.75">
      <c r="B53" s="80" t="s">
        <v>60</v>
      </c>
      <c r="C53" s="166">
        <f>SUMIF('2. CONTRATACION DE PERSONAL'!C:C,'Cuadro resumen'!$B$38:$B$54,'2. CONTRATACION DE PERSONAL'!D:D)</f>
        <v>0</v>
      </c>
      <c r="D53" s="244">
        <f>SUMIF('2. CONTRATACION DE PERSONAL'!$C:$C,'Cuadro resumen'!$B$38:$B$54,'2. CONTRATACION DE PERSONAL'!$G:$G)</f>
        <v>0</v>
      </c>
    </row>
    <row r="54" spans="2:4" ht="18.75">
      <c r="B54" s="80" t="s">
        <v>61</v>
      </c>
      <c r="C54" s="166">
        <f>SUMIF('2. CONTRATACION DE PERSONAL'!C:C,'Cuadro resumen'!$B$38:$B$54,'2. CONTRATACION DE PERSONAL'!D:D)</f>
        <v>0</v>
      </c>
      <c r="D54" s="244">
        <f>SUMIF('2. CONTRATACION DE PERSONAL'!$C:$C,'Cuadro resumen'!$B$38:$B$54,'2. CONTRATACION DE PERSONAL'!$G:$G)</f>
        <v>0</v>
      </c>
    </row>
    <row r="55" spans="2:4" ht="23.25">
      <c r="B55" s="82" t="s">
        <v>141</v>
      </c>
      <c r="C55" s="167">
        <f>SUBTOTAL(109,C38:C54)</f>
        <v>7</v>
      </c>
      <c r="D55" s="244">
        <f>SUM(D38:D54)</f>
        <v>974279.32</v>
      </c>
    </row>
    <row r="64" spans="2:4">
      <c r="B64" s="197" t="s">
        <v>397</v>
      </c>
    </row>
    <row r="66" spans="2:4" ht="18.75">
      <c r="B66" s="79" t="s">
        <v>21</v>
      </c>
      <c r="C66" s="79" t="s">
        <v>55</v>
      </c>
      <c r="D66" s="243" t="s">
        <v>495</v>
      </c>
    </row>
    <row r="67" spans="2:4" ht="18.75">
      <c r="B67" s="80" t="s">
        <v>63</v>
      </c>
      <c r="C67" s="81">
        <f>SUMIF('3. EQUIPO DE OFICINA'!C:C,'Cuadro resumen'!$B$67:$B$76,'3. EQUIPO DE OFICINA'!D:D)</f>
        <v>4</v>
      </c>
      <c r="D67" s="245">
        <f>SUMIF('3. EQUIPO DE OFICINA'!$C:$C,'Cuadro resumen'!$B$67:$B$76,'3. EQUIPO DE OFICINA'!$F:$F)</f>
        <v>11200</v>
      </c>
    </row>
    <row r="68" spans="2:4" ht="18.75">
      <c r="B68" s="91" t="s">
        <v>64</v>
      </c>
      <c r="C68" s="81">
        <f>SUMIF('3. EQUIPO DE OFICINA'!C:C,'Cuadro resumen'!$B$67:$B$76,'3. EQUIPO DE OFICINA'!D:D)</f>
        <v>2</v>
      </c>
      <c r="D68" s="245">
        <f>SUMIF('3. EQUIPO DE OFICINA'!$C:$C,'Cuadro resumen'!$B$67:$B$76,'3. EQUIPO DE OFICINA'!$F:$F)</f>
        <v>9000</v>
      </c>
    </row>
    <row r="69" spans="2:4" ht="18.75">
      <c r="B69" s="91" t="s">
        <v>65</v>
      </c>
      <c r="C69" s="81">
        <f>SUMIF('3. EQUIPO DE OFICINA'!C:C,'Cuadro resumen'!$B$67:$B$76,'3. EQUIPO DE OFICINA'!D:D)</f>
        <v>15</v>
      </c>
      <c r="D69" s="245">
        <f>SUMIF('3. EQUIPO DE OFICINA'!$C:$C,'Cuadro resumen'!$B$67:$B$76,'3. EQUIPO DE OFICINA'!$F:$F)</f>
        <v>16200</v>
      </c>
    </row>
    <row r="70" spans="2:4" ht="18.75">
      <c r="B70" s="91" t="s">
        <v>66</v>
      </c>
      <c r="C70" s="81">
        <f>SUMIF('3. EQUIPO DE OFICINA'!C:C,'Cuadro resumen'!$B$67:$B$76,'3. EQUIPO DE OFICINA'!D:D)</f>
        <v>0</v>
      </c>
      <c r="D70" s="245">
        <f>SUMIF('3. EQUIPO DE OFICINA'!$C:$C,'Cuadro resumen'!$B$67:$B$76,'3. EQUIPO DE OFICINA'!$F:$F)</f>
        <v>0</v>
      </c>
    </row>
    <row r="71" spans="2:4" ht="18.75">
      <c r="B71" s="91" t="s">
        <v>67</v>
      </c>
      <c r="C71" s="81">
        <f>SUMIF('3. EQUIPO DE OFICINA'!C:C,'Cuadro resumen'!$B$67:$B$76,'3. EQUIPO DE OFICINA'!D:D)</f>
        <v>6</v>
      </c>
      <c r="D71" s="245">
        <f>SUMIF('3. EQUIPO DE OFICINA'!$C:$C,'Cuadro resumen'!$B$67:$B$76,'3. EQUIPO DE OFICINA'!$F:$F)</f>
        <v>31000</v>
      </c>
    </row>
    <row r="72" spans="2:4" ht="18.75">
      <c r="B72" s="91" t="s">
        <v>68</v>
      </c>
      <c r="C72" s="81">
        <f>SUMIF('3. EQUIPO DE OFICINA'!C:C,'Cuadro resumen'!$B$67:$B$76,'3. EQUIPO DE OFICINA'!D:D)</f>
        <v>0</v>
      </c>
      <c r="D72" s="245">
        <f>SUMIF('3. EQUIPO DE OFICINA'!$C:$C,'Cuadro resumen'!$B$67:$B$76,'3. EQUIPO DE OFICINA'!$F:$F)</f>
        <v>0</v>
      </c>
    </row>
    <row r="73" spans="2:4" ht="18.75">
      <c r="B73" s="91" t="s">
        <v>69</v>
      </c>
      <c r="C73" s="81">
        <f>SUMIF('3. EQUIPO DE OFICINA'!C:C,'Cuadro resumen'!$B$67:$B$76,'3. EQUIPO DE OFICINA'!D:D)</f>
        <v>3</v>
      </c>
      <c r="D73" s="245">
        <f>SUMIF('3. EQUIPO DE OFICINA'!$C:$C,'Cuadro resumen'!$B$67:$B$76,'3. EQUIPO DE OFICINA'!$F:$F)</f>
        <v>10000</v>
      </c>
    </row>
    <row r="74" spans="2:4" ht="18.75">
      <c r="B74" s="80" t="s">
        <v>70</v>
      </c>
      <c r="C74" s="81">
        <f>SUMIF('3. EQUIPO DE OFICINA'!C:C,'Cuadro resumen'!$B$67:$B$76,'3. EQUIPO DE OFICINA'!D:D)</f>
        <v>0</v>
      </c>
      <c r="D74" s="245">
        <f>SUMIF('3. EQUIPO DE OFICINA'!$C:$C,'Cuadro resumen'!$B$67:$B$76,'3. EQUIPO DE OFICINA'!$F:$F)</f>
        <v>0</v>
      </c>
    </row>
    <row r="75" spans="2:4" ht="18.75">
      <c r="B75" s="80" t="s">
        <v>71</v>
      </c>
      <c r="C75" s="81">
        <f>SUMIF('3. EQUIPO DE OFICINA'!C:C,'Cuadro resumen'!$B$67:$B$76,'3. EQUIPO DE OFICINA'!D:D)</f>
        <v>0</v>
      </c>
      <c r="D75" s="245">
        <f>SUMIF('3. EQUIPO DE OFICINA'!$C:$C,'Cuadro resumen'!$B$67:$B$76,'3. EQUIPO DE OFICINA'!$F:$F)</f>
        <v>0</v>
      </c>
    </row>
    <row r="76" spans="2:4" ht="18.75">
      <c r="B76" s="80" t="s">
        <v>72</v>
      </c>
      <c r="C76" s="81">
        <f>SUMIF('3. EQUIPO DE OFICINA'!C:C,'Cuadro resumen'!$B$67:$B$76,'3. EQUIPO DE OFICINA'!D:D)</f>
        <v>0</v>
      </c>
      <c r="D76" s="245">
        <f>SUMIF('3. EQUIPO DE OFICINA'!$C:$C,'Cuadro resumen'!$B$67:$B$76,'3. EQUIPO DE OFICINA'!$F:$F)</f>
        <v>0</v>
      </c>
    </row>
    <row r="77" spans="2:4" ht="18.75">
      <c r="B77" s="80"/>
      <c r="C77" s="81">
        <f>SUMIF('3. EQUIPO DE OFICINA'!C:C,'Cuadro resumen'!$B$67:$B$76,'3. EQUIPO DE OFICINA'!D:D)</f>
        <v>0</v>
      </c>
      <c r="D77" s="245">
        <f>SUMIF('3. EQUIPO DE OFICINA'!$C:$C,'Cuadro resumen'!$B$67:$B$76,'3. EQUIPO DE OFICINA'!$F:$F)</f>
        <v>0</v>
      </c>
    </row>
    <row r="78" spans="2:4" ht="23.25">
      <c r="B78" s="82" t="s">
        <v>141</v>
      </c>
      <c r="C78" s="83">
        <f>SUM(C67:C77)</f>
        <v>30</v>
      </c>
      <c r="D78" s="246">
        <f>SUM(D67:D77)</f>
        <v>77400</v>
      </c>
    </row>
    <row r="81" spans="2:4">
      <c r="B81" s="197" t="s">
        <v>398</v>
      </c>
    </row>
    <row r="83" spans="2:4" ht="18.75">
      <c r="B83" s="79" t="s">
        <v>399</v>
      </c>
      <c r="C83" s="79" t="s">
        <v>55</v>
      </c>
      <c r="D83" s="243" t="s">
        <v>495</v>
      </c>
    </row>
    <row r="84" spans="2:4" ht="37.5">
      <c r="B84" s="324" t="s">
        <v>1358</v>
      </c>
      <c r="C84" s="81">
        <f>SUMIF('4. EQUIPO TECNOLÓGICOS'!C:C,'Cuadro resumen'!$B$84:$B$100,'4. EQUIPO TECNOLÓGICOS'!D:D)</f>
        <v>0</v>
      </c>
      <c r="D84" s="81">
        <f>SUMIF('4. EQUIPO TECNOLÓGICOS'!$C:$C,'Cuadro resumen'!$B$84:$B$100,'4. EQUIPO TECNOLÓGICOS'!F:F)</f>
        <v>0</v>
      </c>
    </row>
    <row r="85" spans="2:4" ht="18.75">
      <c r="B85" s="324" t="s">
        <v>1359</v>
      </c>
      <c r="C85" s="81">
        <f>SUMIF('4. EQUIPO TECNOLÓGICOS'!C:C,'Cuadro resumen'!$B$84:$B$100,'4. EQUIPO TECNOLÓGICOS'!D:D)</f>
        <v>0</v>
      </c>
      <c r="D85" s="81">
        <f>SUMIF('4. EQUIPO TECNOLÓGICOS'!$C:$C,'Cuadro resumen'!$B$84:$B$100,'4. EQUIPO TECNOLÓGICOS'!F:F)</f>
        <v>0</v>
      </c>
    </row>
    <row r="86" spans="2:4" ht="37.5">
      <c r="B86" s="324" t="s">
        <v>1357</v>
      </c>
      <c r="C86" s="81">
        <f>SUMIF('4. EQUIPO TECNOLÓGICOS'!C:C,'Cuadro resumen'!$B$84:$B$100,'4. EQUIPO TECNOLÓGICOS'!D:D)</f>
        <v>0</v>
      </c>
      <c r="D86" s="81">
        <f>SUMIF('4. EQUIPO TECNOLÓGICOS'!$C:$C,'Cuadro resumen'!$B$84:$B$100,'4. EQUIPO TECNOLÓGICOS'!F:F)</f>
        <v>0</v>
      </c>
    </row>
    <row r="87" spans="2:4" ht="37.5">
      <c r="B87" s="324" t="s">
        <v>1360</v>
      </c>
      <c r="C87" s="81">
        <f>SUMIF('4. EQUIPO TECNOLÓGICOS'!C:C,'Cuadro resumen'!$B$84:$B$100,'4. EQUIPO TECNOLÓGICOS'!D:D)</f>
        <v>1</v>
      </c>
      <c r="D87" s="81">
        <f>SUMIF('4. EQUIPO TECNOLÓGICOS'!$C:$C,'Cuadro resumen'!$B$84:$B$100,'4. EQUIPO TECNOLÓGICOS'!F:F)</f>
        <v>25000</v>
      </c>
    </row>
    <row r="88" spans="2:4" ht="18.75">
      <c r="B88" s="80" t="s">
        <v>432</v>
      </c>
      <c r="C88" s="81">
        <f>SUMIF('4. EQUIPO TECNOLÓGICOS'!C:C,'Cuadro resumen'!$B$84:$B$100,'4. EQUIPO TECNOLÓGICOS'!D:D)</f>
        <v>0</v>
      </c>
      <c r="D88" s="81">
        <f>SUMIF('4. EQUIPO TECNOLÓGICOS'!$C:$C,'Cuadro resumen'!$B$84:$B$100,'4. EQUIPO TECNOLÓGICOS'!F:F)</f>
        <v>0</v>
      </c>
    </row>
    <row r="89" spans="2:4" ht="18.75">
      <c r="B89" s="91" t="s">
        <v>73</v>
      </c>
      <c r="C89" s="81">
        <f>SUMIF('4. EQUIPO TECNOLÓGICOS'!C:C,'Cuadro resumen'!$B$84:$B$100,'4. EQUIPO TECNOLÓGICOS'!D:D)</f>
        <v>0</v>
      </c>
      <c r="D89" s="81">
        <f>SUMIF('4. EQUIPO TECNOLÓGICOS'!$C:$C,'Cuadro resumen'!$B$84:$B$100,'4. EQUIPO TECNOLÓGICOS'!F:F)</f>
        <v>0</v>
      </c>
    </row>
    <row r="90" spans="2:4" ht="18.75">
      <c r="B90" s="91" t="s">
        <v>74</v>
      </c>
      <c r="C90" s="81">
        <f>SUMIF('4. EQUIPO TECNOLÓGICOS'!C:C,'Cuadro resumen'!$B$84:$B$100,'4. EQUIPO TECNOLÓGICOS'!D:D)</f>
        <v>0</v>
      </c>
      <c r="D90" s="81">
        <f>SUMIF('4. EQUIPO TECNOLÓGICOS'!$C:$C,'Cuadro resumen'!$B$84:$B$100,'4. EQUIPO TECNOLÓGICOS'!F:F)</f>
        <v>0</v>
      </c>
    </row>
    <row r="91" spans="2:4" ht="18.75">
      <c r="B91" s="91" t="s">
        <v>75</v>
      </c>
      <c r="C91" s="81">
        <f>SUMIF('4. EQUIPO TECNOLÓGICOS'!C:C,'Cuadro resumen'!$B$84:$B$100,'4. EQUIPO TECNOLÓGICOS'!D:D)</f>
        <v>0</v>
      </c>
      <c r="D91" s="81">
        <f>SUMIF('4. EQUIPO TECNOLÓGICOS'!$C:$C,'Cuadro resumen'!$B$84:$B$100,'4. EQUIPO TECNOLÓGICOS'!F:F)</f>
        <v>0</v>
      </c>
    </row>
    <row r="92" spans="2:4" ht="18.75">
      <c r="B92" s="80" t="s">
        <v>433</v>
      </c>
      <c r="C92" s="81">
        <f>SUMIF('4. EQUIPO TECNOLÓGICOS'!C:C,'Cuadro resumen'!$B$84:$B$100,'4. EQUIPO TECNOLÓGICOS'!D:D)</f>
        <v>0</v>
      </c>
      <c r="D92" s="81">
        <f>SUMIF('4. EQUIPO TECNOLÓGICOS'!$C:$C,'Cuadro resumen'!$B$84:$B$100,'4. EQUIPO TECNOLÓGICOS'!F:F)</f>
        <v>0</v>
      </c>
    </row>
    <row r="93" spans="2:4" ht="18.75">
      <c r="B93" s="91" t="s">
        <v>76</v>
      </c>
      <c r="C93" s="81">
        <f>SUMIF('4. EQUIPO TECNOLÓGICOS'!C:C,'Cuadro resumen'!$B$84:$B$100,'4. EQUIPO TECNOLÓGICOS'!D:D)</f>
        <v>0</v>
      </c>
      <c r="D93" s="81">
        <f>SUMIF('4. EQUIPO TECNOLÓGICOS'!$C:$C,'Cuadro resumen'!$B$84:$B$100,'4. EQUIPO TECNOLÓGICOS'!F:F)</f>
        <v>0</v>
      </c>
    </row>
    <row r="94" spans="2:4" ht="18.75">
      <c r="B94" s="80" t="s">
        <v>77</v>
      </c>
      <c r="C94" s="81">
        <f>SUMIF('4. EQUIPO TECNOLÓGICOS'!C:C,'Cuadro resumen'!$B$84:$B$100,'4. EQUIPO TECNOLÓGICOS'!D:D)</f>
        <v>0</v>
      </c>
      <c r="D94" s="81">
        <f>SUMIF('4. EQUIPO TECNOLÓGICOS'!$C:$C,'Cuadro resumen'!$B$84:$B$100,'4. EQUIPO TECNOLÓGICOS'!F:F)</f>
        <v>0</v>
      </c>
    </row>
    <row r="95" spans="2:4" ht="18.75">
      <c r="B95" s="91" t="s">
        <v>78</v>
      </c>
      <c r="C95" s="81">
        <f>SUMIF('4. EQUIPO TECNOLÓGICOS'!C:C,'Cuadro resumen'!$B$84:$B$100,'4. EQUIPO TECNOLÓGICOS'!D:D)</f>
        <v>10</v>
      </c>
      <c r="D95" s="81">
        <f>SUMIF('4. EQUIPO TECNOLÓGICOS'!$C:$C,'Cuadro resumen'!$B$84:$B$100,'4. EQUIPO TECNOLÓGICOS'!F:F)</f>
        <v>100000</v>
      </c>
    </row>
    <row r="96" spans="2:4" ht="18.75">
      <c r="B96" s="91" t="s">
        <v>79</v>
      </c>
      <c r="C96" s="81">
        <f>SUMIF('4. EQUIPO TECNOLÓGICOS'!C:C,'Cuadro resumen'!$B$84:$B$100,'4. EQUIPO TECNOLÓGICOS'!D:D)</f>
        <v>0</v>
      </c>
      <c r="D96" s="81">
        <f>SUMIF('4. EQUIPO TECNOLÓGICOS'!$C:$C,'Cuadro resumen'!$B$84:$B$100,'4. EQUIPO TECNOLÓGICOS'!F:F)</f>
        <v>0</v>
      </c>
    </row>
    <row r="97" spans="2:4" ht="18.75">
      <c r="B97" s="80" t="s">
        <v>434</v>
      </c>
      <c r="C97" s="81">
        <f>SUMIF('4. EQUIPO TECNOLÓGICOS'!C:C,'Cuadro resumen'!$B$84:$B$100,'4. EQUIPO TECNOLÓGICOS'!D:D)</f>
        <v>0</v>
      </c>
      <c r="D97" s="81">
        <f>SUMIF('4. EQUIPO TECNOLÓGICOS'!$C:$C,'Cuadro resumen'!$B$84:$B$100,'4. EQUIPO TECNOLÓGICOS'!F:F)</f>
        <v>0</v>
      </c>
    </row>
    <row r="98" spans="2:4" ht="18.75">
      <c r="B98" s="91" t="s">
        <v>81</v>
      </c>
      <c r="C98" s="81">
        <f>SUMIF('4. EQUIPO TECNOLÓGICOS'!C:C,'Cuadro resumen'!$B$84:$B$100,'4. EQUIPO TECNOLÓGICOS'!D:D)</f>
        <v>2</v>
      </c>
      <c r="D98" s="81">
        <f>SUMIF('4. EQUIPO TECNOLÓGICOS'!$C:$C,'Cuadro resumen'!$B$84:$B$100,'4. EQUIPO TECNOLÓGICOS'!F:F)</f>
        <v>3000</v>
      </c>
    </row>
    <row r="99" spans="2:4" ht="18.75">
      <c r="B99" s="91" t="s">
        <v>82</v>
      </c>
      <c r="C99" s="81">
        <f>SUMIF('4. EQUIPO TECNOLÓGICOS'!C:C,'Cuadro resumen'!$B$84:$B$100,'4. EQUIPO TECNOLÓGICOS'!D:D)</f>
        <v>0</v>
      </c>
      <c r="D99" s="81">
        <f>SUMIF('4. EQUIPO TECNOLÓGICOS'!$C:$C,'Cuadro resumen'!$B$84:$B$100,'4. EQUIPO TECNOLÓGICOS'!F:F)</f>
        <v>0</v>
      </c>
    </row>
    <row r="100" spans="2:4" ht="18.75">
      <c r="B100" s="91" t="s">
        <v>83</v>
      </c>
      <c r="C100" s="81">
        <f>SUMIF('4. EQUIPO TECNOLÓGICOS'!C:C,'Cuadro resumen'!$B$84:$B$100,'4. EQUIPO TECNOLÓGICOS'!D:D)</f>
        <v>0</v>
      </c>
      <c r="D100" s="81">
        <f>SUMIF('4. EQUIPO TECNOLÓGICOS'!$C:$C,'Cuadro resumen'!$B$84:$B$100,'4. EQUIPO TECNOLÓGICOS'!F:F)</f>
        <v>0</v>
      </c>
    </row>
    <row r="101" spans="2:4" ht="23.25">
      <c r="B101" s="82" t="s">
        <v>141</v>
      </c>
      <c r="C101" s="83">
        <f>SUM(C84:C100)</f>
        <v>13</v>
      </c>
      <c r="D101" s="83">
        <f>SUM(D84:D100)</f>
        <v>128000</v>
      </c>
    </row>
    <row r="105" spans="2:4">
      <c r="B105" s="197" t="s">
        <v>493</v>
      </c>
    </row>
    <row r="126" spans="2:4">
      <c r="B126" s="197" t="s">
        <v>494</v>
      </c>
    </row>
    <row r="127" spans="2:4">
      <c r="B127" s="84" t="s">
        <v>125</v>
      </c>
      <c r="C127" s="84" t="s">
        <v>55</v>
      </c>
      <c r="D127" s="84" t="s">
        <v>495</v>
      </c>
    </row>
    <row r="128" spans="2:4">
      <c r="B128" s="84" t="s">
        <v>496</v>
      </c>
    </row>
    <row r="129" spans="2:2">
      <c r="B129" s="84" t="s">
        <v>486</v>
      </c>
    </row>
    <row r="130" spans="2:2">
      <c r="B130" s="84" t="s">
        <v>501</v>
      </c>
    </row>
    <row r="143" spans="2:2">
      <c r="B143" s="197" t="s">
        <v>502</v>
      </c>
    </row>
  </sheetData>
  <mergeCells count="3">
    <mergeCell ref="H2:I2"/>
    <mergeCell ref="H15:I15"/>
    <mergeCell ref="H16:I16"/>
  </mergeCell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20.xml><?xml version="1.0" encoding="utf-8"?>
<worksheet xmlns="http://schemas.openxmlformats.org/spreadsheetml/2006/main" xmlns:r="http://schemas.openxmlformats.org/officeDocument/2006/relationships">
  <dimension ref="A1:U38"/>
  <sheetViews>
    <sheetView topLeftCell="G1" workbookViewId="0">
      <pane ySplit="7" topLeftCell="A8" activePane="bottomLeft" state="frozen"/>
      <selection activeCell="A7" sqref="A7"/>
      <selection pane="bottomLeft" activeCell="U5" sqref="U5:U7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3.7109375" style="240" bestFit="1" customWidth="1"/>
    <col min="9" max="9" width="15.28515625" customWidth="1"/>
    <col min="10" max="10" width="18.85546875" style="240" customWidth="1"/>
    <col min="12" max="12" width="13.7109375" style="240" bestFit="1" customWidth="1"/>
    <col min="14" max="14" width="13.7109375" style="240" bestFit="1" customWidth="1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95"/>
      <c r="C1" s="295"/>
      <c r="D1" s="295"/>
      <c r="E1" s="295"/>
      <c r="F1" s="295"/>
      <c r="G1" s="295" t="s">
        <v>1424</v>
      </c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ht="18.75">
      <c r="A2" s="280" t="s">
        <v>1368</v>
      </c>
      <c r="B2" s="295"/>
      <c r="C2" s="295"/>
      <c r="D2" s="295"/>
      <c r="E2" s="295"/>
      <c r="F2" s="295"/>
      <c r="G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>
      <c r="A3" s="604" t="s">
        <v>1422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</row>
    <row r="4" spans="1:21">
      <c r="A4" s="335" t="s">
        <v>1421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</row>
    <row r="5" spans="1:21" ht="15" customHeight="1">
      <c r="A5" s="577" t="s">
        <v>100</v>
      </c>
      <c r="B5" s="547" t="s">
        <v>115</v>
      </c>
      <c r="C5" s="557" t="s">
        <v>89</v>
      </c>
      <c r="D5" s="557" t="s">
        <v>90</v>
      </c>
      <c r="E5" s="566" t="s">
        <v>409</v>
      </c>
      <c r="F5" s="557" t="s">
        <v>91</v>
      </c>
      <c r="G5" s="577" t="s">
        <v>103</v>
      </c>
      <c r="H5" s="577"/>
      <c r="I5" s="577"/>
      <c r="J5" s="577"/>
      <c r="K5" s="577"/>
      <c r="L5" s="577"/>
      <c r="M5" s="577"/>
      <c r="N5" s="577"/>
      <c r="O5" s="578" t="s">
        <v>104</v>
      </c>
      <c r="P5" s="578"/>
      <c r="Q5" s="547" t="s">
        <v>105</v>
      </c>
      <c r="R5" s="547" t="s">
        <v>106</v>
      </c>
      <c r="S5" s="547" t="s">
        <v>113</v>
      </c>
      <c r="T5" s="547" t="s">
        <v>112</v>
      </c>
      <c r="U5" s="563" t="s">
        <v>92</v>
      </c>
    </row>
    <row r="6" spans="1:21" ht="15" customHeight="1">
      <c r="A6" s="577"/>
      <c r="B6" s="545"/>
      <c r="C6" s="558"/>
      <c r="D6" s="558"/>
      <c r="E6" s="567"/>
      <c r="F6" s="558"/>
      <c r="G6" s="577" t="s">
        <v>107</v>
      </c>
      <c r="H6" s="577"/>
      <c r="I6" s="577" t="s">
        <v>108</v>
      </c>
      <c r="J6" s="577"/>
      <c r="K6" s="577" t="s">
        <v>109</v>
      </c>
      <c r="L6" s="577"/>
      <c r="M6" s="577" t="s">
        <v>110</v>
      </c>
      <c r="N6" s="577"/>
      <c r="O6" s="578"/>
      <c r="P6" s="578"/>
      <c r="Q6" s="545"/>
      <c r="R6" s="545"/>
      <c r="S6" s="545"/>
      <c r="T6" s="545"/>
      <c r="U6" s="564"/>
    </row>
    <row r="7" spans="1:21" ht="25.5">
      <c r="A7" s="577"/>
      <c r="B7" s="546"/>
      <c r="C7" s="559"/>
      <c r="D7" s="559"/>
      <c r="E7" s="568"/>
      <c r="F7" s="559"/>
      <c r="G7" s="251" t="s">
        <v>111</v>
      </c>
      <c r="H7" s="238" t="s">
        <v>12</v>
      </c>
      <c r="I7" s="251" t="s">
        <v>111</v>
      </c>
      <c r="J7" s="238" t="s">
        <v>12</v>
      </c>
      <c r="K7" s="251" t="s">
        <v>111</v>
      </c>
      <c r="L7" s="238" t="s">
        <v>12</v>
      </c>
      <c r="M7" s="251" t="s">
        <v>111</v>
      </c>
      <c r="N7" s="238" t="s">
        <v>12</v>
      </c>
      <c r="O7" s="251" t="s">
        <v>111</v>
      </c>
      <c r="P7" s="238" t="s">
        <v>12</v>
      </c>
      <c r="Q7" s="546"/>
      <c r="R7" s="546"/>
      <c r="S7" s="546"/>
      <c r="T7" s="546"/>
      <c r="U7" s="565"/>
    </row>
    <row r="8" spans="1:21" ht="15.75">
      <c r="A8" s="601" t="s">
        <v>1422</v>
      </c>
      <c r="B8" s="601" t="s">
        <v>1425</v>
      </c>
      <c r="C8" s="291"/>
      <c r="D8" s="291"/>
      <c r="E8" s="291"/>
      <c r="F8" s="292"/>
      <c r="G8" s="292"/>
      <c r="H8" s="408"/>
      <c r="I8" s="292"/>
      <c r="J8" s="408"/>
      <c r="K8" s="292"/>
      <c r="L8" s="408"/>
      <c r="M8" s="292"/>
      <c r="N8" s="408"/>
      <c r="O8" s="292"/>
      <c r="P8" s="408"/>
      <c r="Q8" s="292"/>
      <c r="R8" s="292"/>
      <c r="S8" s="292"/>
      <c r="T8" s="292"/>
      <c r="U8" s="292"/>
    </row>
    <row r="9" spans="1:21" ht="15.75">
      <c r="A9" s="602"/>
      <c r="B9" s="602"/>
      <c r="C9" s="291"/>
      <c r="D9" s="291"/>
      <c r="E9" s="291"/>
      <c r="F9" s="292"/>
      <c r="G9" s="292"/>
      <c r="H9" s="408"/>
      <c r="I9" s="292"/>
      <c r="J9" s="408"/>
      <c r="K9" s="292"/>
      <c r="L9" s="408"/>
      <c r="M9" s="292"/>
      <c r="N9" s="408"/>
      <c r="O9" s="292"/>
      <c r="P9" s="408"/>
      <c r="Q9" s="292"/>
      <c r="R9" s="292"/>
      <c r="S9" s="292"/>
      <c r="T9" s="292"/>
      <c r="U9" s="292"/>
    </row>
    <row r="10" spans="1:21" ht="15.75">
      <c r="A10" s="602"/>
      <c r="B10" s="602"/>
      <c r="C10" s="291"/>
      <c r="D10" s="291"/>
      <c r="E10" s="291"/>
      <c r="F10" s="292"/>
      <c r="G10" s="292"/>
      <c r="H10" s="408"/>
      <c r="I10" s="292"/>
      <c r="J10" s="408"/>
      <c r="K10" s="292"/>
      <c r="L10" s="408"/>
      <c r="M10" s="292"/>
      <c r="N10" s="408"/>
      <c r="O10" s="292"/>
      <c r="P10" s="408"/>
      <c r="Q10" s="292"/>
      <c r="R10" s="292"/>
      <c r="S10" s="292"/>
      <c r="T10" s="292"/>
      <c r="U10" s="292"/>
    </row>
    <row r="11" spans="1:21" ht="15.75">
      <c r="A11" s="602"/>
      <c r="B11" s="602"/>
      <c r="C11" s="291"/>
      <c r="D11" s="291"/>
      <c r="E11" s="291"/>
      <c r="F11" s="292"/>
      <c r="G11" s="292"/>
      <c r="H11" s="408"/>
      <c r="I11" s="292"/>
      <c r="J11" s="408"/>
      <c r="K11" s="292"/>
      <c r="L11" s="408"/>
      <c r="M11" s="292"/>
      <c r="N11" s="408"/>
      <c r="O11" s="292"/>
      <c r="P11" s="408"/>
      <c r="Q11" s="292"/>
      <c r="R11" s="292"/>
      <c r="S11" s="292"/>
      <c r="T11" s="292"/>
      <c r="U11" s="292"/>
    </row>
    <row r="12" spans="1:21" ht="15.75">
      <c r="A12" s="602"/>
      <c r="B12" s="602"/>
      <c r="C12" s="291"/>
      <c r="D12" s="291"/>
      <c r="E12" s="291"/>
      <c r="F12" s="292"/>
      <c r="G12" s="292"/>
      <c r="H12" s="408"/>
      <c r="I12" s="292"/>
      <c r="J12" s="408"/>
      <c r="K12" s="292"/>
      <c r="L12" s="408"/>
      <c r="M12" s="292"/>
      <c r="N12" s="408"/>
      <c r="O12" s="292"/>
      <c r="P12" s="408"/>
      <c r="Q12" s="292"/>
      <c r="R12" s="292"/>
      <c r="S12" s="292"/>
      <c r="T12" s="292"/>
      <c r="U12" s="292"/>
    </row>
    <row r="13" spans="1:21" ht="15.75">
      <c r="A13" s="603"/>
      <c r="B13" s="603"/>
      <c r="C13" s="291"/>
      <c r="D13" s="291"/>
      <c r="E13" s="291"/>
      <c r="F13" s="292"/>
      <c r="G13" s="292"/>
      <c r="H13" s="408"/>
      <c r="I13" s="292"/>
      <c r="J13" s="408"/>
      <c r="K13" s="292"/>
      <c r="L13" s="408"/>
      <c r="M13" s="292"/>
      <c r="N13" s="408"/>
      <c r="O13" s="292"/>
      <c r="P13" s="408"/>
      <c r="Q13" s="292"/>
      <c r="R13" s="292"/>
      <c r="S13" s="292"/>
      <c r="T13" s="292"/>
      <c r="U13" s="409"/>
    </row>
    <row r="14" spans="1:21" ht="15.75">
      <c r="A14" s="601" t="s">
        <v>1421</v>
      </c>
      <c r="B14" s="601" t="s">
        <v>1426</v>
      </c>
      <c r="C14" s="291"/>
      <c r="D14" s="291"/>
      <c r="E14" s="291"/>
      <c r="F14" s="292"/>
      <c r="G14" s="292"/>
      <c r="H14" s="408"/>
      <c r="I14" s="292"/>
      <c r="J14" s="408"/>
      <c r="K14" s="410"/>
      <c r="L14" s="408"/>
      <c r="M14" s="292"/>
      <c r="N14" s="408"/>
      <c r="O14" s="411"/>
      <c r="P14" s="408"/>
      <c r="Q14" s="292"/>
      <c r="R14" s="292"/>
      <c r="S14" s="292"/>
      <c r="T14" s="292"/>
      <c r="U14" s="292"/>
    </row>
    <row r="15" spans="1:21" ht="15.75">
      <c r="A15" s="602"/>
      <c r="B15" s="602"/>
      <c r="C15" s="291"/>
      <c r="D15" s="291"/>
      <c r="E15" s="291"/>
      <c r="F15" s="292"/>
      <c r="G15" s="292"/>
      <c r="H15" s="408"/>
      <c r="I15" s="292"/>
      <c r="J15" s="408"/>
      <c r="K15" s="410"/>
      <c r="L15" s="408"/>
      <c r="M15" s="292"/>
      <c r="N15" s="408"/>
      <c r="O15" s="411"/>
      <c r="P15" s="408"/>
      <c r="Q15" s="292"/>
      <c r="R15" s="292"/>
      <c r="S15" s="292"/>
      <c r="T15" s="292"/>
      <c r="U15" s="292"/>
    </row>
    <row r="16" spans="1:21" ht="15.75">
      <c r="A16" s="602"/>
      <c r="B16" s="602"/>
      <c r="C16" s="291"/>
      <c r="D16" s="291"/>
      <c r="E16" s="291"/>
      <c r="F16" s="292"/>
      <c r="G16" s="292"/>
      <c r="H16" s="408"/>
      <c r="I16" s="292"/>
      <c r="J16" s="408"/>
      <c r="K16" s="410"/>
      <c r="L16" s="408"/>
      <c r="M16" s="292"/>
      <c r="N16" s="408"/>
      <c r="O16" s="411"/>
      <c r="P16" s="408"/>
      <c r="Q16" s="292"/>
      <c r="R16" s="292"/>
      <c r="S16" s="292"/>
      <c r="T16" s="292"/>
      <c r="U16" s="292"/>
    </row>
    <row r="17" spans="1:21" ht="15.75">
      <c r="A17" s="602"/>
      <c r="B17" s="602"/>
      <c r="C17" s="291"/>
      <c r="D17" s="291"/>
      <c r="E17" s="291"/>
      <c r="F17" s="292"/>
      <c r="G17" s="292"/>
      <c r="H17" s="408"/>
      <c r="I17" s="292"/>
      <c r="J17" s="408"/>
      <c r="K17" s="410"/>
      <c r="L17" s="408"/>
      <c r="M17" s="292"/>
      <c r="N17" s="408"/>
      <c r="O17" s="411"/>
      <c r="P17" s="408"/>
      <c r="Q17" s="292"/>
      <c r="R17" s="292"/>
      <c r="S17" s="292"/>
      <c r="T17" s="292"/>
      <c r="U17" s="292"/>
    </row>
    <row r="18" spans="1:21" ht="15.75">
      <c r="A18" s="602"/>
      <c r="B18" s="602"/>
      <c r="C18" s="291"/>
      <c r="D18" s="291"/>
      <c r="E18" s="291"/>
      <c r="F18" s="292"/>
      <c r="G18" s="292"/>
      <c r="H18" s="408"/>
      <c r="I18" s="292"/>
      <c r="J18" s="408"/>
      <c r="K18" s="292"/>
      <c r="L18" s="408"/>
      <c r="M18" s="292"/>
      <c r="N18" s="408"/>
      <c r="O18" s="292"/>
      <c r="P18" s="408"/>
      <c r="Q18" s="292"/>
      <c r="R18" s="292"/>
      <c r="S18" s="292"/>
      <c r="T18" s="292"/>
      <c r="U18" s="412"/>
    </row>
    <row r="19" spans="1:21" ht="15.75">
      <c r="A19" s="603"/>
      <c r="B19" s="603"/>
      <c r="C19" s="291"/>
      <c r="D19" s="291"/>
      <c r="E19" s="291"/>
      <c r="F19" s="292"/>
      <c r="G19" s="292"/>
      <c r="H19" s="408"/>
      <c r="I19" s="292"/>
      <c r="J19" s="408"/>
      <c r="K19" s="292"/>
      <c r="L19" s="408"/>
      <c r="M19" s="292"/>
      <c r="N19" s="408"/>
      <c r="O19" s="292"/>
      <c r="P19" s="408"/>
      <c r="Q19" s="292"/>
      <c r="R19" s="292"/>
      <c r="S19" s="292"/>
      <c r="T19" s="292"/>
      <c r="U19" s="292"/>
    </row>
    <row r="20" spans="1:21" ht="15.75">
      <c r="A20" s="303"/>
      <c r="B20" s="304"/>
      <c r="C20" s="303" t="s">
        <v>1423</v>
      </c>
      <c r="D20" s="304"/>
      <c r="E20" s="304"/>
      <c r="F20" s="305"/>
      <c r="G20" s="293">
        <f t="shared" ref="G20:P20" si="0">SUM(G8:G19)</f>
        <v>0</v>
      </c>
      <c r="H20" s="294">
        <f t="shared" si="0"/>
        <v>0</v>
      </c>
      <c r="I20" s="293">
        <f t="shared" si="0"/>
        <v>0</v>
      </c>
      <c r="J20" s="294">
        <f t="shared" si="0"/>
        <v>0</v>
      </c>
      <c r="K20" s="293">
        <f t="shared" si="0"/>
        <v>0</v>
      </c>
      <c r="L20" s="294">
        <f t="shared" si="0"/>
        <v>0</v>
      </c>
      <c r="M20" s="293">
        <f t="shared" si="0"/>
        <v>0</v>
      </c>
      <c r="N20" s="294">
        <f t="shared" si="0"/>
        <v>0</v>
      </c>
      <c r="O20" s="294">
        <f t="shared" si="0"/>
        <v>0</v>
      </c>
      <c r="P20" s="294">
        <f t="shared" si="0"/>
        <v>0</v>
      </c>
      <c r="Q20" s="274"/>
      <c r="R20" s="274"/>
      <c r="S20" s="274"/>
      <c r="T20" s="274"/>
      <c r="U20" s="274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</sheetData>
  <mergeCells count="22">
    <mergeCell ref="A3:U3"/>
    <mergeCell ref="U5:U7"/>
    <mergeCell ref="G6:H6"/>
    <mergeCell ref="I6:J6"/>
    <mergeCell ref="K6:L6"/>
    <mergeCell ref="R5:R7"/>
    <mergeCell ref="M6:N6"/>
    <mergeCell ref="Q5:Q7"/>
    <mergeCell ref="G5:N5"/>
    <mergeCell ref="O5:P6"/>
    <mergeCell ref="S5:S7"/>
    <mergeCell ref="T5:T7"/>
    <mergeCell ref="B5:B7"/>
    <mergeCell ref="C5:C7"/>
    <mergeCell ref="D5:D7"/>
    <mergeCell ref="A14:A19"/>
    <mergeCell ref="F5:F7"/>
    <mergeCell ref="B8:B13"/>
    <mergeCell ref="E5:E7"/>
    <mergeCell ref="A5:A7"/>
    <mergeCell ref="A8:A13"/>
    <mergeCell ref="B14:B19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37"/>
  <sheetViews>
    <sheetView topLeftCell="F1" zoomScale="110" zoomScaleNormal="110" workbookViewId="0">
      <pane ySplit="6" topLeftCell="A7" activePane="bottomLeft" state="frozen"/>
      <selection activeCell="A7" sqref="A7"/>
      <selection pane="bottomLeft" activeCell="B1" sqref="B1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3.7109375" style="240" bestFit="1" customWidth="1"/>
    <col min="9" max="9" width="15.28515625" customWidth="1"/>
    <col min="10" max="10" width="18.85546875" style="240" customWidth="1"/>
    <col min="12" max="12" width="13.7109375" style="240" bestFit="1" customWidth="1"/>
    <col min="14" max="14" width="13.7109375" style="240" bestFit="1" customWidth="1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95"/>
      <c r="C1" s="295"/>
      <c r="D1" s="295"/>
      <c r="E1" s="295"/>
      <c r="F1" s="295"/>
      <c r="G1" s="295" t="s">
        <v>1428</v>
      </c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ht="18.75">
      <c r="A2" s="280" t="s">
        <v>1368</v>
      </c>
      <c r="B2" s="295"/>
      <c r="C2" s="295"/>
      <c r="D2" s="295"/>
      <c r="E2" s="295"/>
      <c r="F2" s="295"/>
      <c r="G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>
      <c r="A3" s="604" t="s">
        <v>1429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</row>
    <row r="4" spans="1:21" ht="15" customHeight="1">
      <c r="A4" s="577" t="s">
        <v>100</v>
      </c>
      <c r="B4" s="547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77" t="s">
        <v>103</v>
      </c>
      <c r="H4" s="577"/>
      <c r="I4" s="577"/>
      <c r="J4" s="577"/>
      <c r="K4" s="577"/>
      <c r="L4" s="577"/>
      <c r="M4" s="577"/>
      <c r="N4" s="577"/>
      <c r="O4" s="578" t="s">
        <v>104</v>
      </c>
      <c r="P4" s="578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 ht="15" customHeight="1">
      <c r="A5" s="577"/>
      <c r="B5" s="545"/>
      <c r="C5" s="558"/>
      <c r="D5" s="558"/>
      <c r="E5" s="567"/>
      <c r="F5" s="558"/>
      <c r="G5" s="577" t="s">
        <v>107</v>
      </c>
      <c r="H5" s="577"/>
      <c r="I5" s="577" t="s">
        <v>108</v>
      </c>
      <c r="J5" s="577"/>
      <c r="K5" s="577" t="s">
        <v>109</v>
      </c>
      <c r="L5" s="577"/>
      <c r="M5" s="577" t="s">
        <v>110</v>
      </c>
      <c r="N5" s="577"/>
      <c r="O5" s="578"/>
      <c r="P5" s="578"/>
      <c r="Q5" s="545"/>
      <c r="R5" s="545"/>
      <c r="S5" s="545"/>
      <c r="T5" s="545"/>
      <c r="U5" s="564"/>
    </row>
    <row r="6" spans="1:21" ht="25.5">
      <c r="A6" s="577"/>
      <c r="B6" s="546"/>
      <c r="C6" s="559"/>
      <c r="D6" s="559"/>
      <c r="E6" s="568"/>
      <c r="F6" s="559"/>
      <c r="G6" s="345" t="s">
        <v>111</v>
      </c>
      <c r="H6" s="238" t="s">
        <v>12</v>
      </c>
      <c r="I6" s="345" t="s">
        <v>111</v>
      </c>
      <c r="J6" s="238" t="s">
        <v>12</v>
      </c>
      <c r="K6" s="345" t="s">
        <v>111</v>
      </c>
      <c r="L6" s="238" t="s">
        <v>12</v>
      </c>
      <c r="M6" s="345" t="s">
        <v>111</v>
      </c>
      <c r="N6" s="238" t="s">
        <v>12</v>
      </c>
      <c r="O6" s="345" t="s">
        <v>111</v>
      </c>
      <c r="P6" s="238" t="s">
        <v>12</v>
      </c>
      <c r="Q6" s="546"/>
      <c r="R6" s="546"/>
      <c r="S6" s="546"/>
      <c r="T6" s="546"/>
      <c r="U6" s="565"/>
    </row>
    <row r="7" spans="1:21" ht="15.75" customHeight="1">
      <c r="A7" s="601" t="s">
        <v>1429</v>
      </c>
      <c r="B7" s="601" t="s">
        <v>1430</v>
      </c>
      <c r="C7" s="291"/>
      <c r="D7" s="291"/>
      <c r="E7" s="291"/>
      <c r="F7" s="292"/>
      <c r="G7" s="292"/>
      <c r="H7" s="408"/>
      <c r="I7" s="292"/>
      <c r="J7" s="408"/>
      <c r="K7" s="292"/>
      <c r="L7" s="408"/>
      <c r="M7" s="292"/>
      <c r="N7" s="408"/>
      <c r="O7" s="292"/>
      <c r="P7" s="408"/>
      <c r="Q7" s="292"/>
      <c r="R7" s="292"/>
      <c r="S7" s="292"/>
      <c r="T7" s="292"/>
      <c r="U7" s="292"/>
    </row>
    <row r="8" spans="1:21" ht="15.75">
      <c r="A8" s="602"/>
      <c r="B8" s="602"/>
      <c r="C8" s="291"/>
      <c r="D8" s="291"/>
      <c r="E8" s="291"/>
      <c r="F8" s="292"/>
      <c r="G8" s="292"/>
      <c r="H8" s="408"/>
      <c r="I8" s="292"/>
      <c r="J8" s="408"/>
      <c r="K8" s="292"/>
      <c r="L8" s="408"/>
      <c r="M8" s="292"/>
      <c r="N8" s="408"/>
      <c r="O8" s="292"/>
      <c r="P8" s="408"/>
      <c r="Q8" s="292"/>
      <c r="R8" s="292"/>
      <c r="S8" s="292"/>
      <c r="T8" s="292"/>
      <c r="U8" s="292"/>
    </row>
    <row r="9" spans="1:21" ht="15.75">
      <c r="A9" s="602"/>
      <c r="B9" s="602"/>
      <c r="C9" s="291"/>
      <c r="D9" s="291"/>
      <c r="E9" s="291"/>
      <c r="F9" s="292"/>
      <c r="G9" s="292"/>
      <c r="H9" s="408"/>
      <c r="I9" s="292"/>
      <c r="J9" s="408"/>
      <c r="K9" s="292"/>
      <c r="L9" s="408"/>
      <c r="M9" s="292"/>
      <c r="N9" s="408"/>
      <c r="O9" s="292"/>
      <c r="P9" s="408"/>
      <c r="Q9" s="292"/>
      <c r="R9" s="292"/>
      <c r="S9" s="292"/>
      <c r="T9" s="292"/>
      <c r="U9" s="292"/>
    </row>
    <row r="10" spans="1:21" ht="15.75">
      <c r="A10" s="602"/>
      <c r="B10" s="602"/>
      <c r="C10" s="291"/>
      <c r="D10" s="291"/>
      <c r="E10" s="291"/>
      <c r="F10" s="292"/>
      <c r="G10" s="292"/>
      <c r="H10" s="408"/>
      <c r="I10" s="292"/>
      <c r="J10" s="408"/>
      <c r="K10" s="292"/>
      <c r="L10" s="408"/>
      <c r="M10" s="292"/>
      <c r="N10" s="408"/>
      <c r="O10" s="292"/>
      <c r="P10" s="408"/>
      <c r="Q10" s="292"/>
      <c r="R10" s="292"/>
      <c r="S10" s="292"/>
      <c r="T10" s="292"/>
      <c r="U10" s="292"/>
    </row>
    <row r="11" spans="1:21" ht="15.75">
      <c r="A11" s="602"/>
      <c r="B11" s="602"/>
      <c r="C11" s="291"/>
      <c r="D11" s="291"/>
      <c r="E11" s="291"/>
      <c r="F11" s="292"/>
      <c r="G11" s="292"/>
      <c r="H11" s="408"/>
      <c r="I11" s="292"/>
      <c r="J11" s="408"/>
      <c r="K11" s="292"/>
      <c r="L11" s="408"/>
      <c r="M11" s="292"/>
      <c r="N11" s="408"/>
      <c r="O11" s="292"/>
      <c r="P11" s="408"/>
      <c r="Q11" s="292"/>
      <c r="R11" s="292"/>
      <c r="S11" s="292"/>
      <c r="T11" s="292"/>
      <c r="U11" s="292"/>
    </row>
    <row r="12" spans="1:21" ht="15.75">
      <c r="A12" s="602"/>
      <c r="B12" s="602"/>
      <c r="C12" s="291"/>
      <c r="D12" s="291"/>
      <c r="E12" s="291"/>
      <c r="F12" s="292"/>
      <c r="G12" s="292"/>
      <c r="H12" s="408"/>
      <c r="I12" s="292"/>
      <c r="J12" s="408"/>
      <c r="K12" s="292"/>
      <c r="L12" s="408"/>
      <c r="M12" s="292"/>
      <c r="N12" s="408"/>
      <c r="O12" s="292"/>
      <c r="P12" s="408"/>
      <c r="Q12" s="292"/>
      <c r="R12" s="292"/>
      <c r="S12" s="292"/>
      <c r="T12" s="292"/>
      <c r="U12" s="409"/>
    </row>
    <row r="13" spans="1:21" ht="15.75" customHeight="1">
      <c r="A13" s="602"/>
      <c r="B13" s="602"/>
      <c r="C13" s="291"/>
      <c r="D13" s="291"/>
      <c r="E13" s="291"/>
      <c r="F13" s="292"/>
      <c r="G13" s="292"/>
      <c r="H13" s="408"/>
      <c r="I13" s="292"/>
      <c r="J13" s="408"/>
      <c r="K13" s="410"/>
      <c r="L13" s="408"/>
      <c r="M13" s="292"/>
      <c r="N13" s="408"/>
      <c r="O13" s="411"/>
      <c r="P13" s="408"/>
      <c r="Q13" s="292"/>
      <c r="R13" s="292"/>
      <c r="S13" s="292"/>
      <c r="T13" s="292"/>
      <c r="U13" s="292"/>
    </row>
    <row r="14" spans="1:21" ht="15.75">
      <c r="A14" s="602"/>
      <c r="B14" s="602"/>
      <c r="C14" s="291"/>
      <c r="D14" s="291"/>
      <c r="E14" s="291"/>
      <c r="F14" s="292"/>
      <c r="G14" s="292"/>
      <c r="H14" s="408"/>
      <c r="I14" s="292"/>
      <c r="J14" s="408"/>
      <c r="K14" s="410"/>
      <c r="L14" s="408"/>
      <c r="M14" s="292"/>
      <c r="N14" s="408"/>
      <c r="O14" s="411"/>
      <c r="P14" s="408"/>
      <c r="Q14" s="292"/>
      <c r="R14" s="292"/>
      <c r="S14" s="292"/>
      <c r="T14" s="292"/>
      <c r="U14" s="292"/>
    </row>
    <row r="15" spans="1:21" ht="15.75">
      <c r="A15" s="602"/>
      <c r="B15" s="602"/>
      <c r="C15" s="291"/>
      <c r="D15" s="291"/>
      <c r="E15" s="291"/>
      <c r="F15" s="292"/>
      <c r="G15" s="292"/>
      <c r="H15" s="408"/>
      <c r="I15" s="292"/>
      <c r="J15" s="408"/>
      <c r="K15" s="410"/>
      <c r="L15" s="408"/>
      <c r="M15" s="292"/>
      <c r="N15" s="408"/>
      <c r="O15" s="411"/>
      <c r="P15" s="408"/>
      <c r="Q15" s="292"/>
      <c r="R15" s="292"/>
      <c r="S15" s="292"/>
      <c r="T15" s="292"/>
      <c r="U15" s="292"/>
    </row>
    <row r="16" spans="1:21" ht="15.75">
      <c r="A16" s="602"/>
      <c r="B16" s="602"/>
      <c r="C16" s="291"/>
      <c r="D16" s="291"/>
      <c r="E16" s="291"/>
      <c r="F16" s="292"/>
      <c r="G16" s="292"/>
      <c r="H16" s="408"/>
      <c r="I16" s="292"/>
      <c r="J16" s="408"/>
      <c r="K16" s="410"/>
      <c r="L16" s="408"/>
      <c r="M16" s="292"/>
      <c r="N16" s="408"/>
      <c r="O16" s="411"/>
      <c r="P16" s="408"/>
      <c r="Q16" s="292"/>
      <c r="R16" s="292"/>
      <c r="S16" s="292"/>
      <c r="T16" s="292"/>
      <c r="U16" s="292"/>
    </row>
    <row r="17" spans="1:21" ht="15.75">
      <c r="A17" s="602"/>
      <c r="B17" s="602"/>
      <c r="C17" s="291"/>
      <c r="D17" s="291"/>
      <c r="E17" s="291"/>
      <c r="F17" s="292"/>
      <c r="G17" s="292"/>
      <c r="H17" s="408"/>
      <c r="I17" s="292"/>
      <c r="J17" s="408"/>
      <c r="K17" s="292"/>
      <c r="L17" s="408"/>
      <c r="M17" s="292"/>
      <c r="N17" s="408"/>
      <c r="O17" s="292"/>
      <c r="P17" s="408"/>
      <c r="Q17" s="292"/>
      <c r="R17" s="292"/>
      <c r="S17" s="292"/>
      <c r="T17" s="292"/>
      <c r="U17" s="412"/>
    </row>
    <row r="18" spans="1:21" ht="161.25" customHeight="1">
      <c r="A18" s="603"/>
      <c r="B18" s="603"/>
      <c r="C18" s="291"/>
      <c r="D18" s="291"/>
      <c r="E18" s="291"/>
      <c r="F18" s="292"/>
      <c r="G18" s="292"/>
      <c r="H18" s="408"/>
      <c r="I18" s="292"/>
      <c r="J18" s="408"/>
      <c r="K18" s="292"/>
      <c r="L18" s="408"/>
      <c r="M18" s="292"/>
      <c r="N18" s="408"/>
      <c r="O18" s="292"/>
      <c r="P18" s="408"/>
      <c r="Q18" s="292"/>
      <c r="R18" s="292"/>
      <c r="S18" s="292"/>
      <c r="T18" s="292"/>
      <c r="U18" s="292"/>
    </row>
    <row r="19" spans="1:21" ht="15.75">
      <c r="A19" s="303"/>
      <c r="B19" s="304"/>
      <c r="C19" s="303" t="s">
        <v>1427</v>
      </c>
      <c r="D19" s="304"/>
      <c r="E19" s="304"/>
      <c r="F19" s="305"/>
      <c r="G19" s="293">
        <f t="shared" ref="G19:P19" si="0">SUM(G7:G18)</f>
        <v>0</v>
      </c>
      <c r="H19" s="294">
        <f t="shared" si="0"/>
        <v>0</v>
      </c>
      <c r="I19" s="293">
        <f t="shared" si="0"/>
        <v>0</v>
      </c>
      <c r="J19" s="294">
        <f t="shared" si="0"/>
        <v>0</v>
      </c>
      <c r="K19" s="293">
        <f t="shared" si="0"/>
        <v>0</v>
      </c>
      <c r="L19" s="294">
        <f t="shared" si="0"/>
        <v>0</v>
      </c>
      <c r="M19" s="293">
        <f t="shared" si="0"/>
        <v>0</v>
      </c>
      <c r="N19" s="294">
        <f t="shared" si="0"/>
        <v>0</v>
      </c>
      <c r="O19" s="294">
        <f t="shared" si="0"/>
        <v>0</v>
      </c>
      <c r="P19" s="294">
        <f t="shared" si="0"/>
        <v>0</v>
      </c>
      <c r="Q19" s="274"/>
      <c r="R19" s="274"/>
      <c r="S19" s="274"/>
      <c r="T19" s="274"/>
      <c r="U19" s="274"/>
    </row>
    <row r="25" spans="1:21">
      <c r="H25"/>
      <c r="J25"/>
      <c r="L25"/>
      <c r="N25"/>
      <c r="P25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</sheetData>
  <mergeCells count="20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T4:T6"/>
    <mergeCell ref="U4:U6"/>
    <mergeCell ref="G5:H5"/>
    <mergeCell ref="I5:J5"/>
    <mergeCell ref="K5:L5"/>
    <mergeCell ref="M5:N5"/>
    <mergeCell ref="B7:B18"/>
    <mergeCell ref="A7:A18"/>
    <mergeCell ref="Q4:Q6"/>
    <mergeCell ref="R4:R6"/>
    <mergeCell ref="S4:S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60"/>
  <sheetViews>
    <sheetView topLeftCell="E1" zoomScale="90" zoomScaleNormal="90" workbookViewId="0">
      <pane ySplit="6" topLeftCell="A7" activePane="bottomLeft" state="frozen"/>
      <selection activeCell="A7" sqref="A7"/>
      <selection pane="bottomLeft" activeCell="M26" sqref="M26"/>
    </sheetView>
  </sheetViews>
  <sheetFormatPr baseColWidth="10" defaultRowHeight="15"/>
  <cols>
    <col min="1" max="1" width="21.7109375" style="416" customWidth="1"/>
    <col min="2" max="2" width="24.28515625" style="416" customWidth="1"/>
    <col min="3" max="6" width="27.42578125" style="416" customWidth="1"/>
    <col min="7" max="7" width="15.28515625" style="416" customWidth="1"/>
    <col min="8" max="8" width="13.7109375" style="240" bestFit="1" customWidth="1"/>
    <col min="9" max="9" width="15.28515625" style="416" customWidth="1"/>
    <col min="10" max="10" width="18.85546875" style="240" customWidth="1"/>
    <col min="11" max="11" width="11.42578125" style="416"/>
    <col min="12" max="12" width="13.7109375" style="240" bestFit="1" customWidth="1"/>
    <col min="13" max="13" width="11.42578125" style="416"/>
    <col min="14" max="14" width="13.7109375" style="240" bestFit="1" customWidth="1"/>
    <col min="15" max="15" width="15.28515625" style="416" customWidth="1"/>
    <col min="16" max="16" width="18.28515625" style="240" customWidth="1"/>
    <col min="17" max="17" width="14.140625" style="416" hidden="1" customWidth="1"/>
    <col min="18" max="20" width="14.140625" style="416" customWidth="1"/>
    <col min="21" max="21" width="17" style="416" customWidth="1"/>
    <col min="22" max="16384" width="11.42578125" style="416"/>
  </cols>
  <sheetData>
    <row r="1" spans="1:21" ht="18.75">
      <c r="B1" s="295"/>
      <c r="C1" s="295"/>
      <c r="D1" s="295"/>
      <c r="E1" s="295"/>
      <c r="F1" s="295"/>
      <c r="G1" s="295" t="s">
        <v>1477</v>
      </c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ht="18.75">
      <c r="A2" s="280" t="s">
        <v>1368</v>
      </c>
      <c r="B2" s="295"/>
      <c r="C2" s="295"/>
      <c r="D2" s="295"/>
      <c r="E2" s="295"/>
      <c r="F2" s="295"/>
      <c r="G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>
      <c r="A3" s="604" t="s">
        <v>1476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</row>
    <row r="4" spans="1:21" ht="15" customHeight="1">
      <c r="A4" s="577" t="s">
        <v>100</v>
      </c>
      <c r="B4" s="547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77" t="s">
        <v>103</v>
      </c>
      <c r="H4" s="577"/>
      <c r="I4" s="577"/>
      <c r="J4" s="577"/>
      <c r="K4" s="577"/>
      <c r="L4" s="577"/>
      <c r="M4" s="577"/>
      <c r="N4" s="577"/>
      <c r="O4" s="578" t="s">
        <v>104</v>
      </c>
      <c r="P4" s="578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 ht="15" customHeight="1">
      <c r="A5" s="577"/>
      <c r="B5" s="545"/>
      <c r="C5" s="558"/>
      <c r="D5" s="558"/>
      <c r="E5" s="567"/>
      <c r="F5" s="558"/>
      <c r="G5" s="577" t="s">
        <v>107</v>
      </c>
      <c r="H5" s="577"/>
      <c r="I5" s="577" t="s">
        <v>108</v>
      </c>
      <c r="J5" s="577"/>
      <c r="K5" s="577" t="s">
        <v>109</v>
      </c>
      <c r="L5" s="577"/>
      <c r="M5" s="577" t="s">
        <v>110</v>
      </c>
      <c r="N5" s="577"/>
      <c r="O5" s="578"/>
      <c r="P5" s="578"/>
      <c r="Q5" s="545"/>
      <c r="R5" s="545"/>
      <c r="S5" s="545"/>
      <c r="T5" s="545"/>
      <c r="U5" s="564"/>
    </row>
    <row r="6" spans="1:21" ht="25.5">
      <c r="A6" s="577"/>
      <c r="B6" s="546"/>
      <c r="C6" s="559"/>
      <c r="D6" s="559"/>
      <c r="E6" s="568"/>
      <c r="F6" s="559"/>
      <c r="G6" s="345" t="s">
        <v>111</v>
      </c>
      <c r="H6" s="238" t="s">
        <v>12</v>
      </c>
      <c r="I6" s="345" t="s">
        <v>111</v>
      </c>
      <c r="J6" s="238" t="s">
        <v>12</v>
      </c>
      <c r="K6" s="345" t="s">
        <v>111</v>
      </c>
      <c r="L6" s="238" t="s">
        <v>12</v>
      </c>
      <c r="M6" s="345" t="s">
        <v>111</v>
      </c>
      <c r="N6" s="238" t="s">
        <v>12</v>
      </c>
      <c r="O6" s="345" t="s">
        <v>111</v>
      </c>
      <c r="P6" s="238" t="s">
        <v>12</v>
      </c>
      <c r="Q6" s="546"/>
      <c r="R6" s="546"/>
      <c r="S6" s="546"/>
      <c r="T6" s="546"/>
      <c r="U6" s="565"/>
    </row>
    <row r="7" spans="1:21" ht="15.75">
      <c r="A7" s="601" t="s">
        <v>1470</v>
      </c>
      <c r="B7" s="605" t="s">
        <v>1468</v>
      </c>
      <c r="C7" s="291"/>
      <c r="D7" s="291"/>
      <c r="E7" s="291"/>
      <c r="F7" s="292"/>
      <c r="G7" s="292"/>
      <c r="H7" s="408"/>
      <c r="I7" s="292"/>
      <c r="J7" s="408"/>
      <c r="K7" s="292"/>
      <c r="L7" s="408"/>
      <c r="M7" s="292"/>
      <c r="N7" s="408"/>
      <c r="O7" s="292"/>
      <c r="P7" s="408"/>
      <c r="Q7" s="292"/>
      <c r="R7" s="292"/>
      <c r="S7" s="292"/>
      <c r="T7" s="292"/>
      <c r="U7" s="292"/>
    </row>
    <row r="8" spans="1:21" ht="15.75">
      <c r="A8" s="602"/>
      <c r="B8" s="605"/>
      <c r="C8" s="291"/>
      <c r="D8" s="291"/>
      <c r="E8" s="291"/>
      <c r="F8" s="292"/>
      <c r="G8" s="292"/>
      <c r="H8" s="408"/>
      <c r="I8" s="292"/>
      <c r="J8" s="408"/>
      <c r="K8" s="292"/>
      <c r="L8" s="408"/>
      <c r="M8" s="292"/>
      <c r="N8" s="408"/>
      <c r="O8" s="292"/>
      <c r="P8" s="408"/>
      <c r="Q8" s="292"/>
      <c r="R8" s="292"/>
      <c r="S8" s="292"/>
      <c r="T8" s="292"/>
      <c r="U8" s="292"/>
    </row>
    <row r="9" spans="1:21" ht="15.75">
      <c r="A9" s="602"/>
      <c r="B9" s="605"/>
      <c r="C9" s="291"/>
      <c r="D9" s="291"/>
      <c r="E9" s="291"/>
      <c r="F9" s="292"/>
      <c r="G9" s="292"/>
      <c r="H9" s="408"/>
      <c r="I9" s="292"/>
      <c r="J9" s="408"/>
      <c r="K9" s="292"/>
      <c r="L9" s="408"/>
      <c r="M9" s="292"/>
      <c r="N9" s="408"/>
      <c r="O9" s="292"/>
      <c r="P9" s="408"/>
      <c r="Q9" s="292"/>
      <c r="R9" s="292"/>
      <c r="S9" s="292"/>
      <c r="T9" s="292"/>
      <c r="U9" s="292"/>
    </row>
    <row r="10" spans="1:21" ht="15.75">
      <c r="A10" s="602"/>
      <c r="B10" s="605"/>
      <c r="C10" s="291"/>
      <c r="D10" s="291"/>
      <c r="E10" s="291"/>
      <c r="F10" s="292"/>
      <c r="G10" s="292"/>
      <c r="H10" s="408"/>
      <c r="I10" s="292"/>
      <c r="J10" s="408"/>
      <c r="K10" s="292"/>
      <c r="L10" s="408"/>
      <c r="M10" s="292"/>
      <c r="N10" s="408"/>
      <c r="O10" s="292"/>
      <c r="P10" s="408"/>
      <c r="Q10" s="292"/>
      <c r="R10" s="292"/>
      <c r="S10" s="292"/>
      <c r="T10" s="292"/>
      <c r="U10" s="292"/>
    </row>
    <row r="11" spans="1:21" ht="15.75">
      <c r="A11" s="602"/>
      <c r="B11" s="605"/>
      <c r="C11" s="291"/>
      <c r="D11" s="291"/>
      <c r="E11" s="291"/>
      <c r="F11" s="292"/>
      <c r="G11" s="292"/>
      <c r="H11" s="408"/>
      <c r="I11" s="292"/>
      <c r="J11" s="408"/>
      <c r="K11" s="292"/>
      <c r="L11" s="408"/>
      <c r="M11" s="292"/>
      <c r="N11" s="408"/>
      <c r="O11" s="292"/>
      <c r="P11" s="408"/>
      <c r="Q11" s="292"/>
      <c r="R11" s="292"/>
      <c r="S11" s="292"/>
      <c r="T11" s="292"/>
      <c r="U11" s="292"/>
    </row>
    <row r="12" spans="1:21" ht="15.75">
      <c r="A12" s="602"/>
      <c r="B12" s="605" t="s">
        <v>1475</v>
      </c>
      <c r="C12" s="291"/>
      <c r="D12" s="291"/>
      <c r="E12" s="291"/>
      <c r="F12" s="292"/>
      <c r="G12" s="292"/>
      <c r="H12" s="408"/>
      <c r="I12" s="292"/>
      <c r="J12" s="408"/>
      <c r="K12" s="292"/>
      <c r="L12" s="408"/>
      <c r="M12" s="292"/>
      <c r="N12" s="408"/>
      <c r="O12" s="292"/>
      <c r="P12" s="408"/>
      <c r="Q12" s="292"/>
      <c r="R12" s="292"/>
      <c r="S12" s="292"/>
      <c r="T12" s="292"/>
      <c r="U12" s="292"/>
    </row>
    <row r="13" spans="1:21" ht="15.75">
      <c r="A13" s="602"/>
      <c r="B13" s="605"/>
      <c r="C13" s="291"/>
      <c r="D13" s="291"/>
      <c r="E13" s="291"/>
      <c r="F13" s="292"/>
      <c r="G13" s="292"/>
      <c r="H13" s="408"/>
      <c r="I13" s="292"/>
      <c r="J13" s="408"/>
      <c r="K13" s="292"/>
      <c r="L13" s="408"/>
      <c r="M13" s="292"/>
      <c r="N13" s="408"/>
      <c r="O13" s="292"/>
      <c r="P13" s="408"/>
      <c r="Q13" s="292"/>
      <c r="R13" s="292"/>
      <c r="S13" s="292"/>
      <c r="T13" s="292"/>
      <c r="U13" s="409"/>
    </row>
    <row r="14" spans="1:21" ht="15.75">
      <c r="A14" s="602"/>
      <c r="B14" s="605"/>
      <c r="C14" s="291"/>
      <c r="D14" s="291"/>
      <c r="E14" s="291"/>
      <c r="F14" s="292"/>
      <c r="G14" s="292"/>
      <c r="H14" s="408"/>
      <c r="I14" s="292"/>
      <c r="J14" s="408"/>
      <c r="K14" s="292"/>
      <c r="L14" s="408"/>
      <c r="M14" s="292"/>
      <c r="N14" s="408"/>
      <c r="O14" s="292"/>
      <c r="P14" s="408"/>
      <c r="Q14" s="292"/>
      <c r="R14" s="292"/>
      <c r="S14" s="292"/>
      <c r="T14" s="292"/>
      <c r="U14" s="409"/>
    </row>
    <row r="15" spans="1:21" ht="15.75">
      <c r="A15" s="602"/>
      <c r="B15" s="605"/>
      <c r="C15" s="291"/>
      <c r="D15" s="291"/>
      <c r="E15" s="291"/>
      <c r="F15" s="292"/>
      <c r="G15" s="292"/>
      <c r="H15" s="408"/>
      <c r="I15" s="292"/>
      <c r="J15" s="408"/>
      <c r="K15" s="292"/>
      <c r="L15" s="408"/>
      <c r="M15" s="292"/>
      <c r="N15" s="408"/>
      <c r="O15" s="292"/>
      <c r="P15" s="408"/>
      <c r="Q15" s="292"/>
      <c r="R15" s="292"/>
      <c r="S15" s="292"/>
      <c r="T15" s="292"/>
      <c r="U15" s="409"/>
    </row>
    <row r="16" spans="1:21" ht="15.75">
      <c r="A16" s="602"/>
      <c r="B16" s="605"/>
      <c r="C16" s="291"/>
      <c r="D16" s="291"/>
      <c r="E16" s="291"/>
      <c r="F16" s="292"/>
      <c r="G16" s="292"/>
      <c r="H16" s="408"/>
      <c r="I16" s="292"/>
      <c r="J16" s="408"/>
      <c r="K16" s="410"/>
      <c r="L16" s="408"/>
      <c r="M16" s="292"/>
      <c r="N16" s="408"/>
      <c r="O16" s="411"/>
      <c r="P16" s="408"/>
      <c r="Q16" s="292"/>
      <c r="R16" s="292"/>
      <c r="S16" s="292"/>
      <c r="T16" s="292"/>
      <c r="U16" s="292"/>
    </row>
    <row r="17" spans="1:21" ht="15.75">
      <c r="A17" s="602"/>
      <c r="B17" s="605" t="s">
        <v>1469</v>
      </c>
      <c r="C17" s="291"/>
      <c r="D17" s="291"/>
      <c r="E17" s="291"/>
      <c r="F17" s="292"/>
      <c r="G17" s="292"/>
      <c r="H17" s="408"/>
      <c r="I17" s="292"/>
      <c r="J17" s="408"/>
      <c r="K17" s="410"/>
      <c r="L17" s="408"/>
      <c r="M17" s="292"/>
      <c r="N17" s="408"/>
      <c r="O17" s="411"/>
      <c r="P17" s="408"/>
      <c r="Q17" s="292"/>
      <c r="R17" s="292"/>
      <c r="S17" s="292"/>
      <c r="T17" s="292"/>
      <c r="U17" s="292"/>
    </row>
    <row r="18" spans="1:21" ht="15.75">
      <c r="A18" s="602"/>
      <c r="B18" s="605"/>
      <c r="C18" s="291"/>
      <c r="D18" s="291"/>
      <c r="E18" s="291"/>
      <c r="F18" s="292"/>
      <c r="G18" s="292"/>
      <c r="H18" s="408"/>
      <c r="I18" s="292"/>
      <c r="J18" s="408"/>
      <c r="K18" s="410"/>
      <c r="L18" s="408"/>
      <c r="M18" s="292"/>
      <c r="N18" s="408"/>
      <c r="O18" s="411"/>
      <c r="P18" s="408"/>
      <c r="Q18" s="292"/>
      <c r="R18" s="292"/>
      <c r="S18" s="292"/>
      <c r="T18" s="292"/>
      <c r="U18" s="292"/>
    </row>
    <row r="19" spans="1:21" ht="15.75">
      <c r="A19" s="602"/>
      <c r="B19" s="605"/>
      <c r="C19" s="291"/>
      <c r="D19" s="291"/>
      <c r="E19" s="291"/>
      <c r="F19" s="292"/>
      <c r="G19" s="292"/>
      <c r="H19" s="408"/>
      <c r="I19" s="292"/>
      <c r="J19" s="408"/>
      <c r="K19" s="410"/>
      <c r="L19" s="408"/>
      <c r="M19" s="292"/>
      <c r="N19" s="408"/>
      <c r="O19" s="411"/>
      <c r="P19" s="408"/>
      <c r="Q19" s="292"/>
      <c r="R19" s="292"/>
      <c r="S19" s="292"/>
      <c r="T19" s="292"/>
      <c r="U19" s="292"/>
    </row>
    <row r="20" spans="1:21" ht="15.75">
      <c r="A20" s="602"/>
      <c r="B20" s="605"/>
      <c r="C20" s="291"/>
      <c r="D20" s="291"/>
      <c r="E20" s="291"/>
      <c r="F20" s="292"/>
      <c r="G20" s="292"/>
      <c r="H20" s="408"/>
      <c r="I20" s="292"/>
      <c r="J20" s="408"/>
      <c r="K20" s="410"/>
      <c r="L20" s="408"/>
      <c r="M20" s="292"/>
      <c r="N20" s="408"/>
      <c r="O20" s="411"/>
      <c r="P20" s="408"/>
      <c r="Q20" s="292"/>
      <c r="R20" s="292"/>
      <c r="S20" s="292"/>
      <c r="T20" s="292"/>
      <c r="U20" s="292"/>
    </row>
    <row r="21" spans="1:21" ht="15.75">
      <c r="A21" s="602"/>
      <c r="B21" s="605"/>
      <c r="C21" s="291"/>
      <c r="D21" s="291"/>
      <c r="E21" s="426"/>
      <c r="F21" s="292"/>
      <c r="G21" s="292"/>
      <c r="H21" s="408"/>
      <c r="I21" s="292"/>
      <c r="J21" s="408"/>
      <c r="K21" s="410"/>
      <c r="L21" s="408"/>
      <c r="M21" s="292"/>
      <c r="N21" s="408"/>
      <c r="O21" s="411"/>
      <c r="P21" s="408"/>
      <c r="Q21" s="292"/>
      <c r="R21" s="292"/>
      <c r="S21" s="292"/>
      <c r="T21" s="292"/>
      <c r="U21" s="292"/>
    </row>
    <row r="22" spans="1:21" ht="15.75">
      <c r="A22" s="602"/>
      <c r="B22" s="601" t="s">
        <v>1471</v>
      </c>
      <c r="C22" s="291"/>
      <c r="D22" s="291"/>
      <c r="E22" s="426"/>
      <c r="F22" s="292"/>
      <c r="G22" s="292"/>
      <c r="H22" s="408"/>
      <c r="I22" s="292"/>
      <c r="J22" s="408"/>
      <c r="K22" s="410"/>
      <c r="L22" s="408"/>
      <c r="M22" s="292"/>
      <c r="N22" s="408"/>
      <c r="O22" s="411"/>
      <c r="P22" s="408"/>
      <c r="Q22" s="292"/>
      <c r="R22" s="292"/>
      <c r="S22" s="292"/>
      <c r="T22" s="292"/>
      <c r="U22" s="292"/>
    </row>
    <row r="23" spans="1:21" ht="15.75">
      <c r="A23" s="602"/>
      <c r="B23" s="602"/>
      <c r="C23" s="291"/>
      <c r="D23" s="291"/>
      <c r="E23" s="426"/>
      <c r="F23" s="292"/>
      <c r="G23" s="292"/>
      <c r="H23" s="408"/>
      <c r="I23" s="292"/>
      <c r="J23" s="408"/>
      <c r="K23" s="410"/>
      <c r="L23" s="408"/>
      <c r="M23" s="292"/>
      <c r="N23" s="408"/>
      <c r="O23" s="411"/>
      <c r="P23" s="408"/>
      <c r="Q23" s="292"/>
      <c r="R23" s="292"/>
      <c r="S23" s="292"/>
      <c r="T23" s="292"/>
      <c r="U23" s="292"/>
    </row>
    <row r="24" spans="1:21" ht="15.75">
      <c r="A24" s="602"/>
      <c r="B24" s="602"/>
      <c r="C24" s="291"/>
      <c r="D24" s="291"/>
      <c r="E24" s="426"/>
      <c r="F24" s="292"/>
      <c r="G24" s="292"/>
      <c r="H24" s="408"/>
      <c r="I24" s="292"/>
      <c r="J24" s="408"/>
      <c r="K24" s="410"/>
      <c r="L24" s="408"/>
      <c r="M24" s="292"/>
      <c r="N24" s="408"/>
      <c r="O24" s="411"/>
      <c r="P24" s="408"/>
      <c r="Q24" s="292"/>
      <c r="R24" s="292"/>
      <c r="S24" s="292"/>
      <c r="T24" s="292"/>
      <c r="U24" s="292"/>
    </row>
    <row r="25" spans="1:21" ht="15.75">
      <c r="A25" s="602"/>
      <c r="B25" s="602"/>
      <c r="C25" s="291"/>
      <c r="D25" s="291"/>
      <c r="E25" s="426"/>
      <c r="F25" s="292"/>
      <c r="G25" s="292"/>
      <c r="H25" s="408"/>
      <c r="I25" s="292"/>
      <c r="J25" s="408"/>
      <c r="K25" s="410"/>
      <c r="L25" s="408"/>
      <c r="M25" s="292"/>
      <c r="N25" s="408"/>
      <c r="O25" s="411"/>
      <c r="P25" s="408"/>
      <c r="Q25" s="292"/>
      <c r="R25" s="292"/>
      <c r="S25" s="292"/>
      <c r="T25" s="292"/>
      <c r="U25" s="292"/>
    </row>
    <row r="26" spans="1:21" ht="15.75">
      <c r="A26" s="602"/>
      <c r="B26" s="603"/>
      <c r="C26" s="291"/>
      <c r="D26" s="291"/>
      <c r="E26" s="426"/>
      <c r="F26" s="292"/>
      <c r="G26" s="292"/>
      <c r="H26" s="408"/>
      <c r="I26" s="292"/>
      <c r="J26" s="408"/>
      <c r="K26" s="410"/>
      <c r="L26" s="408"/>
      <c r="M26" s="292"/>
      <c r="N26" s="408"/>
      <c r="O26" s="411"/>
      <c r="P26" s="408"/>
      <c r="Q26" s="292"/>
      <c r="R26" s="292"/>
      <c r="S26" s="292"/>
      <c r="T26" s="292"/>
      <c r="U26" s="292"/>
    </row>
    <row r="27" spans="1:21" ht="15.75">
      <c r="A27" s="602"/>
      <c r="B27" s="601" t="s">
        <v>1472</v>
      </c>
      <c r="C27" s="291"/>
      <c r="D27" s="291"/>
      <c r="E27" s="426"/>
      <c r="F27" s="292"/>
      <c r="G27" s="292"/>
      <c r="H27" s="408"/>
      <c r="I27" s="292"/>
      <c r="J27" s="408"/>
      <c r="K27" s="410"/>
      <c r="L27" s="408"/>
      <c r="M27" s="292"/>
      <c r="N27" s="408"/>
      <c r="O27" s="411"/>
      <c r="P27" s="408"/>
      <c r="Q27" s="292"/>
      <c r="R27" s="292"/>
      <c r="S27" s="292"/>
      <c r="T27" s="292"/>
      <c r="U27" s="292"/>
    </row>
    <row r="28" spans="1:21" ht="15.75">
      <c r="A28" s="602"/>
      <c r="B28" s="602"/>
      <c r="C28" s="291"/>
      <c r="D28" s="291"/>
      <c r="E28" s="426"/>
      <c r="F28" s="292"/>
      <c r="G28" s="292"/>
      <c r="H28" s="408"/>
      <c r="I28" s="292"/>
      <c r="J28" s="408"/>
      <c r="K28" s="410"/>
      <c r="L28" s="408"/>
      <c r="M28" s="292"/>
      <c r="N28" s="408"/>
      <c r="O28" s="411"/>
      <c r="P28" s="408"/>
      <c r="Q28" s="292"/>
      <c r="R28" s="292"/>
      <c r="S28" s="292"/>
      <c r="T28" s="292"/>
      <c r="U28" s="292"/>
    </row>
    <row r="29" spans="1:21" ht="15.75">
      <c r="A29" s="602"/>
      <c r="B29" s="602"/>
      <c r="C29" s="291"/>
      <c r="D29" s="291"/>
      <c r="E29" s="291"/>
      <c r="F29" s="292"/>
      <c r="G29" s="292"/>
      <c r="H29" s="408"/>
      <c r="I29" s="292"/>
      <c r="J29" s="408"/>
      <c r="K29" s="410"/>
      <c r="L29" s="408"/>
      <c r="M29" s="292"/>
      <c r="N29" s="408"/>
      <c r="O29" s="411"/>
      <c r="P29" s="408"/>
      <c r="Q29" s="292"/>
      <c r="R29" s="292"/>
      <c r="S29" s="292"/>
      <c r="T29" s="292"/>
      <c r="U29" s="292"/>
    </row>
    <row r="30" spans="1:21" ht="15.75">
      <c r="A30" s="602"/>
      <c r="B30" s="602"/>
      <c r="C30" s="291"/>
      <c r="D30" s="291"/>
      <c r="E30" s="291"/>
      <c r="F30" s="292"/>
      <c r="G30" s="292"/>
      <c r="H30" s="408"/>
      <c r="I30" s="292"/>
      <c r="J30" s="408"/>
      <c r="K30" s="410"/>
      <c r="L30" s="408"/>
      <c r="M30" s="292"/>
      <c r="N30" s="408"/>
      <c r="O30" s="411"/>
      <c r="P30" s="408"/>
      <c r="Q30" s="292"/>
      <c r="R30" s="292"/>
      <c r="S30" s="292"/>
      <c r="T30" s="292"/>
      <c r="U30" s="292"/>
    </row>
    <row r="31" spans="1:21" ht="15.75">
      <c r="A31" s="602"/>
      <c r="B31" s="603"/>
      <c r="C31" s="291"/>
      <c r="D31" s="291"/>
      <c r="E31" s="291"/>
      <c r="F31" s="292"/>
      <c r="G31" s="292"/>
      <c r="H31" s="408"/>
      <c r="I31" s="292"/>
      <c r="J31" s="408"/>
      <c r="K31" s="410"/>
      <c r="L31" s="408"/>
      <c r="M31" s="292"/>
      <c r="N31" s="408"/>
      <c r="O31" s="411"/>
      <c r="P31" s="408"/>
      <c r="Q31" s="292"/>
      <c r="R31" s="292"/>
      <c r="S31" s="292"/>
      <c r="T31" s="292"/>
      <c r="U31" s="292"/>
    </row>
    <row r="32" spans="1:21" ht="15.75">
      <c r="A32" s="602"/>
      <c r="B32" s="605" t="s">
        <v>1473</v>
      </c>
      <c r="C32" s="425"/>
      <c r="D32" s="291"/>
      <c r="E32" s="291"/>
      <c r="F32" s="292"/>
      <c r="G32" s="292"/>
      <c r="H32" s="408"/>
      <c r="I32" s="292"/>
      <c r="J32" s="408"/>
      <c r="K32" s="410"/>
      <c r="L32" s="408"/>
      <c r="M32" s="292"/>
      <c r="N32" s="408"/>
      <c r="O32" s="411"/>
      <c r="P32" s="408"/>
      <c r="Q32" s="292"/>
      <c r="R32" s="292"/>
      <c r="S32" s="292"/>
      <c r="T32" s="292"/>
      <c r="U32" s="292"/>
    </row>
    <row r="33" spans="1:21" ht="15.75">
      <c r="A33" s="602"/>
      <c r="B33" s="605"/>
      <c r="C33" s="425"/>
      <c r="D33" s="291"/>
      <c r="E33" s="291"/>
      <c r="F33" s="292"/>
      <c r="G33" s="292"/>
      <c r="H33" s="408"/>
      <c r="I33" s="292"/>
      <c r="J33" s="408"/>
      <c r="K33" s="410"/>
      <c r="L33" s="408"/>
      <c r="M33" s="292"/>
      <c r="N33" s="408"/>
      <c r="O33" s="411"/>
      <c r="P33" s="408"/>
      <c r="Q33" s="292"/>
      <c r="R33" s="292"/>
      <c r="S33" s="292"/>
      <c r="T33" s="292"/>
      <c r="U33" s="292"/>
    </row>
    <row r="34" spans="1:21" ht="15.75">
      <c r="A34" s="602"/>
      <c r="B34" s="605"/>
      <c r="C34" s="425"/>
      <c r="D34" s="291"/>
      <c r="E34" s="291"/>
      <c r="F34" s="292"/>
      <c r="G34" s="292"/>
      <c r="H34" s="408"/>
      <c r="I34" s="292"/>
      <c r="J34" s="408"/>
      <c r="K34" s="410"/>
      <c r="L34" s="408"/>
      <c r="M34" s="292"/>
      <c r="N34" s="408"/>
      <c r="O34" s="411"/>
      <c r="P34" s="408"/>
      <c r="Q34" s="292"/>
      <c r="R34" s="292"/>
      <c r="S34" s="292"/>
      <c r="T34" s="292"/>
      <c r="U34" s="292"/>
    </row>
    <row r="35" spans="1:21" ht="15.75">
      <c r="A35" s="602"/>
      <c r="B35" s="605"/>
      <c r="C35" s="425"/>
      <c r="D35" s="291"/>
      <c r="E35" s="291"/>
      <c r="F35" s="292"/>
      <c r="G35" s="292"/>
      <c r="H35" s="408"/>
      <c r="I35" s="292"/>
      <c r="J35" s="408"/>
      <c r="K35" s="410"/>
      <c r="L35" s="408"/>
      <c r="M35" s="292"/>
      <c r="N35" s="408"/>
      <c r="O35" s="411"/>
      <c r="P35" s="408"/>
      <c r="Q35" s="292"/>
      <c r="R35" s="292"/>
      <c r="S35" s="292"/>
      <c r="T35" s="292"/>
      <c r="U35" s="292"/>
    </row>
    <row r="36" spans="1:21" ht="15.75">
      <c r="A36" s="602"/>
      <c r="B36" s="605"/>
      <c r="C36" s="425"/>
      <c r="D36" s="291"/>
      <c r="E36" s="291"/>
      <c r="F36" s="292"/>
      <c r="G36" s="292"/>
      <c r="H36" s="408"/>
      <c r="I36" s="292"/>
      <c r="J36" s="408"/>
      <c r="K36" s="410"/>
      <c r="L36" s="408"/>
      <c r="M36" s="292"/>
      <c r="N36" s="408"/>
      <c r="O36" s="411"/>
      <c r="P36" s="408"/>
      <c r="Q36" s="292"/>
      <c r="R36" s="292"/>
      <c r="S36" s="292"/>
      <c r="T36" s="292"/>
      <c r="U36" s="292"/>
    </row>
    <row r="37" spans="1:21" ht="15.75">
      <c r="A37" s="602"/>
      <c r="B37" s="605" t="s">
        <v>1474</v>
      </c>
      <c r="C37" s="425"/>
      <c r="D37" s="291"/>
      <c r="E37" s="291"/>
      <c r="F37" s="292"/>
      <c r="G37" s="292"/>
      <c r="H37" s="408"/>
      <c r="I37" s="292"/>
      <c r="J37" s="408"/>
      <c r="K37" s="410"/>
      <c r="L37" s="408"/>
      <c r="M37" s="292"/>
      <c r="N37" s="408"/>
      <c r="O37" s="411"/>
      <c r="P37" s="408"/>
      <c r="Q37" s="292"/>
      <c r="R37" s="292"/>
      <c r="S37" s="292"/>
      <c r="T37" s="292"/>
      <c r="U37" s="292"/>
    </row>
    <row r="38" spans="1:21" ht="15.75">
      <c r="A38" s="602"/>
      <c r="B38" s="605"/>
      <c r="C38" s="425"/>
      <c r="D38" s="291"/>
      <c r="E38" s="291"/>
      <c r="F38" s="292"/>
      <c r="G38" s="292"/>
      <c r="H38" s="408"/>
      <c r="I38" s="292"/>
      <c r="J38" s="408"/>
      <c r="K38" s="410"/>
      <c r="L38" s="408"/>
      <c r="M38" s="292"/>
      <c r="N38" s="408"/>
      <c r="O38" s="411"/>
      <c r="P38" s="408"/>
      <c r="Q38" s="292"/>
      <c r="R38" s="292"/>
      <c r="S38" s="292"/>
      <c r="T38" s="292"/>
      <c r="U38" s="292"/>
    </row>
    <row r="39" spans="1:21" ht="15.75">
      <c r="A39" s="602"/>
      <c r="B39" s="605"/>
      <c r="C39" s="425"/>
      <c r="D39" s="291"/>
      <c r="E39" s="291"/>
      <c r="F39" s="292"/>
      <c r="G39" s="292"/>
      <c r="H39" s="408"/>
      <c r="I39" s="292"/>
      <c r="J39" s="408"/>
      <c r="K39" s="410"/>
      <c r="L39" s="408"/>
      <c r="M39" s="292"/>
      <c r="N39" s="408"/>
      <c r="O39" s="411"/>
      <c r="P39" s="408"/>
      <c r="Q39" s="292"/>
      <c r="R39" s="292"/>
      <c r="S39" s="292"/>
      <c r="T39" s="292"/>
      <c r="U39" s="292"/>
    </row>
    <row r="40" spans="1:21" ht="15.75">
      <c r="A40" s="602"/>
      <c r="B40" s="605"/>
      <c r="C40" s="425"/>
      <c r="D40" s="291"/>
      <c r="E40" s="291"/>
      <c r="F40" s="292"/>
      <c r="G40" s="292"/>
      <c r="H40" s="408"/>
      <c r="I40" s="292"/>
      <c r="J40" s="408"/>
      <c r="K40" s="410"/>
      <c r="L40" s="408"/>
      <c r="M40" s="292"/>
      <c r="N40" s="408"/>
      <c r="O40" s="411"/>
      <c r="P40" s="408"/>
      <c r="Q40" s="292"/>
      <c r="R40" s="292"/>
      <c r="S40" s="292"/>
      <c r="T40" s="292"/>
      <c r="U40" s="292"/>
    </row>
    <row r="41" spans="1:21" ht="15.75">
      <c r="A41" s="602"/>
      <c r="B41" s="605"/>
      <c r="C41" s="425"/>
      <c r="D41" s="291"/>
      <c r="E41" s="291"/>
      <c r="F41" s="292"/>
      <c r="G41" s="292"/>
      <c r="H41" s="408"/>
      <c r="I41" s="292"/>
      <c r="J41" s="408"/>
      <c r="K41" s="410"/>
      <c r="L41" s="408"/>
      <c r="M41" s="292"/>
      <c r="N41" s="408"/>
      <c r="O41" s="411"/>
      <c r="P41" s="408"/>
      <c r="Q41" s="292"/>
      <c r="R41" s="292"/>
      <c r="S41" s="292"/>
      <c r="T41" s="292"/>
      <c r="U41" s="292"/>
    </row>
    <row r="42" spans="1:21" ht="15.75">
      <c r="A42" s="303"/>
      <c r="B42" s="304"/>
      <c r="C42" s="303" t="s">
        <v>1478</v>
      </c>
      <c r="D42" s="304"/>
      <c r="E42" s="304"/>
      <c r="F42" s="305"/>
      <c r="G42" s="293">
        <f t="shared" ref="G42:P42" si="0">SUM(G7:G41)</f>
        <v>0</v>
      </c>
      <c r="H42" s="294">
        <f t="shared" si="0"/>
        <v>0</v>
      </c>
      <c r="I42" s="293">
        <f t="shared" si="0"/>
        <v>0</v>
      </c>
      <c r="J42" s="294">
        <f t="shared" si="0"/>
        <v>0</v>
      </c>
      <c r="K42" s="293">
        <f t="shared" si="0"/>
        <v>0</v>
      </c>
      <c r="L42" s="294">
        <f t="shared" si="0"/>
        <v>0</v>
      </c>
      <c r="M42" s="293">
        <f t="shared" si="0"/>
        <v>0</v>
      </c>
      <c r="N42" s="294">
        <f t="shared" si="0"/>
        <v>0</v>
      </c>
      <c r="O42" s="294">
        <f t="shared" si="0"/>
        <v>0</v>
      </c>
      <c r="P42" s="294">
        <f t="shared" si="0"/>
        <v>0</v>
      </c>
      <c r="Q42" s="274"/>
      <c r="R42" s="274"/>
      <c r="S42" s="274"/>
      <c r="T42" s="274"/>
      <c r="U42" s="274"/>
    </row>
    <row r="48" spans="1:21">
      <c r="H48" s="416"/>
      <c r="J48" s="416"/>
      <c r="L48" s="416"/>
      <c r="N48" s="416"/>
      <c r="P48" s="416"/>
    </row>
    <row r="49" spans="8:16">
      <c r="H49" s="416"/>
      <c r="J49" s="416"/>
      <c r="L49" s="416"/>
      <c r="N49" s="416"/>
      <c r="P49" s="416"/>
    </row>
    <row r="50" spans="8:16">
      <c r="H50" s="416"/>
      <c r="J50" s="416"/>
      <c r="L50" s="416"/>
      <c r="N50" s="416"/>
      <c r="P50" s="416"/>
    </row>
    <row r="51" spans="8:16">
      <c r="H51" s="416"/>
      <c r="J51" s="416"/>
      <c r="L51" s="416"/>
      <c r="N51" s="416"/>
      <c r="P51" s="416"/>
    </row>
    <row r="52" spans="8:16">
      <c r="H52" s="416"/>
      <c r="J52" s="416"/>
      <c r="L52" s="416"/>
      <c r="N52" s="416"/>
      <c r="P52" s="416"/>
    </row>
    <row r="53" spans="8:16">
      <c r="H53" s="416"/>
      <c r="J53" s="416"/>
      <c r="L53" s="416"/>
      <c r="N53" s="416"/>
      <c r="P53" s="416"/>
    </row>
    <row r="54" spans="8:16">
      <c r="H54" s="416"/>
      <c r="J54" s="416"/>
      <c r="L54" s="416"/>
      <c r="N54" s="416"/>
      <c r="P54" s="416"/>
    </row>
    <row r="55" spans="8:16">
      <c r="H55" s="416"/>
      <c r="J55" s="416"/>
      <c r="L55" s="416"/>
      <c r="N55" s="416"/>
      <c r="P55" s="416"/>
    </row>
    <row r="56" spans="8:16">
      <c r="H56" s="416"/>
      <c r="J56" s="416"/>
      <c r="L56" s="416"/>
      <c r="N56" s="416"/>
      <c r="P56" s="416"/>
    </row>
    <row r="57" spans="8:16">
      <c r="H57" s="416"/>
      <c r="J57" s="416"/>
      <c r="L57" s="416"/>
      <c r="N57" s="416"/>
      <c r="P57" s="416"/>
    </row>
    <row r="58" spans="8:16">
      <c r="H58" s="416"/>
      <c r="J58" s="416"/>
      <c r="L58" s="416"/>
      <c r="N58" s="416"/>
      <c r="P58" s="416"/>
    </row>
    <row r="59" spans="8:16">
      <c r="H59" s="416"/>
      <c r="J59" s="416"/>
      <c r="L59" s="416"/>
      <c r="N59" s="416"/>
      <c r="P59" s="416"/>
    </row>
    <row r="60" spans="8:16">
      <c r="H60" s="416"/>
      <c r="J60" s="416"/>
      <c r="L60" s="416"/>
      <c r="N60" s="416"/>
      <c r="P60" s="416"/>
    </row>
  </sheetData>
  <mergeCells count="26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Q4:Q6"/>
    <mergeCell ref="R4:R6"/>
    <mergeCell ref="S4:S6"/>
    <mergeCell ref="T4:T6"/>
    <mergeCell ref="U4:U6"/>
    <mergeCell ref="G5:H5"/>
    <mergeCell ref="I5:J5"/>
    <mergeCell ref="K5:L5"/>
    <mergeCell ref="M5:N5"/>
    <mergeCell ref="A7:A41"/>
    <mergeCell ref="B7:B11"/>
    <mergeCell ref="B12:B16"/>
    <mergeCell ref="B17:B21"/>
    <mergeCell ref="B22:B26"/>
    <mergeCell ref="B27:B31"/>
    <mergeCell ref="B32:B36"/>
    <mergeCell ref="B37:B41"/>
  </mergeCells>
  <dataValidations count="9">
    <dataValidation allowBlank="1" showInputMessage="1" showErrorMessage="1" promptTitle="SUPUESTOS" prompt="Un  supuesto es un dato asumido como cierto a efectos de planificación este puede ser positivo como negativo." sqref="Q4:Q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74"/>
  <sheetViews>
    <sheetView topLeftCell="E1" zoomScale="80" zoomScaleNormal="80" workbookViewId="0">
      <pane ySplit="7" topLeftCell="A29" activePane="bottomLeft" state="frozen"/>
      <selection activeCell="Q6" sqref="Q6"/>
      <selection pane="bottomLeft" activeCell="M18" sqref="M18"/>
    </sheetView>
  </sheetViews>
  <sheetFormatPr baseColWidth="10" defaultColWidth="12.5703125" defaultRowHeight="15"/>
  <cols>
    <col min="1" max="2" width="21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s="287" customFormat="1" ht="18.75">
      <c r="G1" s="290" t="s">
        <v>1431</v>
      </c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s="287" customFormat="1" ht="18.75">
      <c r="A2" s="340" t="s">
        <v>1373</v>
      </c>
      <c r="G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s="287" customFormat="1" ht="27.75" customHeight="1">
      <c r="A3" s="606" t="s">
        <v>1433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</row>
    <row r="4" spans="1:21" s="339" customFormat="1">
      <c r="A4" s="607" t="s">
        <v>1439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  <c r="T4" s="607"/>
      <c r="U4" s="607"/>
    </row>
    <row r="5" spans="1:21" s="64" customFormat="1" ht="23.25" customHeight="1">
      <c r="A5" s="577" t="s">
        <v>100</v>
      </c>
      <c r="B5" s="577" t="s">
        <v>115</v>
      </c>
      <c r="C5" s="557" t="s">
        <v>89</v>
      </c>
      <c r="D5" s="557" t="s">
        <v>90</v>
      </c>
      <c r="E5" s="566" t="s">
        <v>409</v>
      </c>
      <c r="F5" s="557" t="s">
        <v>91</v>
      </c>
      <c r="G5" s="577" t="s">
        <v>103</v>
      </c>
      <c r="H5" s="577"/>
      <c r="I5" s="577"/>
      <c r="J5" s="577"/>
      <c r="K5" s="577"/>
      <c r="L5" s="577"/>
      <c r="M5" s="577"/>
      <c r="N5" s="577"/>
      <c r="O5" s="578" t="s">
        <v>104</v>
      </c>
      <c r="P5" s="578"/>
      <c r="Q5" s="547" t="s">
        <v>105</v>
      </c>
      <c r="R5" s="547" t="s">
        <v>106</v>
      </c>
      <c r="S5" s="547" t="s">
        <v>113</v>
      </c>
      <c r="T5" s="547" t="s">
        <v>112</v>
      </c>
      <c r="U5" s="563" t="s">
        <v>92</v>
      </c>
    </row>
    <row r="6" spans="1:21" s="64" customFormat="1" ht="15" customHeight="1">
      <c r="A6" s="577"/>
      <c r="B6" s="577"/>
      <c r="C6" s="558"/>
      <c r="D6" s="558"/>
      <c r="E6" s="567"/>
      <c r="F6" s="558"/>
      <c r="G6" s="577" t="s">
        <v>107</v>
      </c>
      <c r="H6" s="577"/>
      <c r="I6" s="577" t="s">
        <v>108</v>
      </c>
      <c r="J6" s="577"/>
      <c r="K6" s="577" t="s">
        <v>109</v>
      </c>
      <c r="L6" s="577"/>
      <c r="M6" s="577" t="s">
        <v>110</v>
      </c>
      <c r="N6" s="577"/>
      <c r="O6" s="578"/>
      <c r="P6" s="578"/>
      <c r="Q6" s="545"/>
      <c r="R6" s="545"/>
      <c r="S6" s="545"/>
      <c r="T6" s="545"/>
      <c r="U6" s="564"/>
    </row>
    <row r="7" spans="1:21" s="65" customFormat="1" ht="24" customHeight="1">
      <c r="A7" s="577"/>
      <c r="B7" s="577"/>
      <c r="C7" s="559"/>
      <c r="D7" s="559"/>
      <c r="E7" s="568"/>
      <c r="F7" s="559"/>
      <c r="G7" s="330" t="s">
        <v>111</v>
      </c>
      <c r="H7" s="238" t="s">
        <v>12</v>
      </c>
      <c r="I7" s="330" t="s">
        <v>111</v>
      </c>
      <c r="J7" s="238" t="s">
        <v>12</v>
      </c>
      <c r="K7" s="330" t="s">
        <v>111</v>
      </c>
      <c r="L7" s="238" t="s">
        <v>12</v>
      </c>
      <c r="M7" s="330" t="s">
        <v>111</v>
      </c>
      <c r="N7" s="238" t="s">
        <v>12</v>
      </c>
      <c r="O7" s="330" t="s">
        <v>111</v>
      </c>
      <c r="P7" s="238" t="s">
        <v>12</v>
      </c>
      <c r="Q7" s="546"/>
      <c r="R7" s="546"/>
      <c r="S7" s="546"/>
      <c r="T7" s="546"/>
      <c r="U7" s="565"/>
    </row>
    <row r="8" spans="1:21" s="271" customFormat="1" ht="15.75">
      <c r="A8" s="309"/>
      <c r="B8" s="310"/>
      <c r="C8" s="310"/>
      <c r="D8" s="310"/>
      <c r="E8" s="310"/>
      <c r="F8" s="310"/>
      <c r="G8" s="310"/>
      <c r="H8" s="309" t="s">
        <v>1431</v>
      </c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1"/>
    </row>
    <row r="9" spans="1:21" ht="15.75">
      <c r="A9" s="576" t="s">
        <v>1434</v>
      </c>
      <c r="B9" s="573" t="s">
        <v>1435</v>
      </c>
      <c r="C9" s="288"/>
      <c r="D9" s="288"/>
      <c r="E9" s="288"/>
      <c r="F9" s="288"/>
      <c r="G9" s="413"/>
      <c r="H9" s="414"/>
      <c r="I9" s="288"/>
      <c r="J9" s="414"/>
      <c r="K9" s="288"/>
      <c r="L9" s="414"/>
      <c r="M9" s="288"/>
      <c r="N9" s="414"/>
      <c r="O9" s="292"/>
      <c r="P9" s="408"/>
      <c r="Q9" s="288"/>
      <c r="R9" s="288"/>
      <c r="S9" s="288"/>
      <c r="T9" s="288"/>
      <c r="U9" s="288"/>
    </row>
    <row r="10" spans="1:21" ht="15.75">
      <c r="A10" s="576"/>
      <c r="B10" s="574"/>
      <c r="C10" s="288"/>
      <c r="D10" s="288"/>
      <c r="E10" s="288"/>
      <c r="F10" s="288"/>
      <c r="G10" s="413"/>
      <c r="H10" s="414"/>
      <c r="I10" s="288"/>
      <c r="J10" s="414"/>
      <c r="K10" s="288"/>
      <c r="L10" s="414"/>
      <c r="M10" s="288"/>
      <c r="N10" s="414"/>
      <c r="O10" s="292"/>
      <c r="P10" s="408"/>
      <c r="Q10" s="288"/>
      <c r="R10" s="288"/>
      <c r="S10" s="288"/>
      <c r="T10" s="288"/>
      <c r="U10" s="288"/>
    </row>
    <row r="11" spans="1:21" s="416" customFormat="1" ht="15.75">
      <c r="A11" s="576"/>
      <c r="B11" s="574"/>
      <c r="C11" s="288"/>
      <c r="D11" s="288"/>
      <c r="E11" s="288"/>
      <c r="F11" s="288"/>
      <c r="G11" s="413"/>
      <c r="H11" s="414"/>
      <c r="I11" s="288"/>
      <c r="J11" s="414"/>
      <c r="K11" s="288"/>
      <c r="L11" s="414"/>
      <c r="M11" s="288"/>
      <c r="N11" s="414"/>
      <c r="O11" s="292"/>
      <c r="P11" s="408"/>
      <c r="Q11" s="288"/>
      <c r="R11" s="288"/>
      <c r="S11" s="288"/>
      <c r="T11" s="288"/>
      <c r="U11" s="288"/>
    </row>
    <row r="12" spans="1:21" ht="15.75">
      <c r="A12" s="576"/>
      <c r="B12" s="574"/>
      <c r="C12" s="288"/>
      <c r="D12" s="288"/>
      <c r="E12" s="288"/>
      <c r="F12" s="288"/>
      <c r="G12" s="413"/>
      <c r="H12" s="414"/>
      <c r="I12" s="288"/>
      <c r="J12" s="414"/>
      <c r="K12" s="288"/>
      <c r="L12" s="414"/>
      <c r="M12" s="288"/>
      <c r="N12" s="414"/>
      <c r="O12" s="292"/>
      <c r="P12" s="408"/>
      <c r="Q12" s="288"/>
      <c r="R12" s="288"/>
      <c r="S12" s="288"/>
      <c r="T12" s="288"/>
      <c r="U12" s="288"/>
    </row>
    <row r="13" spans="1:21" ht="15.75">
      <c r="A13" s="576"/>
      <c r="B13" s="574"/>
      <c r="C13" s="288"/>
      <c r="D13" s="288"/>
      <c r="E13" s="288"/>
      <c r="F13" s="288"/>
      <c r="G13" s="413"/>
      <c r="H13" s="414"/>
      <c r="I13" s="288"/>
      <c r="J13" s="414"/>
      <c r="K13" s="288"/>
      <c r="L13" s="414"/>
      <c r="M13" s="288"/>
      <c r="N13" s="414"/>
      <c r="O13" s="292"/>
      <c r="P13" s="408"/>
      <c r="Q13" s="288"/>
      <c r="R13" s="288"/>
      <c r="S13" s="288"/>
      <c r="T13" s="288"/>
      <c r="U13" s="288"/>
    </row>
    <row r="14" spans="1:21" ht="15.75">
      <c r="A14" s="576"/>
      <c r="B14" s="575"/>
      <c r="C14" s="288"/>
      <c r="D14" s="288"/>
      <c r="E14" s="288"/>
      <c r="F14" s="288"/>
      <c r="G14" s="413"/>
      <c r="H14" s="414"/>
      <c r="I14" s="288"/>
      <c r="J14" s="414"/>
      <c r="K14" s="288"/>
      <c r="L14" s="414"/>
      <c r="M14" s="288"/>
      <c r="N14" s="414"/>
      <c r="O14" s="292"/>
      <c r="P14" s="408"/>
      <c r="Q14" s="288"/>
      <c r="R14" s="288"/>
      <c r="S14" s="288"/>
      <c r="T14" s="288"/>
      <c r="U14" s="288"/>
    </row>
    <row r="15" spans="1:21" ht="63">
      <c r="A15" s="576"/>
      <c r="B15" s="573" t="s">
        <v>1436</v>
      </c>
      <c r="C15" s="288" t="s">
        <v>1583</v>
      </c>
      <c r="D15" s="288" t="s">
        <v>1584</v>
      </c>
      <c r="E15" s="288" t="s">
        <v>1589</v>
      </c>
      <c r="F15" s="288" t="s">
        <v>1759</v>
      </c>
      <c r="G15" s="413"/>
      <c r="H15" s="414"/>
      <c r="I15" s="413">
        <v>1</v>
      </c>
      <c r="J15" s="414">
        <v>8500</v>
      </c>
      <c r="K15" s="288"/>
      <c r="L15" s="414"/>
      <c r="M15" s="288"/>
      <c r="N15" s="414"/>
      <c r="O15" s="421">
        <v>1</v>
      </c>
      <c r="P15" s="408">
        <v>8500</v>
      </c>
      <c r="Q15" s="288"/>
      <c r="R15" s="288" t="s">
        <v>1585</v>
      </c>
      <c r="S15" s="288" t="s">
        <v>1586</v>
      </c>
      <c r="T15" s="288" t="s">
        <v>1587</v>
      </c>
      <c r="U15" s="288" t="s">
        <v>1588</v>
      </c>
    </row>
    <row r="16" spans="1:21" s="416" customFormat="1" ht="141.75">
      <c r="A16" s="576"/>
      <c r="B16" s="574"/>
      <c r="C16" s="288" t="s">
        <v>1756</v>
      </c>
      <c r="D16" s="288" t="s">
        <v>1584</v>
      </c>
      <c r="E16" s="288" t="s">
        <v>1602</v>
      </c>
      <c r="F16" s="288" t="s">
        <v>1598</v>
      </c>
      <c r="G16" s="413"/>
      <c r="H16" s="414"/>
      <c r="I16" s="413">
        <v>1</v>
      </c>
      <c r="J16" s="414">
        <v>167900</v>
      </c>
      <c r="K16" s="288"/>
      <c r="L16" s="414"/>
      <c r="M16" s="288"/>
      <c r="N16" s="414"/>
      <c r="O16" s="421">
        <v>1</v>
      </c>
      <c r="P16" s="408">
        <v>167900</v>
      </c>
      <c r="Q16" s="288"/>
      <c r="R16" s="288" t="s">
        <v>1599</v>
      </c>
      <c r="S16" s="288" t="s">
        <v>1600</v>
      </c>
      <c r="T16" s="288" t="s">
        <v>1601</v>
      </c>
      <c r="U16" s="288" t="s">
        <v>1588</v>
      </c>
    </row>
    <row r="17" spans="1:21" s="416" customFormat="1" ht="63">
      <c r="A17" s="576"/>
      <c r="B17" s="574"/>
      <c r="C17" s="288" t="s">
        <v>1757</v>
      </c>
      <c r="D17" s="288" t="s">
        <v>1606</v>
      </c>
      <c r="E17" s="288" t="s">
        <v>1611</v>
      </c>
      <c r="F17" s="288" t="s">
        <v>1760</v>
      </c>
      <c r="G17" s="413"/>
      <c r="H17" s="414"/>
      <c r="I17" s="288"/>
      <c r="J17" s="414"/>
      <c r="K17" s="413">
        <v>1</v>
      </c>
      <c r="L17" s="414">
        <v>136450</v>
      </c>
      <c r="M17" s="288"/>
      <c r="N17" s="414"/>
      <c r="O17" s="421">
        <v>1</v>
      </c>
      <c r="P17" s="408">
        <v>136450</v>
      </c>
      <c r="Q17" s="288"/>
      <c r="R17" s="288" t="s">
        <v>1607</v>
      </c>
      <c r="S17" s="288" t="s">
        <v>1608</v>
      </c>
      <c r="T17" s="288" t="s">
        <v>1609</v>
      </c>
      <c r="U17" s="288" t="s">
        <v>1610</v>
      </c>
    </row>
    <row r="18" spans="1:21" s="416" customFormat="1" ht="141.75">
      <c r="A18" s="576"/>
      <c r="B18" s="574"/>
      <c r="C18" s="288" t="s">
        <v>1694</v>
      </c>
      <c r="D18" s="288" t="s">
        <v>1944</v>
      </c>
      <c r="E18" s="288" t="s">
        <v>1699</v>
      </c>
      <c r="F18" s="288" t="s">
        <v>1695</v>
      </c>
      <c r="G18" s="413"/>
      <c r="H18" s="414"/>
      <c r="I18" s="413">
        <v>1</v>
      </c>
      <c r="J18" s="414">
        <v>175700.33</v>
      </c>
      <c r="K18" s="288"/>
      <c r="L18" s="414"/>
      <c r="M18" s="288"/>
      <c r="N18" s="414"/>
      <c r="O18" s="421">
        <v>1</v>
      </c>
      <c r="P18" s="408">
        <v>175700.33</v>
      </c>
      <c r="Q18" s="288"/>
      <c r="R18" s="288" t="s">
        <v>1696</v>
      </c>
      <c r="S18" s="288" t="s">
        <v>1697</v>
      </c>
      <c r="T18" s="288" t="s">
        <v>1698</v>
      </c>
      <c r="U18" s="288"/>
    </row>
    <row r="19" spans="1:21" ht="15.75">
      <c r="A19" s="576"/>
      <c r="B19" s="574"/>
      <c r="C19" s="288"/>
      <c r="D19" s="288"/>
      <c r="E19" s="288"/>
      <c r="F19" s="288"/>
      <c r="G19" s="413"/>
      <c r="H19" s="414"/>
      <c r="I19" s="288"/>
      <c r="J19" s="414"/>
      <c r="K19" s="288"/>
      <c r="L19" s="414"/>
      <c r="M19" s="288"/>
      <c r="N19" s="414"/>
      <c r="O19" s="292"/>
      <c r="P19" s="408"/>
      <c r="Q19" s="288"/>
      <c r="R19" s="288"/>
      <c r="S19" s="288"/>
      <c r="T19" s="288"/>
      <c r="U19" s="288"/>
    </row>
    <row r="20" spans="1:21" ht="94.5">
      <c r="A20" s="576"/>
      <c r="B20" s="575"/>
      <c r="C20" s="288" t="s">
        <v>1733</v>
      </c>
      <c r="D20" s="288" t="s">
        <v>1734</v>
      </c>
      <c r="E20" s="288" t="s">
        <v>1735</v>
      </c>
      <c r="F20" s="288" t="s">
        <v>1732</v>
      </c>
      <c r="G20" s="413"/>
      <c r="H20" s="414"/>
      <c r="I20" s="413">
        <v>1</v>
      </c>
      <c r="J20" s="414">
        <v>15090</v>
      </c>
      <c r="K20" s="288"/>
      <c r="L20" s="414"/>
      <c r="M20" s="288"/>
      <c r="N20" s="414"/>
      <c r="O20" s="421">
        <v>1</v>
      </c>
      <c r="P20" s="408">
        <v>15090</v>
      </c>
      <c r="Q20" s="288"/>
      <c r="R20" s="288" t="s">
        <v>1741</v>
      </c>
      <c r="S20" s="288" t="s">
        <v>1742</v>
      </c>
      <c r="T20" s="288" t="s">
        <v>1609</v>
      </c>
      <c r="U20" s="288" t="s">
        <v>1743</v>
      </c>
    </row>
    <row r="21" spans="1:21" s="416" customFormat="1" ht="126">
      <c r="A21" s="576"/>
      <c r="B21" s="573" t="s">
        <v>1437</v>
      </c>
      <c r="C21" s="288" t="s">
        <v>1723</v>
      </c>
      <c r="D21" s="288" t="s">
        <v>1726</v>
      </c>
      <c r="E21" s="288" t="s">
        <v>1724</v>
      </c>
      <c r="F21" s="288" t="s">
        <v>1729</v>
      </c>
      <c r="G21" s="413"/>
      <c r="H21" s="414"/>
      <c r="I21" s="413">
        <v>0.5</v>
      </c>
      <c r="J21" s="414">
        <v>250000</v>
      </c>
      <c r="K21" s="413">
        <v>0.5</v>
      </c>
      <c r="L21" s="414">
        <v>250000</v>
      </c>
      <c r="M21" s="288"/>
      <c r="N21" s="414"/>
      <c r="O21" s="421">
        <v>1</v>
      </c>
      <c r="P21" s="408">
        <v>500000</v>
      </c>
      <c r="Q21" s="288"/>
      <c r="R21" s="288" t="s">
        <v>1725</v>
      </c>
      <c r="S21" s="288" t="s">
        <v>1727</v>
      </c>
      <c r="T21" s="288" t="s">
        <v>1511</v>
      </c>
      <c r="U21" s="288" t="s">
        <v>1728</v>
      </c>
    </row>
    <row r="22" spans="1:21" s="416" customFormat="1" ht="15.75">
      <c r="A22" s="576"/>
      <c r="B22" s="574"/>
      <c r="C22" s="288"/>
      <c r="D22" s="288"/>
      <c r="E22" s="288"/>
      <c r="F22" s="288"/>
      <c r="G22" s="413"/>
      <c r="H22" s="414"/>
      <c r="I22" s="288"/>
      <c r="J22" s="414"/>
      <c r="K22" s="288"/>
      <c r="L22" s="414"/>
      <c r="M22" s="288"/>
      <c r="N22" s="414"/>
      <c r="O22" s="292"/>
      <c r="P22" s="408"/>
      <c r="Q22" s="288"/>
      <c r="R22" s="288"/>
      <c r="S22" s="288"/>
      <c r="T22" s="288"/>
      <c r="U22" s="288"/>
    </row>
    <row r="23" spans="1:21" s="416" customFormat="1" ht="15.75">
      <c r="A23" s="576"/>
      <c r="B23" s="574"/>
      <c r="C23" s="288"/>
      <c r="D23" s="288"/>
      <c r="E23" s="288"/>
      <c r="F23" s="288"/>
      <c r="G23" s="413"/>
      <c r="H23" s="414"/>
      <c r="I23" s="288"/>
      <c r="J23" s="414"/>
      <c r="K23" s="288"/>
      <c r="L23" s="414"/>
      <c r="M23" s="288"/>
      <c r="N23" s="414"/>
      <c r="O23" s="292"/>
      <c r="P23" s="408"/>
      <c r="Q23" s="288"/>
      <c r="R23" s="288"/>
      <c r="S23" s="288"/>
      <c r="T23" s="288"/>
      <c r="U23" s="288"/>
    </row>
    <row r="24" spans="1:21" s="416" customFormat="1" ht="15.75">
      <c r="A24" s="576"/>
      <c r="B24" s="574"/>
      <c r="C24" s="288"/>
      <c r="D24" s="288"/>
      <c r="E24" s="288"/>
      <c r="F24" s="288"/>
      <c r="G24" s="413"/>
      <c r="H24" s="414"/>
      <c r="I24" s="288"/>
      <c r="J24" s="414"/>
      <c r="K24" s="288"/>
      <c r="L24" s="414"/>
      <c r="M24" s="288"/>
      <c r="N24" s="414"/>
      <c r="O24" s="292"/>
      <c r="P24" s="408"/>
      <c r="Q24" s="288"/>
      <c r="R24" s="288"/>
      <c r="S24" s="288"/>
      <c r="T24" s="288"/>
      <c r="U24" s="288"/>
    </row>
    <row r="25" spans="1:21" s="416" customFormat="1" ht="15.75">
      <c r="A25" s="576"/>
      <c r="B25" s="574"/>
      <c r="C25" s="288"/>
      <c r="D25" s="288"/>
      <c r="E25" s="288"/>
      <c r="F25" s="288"/>
      <c r="G25" s="413"/>
      <c r="H25" s="414"/>
      <c r="I25" s="288"/>
      <c r="J25" s="414"/>
      <c r="K25" s="288"/>
      <c r="L25" s="414"/>
      <c r="M25" s="288"/>
      <c r="N25" s="414"/>
      <c r="O25" s="292"/>
      <c r="P25" s="408"/>
      <c r="Q25" s="288"/>
      <c r="R25" s="288"/>
      <c r="S25" s="288"/>
      <c r="T25" s="288"/>
      <c r="U25" s="288"/>
    </row>
    <row r="26" spans="1:21" ht="52.5" customHeight="1">
      <c r="A26" s="576"/>
      <c r="B26" s="575"/>
      <c r="C26" s="288"/>
      <c r="D26" s="288"/>
      <c r="E26" s="288"/>
      <c r="F26" s="288"/>
      <c r="G26" s="288"/>
      <c r="H26" s="414"/>
      <c r="I26" s="288"/>
      <c r="J26" s="414"/>
      <c r="K26" s="288"/>
      <c r="L26" s="414"/>
      <c r="M26" s="288"/>
      <c r="N26" s="414"/>
      <c r="O26" s="292"/>
      <c r="P26" s="408"/>
      <c r="Q26" s="288"/>
      <c r="R26" s="288"/>
      <c r="S26" s="288"/>
      <c r="T26" s="288"/>
      <c r="U26" s="288"/>
    </row>
    <row r="27" spans="1:21" ht="78.75">
      <c r="A27" s="573" t="s">
        <v>1438</v>
      </c>
      <c r="B27" s="573" t="s">
        <v>1440</v>
      </c>
      <c r="C27" s="288" t="s">
        <v>1758</v>
      </c>
      <c r="D27" s="288" t="s">
        <v>1658</v>
      </c>
      <c r="E27" s="288" t="s">
        <v>1663</v>
      </c>
      <c r="F27" s="288" t="s">
        <v>1657</v>
      </c>
      <c r="G27" s="413">
        <v>0.25</v>
      </c>
      <c r="H27" s="414">
        <v>129000</v>
      </c>
      <c r="I27" s="413">
        <v>0.25</v>
      </c>
      <c r="J27" s="414">
        <v>129000</v>
      </c>
      <c r="K27" s="413">
        <v>0.25</v>
      </c>
      <c r="L27" s="414">
        <v>129000</v>
      </c>
      <c r="M27" s="413">
        <v>0.25</v>
      </c>
      <c r="N27" s="414">
        <v>129000</v>
      </c>
      <c r="O27" s="421">
        <v>1</v>
      </c>
      <c r="P27" s="408">
        <v>516000</v>
      </c>
      <c r="Q27" s="288"/>
      <c r="R27" s="288" t="s">
        <v>1659</v>
      </c>
      <c r="S27" s="288" t="s">
        <v>1660</v>
      </c>
      <c r="T27" s="288" t="s">
        <v>1661</v>
      </c>
      <c r="U27" s="288" t="s">
        <v>1662</v>
      </c>
    </row>
    <row r="28" spans="1:21" s="416" customFormat="1" ht="78.75">
      <c r="A28" s="574"/>
      <c r="B28" s="574"/>
      <c r="C28" s="288" t="s">
        <v>1758</v>
      </c>
      <c r="D28" s="288" t="s">
        <v>1668</v>
      </c>
      <c r="E28" s="288" t="s">
        <v>1667</v>
      </c>
      <c r="F28" s="288" t="s">
        <v>1666</v>
      </c>
      <c r="G28" s="413">
        <v>0.25</v>
      </c>
      <c r="H28" s="414">
        <v>23000</v>
      </c>
      <c r="I28" s="413">
        <v>0.25</v>
      </c>
      <c r="J28" s="414">
        <v>23000</v>
      </c>
      <c r="K28" s="413">
        <v>0.25</v>
      </c>
      <c r="L28" s="414">
        <v>23000</v>
      </c>
      <c r="M28" s="413">
        <v>0.25</v>
      </c>
      <c r="N28" s="414">
        <v>23000</v>
      </c>
      <c r="O28" s="421">
        <v>1</v>
      </c>
      <c r="P28" s="408">
        <v>92000</v>
      </c>
      <c r="Q28" s="288"/>
      <c r="R28" s="288" t="s">
        <v>1669</v>
      </c>
      <c r="S28" s="288" t="s">
        <v>1660</v>
      </c>
      <c r="T28" s="288" t="s">
        <v>1661</v>
      </c>
      <c r="U28" s="288" t="s">
        <v>1670</v>
      </c>
    </row>
    <row r="29" spans="1:21" s="416" customFormat="1" ht="116.25" customHeight="1">
      <c r="A29" s="574"/>
      <c r="B29" s="574"/>
      <c r="C29" s="70" t="s">
        <v>1946</v>
      </c>
      <c r="D29" s="70" t="s">
        <v>1947</v>
      </c>
      <c r="E29" s="70" t="s">
        <v>1673</v>
      </c>
      <c r="F29" s="70" t="s">
        <v>1945</v>
      </c>
      <c r="G29" s="413">
        <v>0.25</v>
      </c>
      <c r="H29" s="414">
        <v>30000</v>
      </c>
      <c r="I29" s="413">
        <v>0.25</v>
      </c>
      <c r="J29" s="414">
        <v>30000</v>
      </c>
      <c r="K29" s="413">
        <v>0.25</v>
      </c>
      <c r="L29" s="414">
        <v>30000</v>
      </c>
      <c r="M29" s="413">
        <v>0.25</v>
      </c>
      <c r="N29" s="414">
        <v>30000</v>
      </c>
      <c r="O29" s="421">
        <v>1</v>
      </c>
      <c r="P29" s="408">
        <v>120000</v>
      </c>
      <c r="Q29" s="288"/>
      <c r="R29" s="288" t="s">
        <v>1948</v>
      </c>
      <c r="S29" s="288" t="s">
        <v>1949</v>
      </c>
      <c r="T29" s="288" t="s">
        <v>1661</v>
      </c>
      <c r="U29" s="288" t="s">
        <v>1950</v>
      </c>
    </row>
    <row r="30" spans="1:21" s="416" customFormat="1" ht="94.5">
      <c r="A30" s="574"/>
      <c r="B30" s="574"/>
      <c r="C30" s="288" t="s">
        <v>1675</v>
      </c>
      <c r="D30" s="288" t="s">
        <v>1676</v>
      </c>
      <c r="E30" s="288" t="s">
        <v>1677</v>
      </c>
      <c r="F30" s="288" t="s">
        <v>1761</v>
      </c>
      <c r="G30" s="413">
        <v>0.25</v>
      </c>
      <c r="H30" s="414">
        <v>17339.25</v>
      </c>
      <c r="I30" s="413">
        <v>0.25</v>
      </c>
      <c r="J30" s="414">
        <v>17339.25</v>
      </c>
      <c r="K30" s="413">
        <v>0.25</v>
      </c>
      <c r="L30" s="414">
        <v>17339.25</v>
      </c>
      <c r="M30" s="413">
        <v>0.25</v>
      </c>
      <c r="N30" s="414">
        <v>17339.25</v>
      </c>
      <c r="O30" s="421">
        <v>1</v>
      </c>
      <c r="P30" s="408">
        <v>69357</v>
      </c>
      <c r="Q30" s="288"/>
      <c r="R30" s="288" t="s">
        <v>1678</v>
      </c>
      <c r="S30" s="288" t="s">
        <v>1679</v>
      </c>
      <c r="T30" s="288" t="s">
        <v>1661</v>
      </c>
      <c r="U30" s="288" t="s">
        <v>1680</v>
      </c>
    </row>
    <row r="31" spans="1:21" s="416" customFormat="1" ht="15.75">
      <c r="A31" s="574"/>
      <c r="B31" s="574"/>
      <c r="C31" s="288"/>
      <c r="D31" s="288"/>
      <c r="E31" s="288"/>
      <c r="F31" s="288"/>
      <c r="G31" s="413"/>
      <c r="H31" s="414"/>
      <c r="I31" s="288"/>
      <c r="J31" s="414"/>
      <c r="K31" s="288"/>
      <c r="L31" s="414"/>
      <c r="M31" s="288"/>
      <c r="N31" s="414"/>
      <c r="O31" s="292"/>
      <c r="P31" s="408"/>
      <c r="Q31" s="288"/>
      <c r="R31" s="288"/>
      <c r="S31" s="288"/>
      <c r="T31" s="288"/>
      <c r="U31" s="288"/>
    </row>
    <row r="32" spans="1:21" s="416" customFormat="1" ht="15.75">
      <c r="A32" s="574"/>
      <c r="B32" s="575"/>
      <c r="C32" s="288"/>
      <c r="D32" s="288"/>
      <c r="E32" s="288"/>
      <c r="F32" s="288"/>
      <c r="G32" s="413"/>
      <c r="H32" s="414"/>
      <c r="I32" s="288"/>
      <c r="J32" s="414"/>
      <c r="K32" s="288"/>
      <c r="L32" s="414"/>
      <c r="M32" s="288"/>
      <c r="N32" s="414"/>
      <c r="O32" s="292"/>
      <c r="P32" s="408"/>
      <c r="Q32" s="288"/>
      <c r="R32" s="288"/>
      <c r="S32" s="288"/>
      <c r="T32" s="288"/>
      <c r="U32" s="288"/>
    </row>
    <row r="33" spans="1:21" ht="15.75">
      <c r="A33" s="574"/>
      <c r="B33" s="573" t="s">
        <v>1441</v>
      </c>
      <c r="C33" s="288"/>
      <c r="D33" s="288"/>
      <c r="E33" s="288"/>
      <c r="F33" s="288"/>
      <c r="G33" s="288"/>
      <c r="H33" s="414"/>
      <c r="I33" s="288"/>
      <c r="J33" s="414"/>
      <c r="K33" s="288"/>
      <c r="L33" s="414"/>
      <c r="M33" s="288"/>
      <c r="N33" s="414"/>
      <c r="O33" s="292"/>
      <c r="P33" s="408"/>
      <c r="Q33" s="288"/>
      <c r="R33" s="288"/>
      <c r="S33" s="288"/>
      <c r="T33" s="288"/>
      <c r="U33" s="288"/>
    </row>
    <row r="34" spans="1:21" s="416" customFormat="1" ht="15.75">
      <c r="A34" s="574"/>
      <c r="B34" s="574"/>
      <c r="C34" s="288"/>
      <c r="D34" s="288"/>
      <c r="E34" s="288"/>
      <c r="F34" s="288"/>
      <c r="G34" s="288"/>
      <c r="H34" s="414"/>
      <c r="I34" s="288"/>
      <c r="J34" s="414"/>
      <c r="K34" s="288"/>
      <c r="L34" s="414"/>
      <c r="M34" s="288"/>
      <c r="N34" s="414"/>
      <c r="O34" s="292"/>
      <c r="P34" s="408"/>
      <c r="Q34" s="288"/>
      <c r="R34" s="288"/>
      <c r="S34" s="288"/>
      <c r="T34" s="288"/>
      <c r="U34" s="288"/>
    </row>
    <row r="35" spans="1:21" s="416" customFormat="1" ht="15.75">
      <c r="A35" s="574"/>
      <c r="B35" s="574"/>
      <c r="C35" s="288"/>
      <c r="D35" s="288"/>
      <c r="E35" s="288"/>
      <c r="F35" s="288"/>
      <c r="G35" s="288"/>
      <c r="H35" s="414"/>
      <c r="I35" s="288"/>
      <c r="J35" s="414"/>
      <c r="K35" s="288"/>
      <c r="L35" s="414"/>
      <c r="M35" s="288"/>
      <c r="N35" s="414"/>
      <c r="O35" s="292"/>
      <c r="P35" s="408"/>
      <c r="Q35" s="288"/>
      <c r="R35" s="288"/>
      <c r="S35" s="288"/>
      <c r="T35" s="288"/>
      <c r="U35" s="288"/>
    </row>
    <row r="36" spans="1:21" s="416" customFormat="1" ht="15.75">
      <c r="A36" s="574"/>
      <c r="B36" s="574"/>
      <c r="C36" s="288"/>
      <c r="D36" s="288"/>
      <c r="E36" s="288"/>
      <c r="F36" s="288"/>
      <c r="G36" s="288"/>
      <c r="H36" s="414"/>
      <c r="I36" s="288"/>
      <c r="J36" s="414"/>
      <c r="K36" s="288"/>
      <c r="L36" s="414"/>
      <c r="M36" s="288"/>
      <c r="N36" s="414"/>
      <c r="O36" s="292"/>
      <c r="P36" s="408"/>
      <c r="Q36" s="288"/>
      <c r="R36" s="288"/>
      <c r="S36" s="288"/>
      <c r="T36" s="288"/>
      <c r="U36" s="288"/>
    </row>
    <row r="37" spans="1:21" ht="15.75">
      <c r="A37" s="574"/>
      <c r="B37" s="574"/>
      <c r="C37" s="288"/>
      <c r="D37" s="288"/>
      <c r="E37" s="288"/>
      <c r="F37" s="288"/>
      <c r="G37" s="288"/>
      <c r="H37" s="414"/>
      <c r="I37" s="288"/>
      <c r="J37" s="414"/>
      <c r="K37" s="288"/>
      <c r="L37" s="414"/>
      <c r="M37" s="288"/>
      <c r="N37" s="414"/>
      <c r="O37" s="292"/>
      <c r="P37" s="408"/>
      <c r="Q37" s="288"/>
      <c r="R37" s="288"/>
      <c r="S37" s="288"/>
      <c r="T37" s="288"/>
      <c r="U37" s="288"/>
    </row>
    <row r="38" spans="1:21" ht="81" customHeight="1">
      <c r="A38" s="575"/>
      <c r="B38" s="575"/>
      <c r="C38" s="288"/>
      <c r="D38" s="288"/>
      <c r="E38" s="288"/>
      <c r="F38" s="288"/>
      <c r="G38" s="288"/>
      <c r="H38" s="414"/>
      <c r="I38" s="288"/>
      <c r="J38" s="414"/>
      <c r="K38" s="288"/>
      <c r="L38" s="414"/>
      <c r="M38" s="288"/>
      <c r="N38" s="414"/>
      <c r="O38" s="292"/>
      <c r="P38" s="408"/>
      <c r="Q38" s="288"/>
      <c r="R38" s="288"/>
      <c r="S38" s="288"/>
      <c r="T38" s="288"/>
      <c r="U38" s="409"/>
    </row>
    <row r="39" spans="1:21" ht="15.75">
      <c r="A39" s="312"/>
      <c r="B39" s="313"/>
      <c r="C39" s="312" t="s">
        <v>1432</v>
      </c>
      <c r="D39" s="313"/>
      <c r="E39" s="313"/>
      <c r="F39" s="314"/>
      <c r="G39" s="275">
        <f t="shared" ref="G39:P39" si="0">SUM(G9:G38)</f>
        <v>1</v>
      </c>
      <c r="H39" s="239">
        <f t="shared" si="0"/>
        <v>199339.25</v>
      </c>
      <c r="I39" s="275">
        <f t="shared" si="0"/>
        <v>5.5</v>
      </c>
      <c r="J39" s="239">
        <f t="shared" si="0"/>
        <v>816529.58</v>
      </c>
      <c r="K39" s="275">
        <f t="shared" si="0"/>
        <v>2.5</v>
      </c>
      <c r="L39" s="239">
        <f t="shared" si="0"/>
        <v>585789.25</v>
      </c>
      <c r="M39" s="275">
        <f t="shared" si="0"/>
        <v>1</v>
      </c>
      <c r="N39" s="239">
        <f t="shared" si="0"/>
        <v>199339.25</v>
      </c>
      <c r="O39" s="239">
        <f t="shared" si="0"/>
        <v>10</v>
      </c>
      <c r="P39" s="239">
        <f t="shared" si="0"/>
        <v>1800997.33</v>
      </c>
      <c r="Q39" s="275"/>
      <c r="R39" s="275"/>
      <c r="S39" s="275"/>
      <c r="T39" s="275"/>
      <c r="U39" s="289"/>
    </row>
    <row r="59" s="271" customFormat="1" ht="12"/>
    <row r="60" s="271" customFormat="1" ht="12"/>
    <row r="73" s="271" customFormat="1" ht="12"/>
    <row r="74" s="271" customFormat="1" ht="12"/>
  </sheetData>
  <mergeCells count="26">
    <mergeCell ref="T5:T7"/>
    <mergeCell ref="U5:U7"/>
    <mergeCell ref="O5:P6"/>
    <mergeCell ref="Q5:Q7"/>
    <mergeCell ref="R5:R7"/>
    <mergeCell ref="M6:N6"/>
    <mergeCell ref="F5:F7"/>
    <mergeCell ref="G5:N5"/>
    <mergeCell ref="G6:H6"/>
    <mergeCell ref="S5:S7"/>
    <mergeCell ref="A3:U3"/>
    <mergeCell ref="B9:B14"/>
    <mergeCell ref="B15:B20"/>
    <mergeCell ref="B21:B26"/>
    <mergeCell ref="B33:B38"/>
    <mergeCell ref="B27:B32"/>
    <mergeCell ref="A5:A7"/>
    <mergeCell ref="B5:B7"/>
    <mergeCell ref="C5:C7"/>
    <mergeCell ref="D5:D7"/>
    <mergeCell ref="A9:A26"/>
    <mergeCell ref="A27:A38"/>
    <mergeCell ref="A4:U4"/>
    <mergeCell ref="E5:E7"/>
    <mergeCell ref="I6:J6"/>
    <mergeCell ref="K6:L6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6"/>
  <sheetViews>
    <sheetView topLeftCell="F1" workbookViewId="0">
      <pane ySplit="6" topLeftCell="A7" activePane="bottomLeft" state="frozen"/>
      <selection activeCell="R5" sqref="R5"/>
      <selection pane="bottomLeft" activeCell="F7" sqref="F7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4.140625" style="240" bestFit="1" customWidth="1"/>
    <col min="9" max="9" width="15.28515625" customWidth="1"/>
    <col min="10" max="10" width="18.85546875" style="240" customWidth="1"/>
    <col min="12" max="12" width="11.5703125" style="240"/>
    <col min="14" max="14" width="11.5703125" style="240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95"/>
      <c r="C1" s="295"/>
      <c r="D1" s="295"/>
      <c r="E1" s="295"/>
      <c r="G1" s="295" t="s">
        <v>1442</v>
      </c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1" s="416" customFormat="1" ht="18.75">
      <c r="A2" s="416" t="s">
        <v>1369</v>
      </c>
      <c r="B2" s="295"/>
      <c r="C2" s="295"/>
      <c r="D2" s="295"/>
      <c r="E2" s="295"/>
      <c r="G2" s="295"/>
      <c r="H2" s="240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1">
      <c r="A3" s="280" t="s">
        <v>1445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</row>
    <row r="4" spans="1:21" ht="15" customHeight="1">
      <c r="A4" s="577" t="s">
        <v>100</v>
      </c>
      <c r="B4" s="547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77" t="s">
        <v>103</v>
      </c>
      <c r="H4" s="577"/>
      <c r="I4" s="577"/>
      <c r="J4" s="577"/>
      <c r="K4" s="577"/>
      <c r="L4" s="577"/>
      <c r="M4" s="577"/>
      <c r="N4" s="577"/>
      <c r="O4" s="578" t="s">
        <v>104</v>
      </c>
      <c r="P4" s="578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 ht="15" customHeight="1">
      <c r="A5" s="577"/>
      <c r="B5" s="545"/>
      <c r="C5" s="558"/>
      <c r="D5" s="558"/>
      <c r="E5" s="567"/>
      <c r="F5" s="558"/>
      <c r="G5" s="577" t="s">
        <v>107</v>
      </c>
      <c r="H5" s="577"/>
      <c r="I5" s="577" t="s">
        <v>108</v>
      </c>
      <c r="J5" s="577"/>
      <c r="K5" s="577" t="s">
        <v>109</v>
      </c>
      <c r="L5" s="577"/>
      <c r="M5" s="577" t="s">
        <v>110</v>
      </c>
      <c r="N5" s="577"/>
      <c r="O5" s="578"/>
      <c r="P5" s="578"/>
      <c r="Q5" s="545"/>
      <c r="R5" s="545"/>
      <c r="S5" s="545"/>
      <c r="T5" s="545"/>
      <c r="U5" s="564"/>
    </row>
    <row r="6" spans="1:21" ht="25.5">
      <c r="A6" s="577"/>
      <c r="B6" s="546"/>
      <c r="C6" s="559"/>
      <c r="D6" s="559"/>
      <c r="E6" s="568"/>
      <c r="F6" s="559"/>
      <c r="G6" s="251" t="s">
        <v>111</v>
      </c>
      <c r="H6" s="238" t="s">
        <v>12</v>
      </c>
      <c r="I6" s="251" t="s">
        <v>111</v>
      </c>
      <c r="J6" s="238" t="s">
        <v>12</v>
      </c>
      <c r="K6" s="251" t="s">
        <v>111</v>
      </c>
      <c r="L6" s="238" t="s">
        <v>12</v>
      </c>
      <c r="M6" s="251" t="s">
        <v>111</v>
      </c>
      <c r="N6" s="238" t="s">
        <v>12</v>
      </c>
      <c r="O6" s="251" t="s">
        <v>111</v>
      </c>
      <c r="P6" s="238" t="s">
        <v>12</v>
      </c>
      <c r="Q6" s="546"/>
      <c r="R6" s="546"/>
      <c r="S6" s="546"/>
      <c r="T6" s="546"/>
      <c r="U6" s="565"/>
    </row>
    <row r="7" spans="1:21" ht="63">
      <c r="A7" s="576" t="s">
        <v>1443</v>
      </c>
      <c r="B7" s="573" t="s">
        <v>1444</v>
      </c>
      <c r="C7" s="347" t="s">
        <v>1938</v>
      </c>
      <c r="D7" s="347" t="s">
        <v>1939</v>
      </c>
      <c r="E7" s="347" t="s">
        <v>1731</v>
      </c>
      <c r="F7" s="347" t="s">
        <v>1940</v>
      </c>
      <c r="G7" s="405">
        <v>1</v>
      </c>
      <c r="H7" s="406">
        <v>1067939.24</v>
      </c>
      <c r="I7" s="405"/>
      <c r="J7" s="406"/>
      <c r="K7" s="405"/>
      <c r="L7" s="406"/>
      <c r="M7" s="405"/>
      <c r="N7" s="406"/>
      <c r="O7" s="421">
        <v>1</v>
      </c>
      <c r="P7" s="408">
        <v>1067939.24</v>
      </c>
      <c r="Q7" s="347"/>
      <c r="R7" s="347"/>
      <c r="S7" s="347"/>
      <c r="T7" s="347"/>
      <c r="U7" s="347"/>
    </row>
    <row r="8" spans="1:21" ht="15.75">
      <c r="A8" s="576"/>
      <c r="B8" s="574"/>
      <c r="C8" s="347"/>
      <c r="D8" s="347"/>
      <c r="E8" s="347"/>
      <c r="F8" s="347"/>
      <c r="G8" s="405"/>
      <c r="H8" s="406"/>
      <c r="I8" s="405"/>
      <c r="J8" s="406"/>
      <c r="K8" s="405"/>
      <c r="L8" s="406"/>
      <c r="M8" s="405"/>
      <c r="N8" s="406"/>
      <c r="O8" s="421"/>
      <c r="P8" s="408"/>
      <c r="Q8" s="347"/>
      <c r="R8" s="347"/>
      <c r="S8" s="347"/>
      <c r="T8" s="347"/>
      <c r="U8" s="347"/>
    </row>
    <row r="9" spans="1:21" ht="15.75">
      <c r="A9" s="576"/>
      <c r="B9" s="574"/>
      <c r="C9" s="347"/>
      <c r="D9" s="347"/>
      <c r="E9" s="347"/>
      <c r="F9" s="347"/>
      <c r="G9" s="405"/>
      <c r="H9" s="406"/>
      <c r="I9" s="405"/>
      <c r="J9" s="406"/>
      <c r="K9" s="405"/>
      <c r="L9" s="406"/>
      <c r="M9" s="405"/>
      <c r="N9" s="406"/>
      <c r="O9" s="421"/>
      <c r="P9" s="408"/>
      <c r="Q9" s="347"/>
      <c r="R9" s="347"/>
      <c r="S9" s="347"/>
      <c r="T9" s="347"/>
      <c r="U9" s="347"/>
    </row>
    <row r="10" spans="1:21" ht="15.75">
      <c r="A10" s="576"/>
      <c r="B10" s="574"/>
      <c r="C10" s="347"/>
      <c r="D10" s="347"/>
      <c r="E10" s="347"/>
      <c r="F10" s="347"/>
      <c r="G10" s="405"/>
      <c r="H10" s="406"/>
      <c r="I10" s="405"/>
      <c r="J10" s="406"/>
      <c r="K10" s="405"/>
      <c r="L10" s="406"/>
      <c r="M10" s="405"/>
      <c r="N10" s="406"/>
      <c r="O10" s="421"/>
      <c r="P10" s="408"/>
      <c r="Q10" s="347"/>
      <c r="R10" s="347"/>
      <c r="S10" s="347"/>
      <c r="T10" s="347"/>
      <c r="U10" s="347"/>
    </row>
    <row r="11" spans="1:21" ht="15.75">
      <c r="A11" s="576"/>
      <c r="B11" s="574"/>
      <c r="C11" s="347"/>
      <c r="D11" s="347"/>
      <c r="E11" s="347"/>
      <c r="F11" s="347"/>
      <c r="G11" s="405"/>
      <c r="H11" s="406"/>
      <c r="I11" s="405"/>
      <c r="J11" s="406"/>
      <c r="K11" s="405"/>
      <c r="L11" s="406"/>
      <c r="M11" s="405"/>
      <c r="N11" s="406"/>
      <c r="O11" s="421"/>
      <c r="P11" s="408"/>
      <c r="Q11" s="347"/>
      <c r="R11" s="347"/>
      <c r="S11" s="347"/>
      <c r="T11" s="347"/>
      <c r="U11" s="347"/>
    </row>
    <row r="12" spans="1:21" ht="15.75">
      <c r="A12" s="576"/>
      <c r="B12" s="574"/>
      <c r="C12" s="347"/>
      <c r="D12" s="347"/>
      <c r="E12" s="347"/>
      <c r="F12" s="347"/>
      <c r="G12" s="405"/>
      <c r="H12" s="406"/>
      <c r="I12" s="405"/>
      <c r="J12" s="406"/>
      <c r="K12" s="405"/>
      <c r="L12" s="406"/>
      <c r="M12" s="405"/>
      <c r="N12" s="406"/>
      <c r="O12" s="421"/>
      <c r="P12" s="408"/>
      <c r="Q12" s="347"/>
      <c r="R12" s="347"/>
      <c r="S12" s="347"/>
      <c r="T12" s="347"/>
      <c r="U12" s="347"/>
    </row>
    <row r="13" spans="1:21" s="416" customFormat="1" ht="15.75">
      <c r="A13" s="576"/>
      <c r="B13" s="574"/>
      <c r="C13" s="347"/>
      <c r="D13" s="347"/>
      <c r="E13" s="347"/>
      <c r="F13" s="347"/>
      <c r="G13" s="405"/>
      <c r="H13" s="406"/>
      <c r="I13" s="405"/>
      <c r="J13" s="406"/>
      <c r="K13" s="405"/>
      <c r="L13" s="406"/>
      <c r="M13" s="405"/>
      <c r="N13" s="406"/>
      <c r="O13" s="421"/>
      <c r="P13" s="408"/>
      <c r="Q13" s="347"/>
      <c r="R13" s="347"/>
      <c r="S13" s="347"/>
      <c r="T13" s="347"/>
      <c r="U13" s="347"/>
    </row>
    <row r="14" spans="1:21" ht="15.75">
      <c r="A14" s="576"/>
      <c r="B14" s="574"/>
      <c r="C14" s="347"/>
      <c r="D14" s="347"/>
      <c r="E14" s="347"/>
      <c r="F14" s="347"/>
      <c r="G14" s="405"/>
      <c r="H14" s="406"/>
      <c r="I14" s="405"/>
      <c r="J14" s="406"/>
      <c r="K14" s="405"/>
      <c r="L14" s="406"/>
      <c r="M14" s="405"/>
      <c r="N14" s="406"/>
      <c r="O14" s="421"/>
      <c r="P14" s="408"/>
      <c r="Q14" s="347"/>
      <c r="R14" s="347"/>
      <c r="S14" s="347"/>
      <c r="T14" s="347"/>
      <c r="U14" s="347"/>
    </row>
    <row r="15" spans="1:21" ht="15.75">
      <c r="A15" s="576"/>
      <c r="B15" s="575"/>
      <c r="C15" s="347"/>
      <c r="D15" s="347"/>
      <c r="E15" s="347"/>
      <c r="F15" s="347"/>
      <c r="G15" s="405"/>
      <c r="H15" s="406"/>
      <c r="I15" s="405"/>
      <c r="J15" s="406"/>
      <c r="K15" s="405"/>
      <c r="L15" s="406"/>
      <c r="M15" s="405"/>
      <c r="N15" s="406"/>
      <c r="O15" s="292"/>
      <c r="P15" s="408"/>
      <c r="Q15" s="347"/>
      <c r="R15" s="347"/>
      <c r="S15" s="347"/>
      <c r="T15" s="347"/>
      <c r="U15" s="347"/>
    </row>
    <row r="16" spans="1:21" ht="15.6" customHeight="1">
      <c r="A16" s="303"/>
      <c r="B16" s="304"/>
      <c r="C16" s="303" t="s">
        <v>499</v>
      </c>
      <c r="D16" s="304"/>
      <c r="E16" s="304"/>
      <c r="F16" s="305"/>
      <c r="G16" s="298">
        <f t="shared" ref="G16:P16" si="0">SUM(G7:G15)</f>
        <v>1</v>
      </c>
      <c r="H16" s="242">
        <f t="shared" si="0"/>
        <v>1067939.24</v>
      </c>
      <c r="I16" s="298">
        <f t="shared" si="0"/>
        <v>0</v>
      </c>
      <c r="J16" s="242">
        <f t="shared" si="0"/>
        <v>0</v>
      </c>
      <c r="K16" s="298">
        <f t="shared" si="0"/>
        <v>0</v>
      </c>
      <c r="L16" s="242">
        <f t="shared" si="0"/>
        <v>0</v>
      </c>
      <c r="M16" s="298">
        <f t="shared" si="0"/>
        <v>0</v>
      </c>
      <c r="N16" s="242">
        <f t="shared" si="0"/>
        <v>0</v>
      </c>
      <c r="O16" s="242">
        <f t="shared" si="0"/>
        <v>1</v>
      </c>
      <c r="P16" s="242">
        <f t="shared" si="0"/>
        <v>1067939.24</v>
      </c>
      <c r="Q16" s="275"/>
      <c r="R16" s="275"/>
      <c r="S16" s="275"/>
      <c r="T16" s="275"/>
      <c r="U16" s="275"/>
    </row>
  </sheetData>
  <mergeCells count="19">
    <mergeCell ref="D4:D6"/>
    <mergeCell ref="F4:F6"/>
    <mergeCell ref="E4:E6"/>
    <mergeCell ref="U4:U6"/>
    <mergeCell ref="G5:H5"/>
    <mergeCell ref="I5:J5"/>
    <mergeCell ref="K5:L5"/>
    <mergeCell ref="M5:N5"/>
    <mergeCell ref="G4:N4"/>
    <mergeCell ref="O4:P5"/>
    <mergeCell ref="Q4:Q6"/>
    <mergeCell ref="R4:R6"/>
    <mergeCell ref="S4:S6"/>
    <mergeCell ref="T4:T6"/>
    <mergeCell ref="A7:A15"/>
    <mergeCell ref="B7:B15"/>
    <mergeCell ref="A4:A6"/>
    <mergeCell ref="B4:B6"/>
    <mergeCell ref="C4:C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21"/>
  <sheetViews>
    <sheetView topLeftCell="F1" workbookViewId="0">
      <pane ySplit="7" topLeftCell="A8" activePane="bottomLeft" state="frozen"/>
      <selection activeCell="A7" sqref="A7"/>
      <selection pane="bottomLeft" activeCell="E9" sqref="E9"/>
    </sheetView>
  </sheetViews>
  <sheetFormatPr baseColWidth="10" defaultRowHeight="15"/>
  <cols>
    <col min="1" max="1" width="21.7109375" customWidth="1"/>
    <col min="2" max="2" width="26.28515625" customWidth="1"/>
    <col min="3" max="6" width="27.42578125" customWidth="1"/>
    <col min="7" max="7" width="15.28515625" customWidth="1"/>
    <col min="8" max="8" width="14.85546875" style="240" bestFit="1" customWidth="1"/>
    <col min="9" max="9" width="15.28515625" customWidth="1"/>
    <col min="10" max="10" width="18.85546875" style="240" customWidth="1"/>
    <col min="12" max="12" width="14.85546875" style="240" bestFit="1" customWidth="1"/>
    <col min="14" max="14" width="14.85546875" style="240" bestFit="1" customWidth="1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1" ht="18" customHeight="1">
      <c r="B1" s="248"/>
      <c r="C1" s="248"/>
      <c r="D1" s="248"/>
      <c r="E1" s="253"/>
      <c r="F1" s="248"/>
      <c r="G1" s="302" t="s">
        <v>1375</v>
      </c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</row>
    <row r="2" spans="1:21" ht="18" customHeight="1">
      <c r="B2" s="253"/>
      <c r="C2" s="253"/>
      <c r="D2" s="253"/>
      <c r="E2" s="253"/>
      <c r="F2" s="253"/>
      <c r="G2" s="302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1" ht="18" customHeight="1">
      <c r="A3" s="335" t="s">
        <v>1368</v>
      </c>
      <c r="B3" s="253"/>
      <c r="C3" s="253"/>
      <c r="D3" s="253"/>
      <c r="E3" s="253"/>
      <c r="F3" s="253"/>
      <c r="G3" s="302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</row>
    <row r="4" spans="1:21" ht="33" customHeight="1">
      <c r="A4" s="608" t="s">
        <v>1374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8"/>
    </row>
    <row r="5" spans="1:21" ht="14.45" customHeight="1">
      <c r="A5" s="547" t="s">
        <v>100</v>
      </c>
      <c r="B5" s="547" t="s">
        <v>115</v>
      </c>
      <c r="C5" s="557" t="s">
        <v>89</v>
      </c>
      <c r="D5" s="557" t="s">
        <v>90</v>
      </c>
      <c r="E5" s="566" t="s">
        <v>409</v>
      </c>
      <c r="F5" s="557" t="s">
        <v>91</v>
      </c>
      <c r="G5" s="560" t="s">
        <v>103</v>
      </c>
      <c r="H5" s="562"/>
      <c r="I5" s="562"/>
      <c r="J5" s="562"/>
      <c r="K5" s="562"/>
      <c r="L5" s="562"/>
      <c r="M5" s="562"/>
      <c r="N5" s="561"/>
      <c r="O5" s="578" t="s">
        <v>104</v>
      </c>
      <c r="P5" s="578"/>
      <c r="Q5" s="547" t="s">
        <v>105</v>
      </c>
      <c r="R5" s="547" t="s">
        <v>106</v>
      </c>
      <c r="S5" s="547" t="s">
        <v>113</v>
      </c>
      <c r="T5" s="547" t="s">
        <v>112</v>
      </c>
      <c r="U5" s="563" t="s">
        <v>92</v>
      </c>
    </row>
    <row r="6" spans="1:21" ht="14.45" customHeight="1">
      <c r="A6" s="545"/>
      <c r="B6" s="545"/>
      <c r="C6" s="558"/>
      <c r="D6" s="558"/>
      <c r="E6" s="567"/>
      <c r="F6" s="558"/>
      <c r="G6" s="250" t="s">
        <v>107</v>
      </c>
      <c r="H6" s="250"/>
      <c r="I6" s="250" t="s">
        <v>108</v>
      </c>
      <c r="J6" s="250"/>
      <c r="K6" s="250" t="s">
        <v>109</v>
      </c>
      <c r="L6" s="250"/>
      <c r="M6" s="250" t="s">
        <v>110</v>
      </c>
      <c r="N6" s="250"/>
      <c r="O6" s="578"/>
      <c r="P6" s="578"/>
      <c r="Q6" s="545"/>
      <c r="R6" s="545"/>
      <c r="S6" s="545"/>
      <c r="T6" s="545"/>
      <c r="U6" s="564"/>
    </row>
    <row r="7" spans="1:21" ht="25.5">
      <c r="A7" s="546"/>
      <c r="B7" s="546"/>
      <c r="C7" s="559"/>
      <c r="D7" s="559"/>
      <c r="E7" s="568"/>
      <c r="F7" s="559"/>
      <c r="G7" s="251" t="s">
        <v>111</v>
      </c>
      <c r="H7" s="238" t="s">
        <v>12</v>
      </c>
      <c r="I7" s="251" t="s">
        <v>111</v>
      </c>
      <c r="J7" s="238" t="s">
        <v>12</v>
      </c>
      <c r="K7" s="251" t="s">
        <v>111</v>
      </c>
      <c r="L7" s="238" t="s">
        <v>12</v>
      </c>
      <c r="M7" s="251" t="s">
        <v>111</v>
      </c>
      <c r="N7" s="238" t="s">
        <v>12</v>
      </c>
      <c r="O7" s="348" t="s">
        <v>111</v>
      </c>
      <c r="P7" s="238" t="s">
        <v>12</v>
      </c>
      <c r="Q7" s="546"/>
      <c r="R7" s="546"/>
      <c r="S7" s="546"/>
      <c r="T7" s="546"/>
      <c r="U7" s="565"/>
    </row>
    <row r="8" spans="1:21" ht="15.6" customHeight="1">
      <c r="A8" s="342"/>
      <c r="B8" s="252"/>
      <c r="C8" s="252"/>
      <c r="D8" s="252"/>
      <c r="E8" s="252"/>
      <c r="F8" s="252"/>
      <c r="G8" s="252"/>
      <c r="H8" s="315" t="s">
        <v>120</v>
      </c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</row>
    <row r="9" spans="1:21" ht="15.75">
      <c r="A9" s="609" t="s">
        <v>1446</v>
      </c>
      <c r="B9" s="548" t="s">
        <v>1447</v>
      </c>
      <c r="C9" s="347"/>
      <c r="D9" s="347"/>
      <c r="E9" s="347"/>
      <c r="F9" s="347"/>
      <c r="G9" s="398"/>
      <c r="H9" s="401"/>
      <c r="I9" s="398"/>
      <c r="J9" s="401"/>
      <c r="K9" s="398"/>
      <c r="L9" s="401"/>
      <c r="M9" s="398"/>
      <c r="N9" s="401"/>
      <c r="O9" s="418"/>
      <c r="P9" s="408"/>
      <c r="Q9" s="347"/>
      <c r="R9" s="347"/>
      <c r="S9" s="347"/>
      <c r="T9" s="347"/>
      <c r="U9" s="347"/>
    </row>
    <row r="10" spans="1:21" ht="15.75">
      <c r="A10" s="610"/>
      <c r="B10" s="549"/>
      <c r="C10" s="347"/>
      <c r="D10" s="347"/>
      <c r="E10" s="347"/>
      <c r="F10" s="347"/>
      <c r="G10" s="398"/>
      <c r="H10" s="401"/>
      <c r="I10" s="398"/>
      <c r="J10" s="401"/>
      <c r="K10" s="398"/>
      <c r="L10" s="401"/>
      <c r="M10" s="398"/>
      <c r="N10" s="401"/>
      <c r="O10" s="418"/>
      <c r="P10" s="408"/>
      <c r="Q10" s="347"/>
      <c r="R10" s="347"/>
      <c r="S10" s="347"/>
      <c r="T10" s="347"/>
      <c r="U10" s="347"/>
    </row>
    <row r="11" spans="1:21" ht="15.75">
      <c r="A11" s="610"/>
      <c r="B11" s="549"/>
      <c r="C11" s="347"/>
      <c r="D11" s="347"/>
      <c r="E11" s="347"/>
      <c r="F11" s="347"/>
      <c r="G11" s="398"/>
      <c r="H11" s="401"/>
      <c r="I11" s="398"/>
      <c r="J11" s="401"/>
      <c r="K11" s="398"/>
      <c r="L11" s="401"/>
      <c r="M11" s="398"/>
      <c r="N11" s="401"/>
      <c r="O11" s="418"/>
      <c r="P11" s="408"/>
      <c r="Q11" s="347"/>
      <c r="R11" s="347"/>
      <c r="S11" s="347"/>
      <c r="T11" s="347"/>
      <c r="U11" s="347"/>
    </row>
    <row r="12" spans="1:21" ht="15.75">
      <c r="A12" s="610"/>
      <c r="B12" s="549"/>
      <c r="C12" s="347"/>
      <c r="D12" s="347"/>
      <c r="E12" s="347"/>
      <c r="F12" s="347"/>
      <c r="G12" s="398"/>
      <c r="H12" s="401"/>
      <c r="I12" s="398"/>
      <c r="J12" s="401"/>
      <c r="K12" s="398"/>
      <c r="L12" s="401"/>
      <c r="M12" s="398"/>
      <c r="N12" s="401"/>
      <c r="O12" s="418"/>
      <c r="P12" s="408"/>
      <c r="Q12" s="347"/>
      <c r="R12" s="347"/>
      <c r="S12" s="347"/>
      <c r="T12" s="347"/>
      <c r="U12" s="69"/>
    </row>
    <row r="13" spans="1:21" ht="15.75">
      <c r="A13" s="610"/>
      <c r="B13" s="549"/>
      <c r="C13" s="347"/>
      <c r="D13" s="347"/>
      <c r="E13" s="347"/>
      <c r="F13" s="288"/>
      <c r="G13" s="407"/>
      <c r="H13" s="401"/>
      <c r="I13" s="407"/>
      <c r="J13" s="401"/>
      <c r="K13" s="407"/>
      <c r="L13" s="401"/>
      <c r="M13" s="407"/>
      <c r="N13" s="401"/>
      <c r="O13" s="418"/>
      <c r="P13" s="408"/>
      <c r="Q13" s="347"/>
      <c r="R13" s="347"/>
      <c r="S13" s="347"/>
      <c r="T13" s="347"/>
      <c r="U13" s="288"/>
    </row>
    <row r="14" spans="1:21" ht="15.75">
      <c r="A14" s="610"/>
      <c r="B14" s="549"/>
      <c r="C14" s="347"/>
      <c r="D14" s="347"/>
      <c r="E14" s="347"/>
      <c r="F14" s="347"/>
      <c r="G14" s="398"/>
      <c r="H14" s="401"/>
      <c r="I14" s="398"/>
      <c r="J14" s="401"/>
      <c r="K14" s="398"/>
      <c r="L14" s="401"/>
      <c r="M14" s="398"/>
      <c r="N14" s="401"/>
      <c r="O14" s="418"/>
      <c r="P14" s="408"/>
      <c r="Q14" s="347"/>
      <c r="R14" s="347"/>
      <c r="S14" s="347"/>
      <c r="T14" s="347"/>
      <c r="U14" s="347"/>
    </row>
    <row r="15" spans="1:21" ht="15.75">
      <c r="A15" s="610"/>
      <c r="B15" s="549"/>
      <c r="C15" s="347"/>
      <c r="D15" s="347"/>
      <c r="E15" s="347"/>
      <c r="F15" s="70"/>
      <c r="G15" s="398"/>
      <c r="H15" s="401"/>
      <c r="I15" s="398"/>
      <c r="J15" s="401"/>
      <c r="K15" s="398"/>
      <c r="L15" s="401"/>
      <c r="M15" s="398"/>
      <c r="N15" s="401"/>
      <c r="O15" s="418"/>
      <c r="P15" s="408"/>
      <c r="Q15" s="347"/>
      <c r="R15" s="347"/>
      <c r="S15" s="347"/>
      <c r="T15" s="347"/>
      <c r="U15" s="347"/>
    </row>
    <row r="16" spans="1:21" ht="15.75">
      <c r="A16" s="610"/>
      <c r="B16" s="549"/>
      <c r="C16" s="347"/>
      <c r="D16" s="347"/>
      <c r="E16" s="347"/>
      <c r="F16" s="347"/>
      <c r="G16" s="398"/>
      <c r="H16" s="401"/>
      <c r="I16" s="398"/>
      <c r="J16" s="401"/>
      <c r="K16" s="398"/>
      <c r="L16" s="401"/>
      <c r="M16" s="398"/>
      <c r="N16" s="401"/>
      <c r="O16" s="418"/>
      <c r="P16" s="408"/>
      <c r="Q16" s="347"/>
      <c r="R16" s="347"/>
      <c r="S16" s="347"/>
      <c r="T16" s="347"/>
      <c r="U16" s="347"/>
    </row>
    <row r="17" spans="1:21" ht="15.75">
      <c r="A17" s="610"/>
      <c r="B17" s="549"/>
      <c r="C17" s="347"/>
      <c r="D17" s="347"/>
      <c r="E17" s="347"/>
      <c r="F17" s="347"/>
      <c r="G17" s="407"/>
      <c r="H17" s="401"/>
      <c r="I17" s="407"/>
      <c r="J17" s="401"/>
      <c r="K17" s="407"/>
      <c r="L17" s="401"/>
      <c r="M17" s="407"/>
      <c r="N17" s="401"/>
      <c r="O17" s="418"/>
      <c r="P17" s="408"/>
      <c r="Q17" s="398"/>
      <c r="R17" s="398"/>
      <c r="S17" s="398"/>
      <c r="T17" s="398"/>
      <c r="U17" s="347"/>
    </row>
    <row r="18" spans="1:21" ht="15.75">
      <c r="A18" s="610"/>
      <c r="B18" s="549"/>
      <c r="C18" s="347"/>
      <c r="D18" s="347"/>
      <c r="E18" s="347"/>
      <c r="F18" s="347"/>
      <c r="G18" s="398"/>
      <c r="H18" s="401"/>
      <c r="I18" s="398"/>
      <c r="J18" s="401"/>
      <c r="K18" s="398"/>
      <c r="L18" s="401"/>
      <c r="M18" s="398"/>
      <c r="N18" s="401"/>
      <c r="O18" s="419"/>
      <c r="P18" s="420"/>
      <c r="Q18" s="347"/>
      <c r="R18" s="347"/>
      <c r="S18" s="347"/>
      <c r="T18" s="347"/>
      <c r="U18" s="347"/>
    </row>
    <row r="19" spans="1:21" ht="15.75">
      <c r="A19" s="610"/>
      <c r="B19" s="549"/>
      <c r="C19" s="347"/>
      <c r="D19" s="347"/>
      <c r="E19" s="347"/>
      <c r="F19" s="347"/>
      <c r="G19" s="398"/>
      <c r="H19" s="401"/>
      <c r="I19" s="398"/>
      <c r="J19" s="401"/>
      <c r="K19" s="398"/>
      <c r="L19" s="401"/>
      <c r="M19" s="398"/>
      <c r="N19" s="401"/>
      <c r="O19" s="419"/>
      <c r="P19" s="420"/>
      <c r="Q19" s="347"/>
      <c r="R19" s="347"/>
      <c r="S19" s="347"/>
      <c r="T19" s="347"/>
      <c r="U19" s="417"/>
    </row>
    <row r="20" spans="1:21" ht="15.75">
      <c r="A20" s="611"/>
      <c r="B20" s="550"/>
      <c r="C20" s="347"/>
      <c r="D20" s="347"/>
      <c r="E20" s="347"/>
      <c r="F20" s="347"/>
      <c r="G20" s="398"/>
      <c r="H20" s="401"/>
      <c r="I20" s="398"/>
      <c r="J20" s="401"/>
      <c r="K20" s="398"/>
      <c r="L20" s="401"/>
      <c r="M20" s="398"/>
      <c r="N20" s="401"/>
      <c r="O20" s="418"/>
      <c r="P20" s="408"/>
      <c r="Q20" s="398"/>
      <c r="R20" s="398"/>
      <c r="S20" s="398"/>
      <c r="T20" s="398"/>
      <c r="U20" s="347"/>
    </row>
    <row r="21" spans="1:21" ht="15.6" customHeight="1">
      <c r="A21" s="316" t="s">
        <v>121</v>
      </c>
      <c r="B21" s="249"/>
      <c r="C21" s="249"/>
      <c r="D21" s="249"/>
      <c r="E21" s="249"/>
      <c r="F21" s="249"/>
      <c r="G21" s="77">
        <f t="shared" ref="G21:P21" si="0">SUM(G9:G20)</f>
        <v>0</v>
      </c>
      <c r="H21" s="241">
        <f t="shared" si="0"/>
        <v>0</v>
      </c>
      <c r="I21" s="77">
        <f t="shared" si="0"/>
        <v>0</v>
      </c>
      <c r="J21" s="241">
        <f t="shared" si="0"/>
        <v>0</v>
      </c>
      <c r="K21" s="77">
        <f t="shared" si="0"/>
        <v>0</v>
      </c>
      <c r="L21" s="241">
        <f t="shared" si="0"/>
        <v>0</v>
      </c>
      <c r="M21" s="77">
        <f t="shared" si="0"/>
        <v>0</v>
      </c>
      <c r="N21" s="241">
        <f t="shared" si="0"/>
        <v>0</v>
      </c>
      <c r="O21" s="241">
        <f t="shared" si="0"/>
        <v>0</v>
      </c>
      <c r="P21" s="241">
        <f t="shared" si="0"/>
        <v>0</v>
      </c>
      <c r="Q21" s="66"/>
      <c r="R21" s="66"/>
      <c r="S21" s="66"/>
      <c r="T21" s="66"/>
      <c r="U21" s="66"/>
    </row>
  </sheetData>
  <mergeCells count="16">
    <mergeCell ref="B9:B20"/>
    <mergeCell ref="A4:U4"/>
    <mergeCell ref="A9:A20"/>
    <mergeCell ref="F5:F7"/>
    <mergeCell ref="D5:D7"/>
    <mergeCell ref="C5:C7"/>
    <mergeCell ref="B5:B7"/>
    <mergeCell ref="A5:A7"/>
    <mergeCell ref="E5:E7"/>
    <mergeCell ref="G5:N5"/>
    <mergeCell ref="Q5:Q7"/>
    <mergeCell ref="R5:R7"/>
    <mergeCell ref="S5:S7"/>
    <mergeCell ref="T5:T7"/>
    <mergeCell ref="U5:U7"/>
    <mergeCell ref="O5:P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INDICADORES DE RESULTADOS" prompt="Medidas o variables para verificar el cumplimiento de cada paso.&#10;" sqref="D5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52"/>
  <sheetViews>
    <sheetView topLeftCell="H1" workbookViewId="0">
      <pane ySplit="6" topLeftCell="A7" activePane="bottomLeft" state="frozen"/>
      <selection activeCell="R7" sqref="R7"/>
      <selection pane="bottomLeft" activeCell="B15" sqref="B15:B25"/>
    </sheetView>
  </sheetViews>
  <sheetFormatPr baseColWidth="10" defaultRowHeight="15"/>
  <cols>
    <col min="1" max="1" width="34" customWidth="1"/>
    <col min="2" max="2" width="35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ht="18.75">
      <c r="A1" s="618" t="s">
        <v>1366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</row>
    <row r="2" spans="1:21">
      <c r="A2" s="619" t="s">
        <v>1448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</row>
    <row r="3" spans="1:21" ht="13.5" customHeight="1">
      <c r="A3" s="332" t="s">
        <v>1449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</row>
    <row r="4" spans="1:21" ht="15" customHeight="1">
      <c r="A4" s="577" t="s">
        <v>100</v>
      </c>
      <c r="B4" s="577" t="s">
        <v>115</v>
      </c>
      <c r="C4" s="557" t="s">
        <v>89</v>
      </c>
      <c r="D4" s="557" t="s">
        <v>90</v>
      </c>
      <c r="E4" s="566" t="s">
        <v>409</v>
      </c>
      <c r="F4" s="557" t="s">
        <v>91</v>
      </c>
      <c r="G4" s="577" t="s">
        <v>103</v>
      </c>
      <c r="H4" s="577"/>
      <c r="I4" s="577"/>
      <c r="J4" s="577"/>
      <c r="K4" s="577"/>
      <c r="L4" s="577"/>
      <c r="M4" s="577"/>
      <c r="N4" s="577"/>
      <c r="O4" s="578" t="s">
        <v>104</v>
      </c>
      <c r="P4" s="578"/>
      <c r="Q4" s="547" t="s">
        <v>105</v>
      </c>
      <c r="R4" s="547" t="s">
        <v>106</v>
      </c>
      <c r="S4" s="547" t="s">
        <v>113</v>
      </c>
      <c r="T4" s="547" t="s">
        <v>112</v>
      </c>
      <c r="U4" s="563" t="s">
        <v>92</v>
      </c>
    </row>
    <row r="5" spans="1:21" ht="15" customHeight="1">
      <c r="A5" s="577"/>
      <c r="B5" s="577"/>
      <c r="C5" s="558"/>
      <c r="D5" s="558"/>
      <c r="E5" s="567"/>
      <c r="F5" s="558"/>
      <c r="G5" s="577" t="s">
        <v>107</v>
      </c>
      <c r="H5" s="577"/>
      <c r="I5" s="577" t="s">
        <v>108</v>
      </c>
      <c r="J5" s="577"/>
      <c r="K5" s="577" t="s">
        <v>109</v>
      </c>
      <c r="L5" s="577"/>
      <c r="M5" s="577" t="s">
        <v>110</v>
      </c>
      <c r="N5" s="577"/>
      <c r="O5" s="578"/>
      <c r="P5" s="578"/>
      <c r="Q5" s="545"/>
      <c r="R5" s="545"/>
      <c r="S5" s="545"/>
      <c r="T5" s="545"/>
      <c r="U5" s="564"/>
    </row>
    <row r="6" spans="1:21" ht="25.5">
      <c r="A6" s="577"/>
      <c r="B6" s="577"/>
      <c r="C6" s="559"/>
      <c r="D6" s="559"/>
      <c r="E6" s="568"/>
      <c r="F6" s="559"/>
      <c r="G6" s="330" t="s">
        <v>111</v>
      </c>
      <c r="H6" s="238" t="s">
        <v>12</v>
      </c>
      <c r="I6" s="330" t="s">
        <v>111</v>
      </c>
      <c r="J6" s="238" t="s">
        <v>12</v>
      </c>
      <c r="K6" s="330" t="s">
        <v>111</v>
      </c>
      <c r="L6" s="238" t="s">
        <v>12</v>
      </c>
      <c r="M6" s="330" t="s">
        <v>111</v>
      </c>
      <c r="N6" s="238" t="s">
        <v>12</v>
      </c>
      <c r="O6" s="330" t="s">
        <v>111</v>
      </c>
      <c r="P6" s="238" t="s">
        <v>12</v>
      </c>
      <c r="Q6" s="546"/>
      <c r="R6" s="546"/>
      <c r="S6" s="546"/>
      <c r="T6" s="546"/>
      <c r="U6" s="565"/>
    </row>
    <row r="7" spans="1:21" ht="15.75">
      <c r="A7" s="620" t="s">
        <v>1366</v>
      </c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2"/>
    </row>
    <row r="8" spans="1:21" ht="15.75">
      <c r="A8" s="551" t="s">
        <v>1451</v>
      </c>
      <c r="B8" s="614" t="s">
        <v>1482</v>
      </c>
      <c r="C8" s="288"/>
      <c r="D8" s="288"/>
      <c r="E8" s="327"/>
      <c r="F8" s="288"/>
      <c r="G8" s="413"/>
      <c r="H8" s="414"/>
      <c r="I8" s="288"/>
      <c r="J8" s="414"/>
      <c r="K8" s="288"/>
      <c r="L8" s="414"/>
      <c r="M8" s="288"/>
      <c r="N8" s="414"/>
      <c r="O8" s="292"/>
      <c r="P8" s="408"/>
      <c r="Q8" s="288"/>
      <c r="R8" s="288"/>
      <c r="S8" s="288"/>
      <c r="T8" s="288"/>
      <c r="U8" s="288"/>
    </row>
    <row r="9" spans="1:21" s="416" customFormat="1" ht="15.75">
      <c r="A9" s="552"/>
      <c r="B9" s="614"/>
      <c r="C9" s="288"/>
      <c r="D9" s="288"/>
      <c r="E9" s="327"/>
      <c r="F9" s="288"/>
      <c r="G9" s="413"/>
      <c r="H9" s="414"/>
      <c r="I9" s="288"/>
      <c r="J9" s="414"/>
      <c r="K9" s="288"/>
      <c r="L9" s="414"/>
      <c r="M9" s="288"/>
      <c r="N9" s="414"/>
      <c r="O9" s="292"/>
      <c r="P9" s="408"/>
      <c r="Q9" s="288"/>
      <c r="R9" s="288"/>
      <c r="S9" s="288"/>
      <c r="T9" s="288"/>
      <c r="U9" s="288"/>
    </row>
    <row r="10" spans="1:21" s="416" customFormat="1" ht="15.75">
      <c r="A10" s="552"/>
      <c r="B10" s="614"/>
      <c r="C10" s="288"/>
      <c r="D10" s="288"/>
      <c r="E10" s="327"/>
      <c r="F10" s="288"/>
      <c r="G10" s="413"/>
      <c r="H10" s="414"/>
      <c r="I10" s="288"/>
      <c r="J10" s="414"/>
      <c r="K10" s="288"/>
      <c r="L10" s="414"/>
      <c r="M10" s="288"/>
      <c r="N10" s="414"/>
      <c r="O10" s="292"/>
      <c r="P10" s="408"/>
      <c r="Q10" s="288"/>
      <c r="R10" s="288"/>
      <c r="S10" s="288"/>
      <c r="T10" s="288"/>
      <c r="U10" s="288"/>
    </row>
    <row r="11" spans="1:21" s="416" customFormat="1" ht="15.75">
      <c r="A11" s="552"/>
      <c r="B11" s="614"/>
      <c r="C11" s="288"/>
      <c r="D11" s="288"/>
      <c r="E11" s="327"/>
      <c r="F11" s="288"/>
      <c r="G11" s="413"/>
      <c r="H11" s="414"/>
      <c r="I11" s="288"/>
      <c r="J11" s="414"/>
      <c r="K11" s="288"/>
      <c r="L11" s="414"/>
      <c r="M11" s="288"/>
      <c r="N11" s="414"/>
      <c r="O11" s="292"/>
      <c r="P11" s="408"/>
      <c r="Q11" s="288"/>
      <c r="R11" s="288"/>
      <c r="S11" s="288"/>
      <c r="T11" s="288"/>
      <c r="U11" s="288"/>
    </row>
    <row r="12" spans="1:21" s="416" customFormat="1" ht="15.75">
      <c r="A12" s="552"/>
      <c r="B12" s="614"/>
      <c r="C12" s="288"/>
      <c r="D12" s="288"/>
      <c r="E12" s="327"/>
      <c r="F12" s="288"/>
      <c r="G12" s="413"/>
      <c r="H12" s="414"/>
      <c r="I12" s="288"/>
      <c r="J12" s="414"/>
      <c r="K12" s="288"/>
      <c r="L12" s="414"/>
      <c r="M12" s="288"/>
      <c r="N12" s="414"/>
      <c r="O12" s="292"/>
      <c r="P12" s="408"/>
      <c r="Q12" s="288"/>
      <c r="R12" s="288"/>
      <c r="S12" s="288"/>
      <c r="T12" s="288"/>
      <c r="U12" s="288"/>
    </row>
    <row r="13" spans="1:21" s="416" customFormat="1" ht="15.75">
      <c r="A13" s="552"/>
      <c r="B13" s="614"/>
      <c r="C13" s="288"/>
      <c r="D13" s="288"/>
      <c r="E13" s="327"/>
      <c r="F13" s="288"/>
      <c r="G13" s="413"/>
      <c r="H13" s="414"/>
      <c r="I13" s="288"/>
      <c r="J13" s="414"/>
      <c r="K13" s="288"/>
      <c r="L13" s="414"/>
      <c r="M13" s="288"/>
      <c r="N13" s="414"/>
      <c r="O13" s="292"/>
      <c r="P13" s="408"/>
      <c r="Q13" s="288"/>
      <c r="R13" s="288"/>
      <c r="S13" s="288"/>
      <c r="T13" s="288"/>
      <c r="U13" s="288"/>
    </row>
    <row r="14" spans="1:21" ht="15.75">
      <c r="A14" s="552"/>
      <c r="B14" s="614"/>
      <c r="C14" s="288"/>
      <c r="D14" s="288"/>
      <c r="E14" s="327"/>
      <c r="F14" s="288"/>
      <c r="G14" s="413"/>
      <c r="H14" s="414"/>
      <c r="I14" s="288"/>
      <c r="J14" s="414"/>
      <c r="K14" s="288"/>
      <c r="L14" s="414"/>
      <c r="M14" s="288"/>
      <c r="N14" s="414"/>
      <c r="O14" s="292"/>
      <c r="P14" s="408"/>
      <c r="Q14" s="288"/>
      <c r="R14" s="288"/>
      <c r="S14" s="288"/>
      <c r="T14" s="288"/>
      <c r="U14" s="288"/>
    </row>
    <row r="15" spans="1:21" ht="15.75">
      <c r="A15" s="552"/>
      <c r="B15" s="613" t="s">
        <v>1483</v>
      </c>
      <c r="C15" s="288"/>
      <c r="D15" s="288"/>
      <c r="E15" s="288"/>
      <c r="F15" s="288"/>
      <c r="G15" s="288"/>
      <c r="H15" s="414"/>
      <c r="I15" s="288"/>
      <c r="J15" s="414"/>
      <c r="K15" s="288"/>
      <c r="L15" s="414"/>
      <c r="M15" s="288"/>
      <c r="N15" s="414"/>
      <c r="O15" s="292"/>
      <c r="P15" s="408"/>
      <c r="Q15" s="288"/>
      <c r="R15" s="288"/>
      <c r="S15" s="288"/>
      <c r="T15" s="288"/>
      <c r="U15" s="288"/>
    </row>
    <row r="16" spans="1:21" ht="15.75">
      <c r="A16" s="552"/>
      <c r="B16" s="613"/>
      <c r="C16" s="288"/>
      <c r="D16" s="288"/>
      <c r="E16" s="288"/>
      <c r="F16" s="288"/>
      <c r="G16" s="413"/>
      <c r="H16" s="414"/>
      <c r="I16" s="288"/>
      <c r="J16" s="414"/>
      <c r="K16" s="288"/>
      <c r="L16" s="414"/>
      <c r="M16" s="288"/>
      <c r="N16" s="414"/>
      <c r="O16" s="292"/>
      <c r="P16" s="408"/>
      <c r="Q16" s="288"/>
      <c r="R16" s="288"/>
      <c r="S16" s="288"/>
      <c r="T16" s="288"/>
      <c r="U16" s="288"/>
    </row>
    <row r="17" spans="1:21" s="416" customFormat="1" ht="15.75">
      <c r="A17" s="552"/>
      <c r="B17" s="613"/>
      <c r="C17" s="288"/>
      <c r="D17" s="288"/>
      <c r="E17" s="288"/>
      <c r="F17" s="288"/>
      <c r="G17" s="413"/>
      <c r="H17" s="414"/>
      <c r="I17" s="288"/>
      <c r="J17" s="414"/>
      <c r="K17" s="288"/>
      <c r="L17" s="414"/>
      <c r="M17" s="288"/>
      <c r="N17" s="414"/>
      <c r="O17" s="292"/>
      <c r="P17" s="408"/>
      <c r="Q17" s="288"/>
      <c r="R17" s="288"/>
      <c r="S17" s="288"/>
      <c r="T17" s="288"/>
      <c r="U17" s="288"/>
    </row>
    <row r="18" spans="1:21" s="416" customFormat="1" ht="15.75">
      <c r="A18" s="552"/>
      <c r="B18" s="613"/>
      <c r="C18" s="288"/>
      <c r="D18" s="288"/>
      <c r="E18" s="288"/>
      <c r="F18" s="288"/>
      <c r="G18" s="413"/>
      <c r="H18" s="414"/>
      <c r="I18" s="288"/>
      <c r="J18" s="414"/>
      <c r="K18" s="288"/>
      <c r="L18" s="414"/>
      <c r="M18" s="288"/>
      <c r="N18" s="414"/>
      <c r="O18" s="292"/>
      <c r="P18" s="408"/>
      <c r="Q18" s="288"/>
      <c r="R18" s="288"/>
      <c r="S18" s="288"/>
      <c r="T18" s="288"/>
      <c r="U18" s="288"/>
    </row>
    <row r="19" spans="1:21" s="416" customFormat="1" ht="15.75">
      <c r="A19" s="552"/>
      <c r="B19" s="613"/>
      <c r="C19" s="288"/>
      <c r="D19" s="288"/>
      <c r="E19" s="288"/>
      <c r="F19" s="288"/>
      <c r="G19" s="413"/>
      <c r="H19" s="414"/>
      <c r="I19" s="288"/>
      <c r="J19" s="414"/>
      <c r="K19" s="288"/>
      <c r="L19" s="414"/>
      <c r="M19" s="288"/>
      <c r="N19" s="414"/>
      <c r="O19" s="292"/>
      <c r="P19" s="408"/>
      <c r="Q19" s="288"/>
      <c r="R19" s="288"/>
      <c r="S19" s="288"/>
      <c r="T19" s="288"/>
      <c r="U19" s="288"/>
    </row>
    <row r="20" spans="1:21" s="416" customFormat="1" ht="15.75">
      <c r="A20" s="552"/>
      <c r="B20" s="613"/>
      <c r="C20" s="288"/>
      <c r="D20" s="288"/>
      <c r="E20" s="288"/>
      <c r="F20" s="288"/>
      <c r="G20" s="413"/>
      <c r="H20" s="414"/>
      <c r="I20" s="288"/>
      <c r="J20" s="414"/>
      <c r="K20" s="288"/>
      <c r="L20" s="414"/>
      <c r="M20" s="288"/>
      <c r="N20" s="414"/>
      <c r="O20" s="292"/>
      <c r="P20" s="408"/>
      <c r="Q20" s="288"/>
      <c r="R20" s="288"/>
      <c r="S20" s="288"/>
      <c r="T20" s="288"/>
      <c r="U20" s="288"/>
    </row>
    <row r="21" spans="1:21" s="416" customFormat="1" ht="15.75">
      <c r="A21" s="552"/>
      <c r="B21" s="613"/>
      <c r="C21" s="288"/>
      <c r="D21" s="288"/>
      <c r="E21" s="288"/>
      <c r="F21" s="288"/>
      <c r="G21" s="413"/>
      <c r="H21" s="414"/>
      <c r="I21" s="288"/>
      <c r="J21" s="414"/>
      <c r="K21" s="288"/>
      <c r="L21" s="414"/>
      <c r="M21" s="288"/>
      <c r="N21" s="414"/>
      <c r="O21" s="292"/>
      <c r="P21" s="408"/>
      <c r="Q21" s="288"/>
      <c r="R21" s="288"/>
      <c r="S21" s="288"/>
      <c r="T21" s="288"/>
      <c r="U21" s="288"/>
    </row>
    <row r="22" spans="1:21" ht="15.75">
      <c r="A22" s="552"/>
      <c r="B22" s="613"/>
      <c r="C22" s="288"/>
      <c r="D22" s="288"/>
      <c r="E22" s="288"/>
      <c r="F22" s="288"/>
      <c r="G22" s="288"/>
      <c r="H22" s="414"/>
      <c r="I22" s="288"/>
      <c r="J22" s="414"/>
      <c r="K22" s="288"/>
      <c r="L22" s="414"/>
      <c r="M22" s="288"/>
      <c r="N22" s="414"/>
      <c r="O22" s="292"/>
      <c r="P22" s="408"/>
      <c r="Q22" s="288"/>
      <c r="R22" s="288"/>
      <c r="S22" s="288"/>
      <c r="T22" s="288"/>
      <c r="U22" s="409"/>
    </row>
    <row r="23" spans="1:21" ht="15.75">
      <c r="A23" s="552"/>
      <c r="B23" s="613"/>
      <c r="C23" s="288"/>
      <c r="D23" s="288"/>
      <c r="E23" s="288"/>
      <c r="F23" s="288"/>
      <c r="G23" s="288"/>
      <c r="H23" s="414"/>
      <c r="I23" s="288"/>
      <c r="J23" s="414"/>
      <c r="K23" s="288"/>
      <c r="L23" s="414"/>
      <c r="M23" s="288"/>
      <c r="N23" s="414"/>
      <c r="O23" s="292"/>
      <c r="P23" s="408"/>
      <c r="Q23" s="288"/>
      <c r="R23" s="288"/>
      <c r="S23" s="288"/>
      <c r="T23" s="288"/>
      <c r="U23" s="409"/>
    </row>
    <row r="24" spans="1:21" ht="15.75">
      <c r="A24" s="552"/>
      <c r="B24" s="613"/>
      <c r="C24" s="288"/>
      <c r="D24" s="288"/>
      <c r="E24" s="288"/>
      <c r="F24" s="288"/>
      <c r="G24" s="288"/>
      <c r="H24" s="414"/>
      <c r="I24" s="288"/>
      <c r="J24" s="414"/>
      <c r="K24" s="288"/>
      <c r="L24" s="414"/>
      <c r="M24" s="288"/>
      <c r="N24" s="414"/>
      <c r="O24" s="292"/>
      <c r="P24" s="408"/>
      <c r="Q24" s="288"/>
      <c r="R24" s="288"/>
      <c r="S24" s="288"/>
      <c r="T24" s="288"/>
      <c r="U24" s="409"/>
    </row>
    <row r="25" spans="1:21" ht="15.75">
      <c r="A25" s="552"/>
      <c r="B25" s="613"/>
      <c r="C25" s="288"/>
      <c r="D25" s="288"/>
      <c r="E25" s="288"/>
      <c r="F25" s="288"/>
      <c r="G25" s="288"/>
      <c r="H25" s="414"/>
      <c r="I25" s="288"/>
      <c r="J25" s="414"/>
      <c r="K25" s="288"/>
      <c r="L25" s="414"/>
      <c r="M25" s="288"/>
      <c r="N25" s="414"/>
      <c r="O25" s="292"/>
      <c r="P25" s="408"/>
      <c r="Q25" s="288"/>
      <c r="R25" s="288"/>
      <c r="S25" s="288"/>
      <c r="T25" s="288"/>
      <c r="U25" s="409"/>
    </row>
    <row r="26" spans="1:21" ht="15.75">
      <c r="A26" s="552"/>
      <c r="B26" s="613" t="s">
        <v>1484</v>
      </c>
      <c r="C26" s="288"/>
      <c r="D26" s="288"/>
      <c r="E26" s="288"/>
      <c r="F26" s="288"/>
      <c r="G26" s="288"/>
      <c r="H26" s="414"/>
      <c r="I26" s="288"/>
      <c r="J26" s="414"/>
      <c r="K26" s="288"/>
      <c r="L26" s="414"/>
      <c r="M26" s="288"/>
      <c r="N26" s="414"/>
      <c r="O26" s="292"/>
      <c r="P26" s="408"/>
      <c r="Q26" s="288"/>
      <c r="R26" s="288"/>
      <c r="S26" s="288"/>
      <c r="T26" s="288"/>
      <c r="U26" s="409"/>
    </row>
    <row r="27" spans="1:21" ht="15.75">
      <c r="A27" s="552"/>
      <c r="B27" s="613"/>
      <c r="C27" s="422"/>
      <c r="D27" s="331"/>
      <c r="E27" s="331"/>
      <c r="F27" s="331"/>
      <c r="G27" s="288"/>
      <c r="H27" s="414"/>
      <c r="I27" s="288"/>
      <c r="J27" s="414"/>
      <c r="K27" s="288"/>
      <c r="L27" s="414"/>
      <c r="M27" s="288"/>
      <c r="N27" s="414"/>
      <c r="O27" s="292"/>
      <c r="P27" s="408"/>
      <c r="Q27" s="288"/>
      <c r="R27" s="288"/>
      <c r="S27" s="288"/>
      <c r="T27" s="288"/>
      <c r="U27" s="409"/>
    </row>
    <row r="28" spans="1:21" s="416" customFormat="1" ht="15.75">
      <c r="A28" s="552"/>
      <c r="B28" s="613"/>
      <c r="C28" s="422"/>
      <c r="D28" s="331"/>
      <c r="E28" s="331"/>
      <c r="F28" s="331"/>
      <c r="G28" s="288"/>
      <c r="H28" s="414"/>
      <c r="I28" s="288"/>
      <c r="J28" s="414"/>
      <c r="K28" s="288"/>
      <c r="L28" s="414"/>
      <c r="M28" s="288"/>
      <c r="N28" s="414"/>
      <c r="O28" s="292"/>
      <c r="P28" s="408"/>
      <c r="Q28" s="288"/>
      <c r="R28" s="288"/>
      <c r="S28" s="288"/>
      <c r="T28" s="288"/>
      <c r="U28" s="409"/>
    </row>
    <row r="29" spans="1:21" s="416" customFormat="1" ht="15.75">
      <c r="A29" s="552"/>
      <c r="B29" s="613"/>
      <c r="C29" s="422"/>
      <c r="D29" s="331"/>
      <c r="E29" s="331"/>
      <c r="F29" s="331"/>
      <c r="G29" s="288"/>
      <c r="H29" s="414"/>
      <c r="I29" s="288"/>
      <c r="J29" s="414"/>
      <c r="K29" s="288"/>
      <c r="L29" s="414"/>
      <c r="M29" s="288"/>
      <c r="N29" s="414"/>
      <c r="O29" s="292"/>
      <c r="P29" s="408"/>
      <c r="Q29" s="288"/>
      <c r="R29" s="288"/>
      <c r="S29" s="288"/>
      <c r="T29" s="288"/>
      <c r="U29" s="409"/>
    </row>
    <row r="30" spans="1:21" ht="15.75">
      <c r="A30" s="552"/>
      <c r="B30" s="613"/>
      <c r="C30" s="422"/>
      <c r="D30" s="331"/>
      <c r="E30" s="326"/>
      <c r="F30" s="331"/>
      <c r="G30" s="288"/>
      <c r="H30" s="414"/>
      <c r="I30" s="288"/>
      <c r="J30" s="414"/>
      <c r="K30" s="288"/>
      <c r="L30" s="414"/>
      <c r="M30" s="288"/>
      <c r="N30" s="414"/>
      <c r="O30" s="292"/>
      <c r="P30" s="408"/>
      <c r="Q30" s="288"/>
      <c r="R30" s="288"/>
      <c r="S30" s="288"/>
      <c r="T30" s="288"/>
      <c r="U30" s="409"/>
    </row>
    <row r="31" spans="1:21" s="416" customFormat="1" ht="15.75">
      <c r="A31" s="552"/>
      <c r="B31" s="613"/>
      <c r="C31" s="422"/>
      <c r="D31" s="331"/>
      <c r="E31" s="326"/>
      <c r="F31" s="331"/>
      <c r="G31" s="288"/>
      <c r="H31" s="414"/>
      <c r="I31" s="288"/>
      <c r="J31" s="414"/>
      <c r="K31" s="288"/>
      <c r="L31" s="414"/>
      <c r="M31" s="288"/>
      <c r="N31" s="414"/>
      <c r="O31" s="292"/>
      <c r="P31" s="408"/>
      <c r="Q31" s="288"/>
      <c r="R31" s="288"/>
      <c r="S31" s="288"/>
      <c r="T31" s="288"/>
      <c r="U31" s="409"/>
    </row>
    <row r="32" spans="1:21" ht="15.75">
      <c r="A32" s="623" t="s">
        <v>1450</v>
      </c>
      <c r="B32" s="612" t="s">
        <v>1480</v>
      </c>
      <c r="C32" s="423"/>
      <c r="D32" s="288"/>
      <c r="E32" s="288"/>
      <c r="F32" s="288"/>
      <c r="G32" s="413"/>
      <c r="H32" s="414"/>
      <c r="I32" s="288"/>
      <c r="J32" s="414"/>
      <c r="K32" s="288"/>
      <c r="L32" s="414"/>
      <c r="M32" s="288"/>
      <c r="N32" s="414"/>
      <c r="O32" s="292"/>
      <c r="P32" s="408"/>
      <c r="Q32" s="288"/>
      <c r="R32" s="288"/>
      <c r="S32" s="288"/>
      <c r="T32" s="288"/>
      <c r="U32" s="288"/>
    </row>
    <row r="33" spans="1:21" s="416" customFormat="1" ht="15.75">
      <c r="A33" s="623"/>
      <c r="B33" s="612"/>
      <c r="C33" s="423"/>
      <c r="D33" s="288"/>
      <c r="E33" s="288"/>
      <c r="F33" s="288"/>
      <c r="G33" s="413"/>
      <c r="H33" s="414"/>
      <c r="I33" s="288"/>
      <c r="J33" s="414"/>
      <c r="K33" s="288"/>
      <c r="L33" s="414"/>
      <c r="M33" s="288"/>
      <c r="N33" s="414"/>
      <c r="O33" s="292"/>
      <c r="P33" s="408"/>
      <c r="Q33" s="288"/>
      <c r="R33" s="288"/>
      <c r="S33" s="288"/>
      <c r="T33" s="288"/>
      <c r="U33" s="288"/>
    </row>
    <row r="34" spans="1:21" s="416" customFormat="1" ht="15.75">
      <c r="A34" s="623"/>
      <c r="B34" s="612"/>
      <c r="C34" s="432"/>
      <c r="D34" s="288"/>
      <c r="E34" s="288"/>
      <c r="F34" s="288"/>
      <c r="G34" s="413"/>
      <c r="H34" s="414"/>
      <c r="I34" s="288"/>
      <c r="J34" s="414"/>
      <c r="K34" s="288"/>
      <c r="L34" s="414"/>
      <c r="M34" s="288"/>
      <c r="N34" s="414"/>
      <c r="O34" s="292"/>
      <c r="P34" s="408"/>
      <c r="Q34" s="288"/>
      <c r="R34" s="288"/>
      <c r="S34" s="288"/>
      <c r="T34" s="288"/>
      <c r="U34" s="288"/>
    </row>
    <row r="35" spans="1:21" s="416" customFormat="1" ht="15.75">
      <c r="A35" s="623"/>
      <c r="B35" s="612"/>
      <c r="C35" s="432"/>
      <c r="D35" s="288"/>
      <c r="E35" s="288"/>
      <c r="F35" s="288"/>
      <c r="G35" s="413"/>
      <c r="H35" s="414"/>
      <c r="I35" s="288"/>
      <c r="J35" s="414"/>
      <c r="K35" s="288"/>
      <c r="L35" s="414"/>
      <c r="M35" s="288"/>
      <c r="N35" s="414"/>
      <c r="O35" s="292"/>
      <c r="P35" s="408"/>
      <c r="Q35" s="288"/>
      <c r="R35" s="288"/>
      <c r="S35" s="288"/>
      <c r="T35" s="288"/>
      <c r="U35" s="288"/>
    </row>
    <row r="36" spans="1:21" s="416" customFormat="1" ht="15.75">
      <c r="A36" s="623"/>
      <c r="B36" s="612"/>
      <c r="C36" s="423"/>
      <c r="D36" s="288"/>
      <c r="E36" s="288"/>
      <c r="F36" s="288"/>
      <c r="G36" s="413"/>
      <c r="H36" s="414"/>
      <c r="I36" s="288"/>
      <c r="J36" s="414"/>
      <c r="K36" s="288"/>
      <c r="L36" s="414"/>
      <c r="M36" s="288"/>
      <c r="N36" s="414"/>
      <c r="O36" s="292"/>
      <c r="P36" s="408"/>
      <c r="Q36" s="288"/>
      <c r="R36" s="288"/>
      <c r="S36" s="288"/>
      <c r="T36" s="288"/>
      <c r="U36" s="288"/>
    </row>
    <row r="37" spans="1:21" s="416" customFormat="1" ht="15.75">
      <c r="A37" s="623"/>
      <c r="B37" s="612"/>
      <c r="C37" s="432"/>
      <c r="D37" s="288"/>
      <c r="E37" s="288"/>
      <c r="F37" s="288"/>
      <c r="G37" s="413"/>
      <c r="H37" s="414"/>
      <c r="I37" s="288"/>
      <c r="J37" s="414"/>
      <c r="K37" s="288"/>
      <c r="L37" s="414"/>
      <c r="M37" s="288"/>
      <c r="N37" s="414"/>
      <c r="O37" s="292"/>
      <c r="P37" s="408"/>
      <c r="Q37" s="288"/>
      <c r="R37" s="288"/>
      <c r="S37" s="288"/>
      <c r="T37" s="288"/>
      <c r="U37" s="288"/>
    </row>
    <row r="38" spans="1:21" s="416" customFormat="1" ht="15.75">
      <c r="A38" s="623"/>
      <c r="B38" s="612"/>
      <c r="C38" s="432"/>
      <c r="D38" s="288"/>
      <c r="E38" s="288"/>
      <c r="F38" s="288"/>
      <c r="G38" s="413"/>
      <c r="H38" s="414"/>
      <c r="I38" s="288"/>
      <c r="J38" s="414"/>
      <c r="K38" s="288"/>
      <c r="L38" s="414"/>
      <c r="M38" s="288"/>
      <c r="N38" s="414"/>
      <c r="O38" s="292"/>
      <c r="P38" s="408"/>
      <c r="Q38" s="288"/>
      <c r="R38" s="288"/>
      <c r="S38" s="288"/>
      <c r="T38" s="288"/>
      <c r="U38" s="288"/>
    </row>
    <row r="39" spans="1:21" s="416" customFormat="1" ht="15.75">
      <c r="A39" s="623"/>
      <c r="B39" s="612"/>
      <c r="C39" s="432"/>
      <c r="D39" s="288"/>
      <c r="E39" s="288"/>
      <c r="F39" s="288"/>
      <c r="G39" s="413"/>
      <c r="H39" s="414"/>
      <c r="I39" s="288"/>
      <c r="J39" s="414"/>
      <c r="K39" s="288"/>
      <c r="L39" s="414"/>
      <c r="M39" s="288"/>
      <c r="N39" s="414"/>
      <c r="O39" s="292"/>
      <c r="P39" s="408"/>
      <c r="Q39" s="288"/>
      <c r="R39" s="288"/>
      <c r="S39" s="288"/>
      <c r="T39" s="288"/>
      <c r="U39" s="288"/>
    </row>
    <row r="40" spans="1:21" s="416" customFormat="1" ht="15.75">
      <c r="A40" s="623"/>
      <c r="B40" s="612"/>
      <c r="C40" s="423"/>
      <c r="D40" s="288"/>
      <c r="E40" s="288"/>
      <c r="F40" s="288"/>
      <c r="G40" s="413"/>
      <c r="H40" s="414"/>
      <c r="I40" s="288"/>
      <c r="J40" s="414"/>
      <c r="K40" s="288"/>
      <c r="L40" s="414"/>
      <c r="M40" s="288"/>
      <c r="N40" s="414"/>
      <c r="O40" s="292"/>
      <c r="P40" s="408"/>
      <c r="Q40" s="288"/>
      <c r="R40" s="288"/>
      <c r="S40" s="288"/>
      <c r="T40" s="288"/>
      <c r="U40" s="288"/>
    </row>
    <row r="41" spans="1:21" s="416" customFormat="1" ht="15.75">
      <c r="A41" s="623"/>
      <c r="B41" s="612"/>
      <c r="C41" s="423"/>
      <c r="D41" s="288"/>
      <c r="E41" s="288"/>
      <c r="F41" s="288"/>
      <c r="G41" s="413"/>
      <c r="H41" s="414"/>
      <c r="I41" s="288"/>
      <c r="J41" s="414"/>
      <c r="K41" s="288"/>
      <c r="L41" s="414"/>
      <c r="M41" s="288"/>
      <c r="N41" s="414"/>
      <c r="O41" s="292"/>
      <c r="P41" s="408"/>
      <c r="Q41" s="288"/>
      <c r="R41" s="288"/>
      <c r="S41" s="288"/>
      <c r="T41" s="288"/>
      <c r="U41" s="288"/>
    </row>
    <row r="42" spans="1:21" s="416" customFormat="1" ht="15.75">
      <c r="A42" s="623"/>
      <c r="B42" s="612"/>
      <c r="C42" s="423"/>
      <c r="D42" s="288"/>
      <c r="E42" s="288"/>
      <c r="F42" s="288"/>
      <c r="G42" s="413"/>
      <c r="H42" s="414"/>
      <c r="I42" s="288"/>
      <c r="J42" s="414"/>
      <c r="K42" s="288"/>
      <c r="L42" s="414"/>
      <c r="M42" s="288"/>
      <c r="N42" s="414"/>
      <c r="O42" s="292"/>
      <c r="P42" s="408"/>
      <c r="Q42" s="288"/>
      <c r="R42" s="288"/>
      <c r="S42" s="288"/>
      <c r="T42" s="288"/>
      <c r="U42" s="288"/>
    </row>
    <row r="43" spans="1:21" s="416" customFormat="1" ht="15.75">
      <c r="A43" s="623"/>
      <c r="B43" s="612" t="s">
        <v>1481</v>
      </c>
      <c r="C43" s="423"/>
      <c r="D43" s="288"/>
      <c r="E43" s="288"/>
      <c r="F43" s="288"/>
      <c r="G43" s="413"/>
      <c r="H43" s="414"/>
      <c r="I43" s="288"/>
      <c r="J43" s="414"/>
      <c r="K43" s="288"/>
      <c r="L43" s="414"/>
      <c r="M43" s="288"/>
      <c r="N43" s="414"/>
      <c r="O43" s="292"/>
      <c r="P43" s="408"/>
      <c r="Q43" s="288"/>
      <c r="R43" s="288"/>
      <c r="S43" s="288"/>
      <c r="T43" s="288"/>
      <c r="U43" s="288"/>
    </row>
    <row r="44" spans="1:21" s="416" customFormat="1" ht="15.75">
      <c r="A44" s="623"/>
      <c r="B44" s="612"/>
      <c r="C44" s="423"/>
      <c r="D44" s="288"/>
      <c r="E44" s="288"/>
      <c r="F44" s="288"/>
      <c r="G44" s="413"/>
      <c r="H44" s="414"/>
      <c r="I44" s="288"/>
      <c r="J44" s="414"/>
      <c r="K44" s="288"/>
      <c r="L44" s="414"/>
      <c r="M44" s="288"/>
      <c r="N44" s="414"/>
      <c r="O44" s="292"/>
      <c r="P44" s="408"/>
      <c r="Q44" s="288"/>
      <c r="R44" s="288"/>
      <c r="S44" s="288"/>
      <c r="T44" s="288"/>
      <c r="U44" s="288"/>
    </row>
    <row r="45" spans="1:21" s="416" customFormat="1" ht="15.75">
      <c r="A45" s="623"/>
      <c r="B45" s="612"/>
      <c r="C45" s="432"/>
      <c r="D45" s="288"/>
      <c r="E45" s="288"/>
      <c r="F45" s="288"/>
      <c r="G45" s="413"/>
      <c r="H45" s="414"/>
      <c r="I45" s="288"/>
      <c r="J45" s="414"/>
      <c r="K45" s="288"/>
      <c r="L45" s="414"/>
      <c r="M45" s="288"/>
      <c r="N45" s="414"/>
      <c r="O45" s="292"/>
      <c r="P45" s="408"/>
      <c r="Q45" s="288"/>
      <c r="R45" s="288"/>
      <c r="S45" s="288"/>
      <c r="T45" s="288"/>
      <c r="U45" s="288"/>
    </row>
    <row r="46" spans="1:21" s="416" customFormat="1" ht="15.75">
      <c r="A46" s="623"/>
      <c r="B46" s="612"/>
      <c r="C46" s="432"/>
      <c r="D46" s="288"/>
      <c r="E46" s="288"/>
      <c r="F46" s="288"/>
      <c r="G46" s="413"/>
      <c r="H46" s="414"/>
      <c r="I46" s="288"/>
      <c r="J46" s="414"/>
      <c r="K46" s="288"/>
      <c r="L46" s="414"/>
      <c r="M46" s="288"/>
      <c r="N46" s="414"/>
      <c r="O46" s="292"/>
      <c r="P46" s="408"/>
      <c r="Q46" s="288"/>
      <c r="R46" s="288"/>
      <c r="S46" s="288"/>
      <c r="T46" s="288"/>
      <c r="U46" s="288"/>
    </row>
    <row r="47" spans="1:21" s="416" customFormat="1" ht="15.75">
      <c r="A47" s="623"/>
      <c r="B47" s="612"/>
      <c r="C47" s="432"/>
      <c r="D47" s="288"/>
      <c r="E47" s="288"/>
      <c r="F47" s="288"/>
      <c r="G47" s="413"/>
      <c r="H47" s="414"/>
      <c r="I47" s="288"/>
      <c r="J47" s="414"/>
      <c r="K47" s="288"/>
      <c r="L47" s="414"/>
      <c r="M47" s="288"/>
      <c r="N47" s="414"/>
      <c r="O47" s="292"/>
      <c r="P47" s="408"/>
      <c r="Q47" s="288"/>
      <c r="R47" s="288"/>
      <c r="S47" s="288"/>
      <c r="T47" s="288"/>
      <c r="U47" s="288"/>
    </row>
    <row r="48" spans="1:21" s="416" customFormat="1" ht="15.75">
      <c r="A48" s="623"/>
      <c r="B48" s="612"/>
      <c r="C48" s="423"/>
      <c r="D48" s="288"/>
      <c r="E48" s="288"/>
      <c r="F48" s="288"/>
      <c r="G48" s="413"/>
      <c r="H48" s="414"/>
      <c r="I48" s="288"/>
      <c r="J48" s="414"/>
      <c r="K48" s="288"/>
      <c r="L48" s="414"/>
      <c r="M48" s="288"/>
      <c r="N48" s="414"/>
      <c r="O48" s="292"/>
      <c r="P48" s="408"/>
      <c r="Q48" s="288"/>
      <c r="R48" s="288"/>
      <c r="S48" s="288"/>
      <c r="T48" s="288"/>
      <c r="U48" s="288"/>
    </row>
    <row r="49" spans="1:21" s="416" customFormat="1" ht="15.75">
      <c r="A49" s="623"/>
      <c r="B49" s="612"/>
      <c r="C49" s="423"/>
      <c r="D49" s="288"/>
      <c r="E49" s="288"/>
      <c r="F49" s="288"/>
      <c r="G49" s="413"/>
      <c r="H49" s="414"/>
      <c r="I49" s="288"/>
      <c r="J49" s="414"/>
      <c r="K49" s="288"/>
      <c r="L49" s="414"/>
      <c r="M49" s="288"/>
      <c r="N49" s="414"/>
      <c r="O49" s="292"/>
      <c r="P49" s="408"/>
      <c r="Q49" s="288"/>
      <c r="R49" s="288"/>
      <c r="S49" s="288"/>
      <c r="T49" s="288"/>
      <c r="U49" s="288"/>
    </row>
    <row r="50" spans="1:21" s="416" customFormat="1" ht="15.75">
      <c r="A50" s="623"/>
      <c r="B50" s="612"/>
      <c r="C50" s="423"/>
      <c r="D50" s="288"/>
      <c r="E50" s="288"/>
      <c r="F50" s="288"/>
      <c r="G50" s="413"/>
      <c r="H50" s="414"/>
      <c r="I50" s="288"/>
      <c r="J50" s="414"/>
      <c r="K50" s="288"/>
      <c r="L50" s="414"/>
      <c r="M50" s="288"/>
      <c r="N50" s="414"/>
      <c r="O50" s="292"/>
      <c r="P50" s="408"/>
      <c r="Q50" s="288"/>
      <c r="R50" s="288"/>
      <c r="S50" s="288"/>
      <c r="T50" s="288"/>
      <c r="U50" s="288"/>
    </row>
    <row r="51" spans="1:21" ht="15.75">
      <c r="A51" s="623"/>
      <c r="B51" s="612"/>
      <c r="C51" s="423"/>
      <c r="D51" s="288"/>
      <c r="E51" s="288"/>
      <c r="F51" s="288"/>
      <c r="G51" s="413"/>
      <c r="H51" s="414"/>
      <c r="I51" s="288"/>
      <c r="J51" s="414"/>
      <c r="K51" s="288"/>
      <c r="L51" s="414"/>
      <c r="M51" s="288"/>
      <c r="N51" s="414"/>
      <c r="O51" s="292"/>
      <c r="P51" s="408"/>
      <c r="Q51" s="288"/>
      <c r="R51" s="288"/>
      <c r="S51" s="288"/>
      <c r="T51" s="288"/>
      <c r="U51" s="288"/>
    </row>
    <row r="52" spans="1:21" ht="15.75">
      <c r="A52" s="615" t="s">
        <v>1367</v>
      </c>
      <c r="B52" s="616"/>
      <c r="C52" s="616"/>
      <c r="D52" s="616"/>
      <c r="E52" s="616"/>
      <c r="F52" s="617"/>
      <c r="G52" s="275">
        <f t="shared" ref="G52:P52" si="0">SUM(G32:G51)</f>
        <v>0</v>
      </c>
      <c r="H52" s="239">
        <f t="shared" si="0"/>
        <v>0</v>
      </c>
      <c r="I52" s="275">
        <f t="shared" si="0"/>
        <v>0</v>
      </c>
      <c r="J52" s="239">
        <f t="shared" si="0"/>
        <v>0</v>
      </c>
      <c r="K52" s="275">
        <f t="shared" si="0"/>
        <v>0</v>
      </c>
      <c r="L52" s="239">
        <f t="shared" si="0"/>
        <v>0</v>
      </c>
      <c r="M52" s="275">
        <f t="shared" si="0"/>
        <v>0</v>
      </c>
      <c r="N52" s="239">
        <f t="shared" si="0"/>
        <v>0</v>
      </c>
      <c r="O52" s="239">
        <f t="shared" si="0"/>
        <v>0</v>
      </c>
      <c r="P52" s="239">
        <f t="shared" si="0"/>
        <v>0</v>
      </c>
      <c r="Q52" s="275"/>
      <c r="R52" s="275"/>
      <c r="S52" s="275"/>
      <c r="T52" s="275"/>
      <c r="U52" s="289"/>
    </row>
  </sheetData>
  <mergeCells count="28">
    <mergeCell ref="A4:A6"/>
    <mergeCell ref="A8:A31"/>
    <mergeCell ref="B26:B31"/>
    <mergeCell ref="A52:F52"/>
    <mergeCell ref="A1:U1"/>
    <mergeCell ref="A2:U2"/>
    <mergeCell ref="A7:U7"/>
    <mergeCell ref="A32:A51"/>
    <mergeCell ref="T4:T6"/>
    <mergeCell ref="U4:U6"/>
    <mergeCell ref="G5:H5"/>
    <mergeCell ref="I5:J5"/>
    <mergeCell ref="K5:L5"/>
    <mergeCell ref="M5:N5"/>
    <mergeCell ref="G4:N4"/>
    <mergeCell ref="O4:P5"/>
    <mergeCell ref="S4:S6"/>
    <mergeCell ref="R4:R6"/>
    <mergeCell ref="B15:B25"/>
    <mergeCell ref="B8:B14"/>
    <mergeCell ref="B32:B42"/>
    <mergeCell ref="Q4:Q6"/>
    <mergeCell ref="B43:B51"/>
    <mergeCell ref="F4:F6"/>
    <mergeCell ref="B4:B6"/>
    <mergeCell ref="C4:C6"/>
    <mergeCell ref="D4:D6"/>
    <mergeCell ref="E4:E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&#10;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A28"/>
  <sheetViews>
    <sheetView topLeftCell="H1" workbookViewId="0">
      <pane ySplit="8" topLeftCell="A9" activePane="bottomLeft" state="frozen"/>
      <selection activeCell="K7" sqref="K7"/>
      <selection pane="bottomLeft" activeCell="D10" sqref="D10"/>
    </sheetView>
  </sheetViews>
  <sheetFormatPr baseColWidth="10" defaultRowHeight="15"/>
  <cols>
    <col min="1" max="1" width="35.7109375" customWidth="1"/>
    <col min="2" max="2" width="35.85546875" customWidth="1"/>
    <col min="3" max="6" width="27.42578125" customWidth="1"/>
    <col min="7" max="7" width="15.28515625" customWidth="1"/>
    <col min="8" max="8" width="11.5703125" style="240"/>
    <col min="9" max="9" width="15.28515625" customWidth="1"/>
    <col min="10" max="10" width="18.85546875" style="240" customWidth="1"/>
    <col min="12" max="12" width="11.5703125" style="240"/>
    <col min="14" max="14" width="11.5703125" style="240"/>
    <col min="15" max="15" width="15.28515625" customWidth="1"/>
    <col min="16" max="16" width="18.28515625" style="240" customWidth="1"/>
    <col min="17" max="17" width="14.140625" hidden="1" customWidth="1"/>
    <col min="18" max="20" width="14.140625" customWidth="1"/>
    <col min="21" max="21" width="17" customWidth="1"/>
  </cols>
  <sheetData>
    <row r="1" spans="1:27" ht="24.75" customHeight="1">
      <c r="E1" s="625" t="s">
        <v>1377</v>
      </c>
      <c r="F1" s="625"/>
      <c r="G1" s="625"/>
      <c r="H1" s="625"/>
      <c r="I1" s="625"/>
      <c r="J1" s="625"/>
      <c r="K1" s="625"/>
      <c r="L1" s="625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</row>
    <row r="2" spans="1:27" ht="18.75">
      <c r="A2" s="337" t="s">
        <v>1376</v>
      </c>
      <c r="G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</row>
    <row r="3" spans="1:27" s="416" customFormat="1" ht="18.75">
      <c r="A3" s="337" t="s">
        <v>1452</v>
      </c>
      <c r="G3" s="301"/>
      <c r="H3" s="240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</row>
    <row r="4" spans="1:27" s="416" customFormat="1" ht="18.75">
      <c r="A4" s="337" t="s">
        <v>1453</v>
      </c>
      <c r="G4" s="301"/>
      <c r="H4" s="240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</row>
    <row r="5" spans="1:27" ht="18.75" customHeight="1">
      <c r="A5" s="608" t="s">
        <v>1454</v>
      </c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</row>
    <row r="6" spans="1:27" ht="15" customHeight="1">
      <c r="A6" s="577" t="s">
        <v>100</v>
      </c>
      <c r="B6" s="547" t="s">
        <v>115</v>
      </c>
      <c r="C6" s="557" t="s">
        <v>89</v>
      </c>
      <c r="D6" s="557" t="s">
        <v>90</v>
      </c>
      <c r="E6" s="566" t="s">
        <v>409</v>
      </c>
      <c r="F6" s="557" t="s">
        <v>91</v>
      </c>
      <c r="G6" s="577" t="s">
        <v>103</v>
      </c>
      <c r="H6" s="577"/>
      <c r="I6" s="577"/>
      <c r="J6" s="577"/>
      <c r="K6" s="577"/>
      <c r="L6" s="577"/>
      <c r="M6" s="577"/>
      <c r="N6" s="577"/>
      <c r="O6" s="578" t="s">
        <v>104</v>
      </c>
      <c r="P6" s="578"/>
      <c r="Q6" s="547" t="s">
        <v>105</v>
      </c>
      <c r="R6" s="547" t="s">
        <v>106</v>
      </c>
      <c r="S6" s="547" t="s">
        <v>113</v>
      </c>
      <c r="T6" s="547" t="s">
        <v>112</v>
      </c>
      <c r="U6" s="563" t="s">
        <v>92</v>
      </c>
    </row>
    <row r="7" spans="1:27" ht="15" customHeight="1">
      <c r="A7" s="577"/>
      <c r="B7" s="545"/>
      <c r="C7" s="558"/>
      <c r="D7" s="558"/>
      <c r="E7" s="567"/>
      <c r="F7" s="558"/>
      <c r="G7" s="577" t="s">
        <v>107</v>
      </c>
      <c r="H7" s="577"/>
      <c r="I7" s="577" t="s">
        <v>108</v>
      </c>
      <c r="J7" s="577"/>
      <c r="K7" s="577" t="s">
        <v>109</v>
      </c>
      <c r="L7" s="577"/>
      <c r="M7" s="577" t="s">
        <v>110</v>
      </c>
      <c r="N7" s="577"/>
      <c r="O7" s="578"/>
      <c r="P7" s="578"/>
      <c r="Q7" s="545"/>
      <c r="R7" s="545"/>
      <c r="S7" s="545"/>
      <c r="T7" s="545"/>
      <c r="U7" s="564"/>
    </row>
    <row r="8" spans="1:27" ht="25.5">
      <c r="A8" s="577"/>
      <c r="B8" s="546"/>
      <c r="C8" s="559"/>
      <c r="D8" s="559"/>
      <c r="E8" s="568"/>
      <c r="F8" s="559"/>
      <c r="G8" s="78" t="s">
        <v>111</v>
      </c>
      <c r="H8" s="238" t="s">
        <v>12</v>
      </c>
      <c r="I8" s="78" t="s">
        <v>111</v>
      </c>
      <c r="J8" s="238" t="s">
        <v>12</v>
      </c>
      <c r="K8" s="78" t="s">
        <v>111</v>
      </c>
      <c r="L8" s="238" t="s">
        <v>12</v>
      </c>
      <c r="M8" s="78" t="s">
        <v>111</v>
      </c>
      <c r="N8" s="238" t="s">
        <v>12</v>
      </c>
      <c r="O8" s="78" t="s">
        <v>111</v>
      </c>
      <c r="P8" s="238" t="s">
        <v>12</v>
      </c>
      <c r="Q8" s="546"/>
      <c r="R8" s="546"/>
      <c r="S8" s="546"/>
      <c r="T8" s="546"/>
      <c r="U8" s="565"/>
    </row>
    <row r="9" spans="1:27" ht="15.75">
      <c r="A9" s="624" t="s">
        <v>1456</v>
      </c>
      <c r="B9" s="624" t="s">
        <v>1455</v>
      </c>
      <c r="C9" s="347"/>
      <c r="D9" s="347"/>
      <c r="E9" s="347"/>
      <c r="F9" s="347"/>
      <c r="G9" s="405"/>
      <c r="H9" s="406"/>
      <c r="I9" s="405"/>
      <c r="J9" s="406"/>
      <c r="K9" s="405"/>
      <c r="L9" s="406"/>
      <c r="M9" s="405"/>
      <c r="N9" s="406"/>
      <c r="O9" s="424"/>
      <c r="P9" s="408"/>
      <c r="Q9" s="347"/>
      <c r="R9" s="347"/>
      <c r="S9" s="347"/>
      <c r="T9" s="347"/>
      <c r="U9" s="347"/>
    </row>
    <row r="10" spans="1:27" s="416" customFormat="1" ht="15.75">
      <c r="A10" s="624"/>
      <c r="B10" s="624"/>
      <c r="C10" s="347"/>
      <c r="D10" s="347"/>
      <c r="E10" s="347"/>
      <c r="F10" s="347"/>
      <c r="G10" s="405"/>
      <c r="H10" s="406"/>
      <c r="I10" s="405"/>
      <c r="J10" s="406"/>
      <c r="K10" s="405"/>
      <c r="L10" s="406"/>
      <c r="M10" s="405"/>
      <c r="N10" s="406"/>
      <c r="O10" s="424"/>
      <c r="P10" s="408"/>
      <c r="Q10" s="347"/>
      <c r="R10" s="347"/>
      <c r="S10" s="347"/>
      <c r="T10" s="347"/>
      <c r="U10" s="347"/>
    </row>
    <row r="11" spans="1:27" s="416" customFormat="1" ht="15.75">
      <c r="A11" s="624"/>
      <c r="B11" s="624"/>
      <c r="C11" s="347"/>
      <c r="D11" s="347"/>
      <c r="E11" s="347"/>
      <c r="F11" s="347"/>
      <c r="G11" s="405"/>
      <c r="H11" s="406"/>
      <c r="I11" s="405"/>
      <c r="J11" s="406"/>
      <c r="K11" s="405"/>
      <c r="L11" s="406"/>
      <c r="M11" s="405"/>
      <c r="N11" s="406"/>
      <c r="O11" s="424"/>
      <c r="P11" s="408"/>
      <c r="Q11" s="347"/>
      <c r="R11" s="347"/>
      <c r="S11" s="347"/>
      <c r="T11" s="347"/>
      <c r="U11" s="347"/>
    </row>
    <row r="12" spans="1:27" s="416" customFormat="1" ht="15.75">
      <c r="A12" s="624"/>
      <c r="B12" s="624"/>
      <c r="C12" s="347"/>
      <c r="D12" s="347"/>
      <c r="E12" s="347"/>
      <c r="F12" s="347"/>
      <c r="G12" s="405"/>
      <c r="H12" s="406"/>
      <c r="I12" s="405"/>
      <c r="J12" s="406"/>
      <c r="K12" s="405"/>
      <c r="L12" s="406"/>
      <c r="M12" s="405"/>
      <c r="N12" s="406"/>
      <c r="O12" s="424"/>
      <c r="P12" s="408"/>
      <c r="Q12" s="347"/>
      <c r="R12" s="347"/>
      <c r="S12" s="347"/>
      <c r="T12" s="347"/>
      <c r="U12" s="347"/>
    </row>
    <row r="13" spans="1:27" s="416" customFormat="1" ht="15.75">
      <c r="A13" s="624"/>
      <c r="B13" s="624"/>
      <c r="C13" s="347"/>
      <c r="D13" s="347"/>
      <c r="E13" s="347"/>
      <c r="F13" s="347"/>
      <c r="G13" s="405"/>
      <c r="H13" s="406"/>
      <c r="I13" s="405"/>
      <c r="J13" s="406"/>
      <c r="K13" s="405"/>
      <c r="L13" s="406"/>
      <c r="M13" s="405"/>
      <c r="N13" s="406"/>
      <c r="O13" s="424"/>
      <c r="P13" s="408"/>
      <c r="Q13" s="347"/>
      <c r="R13" s="347"/>
      <c r="S13" s="347"/>
      <c r="T13" s="347"/>
      <c r="U13" s="347"/>
    </row>
    <row r="14" spans="1:27" s="416" customFormat="1" ht="15.75">
      <c r="A14" s="624"/>
      <c r="B14" s="624"/>
      <c r="C14" s="347"/>
      <c r="D14" s="347"/>
      <c r="E14" s="347"/>
      <c r="F14" s="347"/>
      <c r="G14" s="405"/>
      <c r="H14" s="406"/>
      <c r="I14" s="405"/>
      <c r="J14" s="406"/>
      <c r="K14" s="405"/>
      <c r="L14" s="406"/>
      <c r="M14" s="405"/>
      <c r="N14" s="406"/>
      <c r="O14" s="424"/>
      <c r="P14" s="408"/>
      <c r="Q14" s="347"/>
      <c r="R14" s="347"/>
      <c r="S14" s="347"/>
      <c r="T14" s="347"/>
      <c r="U14" s="347"/>
    </row>
    <row r="15" spans="1:27" ht="15.75">
      <c r="A15" s="624"/>
      <c r="B15" s="624"/>
      <c r="C15" s="347"/>
      <c r="D15" s="347"/>
      <c r="E15" s="347"/>
      <c r="F15" s="347"/>
      <c r="G15" s="405"/>
      <c r="H15" s="406"/>
      <c r="I15" s="405"/>
      <c r="J15" s="406"/>
      <c r="K15" s="405"/>
      <c r="L15" s="406"/>
      <c r="M15" s="405"/>
      <c r="N15" s="406"/>
      <c r="O15" s="418"/>
      <c r="P15" s="408"/>
      <c r="Q15" s="347"/>
      <c r="R15" s="347"/>
      <c r="S15" s="347"/>
      <c r="T15" s="347"/>
      <c r="U15" s="347"/>
    </row>
    <row r="16" spans="1:27" s="416" customFormat="1" ht="15.75">
      <c r="A16" s="548" t="s">
        <v>1458</v>
      </c>
      <c r="B16" s="548" t="s">
        <v>122</v>
      </c>
      <c r="C16" s="347"/>
      <c r="D16" s="347"/>
      <c r="E16" s="347"/>
      <c r="F16" s="347"/>
      <c r="G16" s="405"/>
      <c r="H16" s="406"/>
      <c r="I16" s="405"/>
      <c r="J16" s="406"/>
      <c r="K16" s="405"/>
      <c r="L16" s="406"/>
      <c r="M16" s="405"/>
      <c r="N16" s="406"/>
      <c r="O16" s="418"/>
      <c r="P16" s="408"/>
      <c r="Q16" s="347"/>
      <c r="R16" s="347"/>
      <c r="S16" s="347"/>
      <c r="T16" s="347"/>
      <c r="U16" s="347"/>
    </row>
    <row r="17" spans="1:21" s="416" customFormat="1" ht="15.75">
      <c r="A17" s="549"/>
      <c r="B17" s="549"/>
      <c r="C17" s="347"/>
      <c r="D17" s="347"/>
      <c r="E17" s="347"/>
      <c r="F17" s="347"/>
      <c r="G17" s="405"/>
      <c r="H17" s="406"/>
      <c r="I17" s="405"/>
      <c r="J17" s="406"/>
      <c r="K17" s="405"/>
      <c r="L17" s="406"/>
      <c r="M17" s="405"/>
      <c r="N17" s="406"/>
      <c r="O17" s="418"/>
      <c r="P17" s="408"/>
      <c r="Q17" s="347"/>
      <c r="R17" s="347"/>
      <c r="S17" s="347"/>
      <c r="T17" s="347"/>
      <c r="U17" s="347"/>
    </row>
    <row r="18" spans="1:21" s="416" customFormat="1" ht="15.75">
      <c r="A18" s="549"/>
      <c r="B18" s="549"/>
      <c r="C18" s="347"/>
      <c r="D18" s="347"/>
      <c r="E18" s="347"/>
      <c r="F18" s="347"/>
      <c r="G18" s="405"/>
      <c r="H18" s="406"/>
      <c r="I18" s="405"/>
      <c r="J18" s="406"/>
      <c r="K18" s="405"/>
      <c r="L18" s="406"/>
      <c r="M18" s="405"/>
      <c r="N18" s="406"/>
      <c r="O18" s="418"/>
      <c r="P18" s="408"/>
      <c r="Q18" s="347"/>
      <c r="R18" s="347"/>
      <c r="S18" s="347"/>
      <c r="T18" s="347"/>
      <c r="U18" s="347"/>
    </row>
    <row r="19" spans="1:21" s="416" customFormat="1" ht="15.75">
      <c r="A19" s="549"/>
      <c r="B19" s="549"/>
      <c r="C19" s="347"/>
      <c r="D19" s="347"/>
      <c r="E19" s="347"/>
      <c r="F19" s="347"/>
      <c r="G19" s="405"/>
      <c r="H19" s="406"/>
      <c r="I19" s="405"/>
      <c r="J19" s="406"/>
      <c r="K19" s="405"/>
      <c r="L19" s="406"/>
      <c r="M19" s="405"/>
      <c r="N19" s="406"/>
      <c r="O19" s="418"/>
      <c r="P19" s="408"/>
      <c r="Q19" s="347"/>
      <c r="R19" s="347"/>
      <c r="S19" s="347"/>
      <c r="T19" s="347"/>
      <c r="U19" s="347"/>
    </row>
    <row r="20" spans="1:21" s="416" customFormat="1" ht="15.75">
      <c r="A20" s="549"/>
      <c r="B20" s="549"/>
      <c r="C20" s="347"/>
      <c r="D20" s="347"/>
      <c r="E20" s="347"/>
      <c r="F20" s="347"/>
      <c r="G20" s="405"/>
      <c r="H20" s="406"/>
      <c r="I20" s="405"/>
      <c r="J20" s="406"/>
      <c r="K20" s="405"/>
      <c r="L20" s="406"/>
      <c r="M20" s="405"/>
      <c r="N20" s="406"/>
      <c r="O20" s="418"/>
      <c r="P20" s="408"/>
      <c r="Q20" s="347"/>
      <c r="R20" s="347"/>
      <c r="S20" s="347"/>
      <c r="T20" s="347"/>
      <c r="U20" s="347"/>
    </row>
    <row r="21" spans="1:21" s="416" customFormat="1" ht="15.75">
      <c r="A21" s="550"/>
      <c r="B21" s="550"/>
      <c r="C21" s="347"/>
      <c r="D21" s="347"/>
      <c r="E21" s="347"/>
      <c r="F21" s="347"/>
      <c r="G21" s="405"/>
      <c r="H21" s="406"/>
      <c r="I21" s="405"/>
      <c r="J21" s="406"/>
      <c r="K21" s="405"/>
      <c r="L21" s="406"/>
      <c r="M21" s="405"/>
      <c r="N21" s="406"/>
      <c r="O21" s="418"/>
      <c r="P21" s="408"/>
      <c r="Q21" s="347"/>
      <c r="R21" s="347"/>
      <c r="S21" s="347"/>
      <c r="T21" s="347"/>
      <c r="U21" s="347"/>
    </row>
    <row r="22" spans="1:21" s="416" customFormat="1" ht="15.75">
      <c r="A22" s="624" t="s">
        <v>1459</v>
      </c>
      <c r="B22" s="548"/>
      <c r="C22" s="347"/>
      <c r="D22" s="347"/>
      <c r="E22" s="347"/>
      <c r="F22" s="347"/>
      <c r="G22" s="405"/>
      <c r="H22" s="406"/>
      <c r="I22" s="405"/>
      <c r="J22" s="406"/>
      <c r="K22" s="405"/>
      <c r="L22" s="406"/>
      <c r="M22" s="405"/>
      <c r="N22" s="406"/>
      <c r="O22" s="418"/>
      <c r="P22" s="408"/>
      <c r="Q22" s="347"/>
      <c r="R22" s="347"/>
      <c r="S22" s="347"/>
      <c r="T22" s="347"/>
      <c r="U22" s="347"/>
    </row>
    <row r="23" spans="1:21" s="416" customFormat="1" ht="15.75">
      <c r="A23" s="624"/>
      <c r="B23" s="549"/>
      <c r="C23" s="347"/>
      <c r="D23" s="347"/>
      <c r="E23" s="347"/>
      <c r="F23" s="347"/>
      <c r="G23" s="405"/>
      <c r="H23" s="406"/>
      <c r="I23" s="405"/>
      <c r="J23" s="406"/>
      <c r="K23" s="405"/>
      <c r="L23" s="406"/>
      <c r="M23" s="405"/>
      <c r="N23" s="406"/>
      <c r="O23" s="418"/>
      <c r="P23" s="408"/>
      <c r="Q23" s="347"/>
      <c r="R23" s="347"/>
      <c r="S23" s="347"/>
      <c r="T23" s="347"/>
      <c r="U23" s="347"/>
    </row>
    <row r="24" spans="1:21" s="416" customFormat="1" ht="15.75">
      <c r="A24" s="624"/>
      <c r="B24" s="549"/>
      <c r="C24" s="347"/>
      <c r="D24" s="347"/>
      <c r="E24" s="347"/>
      <c r="F24" s="347"/>
      <c r="G24" s="405"/>
      <c r="H24" s="406"/>
      <c r="I24" s="405"/>
      <c r="J24" s="406"/>
      <c r="K24" s="405"/>
      <c r="L24" s="406"/>
      <c r="M24" s="405"/>
      <c r="N24" s="406"/>
      <c r="O24" s="418"/>
      <c r="P24" s="408"/>
      <c r="Q24" s="347"/>
      <c r="R24" s="347"/>
      <c r="S24" s="347"/>
      <c r="T24" s="347"/>
      <c r="U24" s="347"/>
    </row>
    <row r="25" spans="1:21" s="416" customFormat="1" ht="15.75">
      <c r="A25" s="624"/>
      <c r="B25" s="549"/>
      <c r="C25" s="347"/>
      <c r="D25" s="347"/>
      <c r="E25" s="347"/>
      <c r="F25" s="347"/>
      <c r="G25" s="405"/>
      <c r="H25" s="406"/>
      <c r="I25" s="405"/>
      <c r="J25" s="406"/>
      <c r="K25" s="405"/>
      <c r="L25" s="406"/>
      <c r="M25" s="405"/>
      <c r="N25" s="406"/>
      <c r="O25" s="418"/>
      <c r="P25" s="408"/>
      <c r="Q25" s="347"/>
      <c r="R25" s="347"/>
      <c r="S25" s="347"/>
      <c r="T25" s="347"/>
      <c r="U25" s="347"/>
    </row>
    <row r="26" spans="1:21" s="416" customFormat="1" ht="15.75">
      <c r="A26" s="624"/>
      <c r="B26" s="549"/>
      <c r="C26" s="347"/>
      <c r="D26" s="347"/>
      <c r="E26" s="347"/>
      <c r="F26" s="347"/>
      <c r="G26" s="405"/>
      <c r="H26" s="406"/>
      <c r="I26" s="405"/>
      <c r="J26" s="406"/>
      <c r="K26" s="405"/>
      <c r="L26" s="406"/>
      <c r="M26" s="405"/>
      <c r="N26" s="406"/>
      <c r="O26" s="418"/>
      <c r="P26" s="408"/>
      <c r="Q26" s="347"/>
      <c r="R26" s="347"/>
      <c r="S26" s="347"/>
      <c r="T26" s="347"/>
      <c r="U26" s="347"/>
    </row>
    <row r="27" spans="1:21" ht="15.75">
      <c r="A27" s="624"/>
      <c r="B27" s="550"/>
      <c r="C27" s="347"/>
      <c r="D27" s="347"/>
      <c r="E27" s="347"/>
      <c r="F27" s="347"/>
      <c r="G27" s="347"/>
      <c r="H27" s="406"/>
      <c r="I27" s="347"/>
      <c r="J27" s="406"/>
      <c r="K27" s="347"/>
      <c r="L27" s="406"/>
      <c r="M27" s="347"/>
      <c r="N27" s="406"/>
      <c r="O27" s="347"/>
      <c r="P27" s="406"/>
      <c r="Q27" s="347"/>
      <c r="R27" s="68"/>
      <c r="S27" s="347"/>
      <c r="T27" s="347"/>
      <c r="U27" s="347"/>
    </row>
    <row r="28" spans="1:21" ht="15.75">
      <c r="A28" s="306"/>
      <c r="B28" s="307"/>
      <c r="C28" s="307"/>
      <c r="D28" s="306" t="s">
        <v>1457</v>
      </c>
      <c r="E28" s="307"/>
      <c r="F28" s="308"/>
      <c r="G28" s="72">
        <f t="shared" ref="G28:P28" si="0">SUM(G9:G27)</f>
        <v>0</v>
      </c>
      <c r="H28" s="242">
        <f t="shared" si="0"/>
        <v>0</v>
      </c>
      <c r="I28" s="72">
        <f t="shared" si="0"/>
        <v>0</v>
      </c>
      <c r="J28" s="242">
        <f t="shared" si="0"/>
        <v>0</v>
      </c>
      <c r="K28" s="72">
        <f t="shared" si="0"/>
        <v>0</v>
      </c>
      <c r="L28" s="242">
        <f t="shared" si="0"/>
        <v>0</v>
      </c>
      <c r="M28" s="72">
        <f t="shared" si="0"/>
        <v>0</v>
      </c>
      <c r="N28" s="242">
        <f t="shared" si="0"/>
        <v>0</v>
      </c>
      <c r="O28" s="242">
        <f t="shared" si="0"/>
        <v>0</v>
      </c>
      <c r="P28" s="242">
        <f t="shared" si="0"/>
        <v>0</v>
      </c>
      <c r="Q28" s="66"/>
      <c r="R28" s="66"/>
      <c r="S28" s="66"/>
      <c r="T28" s="66"/>
      <c r="U28" s="66"/>
    </row>
  </sheetData>
  <mergeCells count="25">
    <mergeCell ref="E1:L1"/>
    <mergeCell ref="F6:F8"/>
    <mergeCell ref="G6:N6"/>
    <mergeCell ref="A5:U5"/>
    <mergeCell ref="R6:R8"/>
    <mergeCell ref="S6:S8"/>
    <mergeCell ref="T6:T8"/>
    <mergeCell ref="U6:U8"/>
    <mergeCell ref="Q6:Q8"/>
    <mergeCell ref="E6:E8"/>
    <mergeCell ref="A6:A8"/>
    <mergeCell ref="O6:P7"/>
    <mergeCell ref="G7:H7"/>
    <mergeCell ref="I7:J7"/>
    <mergeCell ref="K7:L7"/>
    <mergeCell ref="M7:N7"/>
    <mergeCell ref="D6:D8"/>
    <mergeCell ref="A22:A27"/>
    <mergeCell ref="B22:B27"/>
    <mergeCell ref="B9:B15"/>
    <mergeCell ref="B6:B8"/>
    <mergeCell ref="C6:C8"/>
    <mergeCell ref="A9:A15"/>
    <mergeCell ref="A16:A21"/>
    <mergeCell ref="B16:B21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INDICADORES DE RESULTADOS" prompt="Medidas o variables para verificar el cumplimiento de cada paso.&#10;" sqref="D6:D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UW566"/>
  <sheetViews>
    <sheetView showGridLines="0" topLeftCell="B1" zoomScale="80" zoomScaleNormal="80" workbookViewId="0">
      <pane ySplit="11" topLeftCell="A551" activePane="bottomLeft" state="frozen"/>
      <selection activeCell="A11" sqref="A11"/>
      <selection pane="bottomLeft" activeCell="F566" sqref="F566"/>
    </sheetView>
  </sheetViews>
  <sheetFormatPr baseColWidth="10" defaultColWidth="11.5703125" defaultRowHeight="15"/>
  <cols>
    <col min="1" max="1" width="4.5703125" style="84" customWidth="1"/>
    <col min="2" max="2" width="15.85546875" style="74" customWidth="1"/>
    <col min="3" max="3" width="89.42578125" style="84" bestFit="1" customWidth="1"/>
    <col min="4" max="24" width="32" style="175" customWidth="1"/>
    <col min="25" max="25" width="34.28515625" style="175" customWidth="1"/>
    <col min="26" max="27" width="19.42578125" style="175" bestFit="1" customWidth="1"/>
    <col min="28" max="28" width="17.85546875" style="175" customWidth="1"/>
    <col min="29" max="29" width="19.42578125" style="175" bestFit="1" customWidth="1"/>
    <col min="30" max="31" width="17.85546875" style="175" customWidth="1"/>
    <col min="32" max="32" width="19.42578125" style="175" bestFit="1" customWidth="1"/>
    <col min="33" max="33" width="20.5703125" style="175" bestFit="1" customWidth="1"/>
    <col min="34" max="35" width="17.85546875" style="175" customWidth="1"/>
    <col min="36" max="36" width="19.5703125" style="175" customWidth="1"/>
    <col min="37" max="38" width="17.85546875" style="175" customWidth="1"/>
    <col min="39" max="39" width="18.7109375" style="175" customWidth="1"/>
    <col min="40" max="41" width="17.85546875" style="175" customWidth="1"/>
    <col min="42" max="42" width="19.42578125" style="175" bestFit="1" customWidth="1"/>
    <col min="43" max="16384" width="11.5703125" style="84"/>
  </cols>
  <sheetData>
    <row r="1" spans="1:569" ht="26.25" hidden="1">
      <c r="A1" s="187"/>
      <c r="B1" s="190"/>
      <c r="C1" s="187" t="s">
        <v>268</v>
      </c>
      <c r="D1" s="190" t="s">
        <v>269</v>
      </c>
      <c r="E1" s="181" t="s">
        <v>270</v>
      </c>
      <c r="F1" s="181" t="s">
        <v>517</v>
      </c>
      <c r="G1" s="181" t="s">
        <v>519</v>
      </c>
      <c r="H1" s="181" t="s">
        <v>521</v>
      </c>
      <c r="I1" s="181" t="s">
        <v>523</v>
      </c>
      <c r="J1" s="181" t="s">
        <v>525</v>
      </c>
      <c r="K1" s="181" t="s">
        <v>527</v>
      </c>
      <c r="L1" s="181" t="s">
        <v>271</v>
      </c>
      <c r="M1" s="181" t="s">
        <v>530</v>
      </c>
      <c r="N1" s="181" t="s">
        <v>272</v>
      </c>
      <c r="O1" s="181" t="s">
        <v>532</v>
      </c>
      <c r="P1" s="181" t="s">
        <v>534</v>
      </c>
      <c r="Q1" s="181" t="s">
        <v>536</v>
      </c>
      <c r="R1" s="181" t="s">
        <v>534</v>
      </c>
      <c r="S1" s="181" t="s">
        <v>536</v>
      </c>
      <c r="T1" s="181" t="s">
        <v>536</v>
      </c>
      <c r="U1" s="181" t="s">
        <v>273</v>
      </c>
      <c r="V1" s="181" t="s">
        <v>537</v>
      </c>
      <c r="W1" s="181" t="s">
        <v>540</v>
      </c>
      <c r="X1" s="181" t="s">
        <v>540</v>
      </c>
      <c r="Y1" s="181" t="s">
        <v>274</v>
      </c>
      <c r="Z1" s="181" t="s">
        <v>542</v>
      </c>
      <c r="AA1" s="181" t="s">
        <v>275</v>
      </c>
      <c r="AB1" s="181" t="s">
        <v>543</v>
      </c>
      <c r="AC1" s="181" t="s">
        <v>544</v>
      </c>
      <c r="AD1" s="181" t="s">
        <v>548</v>
      </c>
      <c r="AE1" s="181" t="s">
        <v>291</v>
      </c>
      <c r="AF1" s="181" t="s">
        <v>549</v>
      </c>
      <c r="AG1" s="181" t="s">
        <v>551</v>
      </c>
      <c r="AH1" s="181" t="s">
        <v>553</v>
      </c>
      <c r="AI1" s="181" t="s">
        <v>292</v>
      </c>
      <c r="AJ1" s="181" t="s">
        <v>555</v>
      </c>
      <c r="AK1" s="181" t="s">
        <v>557</v>
      </c>
      <c r="AL1" s="181" t="s">
        <v>559</v>
      </c>
      <c r="AM1" s="181" t="s">
        <v>561</v>
      </c>
      <c r="AN1" s="181" t="s">
        <v>267</v>
      </c>
      <c r="AO1" s="181" t="s">
        <v>563</v>
      </c>
      <c r="AP1" s="190" t="s">
        <v>276</v>
      </c>
      <c r="AQ1" s="181" t="s">
        <v>565</v>
      </c>
      <c r="AR1" s="181" t="s">
        <v>277</v>
      </c>
      <c r="AS1" s="181" t="s">
        <v>567</v>
      </c>
      <c r="AT1" s="181" t="s">
        <v>569</v>
      </c>
      <c r="AU1" s="181" t="s">
        <v>278</v>
      </c>
      <c r="AV1" s="181" t="s">
        <v>571</v>
      </c>
      <c r="AW1" s="181" t="s">
        <v>573</v>
      </c>
      <c r="AX1" s="181" t="s">
        <v>279</v>
      </c>
      <c r="AY1" s="181" t="s">
        <v>574</v>
      </c>
      <c r="AZ1" s="181" t="s">
        <v>576</v>
      </c>
      <c r="BA1" s="181" t="s">
        <v>577</v>
      </c>
      <c r="BB1" s="181" t="s">
        <v>578</v>
      </c>
      <c r="BC1" s="181" t="s">
        <v>580</v>
      </c>
      <c r="BD1" s="181" t="s">
        <v>582</v>
      </c>
      <c r="BE1" s="181" t="s">
        <v>583</v>
      </c>
      <c r="BF1" s="181" t="s">
        <v>280</v>
      </c>
      <c r="BG1" s="181" t="s">
        <v>585</v>
      </c>
      <c r="BH1" s="181" t="s">
        <v>587</v>
      </c>
      <c r="BI1" s="181" t="s">
        <v>589</v>
      </c>
      <c r="BJ1" s="181" t="s">
        <v>591</v>
      </c>
      <c r="BK1" s="181" t="s">
        <v>593</v>
      </c>
      <c r="BL1" s="181" t="s">
        <v>595</v>
      </c>
      <c r="BM1" s="181" t="s">
        <v>597</v>
      </c>
      <c r="BN1" s="181" t="s">
        <v>599</v>
      </c>
      <c r="BO1" s="181" t="s">
        <v>293</v>
      </c>
      <c r="BP1" s="181" t="s">
        <v>601</v>
      </c>
      <c r="BQ1" s="181" t="s">
        <v>603</v>
      </c>
      <c r="BR1" s="181" t="s">
        <v>605</v>
      </c>
      <c r="BS1" s="181" t="s">
        <v>607</v>
      </c>
      <c r="BT1" s="181" t="s">
        <v>609</v>
      </c>
      <c r="BU1" s="181" t="s">
        <v>611</v>
      </c>
      <c r="BV1" s="181" t="s">
        <v>613</v>
      </c>
      <c r="BW1" s="181" t="s">
        <v>615</v>
      </c>
      <c r="BX1" s="181" t="s">
        <v>617</v>
      </c>
      <c r="BY1" s="181" t="s">
        <v>619</v>
      </c>
      <c r="BZ1" s="190" t="s">
        <v>281</v>
      </c>
      <c r="CA1" s="181" t="s">
        <v>282</v>
      </c>
      <c r="CB1" s="181" t="s">
        <v>621</v>
      </c>
      <c r="CC1" s="181" t="s">
        <v>283</v>
      </c>
      <c r="CD1" s="181" t="s">
        <v>623</v>
      </c>
      <c r="CE1" s="181" t="s">
        <v>625</v>
      </c>
      <c r="CF1" s="190" t="s">
        <v>284</v>
      </c>
      <c r="CG1" s="181" t="s">
        <v>285</v>
      </c>
      <c r="CH1" s="181" t="s">
        <v>627</v>
      </c>
      <c r="CI1" s="181" t="s">
        <v>286</v>
      </c>
      <c r="CJ1" s="181" t="s">
        <v>629</v>
      </c>
      <c r="CK1" s="181" t="s">
        <v>631</v>
      </c>
      <c r="CL1" s="181" t="s">
        <v>633</v>
      </c>
      <c r="CM1" s="190" t="s">
        <v>287</v>
      </c>
      <c r="CN1" s="181" t="s">
        <v>639</v>
      </c>
      <c r="CO1" s="181" t="s">
        <v>641</v>
      </c>
      <c r="CP1" s="181" t="s">
        <v>288</v>
      </c>
      <c r="CQ1" s="181" t="s">
        <v>635</v>
      </c>
      <c r="CR1" s="181" t="s">
        <v>637</v>
      </c>
      <c r="CS1" s="181" t="s">
        <v>289</v>
      </c>
      <c r="CT1" s="181" t="s">
        <v>643</v>
      </c>
      <c r="CU1" s="181" t="s">
        <v>290</v>
      </c>
      <c r="CV1" s="181" t="s">
        <v>644</v>
      </c>
      <c r="CW1" s="178" t="s">
        <v>294</v>
      </c>
      <c r="CX1" s="190" t="s">
        <v>295</v>
      </c>
      <c r="CY1" s="181" t="s">
        <v>645</v>
      </c>
      <c r="CZ1" s="181" t="s">
        <v>646</v>
      </c>
      <c r="DA1" s="181" t="s">
        <v>648</v>
      </c>
      <c r="DB1" s="181" t="s">
        <v>296</v>
      </c>
      <c r="DC1" s="181" t="s">
        <v>650</v>
      </c>
      <c r="DD1" s="181" t="s">
        <v>652</v>
      </c>
      <c r="DE1" s="181" t="s">
        <v>654</v>
      </c>
      <c r="DF1" s="181" t="s">
        <v>656</v>
      </c>
      <c r="DG1" s="181" t="s">
        <v>658</v>
      </c>
      <c r="DH1" s="181" t="s">
        <v>660</v>
      </c>
      <c r="DI1" s="190" t="s">
        <v>297</v>
      </c>
      <c r="DJ1" s="181" t="s">
        <v>298</v>
      </c>
      <c r="DK1" s="181" t="s">
        <v>662</v>
      </c>
      <c r="DL1" s="181" t="s">
        <v>299</v>
      </c>
      <c r="DM1" s="181" t="s">
        <v>664</v>
      </c>
      <c r="DN1" s="181" t="s">
        <v>666</v>
      </c>
      <c r="DO1" s="181" t="s">
        <v>668</v>
      </c>
      <c r="DP1" s="181" t="s">
        <v>670</v>
      </c>
      <c r="DQ1" s="181" t="s">
        <v>672</v>
      </c>
      <c r="DR1" s="181" t="s">
        <v>674</v>
      </c>
      <c r="DS1" s="181" t="s">
        <v>676</v>
      </c>
      <c r="DT1" s="181" t="s">
        <v>300</v>
      </c>
      <c r="DU1" s="181" t="s">
        <v>678</v>
      </c>
      <c r="DV1" s="181" t="s">
        <v>680</v>
      </c>
      <c r="DW1" s="181" t="s">
        <v>682</v>
      </c>
      <c r="DX1" s="190" t="s">
        <v>301</v>
      </c>
      <c r="DY1" s="181" t="s">
        <v>684</v>
      </c>
      <c r="DZ1" s="181" t="s">
        <v>302</v>
      </c>
      <c r="EA1" s="181" t="s">
        <v>686</v>
      </c>
      <c r="EB1" s="181" t="s">
        <v>303</v>
      </c>
      <c r="EC1" s="181" t="s">
        <v>688</v>
      </c>
      <c r="ED1" s="181" t="s">
        <v>690</v>
      </c>
      <c r="EE1" s="181" t="s">
        <v>692</v>
      </c>
      <c r="EF1" s="181" t="s">
        <v>694</v>
      </c>
      <c r="EG1" s="181" t="s">
        <v>696</v>
      </c>
      <c r="EH1" s="181" t="s">
        <v>698</v>
      </c>
      <c r="EI1" s="181" t="s">
        <v>700</v>
      </c>
      <c r="EJ1" s="181" t="s">
        <v>702</v>
      </c>
      <c r="EK1" s="181" t="s">
        <v>704</v>
      </c>
      <c r="EL1" s="181" t="s">
        <v>706</v>
      </c>
      <c r="EM1" s="181" t="s">
        <v>708</v>
      </c>
      <c r="EN1" s="190" t="s">
        <v>304</v>
      </c>
      <c r="EO1" s="181" t="s">
        <v>710</v>
      </c>
      <c r="EP1" s="181" t="s">
        <v>305</v>
      </c>
      <c r="EQ1" s="181" t="s">
        <v>712</v>
      </c>
      <c r="ER1" s="181" t="s">
        <v>714</v>
      </c>
      <c r="ES1" s="181" t="s">
        <v>306</v>
      </c>
      <c r="ET1" s="181" t="s">
        <v>716</v>
      </c>
      <c r="EU1" s="181" t="s">
        <v>718</v>
      </c>
      <c r="EV1" s="181" t="s">
        <v>307</v>
      </c>
      <c r="EW1" s="181" t="s">
        <v>720</v>
      </c>
      <c r="EX1" s="181" t="s">
        <v>722</v>
      </c>
      <c r="EY1" s="181" t="s">
        <v>724</v>
      </c>
      <c r="EZ1" s="181" t="s">
        <v>308</v>
      </c>
      <c r="FA1" s="181" t="s">
        <v>726</v>
      </c>
      <c r="FB1" s="181" t="s">
        <v>728</v>
      </c>
      <c r="FC1" s="190" t="s">
        <v>309</v>
      </c>
      <c r="FD1" s="181" t="s">
        <v>310</v>
      </c>
      <c r="FE1" s="181" t="s">
        <v>730</v>
      </c>
      <c r="FF1" s="181" t="s">
        <v>732</v>
      </c>
      <c r="FG1" s="181" t="s">
        <v>734</v>
      </c>
      <c r="FH1" s="181" t="s">
        <v>736</v>
      </c>
      <c r="FI1" s="181" t="s">
        <v>311</v>
      </c>
      <c r="FJ1" s="181" t="s">
        <v>738</v>
      </c>
      <c r="FK1" s="181" t="s">
        <v>740</v>
      </c>
      <c r="FL1" s="181" t="s">
        <v>742</v>
      </c>
      <c r="FM1" s="181" t="s">
        <v>744</v>
      </c>
      <c r="FN1" s="181" t="s">
        <v>746</v>
      </c>
      <c r="FO1" s="181" t="s">
        <v>312</v>
      </c>
      <c r="FP1" s="181" t="s">
        <v>749</v>
      </c>
      <c r="FQ1" s="181" t="s">
        <v>313</v>
      </c>
      <c r="FR1" s="181" t="s">
        <v>752</v>
      </c>
      <c r="FS1" s="181" t="s">
        <v>753</v>
      </c>
      <c r="FT1" s="181" t="s">
        <v>755</v>
      </c>
      <c r="FU1" s="181" t="s">
        <v>314</v>
      </c>
      <c r="FV1" s="181" t="s">
        <v>758</v>
      </c>
      <c r="FW1" s="181" t="s">
        <v>759</v>
      </c>
      <c r="FX1" s="181" t="s">
        <v>761</v>
      </c>
      <c r="FY1" s="181" t="s">
        <v>315</v>
      </c>
      <c r="FZ1" s="181" t="s">
        <v>764</v>
      </c>
      <c r="GA1" s="181" t="s">
        <v>766</v>
      </c>
      <c r="GB1" s="181" t="s">
        <v>768</v>
      </c>
      <c r="GC1" s="190" t="s">
        <v>316</v>
      </c>
      <c r="GD1" s="190" t="s">
        <v>317</v>
      </c>
      <c r="GE1" s="181" t="s">
        <v>323</v>
      </c>
      <c r="GF1" s="181" t="s">
        <v>770</v>
      </c>
      <c r="GG1" s="181" t="s">
        <v>772</v>
      </c>
      <c r="GH1" s="181" t="s">
        <v>774</v>
      </c>
      <c r="GI1" s="181" t="s">
        <v>776</v>
      </c>
      <c r="GJ1" s="181" t="s">
        <v>778</v>
      </c>
      <c r="GK1" s="181" t="s">
        <v>780</v>
      </c>
      <c r="GL1" s="190" t="s">
        <v>318</v>
      </c>
      <c r="GM1" s="181" t="s">
        <v>324</v>
      </c>
      <c r="GN1" s="181" t="s">
        <v>782</v>
      </c>
      <c r="GO1" s="181" t="s">
        <v>784</v>
      </c>
      <c r="GP1" s="181" t="s">
        <v>785</v>
      </c>
      <c r="GQ1" s="181" t="s">
        <v>325</v>
      </c>
      <c r="GR1" s="181" t="s">
        <v>788</v>
      </c>
      <c r="GS1" s="181" t="s">
        <v>789</v>
      </c>
      <c r="GT1" s="190" t="s">
        <v>319</v>
      </c>
      <c r="GU1" s="181" t="s">
        <v>320</v>
      </c>
      <c r="GV1" s="181" t="s">
        <v>791</v>
      </c>
      <c r="GW1" s="181" t="s">
        <v>793</v>
      </c>
      <c r="GX1" s="181" t="s">
        <v>795</v>
      </c>
      <c r="GY1" s="181" t="s">
        <v>797</v>
      </c>
      <c r="GZ1" s="181" t="s">
        <v>799</v>
      </c>
      <c r="HA1" s="190" t="s">
        <v>321</v>
      </c>
      <c r="HB1" s="181" t="s">
        <v>322</v>
      </c>
      <c r="HC1" s="181" t="s">
        <v>801</v>
      </c>
      <c r="HD1" s="181" t="s">
        <v>803</v>
      </c>
      <c r="HE1" s="181" t="s">
        <v>805</v>
      </c>
      <c r="HF1" s="181" t="s">
        <v>807</v>
      </c>
      <c r="HG1" s="181" t="s">
        <v>809</v>
      </c>
      <c r="HH1" s="181" t="s">
        <v>811</v>
      </c>
      <c r="HI1" s="178" t="s">
        <v>326</v>
      </c>
      <c r="HJ1" s="190" t="s">
        <v>327</v>
      </c>
      <c r="HK1" s="181" t="s">
        <v>328</v>
      </c>
      <c r="HL1" s="181" t="s">
        <v>813</v>
      </c>
      <c r="HM1" s="181" t="s">
        <v>815</v>
      </c>
      <c r="HN1" s="181" t="s">
        <v>817</v>
      </c>
      <c r="HO1" s="181" t="s">
        <v>819</v>
      </c>
      <c r="HP1" s="181" t="s">
        <v>329</v>
      </c>
      <c r="HQ1" s="181" t="s">
        <v>822</v>
      </c>
      <c r="HR1" s="181" t="s">
        <v>346</v>
      </c>
      <c r="HS1" s="181" t="s">
        <v>860</v>
      </c>
      <c r="HT1" s="181" t="s">
        <v>862</v>
      </c>
      <c r="HU1" s="181" t="s">
        <v>864</v>
      </c>
      <c r="HV1" s="190" t="s">
        <v>330</v>
      </c>
      <c r="HW1" s="181" t="s">
        <v>824</v>
      </c>
      <c r="HX1" s="181" t="s">
        <v>826</v>
      </c>
      <c r="HY1" s="181" t="s">
        <v>331</v>
      </c>
      <c r="HZ1" s="181" t="s">
        <v>829</v>
      </c>
      <c r="IA1" s="181" t="s">
        <v>831</v>
      </c>
      <c r="IB1" s="181" t="s">
        <v>832</v>
      </c>
      <c r="IC1" s="181" t="s">
        <v>834</v>
      </c>
      <c r="ID1" s="190" t="s">
        <v>332</v>
      </c>
      <c r="IE1" s="181" t="s">
        <v>836</v>
      </c>
      <c r="IF1" s="181" t="s">
        <v>838</v>
      </c>
      <c r="IG1" s="181" t="s">
        <v>840</v>
      </c>
      <c r="IH1" s="181" t="s">
        <v>333</v>
      </c>
      <c r="II1" s="181" t="s">
        <v>842</v>
      </c>
      <c r="IJ1" s="181" t="s">
        <v>844</v>
      </c>
      <c r="IK1" s="181" t="s">
        <v>334</v>
      </c>
      <c r="IL1" s="181" t="s">
        <v>846</v>
      </c>
      <c r="IM1" s="181" t="s">
        <v>848</v>
      </c>
      <c r="IN1" s="181" t="s">
        <v>335</v>
      </c>
      <c r="IO1" s="181" t="s">
        <v>850</v>
      </c>
      <c r="IP1" s="181" t="s">
        <v>852</v>
      </c>
      <c r="IQ1" s="181" t="s">
        <v>854</v>
      </c>
      <c r="IR1" s="181" t="s">
        <v>856</v>
      </c>
      <c r="IS1" s="181" t="s">
        <v>336</v>
      </c>
      <c r="IT1" s="181" t="s">
        <v>858</v>
      </c>
      <c r="IU1" s="190" t="s">
        <v>337</v>
      </c>
      <c r="IV1" s="181" t="s">
        <v>866</v>
      </c>
      <c r="IW1" s="181" t="s">
        <v>868</v>
      </c>
      <c r="IX1" s="181" t="s">
        <v>338</v>
      </c>
      <c r="IY1" s="181" t="s">
        <v>870</v>
      </c>
      <c r="IZ1" s="181" t="s">
        <v>872</v>
      </c>
      <c r="JA1" s="181" t="s">
        <v>874</v>
      </c>
      <c r="JB1" s="190" t="s">
        <v>339</v>
      </c>
      <c r="JC1" s="181" t="s">
        <v>876</v>
      </c>
      <c r="JD1" s="181" t="s">
        <v>340</v>
      </c>
      <c r="JE1" s="181" t="s">
        <v>879</v>
      </c>
      <c r="JF1" s="181" t="s">
        <v>881</v>
      </c>
      <c r="JG1" s="181" t="s">
        <v>883</v>
      </c>
      <c r="JH1" s="181" t="s">
        <v>885</v>
      </c>
      <c r="JI1" s="181" t="s">
        <v>887</v>
      </c>
      <c r="JJ1" s="181" t="s">
        <v>889</v>
      </c>
      <c r="JK1" s="181" t="s">
        <v>341</v>
      </c>
      <c r="JL1" s="181" t="s">
        <v>892</v>
      </c>
      <c r="JM1" s="181" t="s">
        <v>894</v>
      </c>
      <c r="JN1" s="181" t="s">
        <v>896</v>
      </c>
      <c r="JO1" s="181" t="s">
        <v>898</v>
      </c>
      <c r="JP1" s="181" t="s">
        <v>900</v>
      </c>
      <c r="JQ1" s="181" t="s">
        <v>902</v>
      </c>
      <c r="JR1" s="181" t="s">
        <v>904</v>
      </c>
      <c r="JS1" s="181" t="s">
        <v>906</v>
      </c>
      <c r="JT1" s="181" t="s">
        <v>342</v>
      </c>
      <c r="JU1" s="181" t="s">
        <v>909</v>
      </c>
      <c r="JV1" s="181" t="s">
        <v>911</v>
      </c>
      <c r="JW1" s="181" t="s">
        <v>913</v>
      </c>
      <c r="JX1" s="181" t="s">
        <v>915</v>
      </c>
      <c r="JY1" s="181" t="s">
        <v>916</v>
      </c>
      <c r="JZ1" s="181" t="s">
        <v>918</v>
      </c>
      <c r="KA1" s="181" t="s">
        <v>920</v>
      </c>
      <c r="KB1" s="181" t="s">
        <v>922</v>
      </c>
      <c r="KC1" s="181" t="s">
        <v>924</v>
      </c>
      <c r="KD1" s="181" t="s">
        <v>926</v>
      </c>
      <c r="KE1" s="181" t="s">
        <v>928</v>
      </c>
      <c r="KF1" s="181" t="s">
        <v>930</v>
      </c>
      <c r="KG1" s="181" t="s">
        <v>932</v>
      </c>
      <c r="KH1" s="181" t="s">
        <v>934</v>
      </c>
      <c r="KI1" s="181" t="s">
        <v>936</v>
      </c>
      <c r="KJ1" s="181" t="s">
        <v>938</v>
      </c>
      <c r="KK1" s="181" t="s">
        <v>940</v>
      </c>
      <c r="KL1" s="181" t="s">
        <v>942</v>
      </c>
      <c r="KM1" s="181" t="s">
        <v>944</v>
      </c>
      <c r="KN1" s="181" t="s">
        <v>946</v>
      </c>
      <c r="KO1" s="181" t="s">
        <v>948</v>
      </c>
      <c r="KP1" s="181" t="s">
        <v>950</v>
      </c>
      <c r="KQ1" s="181" t="s">
        <v>952</v>
      </c>
      <c r="KR1" s="181" t="s">
        <v>954</v>
      </c>
      <c r="KS1" s="181" t="s">
        <v>956</v>
      </c>
      <c r="KT1" s="181" t="s">
        <v>958</v>
      </c>
      <c r="KU1" s="190" t="s">
        <v>343</v>
      </c>
      <c r="KV1" s="181" t="s">
        <v>960</v>
      </c>
      <c r="KW1" s="181" t="s">
        <v>344</v>
      </c>
      <c r="KX1" s="181" t="s">
        <v>963</v>
      </c>
      <c r="KY1" s="181" t="s">
        <v>965</v>
      </c>
      <c r="KZ1" s="181" t="s">
        <v>967</v>
      </c>
      <c r="LA1" s="181" t="s">
        <v>969</v>
      </c>
      <c r="LB1" s="181" t="s">
        <v>345</v>
      </c>
      <c r="LC1" s="181" t="s">
        <v>972</v>
      </c>
      <c r="LD1" s="181" t="s">
        <v>974</v>
      </c>
      <c r="LE1" s="181" t="s">
        <v>976</v>
      </c>
      <c r="LF1" s="181" t="s">
        <v>978</v>
      </c>
      <c r="LG1" s="181" t="s">
        <v>980</v>
      </c>
      <c r="LH1" s="181" t="s">
        <v>982</v>
      </c>
      <c r="LI1" s="181" t="s">
        <v>984</v>
      </c>
      <c r="LJ1" s="178" t="s">
        <v>347</v>
      </c>
      <c r="LK1" s="190" t="s">
        <v>348</v>
      </c>
      <c r="LL1" s="181" t="s">
        <v>349</v>
      </c>
      <c r="LM1" s="181" t="s">
        <v>350</v>
      </c>
      <c r="LN1" s="190" t="s">
        <v>351</v>
      </c>
      <c r="LO1" s="181" t="s">
        <v>352</v>
      </c>
      <c r="LP1" s="181" t="s">
        <v>1004</v>
      </c>
      <c r="LQ1" s="181" t="s">
        <v>1006</v>
      </c>
      <c r="LR1" s="181" t="s">
        <v>1007</v>
      </c>
      <c r="LS1" s="181" t="s">
        <v>1009</v>
      </c>
      <c r="LT1" s="181" t="s">
        <v>1010</v>
      </c>
      <c r="LU1" s="181" t="s">
        <v>1012</v>
      </c>
      <c r="LV1" s="181" t="s">
        <v>1014</v>
      </c>
      <c r="LW1" s="181" t="s">
        <v>1016</v>
      </c>
      <c r="LX1" s="181" t="s">
        <v>1018</v>
      </c>
      <c r="LY1" s="181" t="s">
        <v>353</v>
      </c>
      <c r="LZ1" s="181" t="s">
        <v>1021</v>
      </c>
      <c r="MA1" s="181" t="s">
        <v>1022</v>
      </c>
      <c r="MB1" s="181" t="s">
        <v>1024</v>
      </c>
      <c r="MC1" s="181" t="s">
        <v>354</v>
      </c>
      <c r="MD1" s="181" t="s">
        <v>1027</v>
      </c>
      <c r="ME1" s="181" t="s">
        <v>1028</v>
      </c>
      <c r="MF1" s="181" t="s">
        <v>1030</v>
      </c>
      <c r="MG1" s="181" t="s">
        <v>1032</v>
      </c>
      <c r="MH1" s="181" t="s">
        <v>355</v>
      </c>
      <c r="MI1" s="181" t="s">
        <v>1035</v>
      </c>
      <c r="MJ1" s="181" t="s">
        <v>1037</v>
      </c>
      <c r="MK1" s="181" t="s">
        <v>1039</v>
      </c>
      <c r="ML1" s="181" t="s">
        <v>1041</v>
      </c>
      <c r="MM1" s="181" t="s">
        <v>356</v>
      </c>
      <c r="MN1" s="181" t="s">
        <v>1044</v>
      </c>
      <c r="MO1" s="181" t="s">
        <v>1046</v>
      </c>
      <c r="MP1" s="181" t="s">
        <v>1048</v>
      </c>
      <c r="MQ1" s="181" t="s">
        <v>1050</v>
      </c>
      <c r="MR1" s="181" t="s">
        <v>1052</v>
      </c>
      <c r="MS1" s="181" t="s">
        <v>1054</v>
      </c>
      <c r="MT1" s="181" t="s">
        <v>1056</v>
      </c>
      <c r="MU1" s="181" t="s">
        <v>1058</v>
      </c>
      <c r="MV1" s="181" t="s">
        <v>1060</v>
      </c>
      <c r="MW1" s="181" t="s">
        <v>1062</v>
      </c>
      <c r="MX1" s="181" t="s">
        <v>1064</v>
      </c>
      <c r="MY1" s="181" t="s">
        <v>1065</v>
      </c>
      <c r="MZ1" s="190" t="s">
        <v>357</v>
      </c>
      <c r="NA1" s="181" t="s">
        <v>358</v>
      </c>
      <c r="NB1" s="181" t="s">
        <v>1067</v>
      </c>
      <c r="NC1" s="181" t="s">
        <v>1069</v>
      </c>
      <c r="ND1" s="181" t="s">
        <v>1071</v>
      </c>
      <c r="NE1" s="181" t="s">
        <v>1073</v>
      </c>
      <c r="NF1" s="190" t="s">
        <v>359</v>
      </c>
      <c r="NG1" s="181" t="s">
        <v>360</v>
      </c>
      <c r="NH1" s="181" t="s">
        <v>1074</v>
      </c>
      <c r="NI1" s="181" t="s">
        <v>361</v>
      </c>
      <c r="NJ1" s="181" t="s">
        <v>1076</v>
      </c>
      <c r="NK1" s="181" t="s">
        <v>1078</v>
      </c>
      <c r="NL1" s="181" t="s">
        <v>362</v>
      </c>
      <c r="NM1" s="181" t="s">
        <v>1080</v>
      </c>
      <c r="NN1" s="181" t="s">
        <v>1082</v>
      </c>
      <c r="NO1" s="178" t="s">
        <v>348</v>
      </c>
      <c r="NP1" s="190" t="s">
        <v>349</v>
      </c>
      <c r="NQ1" s="181" t="s">
        <v>363</v>
      </c>
      <c r="NR1" s="181" t="s">
        <v>986</v>
      </c>
      <c r="NS1" s="181" t="s">
        <v>988</v>
      </c>
      <c r="NT1" s="181" t="s">
        <v>990</v>
      </c>
      <c r="NU1" s="181" t="s">
        <v>992</v>
      </c>
      <c r="NV1" s="181" t="s">
        <v>364</v>
      </c>
      <c r="NW1" s="181" t="s">
        <v>994</v>
      </c>
      <c r="NX1" s="181" t="s">
        <v>365</v>
      </c>
      <c r="NY1" s="181" t="s">
        <v>996</v>
      </c>
      <c r="NZ1" s="190" t="s">
        <v>350</v>
      </c>
      <c r="OA1" s="181" t="s">
        <v>998</v>
      </c>
      <c r="OB1" s="181" t="s">
        <v>366</v>
      </c>
      <c r="OC1" s="178" t="s">
        <v>350</v>
      </c>
      <c r="OD1" s="190" t="s">
        <v>366</v>
      </c>
      <c r="OE1" s="181" t="s">
        <v>1000</v>
      </c>
      <c r="OF1" s="181" t="s">
        <v>1002</v>
      </c>
      <c r="OG1" s="181" t="s">
        <v>367</v>
      </c>
      <c r="OH1" s="178" t="s">
        <v>368</v>
      </c>
      <c r="OI1" s="190" t="s">
        <v>369</v>
      </c>
      <c r="OJ1" s="181" t="s">
        <v>370</v>
      </c>
      <c r="OK1" s="181" t="s">
        <v>1083</v>
      </c>
      <c r="OL1" s="181" t="s">
        <v>1085</v>
      </c>
      <c r="OM1" s="181" t="s">
        <v>371</v>
      </c>
      <c r="ON1" s="181" t="s">
        <v>381</v>
      </c>
      <c r="OO1" s="181" t="s">
        <v>1087</v>
      </c>
      <c r="OP1" s="181" t="s">
        <v>1089</v>
      </c>
      <c r="OQ1" s="181" t="s">
        <v>1091</v>
      </c>
      <c r="OR1" s="181" t="s">
        <v>1093</v>
      </c>
      <c r="OS1" s="181" t="s">
        <v>1095</v>
      </c>
      <c r="OT1" s="181" t="s">
        <v>1097</v>
      </c>
      <c r="OU1" s="181" t="s">
        <v>1099</v>
      </c>
      <c r="OV1" s="181" t="s">
        <v>1101</v>
      </c>
      <c r="OW1" s="181" t="s">
        <v>1103</v>
      </c>
      <c r="OX1" s="181" t="s">
        <v>1105</v>
      </c>
      <c r="OY1" s="181" t="s">
        <v>1107</v>
      </c>
      <c r="OZ1" s="181" t="s">
        <v>1109</v>
      </c>
      <c r="PA1" s="181" t="s">
        <v>1111</v>
      </c>
      <c r="PB1" s="181" t="s">
        <v>1113</v>
      </c>
      <c r="PC1" s="181" t="s">
        <v>1115</v>
      </c>
      <c r="PD1" s="181" t="s">
        <v>1117</v>
      </c>
      <c r="PE1" s="181" t="s">
        <v>1119</v>
      </c>
      <c r="PF1" s="181" t="s">
        <v>1121</v>
      </c>
      <c r="PG1" s="181" t="s">
        <v>1123</v>
      </c>
      <c r="PH1" s="181" t="s">
        <v>1125</v>
      </c>
      <c r="PI1" s="181" t="s">
        <v>1127</v>
      </c>
      <c r="PJ1" s="181" t="s">
        <v>1129</v>
      </c>
      <c r="PK1" s="181" t="s">
        <v>382</v>
      </c>
      <c r="PL1" s="181" t="s">
        <v>1132</v>
      </c>
      <c r="PM1" s="181" t="s">
        <v>1134</v>
      </c>
      <c r="PN1" s="181" t="s">
        <v>1135</v>
      </c>
      <c r="PO1" s="181" t="s">
        <v>1137</v>
      </c>
      <c r="PP1" s="181" t="s">
        <v>1139</v>
      </c>
      <c r="PQ1" s="181" t="s">
        <v>1141</v>
      </c>
      <c r="PR1" s="181" t="s">
        <v>1143</v>
      </c>
      <c r="PS1" s="181" t="s">
        <v>1145</v>
      </c>
      <c r="PT1" s="181" t="s">
        <v>1147</v>
      </c>
      <c r="PU1" s="181" t="s">
        <v>1149</v>
      </c>
      <c r="PV1" s="181" t="s">
        <v>1151</v>
      </c>
      <c r="PW1" s="181" t="s">
        <v>1153</v>
      </c>
      <c r="PX1" s="181" t="s">
        <v>1155</v>
      </c>
      <c r="PY1" s="181" t="s">
        <v>1157</v>
      </c>
      <c r="PZ1" s="181" t="s">
        <v>1159</v>
      </c>
      <c r="QA1" s="181" t="s">
        <v>1161</v>
      </c>
      <c r="QB1" s="181" t="s">
        <v>1163</v>
      </c>
      <c r="QC1" s="181" t="s">
        <v>1165</v>
      </c>
      <c r="QD1" s="181" t="s">
        <v>1167</v>
      </c>
      <c r="QE1" s="181" t="s">
        <v>1169</v>
      </c>
      <c r="QF1" s="181" t="s">
        <v>1171</v>
      </c>
      <c r="QG1" s="181" t="s">
        <v>1173</v>
      </c>
      <c r="QH1" s="181" t="s">
        <v>1175</v>
      </c>
      <c r="QI1" s="181" t="s">
        <v>1177</v>
      </c>
      <c r="QJ1" s="181" t="s">
        <v>1179</v>
      </c>
      <c r="QK1" s="181" t="s">
        <v>1181</v>
      </c>
      <c r="QL1" s="181" t="s">
        <v>372</v>
      </c>
      <c r="QM1" s="181" t="s">
        <v>1183</v>
      </c>
      <c r="QN1" s="181" t="s">
        <v>1185</v>
      </c>
      <c r="QO1" s="181" t="s">
        <v>1187</v>
      </c>
      <c r="QP1" s="181" t="s">
        <v>1189</v>
      </c>
      <c r="QQ1" s="181" t="s">
        <v>1191</v>
      </c>
      <c r="QR1" s="190" t="s">
        <v>373</v>
      </c>
      <c r="QS1" s="181" t="s">
        <v>374</v>
      </c>
      <c r="QT1" s="181" t="s">
        <v>1193</v>
      </c>
      <c r="QU1" s="181" t="s">
        <v>1195</v>
      </c>
      <c r="QV1" s="181" t="s">
        <v>1197</v>
      </c>
      <c r="QW1" s="181" t="s">
        <v>1199</v>
      </c>
      <c r="QX1" s="181" t="s">
        <v>1201</v>
      </c>
      <c r="QY1" s="181" t="s">
        <v>1203</v>
      </c>
      <c r="QZ1" s="190" t="s">
        <v>375</v>
      </c>
      <c r="RA1" s="181" t="s">
        <v>1205</v>
      </c>
      <c r="RB1" s="181" t="s">
        <v>376</v>
      </c>
      <c r="RC1" s="190" t="s">
        <v>377</v>
      </c>
      <c r="RD1" s="181" t="s">
        <v>378</v>
      </c>
      <c r="RE1" s="181" t="s">
        <v>1235</v>
      </c>
      <c r="RF1" s="181" t="s">
        <v>1237</v>
      </c>
      <c r="RG1" s="190" t="s">
        <v>379</v>
      </c>
      <c r="RH1" s="181" t="s">
        <v>380</v>
      </c>
      <c r="RI1" s="181" t="s">
        <v>1239</v>
      </c>
      <c r="RJ1" s="181" t="s">
        <v>1240</v>
      </c>
      <c r="RK1" s="181" t="s">
        <v>1241</v>
      </c>
      <c r="RL1" s="181" t="s">
        <v>1242</v>
      </c>
      <c r="RM1" s="181" t="s">
        <v>1244</v>
      </c>
      <c r="RN1" s="181" t="s">
        <v>1245</v>
      </c>
      <c r="RO1" s="181" t="s">
        <v>1247</v>
      </c>
      <c r="RP1" s="181" t="s">
        <v>1248</v>
      </c>
      <c r="RQ1" s="178" t="s">
        <v>375</v>
      </c>
      <c r="RR1" s="190" t="s">
        <v>376</v>
      </c>
      <c r="RS1" s="181" t="s">
        <v>383</v>
      </c>
      <c r="RT1" s="181" t="s">
        <v>1207</v>
      </c>
      <c r="RU1" s="181" t="s">
        <v>1209</v>
      </c>
      <c r="RV1" s="181" t="s">
        <v>1211</v>
      </c>
      <c r="RW1" s="181" t="s">
        <v>1213</v>
      </c>
      <c r="RX1" s="181" t="s">
        <v>1215</v>
      </c>
      <c r="RY1" s="181" t="s">
        <v>1217</v>
      </c>
      <c r="RZ1" s="181" t="s">
        <v>1219</v>
      </c>
      <c r="SA1" s="181" t="s">
        <v>1221</v>
      </c>
      <c r="SB1" s="181" t="s">
        <v>1223</v>
      </c>
      <c r="SC1" s="181" t="s">
        <v>1225</v>
      </c>
      <c r="SD1" s="181" t="s">
        <v>1227</v>
      </c>
      <c r="SE1" s="181" t="s">
        <v>1229</v>
      </c>
      <c r="SF1" s="181" t="s">
        <v>1231</v>
      </c>
      <c r="SG1" s="181" t="s">
        <v>1233</v>
      </c>
      <c r="SH1" s="178" t="s">
        <v>384</v>
      </c>
      <c r="SI1" s="190" t="s">
        <v>385</v>
      </c>
      <c r="SJ1" s="181" t="s">
        <v>386</v>
      </c>
      <c r="SK1" s="181" t="s">
        <v>1250</v>
      </c>
      <c r="SL1" s="181" t="s">
        <v>1252</v>
      </c>
      <c r="SM1" s="181" t="s">
        <v>387</v>
      </c>
      <c r="SN1" s="181" t="s">
        <v>1254</v>
      </c>
      <c r="SO1" s="181" t="s">
        <v>1256</v>
      </c>
      <c r="SP1" s="181" t="s">
        <v>1258</v>
      </c>
      <c r="SQ1" s="181" t="s">
        <v>1260</v>
      </c>
      <c r="SR1" s="190" t="s">
        <v>388</v>
      </c>
      <c r="SS1" s="181" t="s">
        <v>389</v>
      </c>
      <c r="ST1" s="181" t="s">
        <v>1262</v>
      </c>
      <c r="SU1" s="181" t="s">
        <v>1264</v>
      </c>
      <c r="SV1" s="181" t="s">
        <v>1266</v>
      </c>
      <c r="SW1" s="181" t="s">
        <v>1268</v>
      </c>
      <c r="SX1" s="181" t="s">
        <v>1270</v>
      </c>
      <c r="SY1" s="181" t="s">
        <v>1272</v>
      </c>
      <c r="SZ1" s="181" t="s">
        <v>1274</v>
      </c>
      <c r="TA1" s="181" t="s">
        <v>1276</v>
      </c>
      <c r="TB1" s="181" t="s">
        <v>1278</v>
      </c>
      <c r="TC1" s="181" t="s">
        <v>1280</v>
      </c>
      <c r="TD1" s="181" t="s">
        <v>1282</v>
      </c>
      <c r="TE1" s="181" t="s">
        <v>1284</v>
      </c>
      <c r="TF1" s="181" t="s">
        <v>1286</v>
      </c>
      <c r="TG1" s="181" t="s">
        <v>1288</v>
      </c>
      <c r="TH1" s="181" t="s">
        <v>1290</v>
      </c>
      <c r="TI1" s="178" t="s">
        <v>390</v>
      </c>
      <c r="TJ1" s="190" t="s">
        <v>391</v>
      </c>
      <c r="TK1" s="181" t="s">
        <v>392</v>
      </c>
      <c r="TL1" s="181" t="s">
        <v>1292</v>
      </c>
      <c r="TM1" s="181" t="s">
        <v>1294</v>
      </c>
      <c r="TN1" s="181" t="s">
        <v>1296</v>
      </c>
      <c r="TO1" s="181" t="s">
        <v>1298</v>
      </c>
      <c r="TP1" s="181" t="s">
        <v>1300</v>
      </c>
      <c r="TQ1" s="181" t="s">
        <v>393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90" t="s">
        <v>394</v>
      </c>
      <c r="TY1" s="181" t="s">
        <v>395</v>
      </c>
      <c r="TZ1" s="181" t="s">
        <v>396</v>
      </c>
      <c r="UA1" s="181" t="s">
        <v>1314</v>
      </c>
      <c r="UB1" s="181" t="s">
        <v>1316</v>
      </c>
      <c r="UC1" s="181" t="s">
        <v>1317</v>
      </c>
      <c r="UD1" s="181" t="s">
        <v>1319</v>
      </c>
      <c r="UE1" s="181" t="s">
        <v>1321</v>
      </c>
      <c r="UF1" s="181" t="s">
        <v>1323</v>
      </c>
      <c r="UG1" s="181" t="s">
        <v>1325</v>
      </c>
      <c r="UH1" s="181" t="s">
        <v>1327</v>
      </c>
      <c r="UI1" s="181" t="s">
        <v>1329</v>
      </c>
      <c r="UJ1" s="181" t="s">
        <v>1331</v>
      </c>
      <c r="UK1" s="181" t="s">
        <v>1333</v>
      </c>
      <c r="UL1" s="181" t="s">
        <v>1335</v>
      </c>
      <c r="UM1" s="181" t="s">
        <v>1337</v>
      </c>
      <c r="UN1" s="181" t="s">
        <v>1339</v>
      </c>
      <c r="UO1" s="181" t="s">
        <v>1341</v>
      </c>
      <c r="UP1" s="181" t="s">
        <v>1343</v>
      </c>
      <c r="UQ1" s="178" t="s">
        <v>1345</v>
      </c>
      <c r="UR1" s="181" t="s">
        <v>1347</v>
      </c>
      <c r="US1" s="181" t="s">
        <v>1349</v>
      </c>
      <c r="UT1" s="181" t="s">
        <v>1351</v>
      </c>
      <c r="UU1" s="181" t="s">
        <v>1353</v>
      </c>
      <c r="UV1" s="181" t="s">
        <v>1355</v>
      </c>
      <c r="UW1" s="184"/>
    </row>
    <row r="2" spans="1:569" s="121" customFormat="1" hidden="1">
      <c r="K2" s="159"/>
      <c r="Z2" s="121" t="s">
        <v>145</v>
      </c>
      <c r="AA2" s="121" t="s">
        <v>146</v>
      </c>
    </row>
    <row r="3" spans="1:569"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8"/>
    </row>
    <row r="4" spans="1:569">
      <c r="B4" s="87"/>
      <c r="C4" s="88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8"/>
    </row>
    <row r="5" spans="1:569">
      <c r="B5" s="87"/>
      <c r="C5" s="88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8"/>
    </row>
    <row r="6" spans="1:569">
      <c r="B6" s="87"/>
      <c r="C6" s="88" t="s">
        <v>264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8"/>
    </row>
    <row r="7" spans="1:569">
      <c r="B7" s="84"/>
      <c r="C7" s="88" t="s">
        <v>87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8"/>
    </row>
    <row r="8" spans="1:569">
      <c r="B8" s="90"/>
      <c r="C8" s="88" t="s">
        <v>263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8"/>
    </row>
    <row r="9" spans="1:569">
      <c r="B9" s="84"/>
      <c r="C9" s="88" t="s">
        <v>88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8"/>
    </row>
    <row r="10" spans="1:569" ht="29.25" thickBot="1">
      <c r="K10" s="216"/>
      <c r="L10" s="216"/>
      <c r="M10" s="216"/>
      <c r="N10" s="217" t="s">
        <v>411</v>
      </c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</row>
    <row r="11" spans="1:569" ht="79.5" thickBot="1">
      <c r="B11" s="343" t="s">
        <v>149</v>
      </c>
      <c r="C11" s="193" t="s">
        <v>148</v>
      </c>
      <c r="D11" s="194" t="s">
        <v>145</v>
      </c>
      <c r="E11" s="194" t="s">
        <v>1467</v>
      </c>
      <c r="F11" s="194" t="s">
        <v>265</v>
      </c>
      <c r="G11" s="194" t="s">
        <v>480</v>
      </c>
      <c r="H11" s="194" t="s">
        <v>482</v>
      </c>
      <c r="I11" s="215" t="s">
        <v>483</v>
      </c>
      <c r="J11" s="194" t="s">
        <v>481</v>
      </c>
      <c r="K11" s="383" t="s">
        <v>1378</v>
      </c>
      <c r="L11" s="383" t="s">
        <v>1380</v>
      </c>
      <c r="M11" s="383" t="s">
        <v>491</v>
      </c>
      <c r="N11" s="383" t="s">
        <v>1379</v>
      </c>
      <c r="O11" s="383" t="s">
        <v>1381</v>
      </c>
      <c r="P11" s="383" t="s">
        <v>492</v>
      </c>
      <c r="Q11" s="383" t="s">
        <v>1382</v>
      </c>
      <c r="R11" s="383" t="s">
        <v>1383</v>
      </c>
      <c r="S11" s="383" t="s">
        <v>1384</v>
      </c>
      <c r="T11" s="383" t="s">
        <v>1479</v>
      </c>
      <c r="U11" s="383" t="s">
        <v>1385</v>
      </c>
      <c r="V11" s="383" t="s">
        <v>1386</v>
      </c>
      <c r="W11" s="383" t="s">
        <v>1387</v>
      </c>
      <c r="X11" s="383" t="s">
        <v>1388</v>
      </c>
      <c r="Y11" s="383" t="s">
        <v>1389</v>
      </c>
      <c r="Z11" s="382" t="s">
        <v>412</v>
      </c>
      <c r="AA11" s="215" t="s">
        <v>430</v>
      </c>
      <c r="AB11" s="215" t="s">
        <v>413</v>
      </c>
      <c r="AC11" s="215" t="s">
        <v>427</v>
      </c>
      <c r="AD11" s="215" t="s">
        <v>414</v>
      </c>
      <c r="AE11" s="215" t="s">
        <v>415</v>
      </c>
      <c r="AF11" s="215" t="s">
        <v>416</v>
      </c>
      <c r="AG11" s="215" t="s">
        <v>426</v>
      </c>
      <c r="AH11" s="215" t="s">
        <v>417</v>
      </c>
      <c r="AI11" s="215" t="s">
        <v>418</v>
      </c>
      <c r="AJ11" s="215" t="s">
        <v>419</v>
      </c>
      <c r="AK11" s="215" t="s">
        <v>425</v>
      </c>
      <c r="AL11" s="215" t="s">
        <v>420</v>
      </c>
      <c r="AM11" s="215" t="s">
        <v>421</v>
      </c>
      <c r="AN11" s="215" t="s">
        <v>422</v>
      </c>
      <c r="AO11" s="215" t="s">
        <v>424</v>
      </c>
      <c r="AP11" s="215" t="s">
        <v>423</v>
      </c>
    </row>
    <row r="12" spans="1:569">
      <c r="B12" s="187" t="s">
        <v>268</v>
      </c>
      <c r="C12" s="188" t="s">
        <v>150</v>
      </c>
      <c r="D12" s="189">
        <f>D13+D47+D83+D89+D96</f>
        <v>0</v>
      </c>
      <c r="E12" s="189">
        <f>E13+E47+E83+E89+E96</f>
        <v>1095022.5683333331</v>
      </c>
      <c r="F12" s="189">
        <f t="shared" ref="F12:F106" si="0">D12+E12</f>
        <v>1095022.5683333331</v>
      </c>
      <c r="G12" s="189">
        <f>G13+G47+G83+G89+G96</f>
        <v>0</v>
      </c>
      <c r="H12" s="189">
        <f>F12-G12</f>
        <v>1095022.5683333331</v>
      </c>
      <c r="I12" s="189">
        <f>I13+I47+I83+I89+I96</f>
        <v>0</v>
      </c>
      <c r="J12" s="189">
        <f>F12-I12</f>
        <v>1095022.5683333331</v>
      </c>
      <c r="K12" s="189">
        <f t="shared" ref="K12:AB12" si="1">K13+K47+K83+K89+K96</f>
        <v>0</v>
      </c>
      <c r="L12" s="189">
        <f t="shared" si="1"/>
        <v>0</v>
      </c>
      <c r="M12" s="189">
        <f t="shared" si="1"/>
        <v>0</v>
      </c>
      <c r="N12" s="189">
        <f t="shared" si="1"/>
        <v>0</v>
      </c>
      <c r="O12" s="189">
        <f t="shared" si="1"/>
        <v>0</v>
      </c>
      <c r="P12" s="189">
        <f t="shared" si="1"/>
        <v>0</v>
      </c>
      <c r="Q12" s="189">
        <f t="shared" si="1"/>
        <v>0</v>
      </c>
      <c r="R12" s="189">
        <f t="shared" si="1"/>
        <v>0</v>
      </c>
      <c r="S12" s="189">
        <f t="shared" si="1"/>
        <v>0</v>
      </c>
      <c r="T12" s="189">
        <f t="shared" ref="T12" si="2">T13+T47+T83+T89+T96</f>
        <v>0</v>
      </c>
      <c r="U12" s="189">
        <f t="shared" si="1"/>
        <v>27083.333333333332</v>
      </c>
      <c r="V12" s="189">
        <f t="shared" si="1"/>
        <v>1067939.2349999999</v>
      </c>
      <c r="W12" s="189">
        <f t="shared" si="1"/>
        <v>0</v>
      </c>
      <c r="X12" s="189">
        <f t="shared" si="1"/>
        <v>0</v>
      </c>
      <c r="Y12" s="189">
        <f t="shared" si="1"/>
        <v>0</v>
      </c>
      <c r="Z12" s="189">
        <f t="shared" si="1"/>
        <v>2083.3333333333335</v>
      </c>
      <c r="AA12" s="189">
        <f t="shared" si="1"/>
        <v>1067939.2349999999</v>
      </c>
      <c r="AB12" s="189">
        <f t="shared" si="1"/>
        <v>25000</v>
      </c>
      <c r="AC12" s="189">
        <f>Z12+AA12+AB12</f>
        <v>1095022.5683333331</v>
      </c>
      <c r="AD12" s="189">
        <f>AD13+AD47+AD83+AD89+AD96</f>
        <v>0</v>
      </c>
      <c r="AE12" s="189">
        <f>AE13+AE47+AE83+AE89+AE96</f>
        <v>0</v>
      </c>
      <c r="AF12" s="189">
        <f>AF13+AF47+AF83+AF89+AF96</f>
        <v>0</v>
      </c>
      <c r="AG12" s="189">
        <f>AD12+AE12+AF12</f>
        <v>0</v>
      </c>
      <c r="AH12" s="189">
        <f>AH13+AH47+AH83+AH89+AH96</f>
        <v>0</v>
      </c>
      <c r="AI12" s="189">
        <f>AI13+AI47+AI83+AI89+AI96</f>
        <v>0</v>
      </c>
      <c r="AJ12" s="189">
        <f>AJ13+AJ47+AJ83+AJ89+AJ96</f>
        <v>0</v>
      </c>
      <c r="AK12" s="189">
        <f>AH12+AI12+AJ12</f>
        <v>0</v>
      </c>
      <c r="AL12" s="189">
        <f>AL13+AL47+AL83+AL89+AL96</f>
        <v>0</v>
      </c>
      <c r="AM12" s="189">
        <f>AM13+AM47+AM83+AM89+AM96</f>
        <v>0</v>
      </c>
      <c r="AN12" s="189">
        <f>AN13+AN47+AN83+AN89+AN96</f>
        <v>0</v>
      </c>
      <c r="AO12" s="189">
        <f>AL12+AM12+AN12</f>
        <v>0</v>
      </c>
      <c r="AP12" s="189">
        <f>AC12+AG12+AK12+AO12</f>
        <v>1095022.5683333331</v>
      </c>
    </row>
    <row r="13" spans="1:569">
      <c r="B13" s="190" t="s">
        <v>269</v>
      </c>
      <c r="C13" s="191" t="s">
        <v>151</v>
      </c>
      <c r="D13" s="192">
        <f>SUM(D14:D46)</f>
        <v>0</v>
      </c>
      <c r="E13" s="192">
        <f>SUM(E14:E46)</f>
        <v>1067939.2349999999</v>
      </c>
      <c r="F13" s="192">
        <f t="shared" si="0"/>
        <v>1067939.2349999999</v>
      </c>
      <c r="G13" s="192">
        <f>SUM(G14:G46)</f>
        <v>0</v>
      </c>
      <c r="H13" s="192">
        <f t="shared" ref="H13:H220" si="3">F13-G13</f>
        <v>1067939.2349999999</v>
      </c>
      <c r="I13" s="192">
        <f>SUM(I14:I46)</f>
        <v>0</v>
      </c>
      <c r="J13" s="192">
        <f t="shared" ref="J13:J220" si="4">F13-I13</f>
        <v>1067939.2349999999</v>
      </c>
      <c r="K13" s="192">
        <f t="shared" ref="K13:AB13" si="5">SUM(K14:K46)</f>
        <v>0</v>
      </c>
      <c r="L13" s="192">
        <f t="shared" si="5"/>
        <v>0</v>
      </c>
      <c r="M13" s="192">
        <f t="shared" si="5"/>
        <v>0</v>
      </c>
      <c r="N13" s="192">
        <f t="shared" si="5"/>
        <v>0</v>
      </c>
      <c r="O13" s="192">
        <f t="shared" si="5"/>
        <v>0</v>
      </c>
      <c r="P13" s="192">
        <f t="shared" si="5"/>
        <v>0</v>
      </c>
      <c r="Q13" s="192">
        <f t="shared" si="5"/>
        <v>0</v>
      </c>
      <c r="R13" s="192">
        <f t="shared" si="5"/>
        <v>0</v>
      </c>
      <c r="S13" s="192">
        <f t="shared" si="5"/>
        <v>0</v>
      </c>
      <c r="T13" s="192">
        <f t="shared" ref="T13" si="6">SUM(T14:T46)</f>
        <v>0</v>
      </c>
      <c r="U13" s="192">
        <f t="shared" si="5"/>
        <v>0</v>
      </c>
      <c r="V13" s="192">
        <f t="shared" si="5"/>
        <v>1067939.2349999999</v>
      </c>
      <c r="W13" s="192">
        <f t="shared" si="5"/>
        <v>0</v>
      </c>
      <c r="X13" s="192">
        <f t="shared" si="5"/>
        <v>0</v>
      </c>
      <c r="Y13" s="192">
        <f t="shared" si="5"/>
        <v>0</v>
      </c>
      <c r="Z13" s="192">
        <f t="shared" si="5"/>
        <v>0</v>
      </c>
      <c r="AA13" s="192">
        <f t="shared" si="5"/>
        <v>1067939.2349999999</v>
      </c>
      <c r="AB13" s="192">
        <f t="shared" si="5"/>
        <v>0</v>
      </c>
      <c r="AC13" s="192">
        <f t="shared" ref="AC13:AC220" si="7">Z13+AA13+AB13</f>
        <v>1067939.2349999999</v>
      </c>
      <c r="AD13" s="192">
        <f>SUM(AD14:AD46)</f>
        <v>0</v>
      </c>
      <c r="AE13" s="192">
        <f>SUM(AE14:AE46)</f>
        <v>0</v>
      </c>
      <c r="AF13" s="192">
        <f>SUM(AF14:AF46)</f>
        <v>0</v>
      </c>
      <c r="AG13" s="192">
        <f t="shared" ref="AG13:AG220" si="8">AD13+AE13+AF13</f>
        <v>0</v>
      </c>
      <c r="AH13" s="192">
        <f>SUM(AH14:AH46)</f>
        <v>0</v>
      </c>
      <c r="AI13" s="192">
        <f>SUM(AI14:AI46)</f>
        <v>0</v>
      </c>
      <c r="AJ13" s="192">
        <f>SUM(AJ14:AJ46)</f>
        <v>0</v>
      </c>
      <c r="AK13" s="192">
        <f t="shared" ref="AK13:AK220" si="9">AH13+AI13+AJ13</f>
        <v>0</v>
      </c>
      <c r="AL13" s="192">
        <f>SUM(AL14:AL46)</f>
        <v>0</v>
      </c>
      <c r="AM13" s="192">
        <f>SUM(AM14:AM46)</f>
        <v>0</v>
      </c>
      <c r="AN13" s="192">
        <f>SUM(AN14:AN46)</f>
        <v>0</v>
      </c>
      <c r="AO13" s="192">
        <f t="shared" ref="AO13:AO220" si="10">AL13+AM13+AN13</f>
        <v>0</v>
      </c>
      <c r="AP13" s="192">
        <f t="shared" ref="AP13:AP220" si="11">AC13+AG13+AK13+AO13</f>
        <v>1067939.2349999999</v>
      </c>
    </row>
    <row r="14" spans="1:569">
      <c r="B14" s="181" t="s">
        <v>270</v>
      </c>
      <c r="C14" s="182" t="s">
        <v>152</v>
      </c>
      <c r="D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" s="183">
        <f t="shared" si="0"/>
        <v>0</v>
      </c>
      <c r="G14" s="183"/>
      <c r="H14" s="183">
        <f t="shared" si="3"/>
        <v>0</v>
      </c>
      <c r="I14" s="183"/>
      <c r="J14" s="183">
        <f t="shared" si="4"/>
        <v>0</v>
      </c>
      <c r="K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" s="183">
        <f t="shared" si="7"/>
        <v>0</v>
      </c>
      <c r="AD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" s="183">
        <f t="shared" si="8"/>
        <v>0</v>
      </c>
      <c r="AH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" s="183">
        <f t="shared" si="9"/>
        <v>0</v>
      </c>
      <c r="AL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" s="183">
        <f t="shared" si="10"/>
        <v>0</v>
      </c>
      <c r="AP14" s="183">
        <f t="shared" si="11"/>
        <v>0</v>
      </c>
    </row>
    <row r="15" spans="1:569">
      <c r="B15" s="181" t="s">
        <v>517</v>
      </c>
      <c r="C15" s="182" t="s">
        <v>518</v>
      </c>
      <c r="D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949279.32</v>
      </c>
      <c r="F15" s="183">
        <f t="shared" si="0"/>
        <v>949279.32</v>
      </c>
      <c r="G15" s="183"/>
      <c r="H15" s="183">
        <f t="shared" si="3"/>
        <v>949279.32</v>
      </c>
      <c r="I15" s="183"/>
      <c r="J15" s="183">
        <f t="shared" si="4"/>
        <v>949279.32</v>
      </c>
      <c r="K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949279.32</v>
      </c>
      <c r="W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949279.32</v>
      </c>
      <c r="AB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" s="183">
        <f t="shared" si="7"/>
        <v>949279.32</v>
      </c>
      <c r="AD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" s="183">
        <f t="shared" si="8"/>
        <v>0</v>
      </c>
      <c r="AH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" s="183">
        <f t="shared" si="9"/>
        <v>0</v>
      </c>
      <c r="AL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" s="183">
        <f t="shared" si="10"/>
        <v>0</v>
      </c>
      <c r="AP15" s="183">
        <f t="shared" si="11"/>
        <v>949279.32</v>
      </c>
    </row>
    <row r="16" spans="1:569">
      <c r="B16" s="181" t="s">
        <v>519</v>
      </c>
      <c r="C16" s="182" t="s">
        <v>520</v>
      </c>
      <c r="D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" s="183">
        <f t="shared" si="0"/>
        <v>0</v>
      </c>
      <c r="G16" s="183"/>
      <c r="H16" s="183">
        <f t="shared" si="3"/>
        <v>0</v>
      </c>
      <c r="I16" s="183"/>
      <c r="J16" s="183">
        <f t="shared" si="4"/>
        <v>0</v>
      </c>
      <c r="K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" s="183">
        <f t="shared" si="7"/>
        <v>0</v>
      </c>
      <c r="AD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" s="183">
        <f t="shared" si="8"/>
        <v>0</v>
      </c>
      <c r="AH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" s="183">
        <f t="shared" si="9"/>
        <v>0</v>
      </c>
      <c r="AL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" s="183">
        <f t="shared" si="10"/>
        <v>0</v>
      </c>
      <c r="AP16" s="183">
        <f t="shared" si="11"/>
        <v>0</v>
      </c>
    </row>
    <row r="17" spans="2:42">
      <c r="B17" s="181" t="s">
        <v>521</v>
      </c>
      <c r="C17" s="182" t="s">
        <v>522</v>
      </c>
      <c r="D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" s="183">
        <f t="shared" si="0"/>
        <v>0</v>
      </c>
      <c r="G17" s="183"/>
      <c r="H17" s="183">
        <f t="shared" si="3"/>
        <v>0</v>
      </c>
      <c r="I17" s="183"/>
      <c r="J17" s="183">
        <f t="shared" si="4"/>
        <v>0</v>
      </c>
      <c r="K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" s="183">
        <f t="shared" si="7"/>
        <v>0</v>
      </c>
      <c r="AD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" s="183">
        <f t="shared" si="8"/>
        <v>0</v>
      </c>
      <c r="AH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" s="183">
        <f t="shared" si="9"/>
        <v>0</v>
      </c>
      <c r="AL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" s="183">
        <f t="shared" si="10"/>
        <v>0</v>
      </c>
      <c r="AP17" s="183">
        <f t="shared" si="11"/>
        <v>0</v>
      </c>
    </row>
    <row r="18" spans="2:42">
      <c r="B18" s="181" t="s">
        <v>523</v>
      </c>
      <c r="C18" s="182" t="s">
        <v>524</v>
      </c>
      <c r="D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" s="183">
        <f t="shared" si="0"/>
        <v>0</v>
      </c>
      <c r="G18" s="183"/>
      <c r="H18" s="183">
        <f t="shared" si="3"/>
        <v>0</v>
      </c>
      <c r="I18" s="183"/>
      <c r="J18" s="183">
        <f t="shared" si="4"/>
        <v>0</v>
      </c>
      <c r="K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" s="183">
        <f t="shared" si="7"/>
        <v>0</v>
      </c>
      <c r="AD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" s="183">
        <f t="shared" si="8"/>
        <v>0</v>
      </c>
      <c r="AH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" s="183">
        <f t="shared" si="9"/>
        <v>0</v>
      </c>
      <c r="AL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" s="183">
        <f t="shared" si="10"/>
        <v>0</v>
      </c>
      <c r="AP18" s="183">
        <f t="shared" si="11"/>
        <v>0</v>
      </c>
    </row>
    <row r="19" spans="2:42">
      <c r="B19" s="181" t="s">
        <v>525</v>
      </c>
      <c r="C19" s="182" t="s">
        <v>526</v>
      </c>
      <c r="D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" s="183">
        <f t="shared" si="0"/>
        <v>0</v>
      </c>
      <c r="G19" s="183"/>
      <c r="H19" s="183">
        <f t="shared" si="3"/>
        <v>0</v>
      </c>
      <c r="I19" s="183"/>
      <c r="J19" s="183">
        <f t="shared" si="4"/>
        <v>0</v>
      </c>
      <c r="K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" s="183">
        <f t="shared" si="7"/>
        <v>0</v>
      </c>
      <c r="AD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" s="183">
        <f t="shared" si="8"/>
        <v>0</v>
      </c>
      <c r="AH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" s="183">
        <f t="shared" si="9"/>
        <v>0</v>
      </c>
      <c r="AL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" s="183">
        <f t="shared" si="10"/>
        <v>0</v>
      </c>
      <c r="AP19" s="183">
        <f t="shared" si="11"/>
        <v>0</v>
      </c>
    </row>
    <row r="20" spans="2:42">
      <c r="B20" s="181" t="s">
        <v>527</v>
      </c>
      <c r="C20" s="182" t="s">
        <v>528</v>
      </c>
      <c r="D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" s="183">
        <f t="shared" si="0"/>
        <v>0</v>
      </c>
      <c r="G20" s="183"/>
      <c r="H20" s="183">
        <f t="shared" si="3"/>
        <v>0</v>
      </c>
      <c r="I20" s="183"/>
      <c r="J20" s="183">
        <f t="shared" si="4"/>
        <v>0</v>
      </c>
      <c r="K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" s="183">
        <f t="shared" si="7"/>
        <v>0</v>
      </c>
      <c r="AD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" s="183">
        <f t="shared" si="8"/>
        <v>0</v>
      </c>
      <c r="AH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" s="183">
        <f t="shared" si="9"/>
        <v>0</v>
      </c>
      <c r="AL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" s="183">
        <f t="shared" si="10"/>
        <v>0</v>
      </c>
      <c r="AP20" s="183">
        <f t="shared" si="11"/>
        <v>0</v>
      </c>
    </row>
    <row r="21" spans="2:42">
      <c r="B21" s="181" t="s">
        <v>271</v>
      </c>
      <c r="C21" s="182" t="s">
        <v>153</v>
      </c>
      <c r="D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" s="183">
        <f t="shared" ref="F21:F46" si="12">D21+E21</f>
        <v>0</v>
      </c>
      <c r="G21" s="183"/>
      <c r="H21" s="183">
        <f t="shared" ref="H21:H46" si="13">F21-G21</f>
        <v>0</v>
      </c>
      <c r="I21" s="183"/>
      <c r="J21" s="183">
        <f t="shared" ref="J21:J46" si="14">F21-I21</f>
        <v>0</v>
      </c>
      <c r="K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" s="183">
        <f t="shared" ref="AC21:AC47" si="15">Z21+AA21+AB21</f>
        <v>0</v>
      </c>
      <c r="AD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" s="183">
        <f t="shared" ref="AG21:AG46" si="16">AD21+AE21+AF21</f>
        <v>0</v>
      </c>
      <c r="AH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" s="183">
        <f t="shared" ref="AK21:AK46" si="17">AH21+AI21+AJ21</f>
        <v>0</v>
      </c>
      <c r="AL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" s="183">
        <f t="shared" ref="AO21:AO46" si="18">AL21+AM21+AN21</f>
        <v>0</v>
      </c>
      <c r="AP21" s="183">
        <f t="shared" ref="AP21:AP46" si="19">AC21+AG21+AK21+AO21</f>
        <v>0</v>
      </c>
    </row>
    <row r="22" spans="2:42">
      <c r="B22" s="181" t="s">
        <v>530</v>
      </c>
      <c r="C22" s="182" t="s">
        <v>529</v>
      </c>
      <c r="D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" s="183">
        <f t="shared" ref="F22" si="20">D22+E22</f>
        <v>0</v>
      </c>
      <c r="G22" s="183"/>
      <c r="H22" s="183">
        <f t="shared" ref="H22" si="21">F22-G22</f>
        <v>0</v>
      </c>
      <c r="I22" s="183"/>
      <c r="J22" s="183">
        <f t="shared" ref="J22" si="22">F22-I22</f>
        <v>0</v>
      </c>
      <c r="K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" s="183">
        <f t="shared" ref="AC22" si="23">Z22+AA22+AB22</f>
        <v>0</v>
      </c>
      <c r="AD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" s="183">
        <f t="shared" ref="AG22" si="24">AD22+AE22+AF22</f>
        <v>0</v>
      </c>
      <c r="AH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" s="183">
        <f t="shared" ref="AK22" si="25">AH22+AI22+AJ22</f>
        <v>0</v>
      </c>
      <c r="AL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" s="183">
        <f t="shared" ref="AO22" si="26">AL22+AM22+AN22</f>
        <v>0</v>
      </c>
      <c r="AP22" s="183">
        <f t="shared" ref="AP22" si="27">AC22+AG22+AK22+AO22</f>
        <v>0</v>
      </c>
    </row>
    <row r="23" spans="2:42">
      <c r="B23" s="181" t="s">
        <v>272</v>
      </c>
      <c r="C23" s="182" t="s">
        <v>154</v>
      </c>
      <c r="D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" s="183">
        <f t="shared" si="12"/>
        <v>0</v>
      </c>
      <c r="G23" s="183"/>
      <c r="H23" s="183">
        <f t="shared" si="13"/>
        <v>0</v>
      </c>
      <c r="I23" s="183"/>
      <c r="J23" s="183">
        <f t="shared" si="14"/>
        <v>0</v>
      </c>
      <c r="K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" s="183">
        <f t="shared" si="15"/>
        <v>0</v>
      </c>
      <c r="AD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" s="183">
        <f t="shared" si="16"/>
        <v>0</v>
      </c>
      <c r="AH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" s="183">
        <f t="shared" si="17"/>
        <v>0</v>
      </c>
      <c r="AL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" s="183">
        <f t="shared" si="18"/>
        <v>0</v>
      </c>
      <c r="AP23" s="183">
        <f t="shared" si="19"/>
        <v>0</v>
      </c>
    </row>
    <row r="24" spans="2:42">
      <c r="B24" s="181" t="s">
        <v>532</v>
      </c>
      <c r="C24" s="182" t="s">
        <v>531</v>
      </c>
      <c r="D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" s="183">
        <f t="shared" ref="F24:F27" si="28">D24+E24</f>
        <v>0</v>
      </c>
      <c r="G24" s="183"/>
      <c r="H24" s="183">
        <f t="shared" ref="H24:H27" si="29">F24-G24</f>
        <v>0</v>
      </c>
      <c r="I24" s="183"/>
      <c r="J24" s="183">
        <f t="shared" ref="J24:J27" si="30">F24-I24</f>
        <v>0</v>
      </c>
      <c r="K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" s="183">
        <f t="shared" ref="AC24:AC27" si="31">Z24+AA24+AB24</f>
        <v>0</v>
      </c>
      <c r="AD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" s="183">
        <f t="shared" ref="AG24:AG27" si="32">AD24+AE24+AF24</f>
        <v>0</v>
      </c>
      <c r="AH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" s="183">
        <f t="shared" ref="AK24:AK27" si="33">AH24+AI24+AJ24</f>
        <v>0</v>
      </c>
      <c r="AL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" s="183">
        <f t="shared" ref="AO24:AO27" si="34">AL24+AM24+AN24</f>
        <v>0</v>
      </c>
      <c r="AP24" s="183">
        <f t="shared" ref="AP24:AP27" si="35">AC24+AG24+AK24+AO24</f>
        <v>0</v>
      </c>
    </row>
    <row r="25" spans="2:42">
      <c r="B25" s="181" t="s">
        <v>534</v>
      </c>
      <c r="C25" s="182" t="s">
        <v>533</v>
      </c>
      <c r="D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" s="183">
        <f t="shared" si="28"/>
        <v>0</v>
      </c>
      <c r="G25" s="183"/>
      <c r="H25" s="183">
        <f t="shared" si="29"/>
        <v>0</v>
      </c>
      <c r="I25" s="183"/>
      <c r="J25" s="183">
        <f t="shared" si="30"/>
        <v>0</v>
      </c>
      <c r="K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" s="183">
        <f t="shared" si="31"/>
        <v>0</v>
      </c>
      <c r="AD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" s="183">
        <f t="shared" si="32"/>
        <v>0</v>
      </c>
      <c r="AH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" s="183">
        <f t="shared" si="33"/>
        <v>0</v>
      </c>
      <c r="AL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" s="183">
        <f t="shared" si="34"/>
        <v>0</v>
      </c>
      <c r="AP25" s="183">
        <f t="shared" si="35"/>
        <v>0</v>
      </c>
    </row>
    <row r="26" spans="2:42">
      <c r="B26" s="181" t="s">
        <v>536</v>
      </c>
      <c r="C26" s="182" t="s">
        <v>535</v>
      </c>
      <c r="D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" s="183">
        <f t="shared" si="28"/>
        <v>0</v>
      </c>
      <c r="G26" s="183"/>
      <c r="H26" s="183">
        <f t="shared" si="29"/>
        <v>0</v>
      </c>
      <c r="I26" s="183"/>
      <c r="J26" s="183">
        <f t="shared" si="30"/>
        <v>0</v>
      </c>
      <c r="K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" s="183">
        <f t="shared" si="31"/>
        <v>0</v>
      </c>
      <c r="AD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" s="183">
        <f t="shared" si="32"/>
        <v>0</v>
      </c>
      <c r="AH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" s="183">
        <f t="shared" si="33"/>
        <v>0</v>
      </c>
      <c r="AL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" s="183">
        <f t="shared" si="34"/>
        <v>0</v>
      </c>
      <c r="AP26" s="183">
        <f t="shared" si="35"/>
        <v>0</v>
      </c>
    </row>
    <row r="27" spans="2:42">
      <c r="B27" s="181" t="s">
        <v>273</v>
      </c>
      <c r="C27" s="182" t="s">
        <v>155</v>
      </c>
      <c r="D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" s="183">
        <f t="shared" si="28"/>
        <v>0</v>
      </c>
      <c r="G27" s="183"/>
      <c r="H27" s="183">
        <f t="shared" si="29"/>
        <v>0</v>
      </c>
      <c r="I27" s="183"/>
      <c r="J27" s="183">
        <f t="shared" si="30"/>
        <v>0</v>
      </c>
      <c r="K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" s="183">
        <f t="shared" si="31"/>
        <v>0</v>
      </c>
      <c r="AD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" s="183">
        <f t="shared" si="32"/>
        <v>0</v>
      </c>
      <c r="AH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" s="183">
        <f t="shared" si="33"/>
        <v>0</v>
      </c>
      <c r="AL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" s="183">
        <f t="shared" si="34"/>
        <v>0</v>
      </c>
      <c r="AP27" s="183">
        <f t="shared" si="35"/>
        <v>0</v>
      </c>
    </row>
    <row r="28" spans="2:42">
      <c r="B28" s="181" t="s">
        <v>537</v>
      </c>
      <c r="C28" s="182" t="s">
        <v>538</v>
      </c>
      <c r="D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79106.61</v>
      </c>
      <c r="F28" s="183">
        <f t="shared" si="12"/>
        <v>79106.61</v>
      </c>
      <c r="G28" s="183"/>
      <c r="H28" s="183">
        <f t="shared" si="13"/>
        <v>79106.61</v>
      </c>
      <c r="I28" s="183"/>
      <c r="J28" s="183">
        <f t="shared" si="14"/>
        <v>79106.61</v>
      </c>
      <c r="K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79106.61</v>
      </c>
      <c r="W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79106.61</v>
      </c>
      <c r="AB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" s="183">
        <f t="shared" si="15"/>
        <v>79106.61</v>
      </c>
      <c r="AD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" s="183">
        <f t="shared" si="16"/>
        <v>0</v>
      </c>
      <c r="AH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" s="183">
        <f t="shared" si="17"/>
        <v>0</v>
      </c>
      <c r="AL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" s="183">
        <f t="shared" si="18"/>
        <v>0</v>
      </c>
      <c r="AP28" s="183">
        <f t="shared" si="19"/>
        <v>79106.61</v>
      </c>
    </row>
    <row r="29" spans="2:42">
      <c r="B29" s="181" t="s">
        <v>540</v>
      </c>
      <c r="C29" s="182" t="s">
        <v>539</v>
      </c>
      <c r="D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39553.305</v>
      </c>
      <c r="F29" s="183">
        <f t="shared" ref="F29:F30" si="36">D29+E29</f>
        <v>39553.305</v>
      </c>
      <c r="G29" s="183"/>
      <c r="H29" s="183">
        <f t="shared" ref="H29:H30" si="37">F29-G29</f>
        <v>39553.305</v>
      </c>
      <c r="I29" s="183"/>
      <c r="J29" s="183">
        <f t="shared" ref="J29:J30" si="38">F29-I29</f>
        <v>39553.305</v>
      </c>
      <c r="K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39553.305</v>
      </c>
      <c r="W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39553.305</v>
      </c>
      <c r="AB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" s="183">
        <f t="shared" ref="AC29:AC30" si="39">Z29+AA29+AB29</f>
        <v>39553.305</v>
      </c>
      <c r="AD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" s="183">
        <f t="shared" ref="AG29:AG30" si="40">AD29+AE29+AF29</f>
        <v>0</v>
      </c>
      <c r="AH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" s="183">
        <f t="shared" ref="AK29:AK30" si="41">AH29+AI29+AJ29</f>
        <v>0</v>
      </c>
      <c r="AL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" s="183">
        <f t="shared" ref="AO29:AO30" si="42">AL29+AM29+AN29</f>
        <v>0</v>
      </c>
      <c r="AP29" s="183">
        <f t="shared" ref="AP29:AP30" si="43">AC29+AG29+AK29+AO29</f>
        <v>39553.305</v>
      </c>
    </row>
    <row r="30" spans="2:42">
      <c r="B30" s="181" t="s">
        <v>274</v>
      </c>
      <c r="C30" s="182" t="s">
        <v>156</v>
      </c>
      <c r="D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" s="183">
        <f t="shared" si="36"/>
        <v>0</v>
      </c>
      <c r="G30" s="183"/>
      <c r="H30" s="183">
        <f t="shared" si="37"/>
        <v>0</v>
      </c>
      <c r="I30" s="183"/>
      <c r="J30" s="183">
        <f t="shared" si="38"/>
        <v>0</v>
      </c>
      <c r="K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" s="183">
        <f t="shared" si="39"/>
        <v>0</v>
      </c>
      <c r="AD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" s="183">
        <f t="shared" si="40"/>
        <v>0</v>
      </c>
      <c r="AH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" s="183">
        <f t="shared" si="41"/>
        <v>0</v>
      </c>
      <c r="AL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" s="183">
        <f t="shared" si="42"/>
        <v>0</v>
      </c>
      <c r="AP30" s="183">
        <f t="shared" si="43"/>
        <v>0</v>
      </c>
    </row>
    <row r="31" spans="2:42">
      <c r="B31" s="181" t="s">
        <v>542</v>
      </c>
      <c r="C31" s="182" t="s">
        <v>541</v>
      </c>
      <c r="D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" s="183">
        <f t="shared" si="12"/>
        <v>0</v>
      </c>
      <c r="G31" s="183"/>
      <c r="H31" s="183">
        <f t="shared" si="13"/>
        <v>0</v>
      </c>
      <c r="I31" s="183"/>
      <c r="J31" s="183">
        <f t="shared" si="14"/>
        <v>0</v>
      </c>
      <c r="K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" s="183">
        <f t="shared" si="15"/>
        <v>0</v>
      </c>
      <c r="AD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" s="183">
        <f t="shared" si="16"/>
        <v>0</v>
      </c>
      <c r="AH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" s="183">
        <f t="shared" si="17"/>
        <v>0</v>
      </c>
      <c r="AL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" s="183">
        <f t="shared" si="18"/>
        <v>0</v>
      </c>
      <c r="AP31" s="183">
        <f t="shared" si="19"/>
        <v>0</v>
      </c>
    </row>
    <row r="32" spans="2:42">
      <c r="B32" s="181" t="s">
        <v>275</v>
      </c>
      <c r="C32" s="182" t="s">
        <v>157</v>
      </c>
      <c r="D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" s="183">
        <f t="shared" si="12"/>
        <v>0</v>
      </c>
      <c r="G32" s="183"/>
      <c r="H32" s="183">
        <f t="shared" si="13"/>
        <v>0</v>
      </c>
      <c r="I32" s="183"/>
      <c r="J32" s="183">
        <f t="shared" si="14"/>
        <v>0</v>
      </c>
      <c r="K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" s="183">
        <f t="shared" si="15"/>
        <v>0</v>
      </c>
      <c r="AD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" s="183">
        <f t="shared" si="16"/>
        <v>0</v>
      </c>
      <c r="AH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" s="183">
        <f t="shared" si="17"/>
        <v>0</v>
      </c>
      <c r="AL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" s="183">
        <f t="shared" si="18"/>
        <v>0</v>
      </c>
      <c r="AP32" s="183">
        <f t="shared" si="19"/>
        <v>0</v>
      </c>
    </row>
    <row r="33" spans="2:42">
      <c r="B33" s="181" t="s">
        <v>543</v>
      </c>
      <c r="C33" s="182" t="s">
        <v>545</v>
      </c>
      <c r="D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" s="183">
        <f t="shared" ref="F33:F34" si="44">D33+E33</f>
        <v>0</v>
      </c>
      <c r="G33" s="183"/>
      <c r="H33" s="183">
        <f t="shared" ref="H33:H34" si="45">F33-G33</f>
        <v>0</v>
      </c>
      <c r="I33" s="183"/>
      <c r="J33" s="183">
        <f t="shared" ref="J33:J34" si="46">F33-I33</f>
        <v>0</v>
      </c>
      <c r="K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" s="183">
        <f t="shared" ref="AC33:AC34" si="47">Z33+AA33+AB33</f>
        <v>0</v>
      </c>
      <c r="AD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" s="183">
        <f t="shared" ref="AG33:AG34" si="48">AD33+AE33+AF33</f>
        <v>0</v>
      </c>
      <c r="AH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" s="183">
        <f t="shared" ref="AK33:AK34" si="49">AH33+AI33+AJ33</f>
        <v>0</v>
      </c>
      <c r="AL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" s="183">
        <f t="shared" ref="AO33:AO34" si="50">AL33+AM33+AN33</f>
        <v>0</v>
      </c>
      <c r="AP33" s="183">
        <f t="shared" ref="AP33:AP34" si="51">AC33+AG33+AK33+AO33</f>
        <v>0</v>
      </c>
    </row>
    <row r="34" spans="2:42">
      <c r="B34" s="181" t="s">
        <v>544</v>
      </c>
      <c r="C34" s="182" t="s">
        <v>546</v>
      </c>
      <c r="D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" s="183">
        <f t="shared" si="44"/>
        <v>0</v>
      </c>
      <c r="G34" s="183"/>
      <c r="H34" s="183">
        <f t="shared" si="45"/>
        <v>0</v>
      </c>
      <c r="I34" s="183"/>
      <c r="J34" s="183">
        <f t="shared" si="46"/>
        <v>0</v>
      </c>
      <c r="K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" s="183">
        <f t="shared" si="47"/>
        <v>0</v>
      </c>
      <c r="AD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" s="183">
        <f t="shared" si="48"/>
        <v>0</v>
      </c>
      <c r="AH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" s="183">
        <f t="shared" si="49"/>
        <v>0</v>
      </c>
      <c r="AL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" s="183">
        <f t="shared" si="50"/>
        <v>0</v>
      </c>
      <c r="AP34" s="183">
        <f t="shared" si="51"/>
        <v>0</v>
      </c>
    </row>
    <row r="35" spans="2:42">
      <c r="B35" s="181" t="s">
        <v>548</v>
      </c>
      <c r="C35" s="182" t="s">
        <v>547</v>
      </c>
      <c r="D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" s="183">
        <f t="shared" si="12"/>
        <v>0</v>
      </c>
      <c r="G35" s="183"/>
      <c r="H35" s="183">
        <f t="shared" si="13"/>
        <v>0</v>
      </c>
      <c r="I35" s="183"/>
      <c r="J35" s="183">
        <f t="shared" si="14"/>
        <v>0</v>
      </c>
      <c r="K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" s="183">
        <f t="shared" si="15"/>
        <v>0</v>
      </c>
      <c r="AD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" s="183">
        <f t="shared" si="16"/>
        <v>0</v>
      </c>
      <c r="AH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" s="183">
        <f t="shared" si="17"/>
        <v>0</v>
      </c>
      <c r="AL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" s="183">
        <f t="shared" si="18"/>
        <v>0</v>
      </c>
      <c r="AP35" s="183">
        <f t="shared" si="19"/>
        <v>0</v>
      </c>
    </row>
    <row r="36" spans="2:42">
      <c r="B36" s="181" t="s">
        <v>291</v>
      </c>
      <c r="C36" s="182" t="s">
        <v>174</v>
      </c>
      <c r="D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" s="183">
        <f t="shared" ref="F36:F44" si="52">D36+E36</f>
        <v>0</v>
      </c>
      <c r="G36" s="183"/>
      <c r="H36" s="183">
        <f t="shared" ref="H36:H44" si="53">F36-G36</f>
        <v>0</v>
      </c>
      <c r="I36" s="183"/>
      <c r="J36" s="183">
        <f t="shared" ref="J36:J44" si="54">F36-I36</f>
        <v>0</v>
      </c>
      <c r="K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" s="183">
        <f t="shared" ref="AC36:AC44" si="55">Z36+AA36+AB36</f>
        <v>0</v>
      </c>
      <c r="AD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" s="183">
        <f t="shared" ref="AG36:AG44" si="56">AD36+AE36+AF36</f>
        <v>0</v>
      </c>
      <c r="AH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" s="183">
        <f t="shared" ref="AK36:AK44" si="57">AH36+AI36+AJ36</f>
        <v>0</v>
      </c>
      <c r="AL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" s="183">
        <f t="shared" ref="AO36:AO44" si="58">AL36+AM36+AN36</f>
        <v>0</v>
      </c>
      <c r="AP36" s="183">
        <f t="shared" ref="AP36:AP44" si="59">AC36+AG36+AK36+AO36</f>
        <v>0</v>
      </c>
    </row>
    <row r="37" spans="2:42">
      <c r="B37" s="181" t="s">
        <v>549</v>
      </c>
      <c r="C37" s="182" t="s">
        <v>550</v>
      </c>
      <c r="D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" s="183">
        <f t="shared" ref="F37" si="60">D37+E37</f>
        <v>0</v>
      </c>
      <c r="G37" s="183"/>
      <c r="H37" s="183">
        <f t="shared" ref="H37" si="61">F37-G37</f>
        <v>0</v>
      </c>
      <c r="I37" s="183"/>
      <c r="J37" s="183">
        <f t="shared" ref="J37" si="62">F37-I37</f>
        <v>0</v>
      </c>
      <c r="K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" s="183">
        <f t="shared" ref="AC37" si="63">Z37+AA37+AB37</f>
        <v>0</v>
      </c>
      <c r="AD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" s="183">
        <f t="shared" ref="AG37" si="64">AD37+AE37+AF37</f>
        <v>0</v>
      </c>
      <c r="AH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" s="183">
        <f t="shared" ref="AK37" si="65">AH37+AI37+AJ37</f>
        <v>0</v>
      </c>
      <c r="AL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" s="183">
        <f t="shared" ref="AO37" si="66">AL37+AM37+AN37</f>
        <v>0</v>
      </c>
      <c r="AP37" s="183">
        <f t="shared" ref="AP37" si="67">AC37+AG37+AK37+AO37</f>
        <v>0</v>
      </c>
    </row>
    <row r="38" spans="2:42">
      <c r="B38" s="181" t="s">
        <v>551</v>
      </c>
      <c r="C38" s="182" t="s">
        <v>552</v>
      </c>
      <c r="D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" s="183">
        <f t="shared" si="52"/>
        <v>0</v>
      </c>
      <c r="G38" s="183"/>
      <c r="H38" s="183">
        <f t="shared" si="53"/>
        <v>0</v>
      </c>
      <c r="I38" s="183"/>
      <c r="J38" s="183">
        <f t="shared" si="54"/>
        <v>0</v>
      </c>
      <c r="K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" s="183">
        <f t="shared" si="55"/>
        <v>0</v>
      </c>
      <c r="AD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" s="183">
        <f t="shared" si="56"/>
        <v>0</v>
      </c>
      <c r="AH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" s="183">
        <f t="shared" si="57"/>
        <v>0</v>
      </c>
      <c r="AL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" s="183">
        <f t="shared" si="58"/>
        <v>0</v>
      </c>
      <c r="AP38" s="183">
        <f t="shared" si="59"/>
        <v>0</v>
      </c>
    </row>
    <row r="39" spans="2:42">
      <c r="B39" s="181" t="s">
        <v>553</v>
      </c>
      <c r="C39" s="182" t="s">
        <v>554</v>
      </c>
      <c r="D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" s="183">
        <f t="shared" ref="F39:F43" si="68">D39+E39</f>
        <v>0</v>
      </c>
      <c r="G39" s="183"/>
      <c r="H39" s="183">
        <f t="shared" ref="H39:H43" si="69">F39-G39</f>
        <v>0</v>
      </c>
      <c r="I39" s="183"/>
      <c r="J39" s="183">
        <f t="shared" ref="J39:J43" si="70">F39-I39</f>
        <v>0</v>
      </c>
      <c r="K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" s="183">
        <f t="shared" ref="AC39:AC43" si="71">Z39+AA39+AB39</f>
        <v>0</v>
      </c>
      <c r="AD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" s="183">
        <f t="shared" ref="AG39:AG43" si="72">AD39+AE39+AF39</f>
        <v>0</v>
      </c>
      <c r="AH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" s="183">
        <f t="shared" ref="AK39:AK43" si="73">AH39+AI39+AJ39</f>
        <v>0</v>
      </c>
      <c r="AL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" s="183">
        <f t="shared" ref="AO39:AO43" si="74">AL39+AM39+AN39</f>
        <v>0</v>
      </c>
      <c r="AP39" s="183">
        <f t="shared" ref="AP39:AP43" si="75">AC39+AG39+AK39+AO39</f>
        <v>0</v>
      </c>
    </row>
    <row r="40" spans="2:42">
      <c r="B40" s="181" t="s">
        <v>292</v>
      </c>
      <c r="C40" s="182" t="s">
        <v>175</v>
      </c>
      <c r="D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" s="183">
        <f t="shared" ref="F40" si="76">D40+E40</f>
        <v>0</v>
      </c>
      <c r="G40" s="183"/>
      <c r="H40" s="183">
        <f t="shared" ref="H40" si="77">F40-G40</f>
        <v>0</v>
      </c>
      <c r="I40" s="183"/>
      <c r="J40" s="183">
        <f t="shared" ref="J40" si="78">F40-I40</f>
        <v>0</v>
      </c>
      <c r="K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" s="183">
        <f t="shared" ref="AC40" si="79">Z40+AA40+AB40</f>
        <v>0</v>
      </c>
      <c r="AD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" s="183">
        <f t="shared" ref="AG40" si="80">AD40+AE40+AF40</f>
        <v>0</v>
      </c>
      <c r="AH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" s="183">
        <f t="shared" ref="AK40" si="81">AH40+AI40+AJ40</f>
        <v>0</v>
      </c>
      <c r="AL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" s="183">
        <f t="shared" ref="AO40" si="82">AL40+AM40+AN40</f>
        <v>0</v>
      </c>
      <c r="AP40" s="183">
        <f t="shared" ref="AP40" si="83">AC40+AG40+AK40+AO40</f>
        <v>0</v>
      </c>
    </row>
    <row r="41" spans="2:42">
      <c r="B41" s="181" t="s">
        <v>555</v>
      </c>
      <c r="C41" s="182" t="s">
        <v>556</v>
      </c>
      <c r="D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" s="183">
        <f t="shared" si="68"/>
        <v>0</v>
      </c>
      <c r="G41" s="183"/>
      <c r="H41" s="183">
        <f t="shared" si="69"/>
        <v>0</v>
      </c>
      <c r="I41" s="183"/>
      <c r="J41" s="183">
        <f t="shared" si="70"/>
        <v>0</v>
      </c>
      <c r="K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" s="183">
        <f t="shared" si="71"/>
        <v>0</v>
      </c>
      <c r="AD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" s="183">
        <f t="shared" si="72"/>
        <v>0</v>
      </c>
      <c r="AH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" s="183">
        <f t="shared" si="73"/>
        <v>0</v>
      </c>
      <c r="AL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" s="183">
        <f t="shared" si="74"/>
        <v>0</v>
      </c>
      <c r="AP41" s="183">
        <f t="shared" si="75"/>
        <v>0</v>
      </c>
    </row>
    <row r="42" spans="2:42">
      <c r="B42" s="181" t="s">
        <v>557</v>
      </c>
      <c r="C42" s="182" t="s">
        <v>558</v>
      </c>
      <c r="D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" s="183">
        <f t="shared" ref="F42" si="84">D42+E42</f>
        <v>0</v>
      </c>
      <c r="G42" s="183"/>
      <c r="H42" s="183">
        <f t="shared" ref="H42" si="85">F42-G42</f>
        <v>0</v>
      </c>
      <c r="I42" s="183"/>
      <c r="J42" s="183">
        <f t="shared" ref="J42" si="86">F42-I42</f>
        <v>0</v>
      </c>
      <c r="K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" s="183">
        <f t="shared" ref="AC42" si="87">Z42+AA42+AB42</f>
        <v>0</v>
      </c>
      <c r="AD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" s="183">
        <f t="shared" ref="AG42" si="88">AD42+AE42+AF42</f>
        <v>0</v>
      </c>
      <c r="AH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" s="183">
        <f t="shared" ref="AK42" si="89">AH42+AI42+AJ42</f>
        <v>0</v>
      </c>
      <c r="AL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" s="183">
        <f t="shared" ref="AO42" si="90">AL42+AM42+AN42</f>
        <v>0</v>
      </c>
      <c r="AP42" s="183">
        <f t="shared" ref="AP42" si="91">AC42+AG42+AK42+AO42</f>
        <v>0</v>
      </c>
    </row>
    <row r="43" spans="2:42">
      <c r="B43" s="181" t="s">
        <v>559</v>
      </c>
      <c r="C43" s="182" t="s">
        <v>560</v>
      </c>
      <c r="D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" s="183">
        <f t="shared" si="68"/>
        <v>0</v>
      </c>
      <c r="G43" s="183"/>
      <c r="H43" s="183">
        <f t="shared" si="69"/>
        <v>0</v>
      </c>
      <c r="I43" s="183"/>
      <c r="J43" s="183">
        <f t="shared" si="70"/>
        <v>0</v>
      </c>
      <c r="K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" s="183">
        <f t="shared" si="71"/>
        <v>0</v>
      </c>
      <c r="AD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" s="183">
        <f t="shared" si="72"/>
        <v>0</v>
      </c>
      <c r="AH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" s="183">
        <f t="shared" si="73"/>
        <v>0</v>
      </c>
      <c r="AL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" s="183">
        <f t="shared" si="74"/>
        <v>0</v>
      </c>
      <c r="AP43" s="183">
        <f t="shared" si="75"/>
        <v>0</v>
      </c>
    </row>
    <row r="44" spans="2:42">
      <c r="B44" s="181" t="s">
        <v>561</v>
      </c>
      <c r="C44" s="182" t="s">
        <v>562</v>
      </c>
      <c r="D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" s="183">
        <f t="shared" si="52"/>
        <v>0</v>
      </c>
      <c r="G44" s="183"/>
      <c r="H44" s="183">
        <f t="shared" si="53"/>
        <v>0</v>
      </c>
      <c r="I44" s="183"/>
      <c r="J44" s="183">
        <f t="shared" si="54"/>
        <v>0</v>
      </c>
      <c r="K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" s="183">
        <f t="shared" si="55"/>
        <v>0</v>
      </c>
      <c r="AD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" s="183">
        <f t="shared" si="56"/>
        <v>0</v>
      </c>
      <c r="AH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" s="183">
        <f t="shared" si="57"/>
        <v>0</v>
      </c>
      <c r="AL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" s="183">
        <f t="shared" si="58"/>
        <v>0</v>
      </c>
      <c r="AP44" s="183">
        <f t="shared" si="59"/>
        <v>0</v>
      </c>
    </row>
    <row r="45" spans="2:42">
      <c r="B45" s="181" t="s">
        <v>267</v>
      </c>
      <c r="C45" s="182" t="s">
        <v>158</v>
      </c>
      <c r="D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" s="183">
        <f t="shared" ref="F45" si="92">D45+E45</f>
        <v>0</v>
      </c>
      <c r="G45" s="183"/>
      <c r="H45" s="183">
        <f t="shared" ref="H45" si="93">F45-G45</f>
        <v>0</v>
      </c>
      <c r="I45" s="183"/>
      <c r="J45" s="183">
        <f t="shared" ref="J45" si="94">F45-I45</f>
        <v>0</v>
      </c>
      <c r="K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" s="183">
        <f t="shared" ref="AC45" si="95">Z45+AA45+AB45</f>
        <v>0</v>
      </c>
      <c r="AD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" s="183">
        <f t="shared" ref="AG45" si="96">AD45+AE45+AF45</f>
        <v>0</v>
      </c>
      <c r="AH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" s="183">
        <f t="shared" ref="AK45" si="97">AH45+AI45+AJ45</f>
        <v>0</v>
      </c>
      <c r="AL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" s="183">
        <f t="shared" ref="AO45" si="98">AL45+AM45+AN45</f>
        <v>0</v>
      </c>
      <c r="AP45" s="183">
        <f t="shared" ref="AP45" si="99">AC45+AG45+AK45+AO45</f>
        <v>0</v>
      </c>
    </row>
    <row r="46" spans="2:42">
      <c r="B46" s="181" t="s">
        <v>563</v>
      </c>
      <c r="C46" s="182" t="s">
        <v>564</v>
      </c>
      <c r="D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" s="183">
        <f t="shared" si="12"/>
        <v>0</v>
      </c>
      <c r="G46" s="183"/>
      <c r="H46" s="183">
        <f t="shared" si="13"/>
        <v>0</v>
      </c>
      <c r="I46" s="183"/>
      <c r="J46" s="183">
        <f t="shared" si="14"/>
        <v>0</v>
      </c>
      <c r="K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" s="183">
        <f t="shared" si="15"/>
        <v>0</v>
      </c>
      <c r="AD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" s="183">
        <f t="shared" si="16"/>
        <v>0</v>
      </c>
      <c r="AH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" s="183">
        <f t="shared" si="17"/>
        <v>0</v>
      </c>
      <c r="AL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" s="183">
        <f t="shared" si="18"/>
        <v>0</v>
      </c>
      <c r="AP46" s="183">
        <f t="shared" si="19"/>
        <v>0</v>
      </c>
    </row>
    <row r="47" spans="2:42">
      <c r="B47" s="190" t="s">
        <v>276</v>
      </c>
      <c r="C47" s="191" t="s">
        <v>159</v>
      </c>
      <c r="D47" s="192">
        <f>SUM(D48:D82)</f>
        <v>0</v>
      </c>
      <c r="E47" s="192">
        <f>SUM(E48:E82)</f>
        <v>27083.333333333332</v>
      </c>
      <c r="F47" s="192">
        <f t="shared" si="0"/>
        <v>27083.333333333332</v>
      </c>
      <c r="G47" s="192">
        <f>SUM(G48:G82)</f>
        <v>0</v>
      </c>
      <c r="H47" s="192">
        <f t="shared" si="3"/>
        <v>27083.333333333332</v>
      </c>
      <c r="I47" s="192">
        <f t="shared" ref="I47:AB47" si="100">SUM(I48:I82)</f>
        <v>0</v>
      </c>
      <c r="J47" s="192">
        <f t="shared" si="100"/>
        <v>27083.333333333332</v>
      </c>
      <c r="K47" s="192">
        <f t="shared" si="100"/>
        <v>0</v>
      </c>
      <c r="L47" s="192">
        <f t="shared" si="100"/>
        <v>0</v>
      </c>
      <c r="M47" s="192">
        <f t="shared" si="100"/>
        <v>0</v>
      </c>
      <c r="N47" s="192">
        <f t="shared" si="100"/>
        <v>0</v>
      </c>
      <c r="O47" s="192">
        <f t="shared" si="100"/>
        <v>0</v>
      </c>
      <c r="P47" s="192">
        <f t="shared" si="100"/>
        <v>0</v>
      </c>
      <c r="Q47" s="192">
        <f t="shared" si="100"/>
        <v>0</v>
      </c>
      <c r="R47" s="192">
        <f t="shared" si="100"/>
        <v>0</v>
      </c>
      <c r="S47" s="192">
        <f t="shared" si="100"/>
        <v>0</v>
      </c>
      <c r="T47" s="192">
        <f t="shared" ref="T47" si="101">SUM(T48:T82)</f>
        <v>0</v>
      </c>
      <c r="U47" s="192">
        <f t="shared" si="100"/>
        <v>27083.333333333332</v>
      </c>
      <c r="V47" s="192">
        <f t="shared" si="100"/>
        <v>0</v>
      </c>
      <c r="W47" s="192">
        <f t="shared" si="100"/>
        <v>0</v>
      </c>
      <c r="X47" s="192">
        <f t="shared" si="100"/>
        <v>0</v>
      </c>
      <c r="Y47" s="192">
        <f t="shared" si="100"/>
        <v>0</v>
      </c>
      <c r="Z47" s="192">
        <f t="shared" si="100"/>
        <v>2083.3333333333335</v>
      </c>
      <c r="AA47" s="192">
        <f t="shared" si="100"/>
        <v>0</v>
      </c>
      <c r="AB47" s="192">
        <f t="shared" si="100"/>
        <v>25000</v>
      </c>
      <c r="AC47" s="192">
        <f t="shared" si="15"/>
        <v>27083.333333333332</v>
      </c>
      <c r="AD47" s="192">
        <f>SUM(AD48:AD82)</f>
        <v>0</v>
      </c>
      <c r="AE47" s="192">
        <f>SUM(AE48:AE82)</f>
        <v>0</v>
      </c>
      <c r="AF47" s="192">
        <f>SUM(AF48:AF82)</f>
        <v>0</v>
      </c>
      <c r="AG47" s="192">
        <f t="shared" si="8"/>
        <v>0</v>
      </c>
      <c r="AH47" s="192">
        <f>SUM(AH48:AH82)</f>
        <v>0</v>
      </c>
      <c r="AI47" s="192">
        <f>SUM(AI48:AI82)</f>
        <v>0</v>
      </c>
      <c r="AJ47" s="192">
        <f>SUM(AJ48:AJ82)</f>
        <v>0</v>
      </c>
      <c r="AK47" s="192">
        <f t="shared" si="9"/>
        <v>0</v>
      </c>
      <c r="AL47" s="192">
        <f>SUM(AL48:AL82)</f>
        <v>0</v>
      </c>
      <c r="AM47" s="192">
        <f>SUM(AM48:AM82)</f>
        <v>0</v>
      </c>
      <c r="AN47" s="192">
        <f>SUM(AN48:AN82)</f>
        <v>0</v>
      </c>
      <c r="AO47" s="192">
        <f t="shared" si="10"/>
        <v>0</v>
      </c>
      <c r="AP47" s="192">
        <f t="shared" si="11"/>
        <v>27083.333333333332</v>
      </c>
    </row>
    <row r="48" spans="2:42">
      <c r="B48" s="181" t="s">
        <v>565</v>
      </c>
      <c r="C48" s="182" t="s">
        <v>566</v>
      </c>
      <c r="D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" s="183">
        <f t="shared" ref="F48" si="102">D48+E48</f>
        <v>0</v>
      </c>
      <c r="G48" s="183"/>
      <c r="H48" s="183">
        <f t="shared" ref="H48" si="103">F48-G48</f>
        <v>0</v>
      </c>
      <c r="I48" s="183"/>
      <c r="J48" s="183">
        <f t="shared" ref="J48" si="104">F48-I48</f>
        <v>0</v>
      </c>
      <c r="K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" s="183">
        <f t="shared" ref="AC48" si="105">Z48+AA48+AB48</f>
        <v>0</v>
      </c>
      <c r="AD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" s="183">
        <f t="shared" ref="AG48" si="106">AD48+AE48+AF48</f>
        <v>0</v>
      </c>
      <c r="AH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" s="183">
        <f t="shared" ref="AK48" si="107">AH48+AI48+AJ48</f>
        <v>0</v>
      </c>
      <c r="AL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" s="183">
        <f t="shared" ref="AO48" si="108">AL48+AM48+AN48</f>
        <v>0</v>
      </c>
      <c r="AP48" s="183">
        <f t="shared" ref="AP48" si="109">AC48+AG48+AK48+AO48</f>
        <v>0</v>
      </c>
    </row>
    <row r="49" spans="2:42">
      <c r="B49" s="181" t="s">
        <v>277</v>
      </c>
      <c r="C49" s="182" t="s">
        <v>160</v>
      </c>
      <c r="D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" s="183">
        <f t="shared" si="0"/>
        <v>0</v>
      </c>
      <c r="G49" s="183"/>
      <c r="H49" s="183">
        <f t="shared" si="3"/>
        <v>0</v>
      </c>
      <c r="I49" s="183"/>
      <c r="J49" s="183">
        <f t="shared" si="4"/>
        <v>0</v>
      </c>
      <c r="K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" s="183">
        <f t="shared" si="7"/>
        <v>0</v>
      </c>
      <c r="AD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" s="183">
        <f t="shared" si="8"/>
        <v>0</v>
      </c>
      <c r="AH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" s="183">
        <f t="shared" si="9"/>
        <v>0</v>
      </c>
      <c r="AL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" s="183">
        <f t="shared" si="10"/>
        <v>0</v>
      </c>
      <c r="AP49" s="183">
        <f t="shared" si="11"/>
        <v>0</v>
      </c>
    </row>
    <row r="50" spans="2:42">
      <c r="B50" s="181" t="s">
        <v>567</v>
      </c>
      <c r="C50" s="182" t="s">
        <v>568</v>
      </c>
      <c r="D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" s="183">
        <f t="shared" si="0"/>
        <v>0</v>
      </c>
      <c r="G50" s="183"/>
      <c r="H50" s="183">
        <f t="shared" si="3"/>
        <v>0</v>
      </c>
      <c r="I50" s="183"/>
      <c r="J50" s="183">
        <f t="shared" si="4"/>
        <v>0</v>
      </c>
      <c r="K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" s="183">
        <f t="shared" si="7"/>
        <v>0</v>
      </c>
      <c r="AD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" s="183">
        <f t="shared" si="8"/>
        <v>0</v>
      </c>
      <c r="AH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" s="183">
        <f t="shared" si="9"/>
        <v>0</v>
      </c>
      <c r="AL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" s="183">
        <f t="shared" si="10"/>
        <v>0</v>
      </c>
      <c r="AP50" s="183">
        <f t="shared" si="11"/>
        <v>0</v>
      </c>
    </row>
    <row r="51" spans="2:42">
      <c r="B51" s="181" t="s">
        <v>569</v>
      </c>
      <c r="C51" s="182" t="s">
        <v>570</v>
      </c>
      <c r="D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" s="183">
        <f t="shared" ref="F51:F69" si="110">D51+E51</f>
        <v>0</v>
      </c>
      <c r="G51" s="183"/>
      <c r="H51" s="183">
        <f t="shared" ref="H51:H69" si="111">F51-G51</f>
        <v>0</v>
      </c>
      <c r="I51" s="183"/>
      <c r="J51" s="183">
        <f t="shared" ref="J51:J69" si="112">F51-I51</f>
        <v>0</v>
      </c>
      <c r="K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" s="183">
        <f t="shared" ref="AC51:AC69" si="113">Z51+AA51+AB51</f>
        <v>0</v>
      </c>
      <c r="AD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" s="183">
        <f t="shared" ref="AG51:AG69" si="114">AD51+AE51+AF51</f>
        <v>0</v>
      </c>
      <c r="AH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" s="183">
        <f t="shared" ref="AK51:AK69" si="115">AH51+AI51+AJ51</f>
        <v>0</v>
      </c>
      <c r="AL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" s="183">
        <f t="shared" ref="AO51:AO69" si="116">AL51+AM51+AN51</f>
        <v>0</v>
      </c>
      <c r="AP51" s="183">
        <f t="shared" ref="AP51:AP69" si="117">AC51+AG51+AK51+AO51</f>
        <v>0</v>
      </c>
    </row>
    <row r="52" spans="2:42">
      <c r="B52" s="181" t="s">
        <v>278</v>
      </c>
      <c r="C52" s="182" t="s">
        <v>161</v>
      </c>
      <c r="D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" s="183">
        <f t="shared" si="110"/>
        <v>0</v>
      </c>
      <c r="G52" s="183"/>
      <c r="H52" s="183">
        <f t="shared" si="111"/>
        <v>0</v>
      </c>
      <c r="I52" s="183"/>
      <c r="J52" s="183">
        <f t="shared" si="112"/>
        <v>0</v>
      </c>
      <c r="K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" s="183">
        <f t="shared" si="113"/>
        <v>0</v>
      </c>
      <c r="AD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" s="183">
        <f t="shared" si="114"/>
        <v>0</v>
      </c>
      <c r="AH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" s="183">
        <f t="shared" si="115"/>
        <v>0</v>
      </c>
      <c r="AL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" s="183">
        <f t="shared" si="116"/>
        <v>0</v>
      </c>
      <c r="AP52" s="183">
        <f t="shared" si="117"/>
        <v>0</v>
      </c>
    </row>
    <row r="53" spans="2:42">
      <c r="B53" s="181" t="s">
        <v>571</v>
      </c>
      <c r="C53" s="182" t="s">
        <v>572</v>
      </c>
      <c r="D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" s="183">
        <f t="shared" ref="F53" si="118">D53+E53</f>
        <v>0</v>
      </c>
      <c r="G53" s="183"/>
      <c r="H53" s="183">
        <f t="shared" ref="H53" si="119">F53-G53</f>
        <v>0</v>
      </c>
      <c r="I53" s="183"/>
      <c r="J53" s="183">
        <f t="shared" ref="J53" si="120">F53-I53</f>
        <v>0</v>
      </c>
      <c r="K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" s="183">
        <f t="shared" ref="AC53" si="121">Z53+AA53+AB53</f>
        <v>0</v>
      </c>
      <c r="AD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" s="183">
        <f t="shared" ref="AG53" si="122">AD53+AE53+AF53</f>
        <v>0</v>
      </c>
      <c r="AH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" s="183">
        <f t="shared" ref="AK53" si="123">AH53+AI53+AJ53</f>
        <v>0</v>
      </c>
      <c r="AL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" s="183">
        <f t="shared" ref="AO53" si="124">AL53+AM53+AN53</f>
        <v>0</v>
      </c>
      <c r="AP53" s="183">
        <f t="shared" ref="AP53" si="125">AC53+AG53+AK53+AO53</f>
        <v>0</v>
      </c>
    </row>
    <row r="54" spans="2:42">
      <c r="B54" s="181" t="s">
        <v>573</v>
      </c>
      <c r="C54" s="182" t="s">
        <v>539</v>
      </c>
      <c r="D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" s="183">
        <f t="shared" si="110"/>
        <v>0</v>
      </c>
      <c r="G54" s="183"/>
      <c r="H54" s="183">
        <f t="shared" si="111"/>
        <v>0</v>
      </c>
      <c r="I54" s="183"/>
      <c r="J54" s="183">
        <f t="shared" si="112"/>
        <v>0</v>
      </c>
      <c r="K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" s="183">
        <f t="shared" si="113"/>
        <v>0</v>
      </c>
      <c r="AD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" s="183">
        <f t="shared" si="114"/>
        <v>0</v>
      </c>
      <c r="AH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" s="183">
        <f t="shared" si="115"/>
        <v>0</v>
      </c>
      <c r="AL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" s="183">
        <f t="shared" si="116"/>
        <v>0</v>
      </c>
      <c r="AP54" s="183">
        <f t="shared" si="117"/>
        <v>0</v>
      </c>
    </row>
    <row r="55" spans="2:42">
      <c r="B55" s="181" t="s">
        <v>279</v>
      </c>
      <c r="C55" s="182" t="s">
        <v>162</v>
      </c>
      <c r="D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" s="183">
        <f t="shared" ref="F55" si="126">D55+E55</f>
        <v>0</v>
      </c>
      <c r="G55" s="183"/>
      <c r="H55" s="183">
        <f t="shared" ref="H55" si="127">F55-G55</f>
        <v>0</v>
      </c>
      <c r="I55" s="183"/>
      <c r="J55" s="183">
        <f t="shared" ref="J55" si="128">F55-I55</f>
        <v>0</v>
      </c>
      <c r="K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" s="183">
        <f t="shared" ref="AC55" si="129">Z55+AA55+AB55</f>
        <v>0</v>
      </c>
      <c r="AD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" s="183">
        <f t="shared" ref="AG55" si="130">AD55+AE55+AF55</f>
        <v>0</v>
      </c>
      <c r="AH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" s="183">
        <f t="shared" ref="AK55" si="131">AH55+AI55+AJ55</f>
        <v>0</v>
      </c>
      <c r="AL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" s="183">
        <f t="shared" ref="AO55" si="132">AL55+AM55+AN55</f>
        <v>0</v>
      </c>
      <c r="AP55" s="183">
        <f t="shared" ref="AP55" si="133">AC55+AG55+AK55+AO55</f>
        <v>0</v>
      </c>
    </row>
    <row r="56" spans="2:42">
      <c r="B56" s="181" t="s">
        <v>574</v>
      </c>
      <c r="C56" s="182" t="s">
        <v>575</v>
      </c>
      <c r="D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" s="183">
        <f t="shared" si="110"/>
        <v>0</v>
      </c>
      <c r="G56" s="183"/>
      <c r="H56" s="183">
        <f t="shared" si="111"/>
        <v>0</v>
      </c>
      <c r="I56" s="183"/>
      <c r="J56" s="183">
        <f t="shared" si="112"/>
        <v>0</v>
      </c>
      <c r="K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" s="183">
        <f t="shared" si="113"/>
        <v>0</v>
      </c>
      <c r="AD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" s="183">
        <f t="shared" si="114"/>
        <v>0</v>
      </c>
      <c r="AH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" s="183">
        <f t="shared" si="115"/>
        <v>0</v>
      </c>
      <c r="AL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" s="183">
        <f t="shared" si="116"/>
        <v>0</v>
      </c>
      <c r="AP56" s="183">
        <f t="shared" si="117"/>
        <v>0</v>
      </c>
    </row>
    <row r="57" spans="2:42">
      <c r="B57" s="181" t="s">
        <v>576</v>
      </c>
      <c r="C57" s="182" t="s">
        <v>546</v>
      </c>
      <c r="D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7" s="183">
        <f t="shared" ref="F57" si="134">D57+E57</f>
        <v>0</v>
      </c>
      <c r="G57" s="183"/>
      <c r="H57" s="183">
        <f t="shared" ref="H57" si="135">F57-G57</f>
        <v>0</v>
      </c>
      <c r="I57" s="183"/>
      <c r="J57" s="183">
        <f t="shared" ref="J57" si="136">F57-I57</f>
        <v>0</v>
      </c>
      <c r="K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7" s="183">
        <f t="shared" ref="AC57" si="137">Z57+AA57+AB57</f>
        <v>0</v>
      </c>
      <c r="AD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7" s="183">
        <f t="shared" ref="AG57" si="138">AD57+AE57+AF57</f>
        <v>0</v>
      </c>
      <c r="AH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7" s="183">
        <f t="shared" ref="AK57" si="139">AH57+AI57+AJ57</f>
        <v>0</v>
      </c>
      <c r="AL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7" s="183">
        <f t="shared" ref="AO57" si="140">AL57+AM57+AN57</f>
        <v>0</v>
      </c>
      <c r="AP57" s="183">
        <f t="shared" ref="AP57" si="141">AC57+AG57+AK57+AO57</f>
        <v>0</v>
      </c>
    </row>
    <row r="58" spans="2:42">
      <c r="B58" s="181" t="s">
        <v>577</v>
      </c>
      <c r="C58" s="182" t="s">
        <v>547</v>
      </c>
      <c r="D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8" s="183">
        <f t="shared" si="110"/>
        <v>0</v>
      </c>
      <c r="G58" s="183"/>
      <c r="H58" s="183">
        <f t="shared" si="111"/>
        <v>0</v>
      </c>
      <c r="I58" s="183"/>
      <c r="J58" s="183">
        <f t="shared" si="112"/>
        <v>0</v>
      </c>
      <c r="K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8" s="183">
        <f t="shared" si="113"/>
        <v>0</v>
      </c>
      <c r="AD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8" s="183">
        <f t="shared" si="114"/>
        <v>0</v>
      </c>
      <c r="AH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8" s="183">
        <f t="shared" si="115"/>
        <v>0</v>
      </c>
      <c r="AL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8" s="183">
        <f t="shared" si="116"/>
        <v>0</v>
      </c>
      <c r="AP58" s="183">
        <f t="shared" si="117"/>
        <v>0</v>
      </c>
    </row>
    <row r="59" spans="2:42">
      <c r="B59" s="181" t="s">
        <v>578</v>
      </c>
      <c r="C59" s="182" t="s">
        <v>579</v>
      </c>
      <c r="D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9" s="183">
        <f t="shared" ref="F59" si="142">D59+E59</f>
        <v>0</v>
      </c>
      <c r="G59" s="183"/>
      <c r="H59" s="183">
        <f t="shared" ref="H59" si="143">F59-G59</f>
        <v>0</v>
      </c>
      <c r="I59" s="183"/>
      <c r="J59" s="183">
        <f t="shared" ref="J59" si="144">F59-I59</f>
        <v>0</v>
      </c>
      <c r="K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9" s="183">
        <f t="shared" ref="AC59" si="145">Z59+AA59+AB59</f>
        <v>0</v>
      </c>
      <c r="AD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9" s="183">
        <f t="shared" ref="AG59" si="146">AD59+AE59+AF59</f>
        <v>0</v>
      </c>
      <c r="AH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9" s="183">
        <f t="shared" ref="AK59" si="147">AH59+AI59+AJ59</f>
        <v>0</v>
      </c>
      <c r="AL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9" s="183">
        <f t="shared" ref="AO59" si="148">AL59+AM59+AN59</f>
        <v>0</v>
      </c>
      <c r="AP59" s="183">
        <f t="shared" ref="AP59" si="149">AC59+AG59+AK59+AO59</f>
        <v>0</v>
      </c>
    </row>
    <row r="60" spans="2:42">
      <c r="B60" s="181" t="s">
        <v>580</v>
      </c>
      <c r="C60" s="182" t="s">
        <v>581</v>
      </c>
      <c r="D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0" s="183">
        <f t="shared" si="110"/>
        <v>0</v>
      </c>
      <c r="G60" s="183"/>
      <c r="H60" s="183">
        <f t="shared" si="111"/>
        <v>0</v>
      </c>
      <c r="I60" s="183"/>
      <c r="J60" s="183">
        <f t="shared" si="112"/>
        <v>0</v>
      </c>
      <c r="K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0" s="183">
        <f t="shared" si="113"/>
        <v>0</v>
      </c>
      <c r="AD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0" s="183">
        <f t="shared" si="114"/>
        <v>0</v>
      </c>
      <c r="AH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0" s="183">
        <f t="shared" si="115"/>
        <v>0</v>
      </c>
      <c r="AL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0" s="183">
        <f t="shared" si="116"/>
        <v>0</v>
      </c>
      <c r="AP60" s="183">
        <f t="shared" si="117"/>
        <v>0</v>
      </c>
    </row>
    <row r="61" spans="2:42">
      <c r="B61" s="181" t="s">
        <v>582</v>
      </c>
      <c r="C61" s="182" t="s">
        <v>554</v>
      </c>
      <c r="D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1" s="183">
        <f t="shared" ref="F61" si="150">D61+E61</f>
        <v>0</v>
      </c>
      <c r="G61" s="183"/>
      <c r="H61" s="183">
        <f t="shared" ref="H61" si="151">F61-G61</f>
        <v>0</v>
      </c>
      <c r="I61" s="183"/>
      <c r="J61" s="183">
        <f t="shared" ref="J61" si="152">F61-I61</f>
        <v>0</v>
      </c>
      <c r="K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1" s="183">
        <f t="shared" ref="AC61" si="153">Z61+AA61+AB61</f>
        <v>0</v>
      </c>
      <c r="AD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1" s="183">
        <f t="shared" ref="AG61" si="154">AD61+AE61+AF61</f>
        <v>0</v>
      </c>
      <c r="AH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1" s="183">
        <f t="shared" ref="AK61" si="155">AH61+AI61+AJ61</f>
        <v>0</v>
      </c>
      <c r="AL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1" s="183">
        <f t="shared" ref="AO61" si="156">AL61+AM61+AN61</f>
        <v>0</v>
      </c>
      <c r="AP61" s="183">
        <f t="shared" ref="AP61" si="157">AC61+AG61+AK61+AO61</f>
        <v>0</v>
      </c>
    </row>
    <row r="62" spans="2:42">
      <c r="B62" s="181" t="s">
        <v>583</v>
      </c>
      <c r="C62" s="182" t="s">
        <v>584</v>
      </c>
      <c r="D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2" s="183">
        <f t="shared" si="110"/>
        <v>0</v>
      </c>
      <c r="G62" s="183"/>
      <c r="H62" s="183">
        <f t="shared" si="111"/>
        <v>0</v>
      </c>
      <c r="I62" s="183"/>
      <c r="J62" s="183">
        <f t="shared" si="112"/>
        <v>0</v>
      </c>
      <c r="K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2" s="183">
        <f t="shared" si="113"/>
        <v>0</v>
      </c>
      <c r="AD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2" s="183">
        <f t="shared" si="114"/>
        <v>0</v>
      </c>
      <c r="AH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2" s="183">
        <f t="shared" si="115"/>
        <v>0</v>
      </c>
      <c r="AL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2" s="183">
        <f t="shared" si="116"/>
        <v>0</v>
      </c>
      <c r="AP62" s="183">
        <f t="shared" si="117"/>
        <v>0</v>
      </c>
    </row>
    <row r="63" spans="2:42">
      <c r="B63" s="181" t="s">
        <v>280</v>
      </c>
      <c r="C63" s="182" t="s">
        <v>163</v>
      </c>
      <c r="D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3" s="183">
        <f t="shared" si="110"/>
        <v>0</v>
      </c>
      <c r="G63" s="183"/>
      <c r="H63" s="183">
        <f t="shared" si="111"/>
        <v>0</v>
      </c>
      <c r="I63" s="183"/>
      <c r="J63" s="183">
        <f t="shared" si="112"/>
        <v>0</v>
      </c>
      <c r="K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3" s="183">
        <f t="shared" si="113"/>
        <v>0</v>
      </c>
      <c r="AD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3" s="183">
        <f t="shared" si="114"/>
        <v>0</v>
      </c>
      <c r="AH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3" s="183">
        <f t="shared" si="115"/>
        <v>0</v>
      </c>
      <c r="AL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3" s="183">
        <f t="shared" si="116"/>
        <v>0</v>
      </c>
      <c r="AP63" s="183">
        <f t="shared" si="117"/>
        <v>0</v>
      </c>
    </row>
    <row r="64" spans="2:42">
      <c r="B64" s="181" t="s">
        <v>585</v>
      </c>
      <c r="C64" s="182" t="s">
        <v>586</v>
      </c>
      <c r="D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27083.333333333332</v>
      </c>
      <c r="F64" s="183">
        <f t="shared" ref="F64" si="158">D64+E64</f>
        <v>27083.333333333332</v>
      </c>
      <c r="G64" s="183"/>
      <c r="H64" s="183">
        <f t="shared" ref="H64" si="159">F64-G64</f>
        <v>27083.333333333332</v>
      </c>
      <c r="I64" s="183"/>
      <c r="J64" s="183">
        <f t="shared" ref="J64" si="160">F64-I64</f>
        <v>27083.333333333332</v>
      </c>
      <c r="K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27083.333333333332</v>
      </c>
      <c r="V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2083.3333333333335</v>
      </c>
      <c r="AA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25000</v>
      </c>
      <c r="AC64" s="183">
        <f t="shared" ref="AC64" si="161">Z64+AA64+AB64</f>
        <v>27083.333333333332</v>
      </c>
      <c r="AD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4" s="183">
        <f t="shared" ref="AG64" si="162">AD64+AE64+AF64</f>
        <v>0</v>
      </c>
      <c r="AH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4" s="183">
        <f t="shared" ref="AK64" si="163">AH64+AI64+AJ64</f>
        <v>0</v>
      </c>
      <c r="AL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4" s="183">
        <f t="shared" ref="AO64" si="164">AL64+AM64+AN64</f>
        <v>0</v>
      </c>
      <c r="AP64" s="183">
        <f t="shared" ref="AP64" si="165">AC64+AG64+AK64+AO64</f>
        <v>27083.333333333332</v>
      </c>
    </row>
    <row r="65" spans="2:42">
      <c r="B65" s="181" t="s">
        <v>587</v>
      </c>
      <c r="C65" s="182" t="s">
        <v>588</v>
      </c>
      <c r="D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5" s="183">
        <f t="shared" si="110"/>
        <v>0</v>
      </c>
      <c r="G65" s="183"/>
      <c r="H65" s="183">
        <f t="shared" si="111"/>
        <v>0</v>
      </c>
      <c r="I65" s="183"/>
      <c r="J65" s="183">
        <f t="shared" si="112"/>
        <v>0</v>
      </c>
      <c r="K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5" s="183">
        <f t="shared" si="113"/>
        <v>0</v>
      </c>
      <c r="AD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5" s="183">
        <f t="shared" si="114"/>
        <v>0</v>
      </c>
      <c r="AH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5" s="183">
        <f t="shared" si="115"/>
        <v>0</v>
      </c>
      <c r="AL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5" s="183">
        <f t="shared" si="116"/>
        <v>0</v>
      </c>
      <c r="AP65" s="183">
        <f t="shared" si="117"/>
        <v>0</v>
      </c>
    </row>
    <row r="66" spans="2:42">
      <c r="B66" s="181" t="s">
        <v>589</v>
      </c>
      <c r="C66" s="182" t="s">
        <v>590</v>
      </c>
      <c r="D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6" s="183">
        <f t="shared" ref="F66" si="166">D66+E66</f>
        <v>0</v>
      </c>
      <c r="G66" s="183"/>
      <c r="H66" s="183">
        <f t="shared" ref="H66" si="167">F66-G66</f>
        <v>0</v>
      </c>
      <c r="I66" s="183"/>
      <c r="J66" s="183">
        <f t="shared" ref="J66" si="168">F66-I66</f>
        <v>0</v>
      </c>
      <c r="K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6" s="183">
        <f t="shared" ref="AC66" si="169">Z66+AA66+AB66</f>
        <v>0</v>
      </c>
      <c r="AD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6" s="183">
        <f t="shared" ref="AG66" si="170">AD66+AE66+AF66</f>
        <v>0</v>
      </c>
      <c r="AH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6" s="183">
        <f t="shared" ref="AK66" si="171">AH66+AI66+AJ66</f>
        <v>0</v>
      </c>
      <c r="AL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6" s="183">
        <f t="shared" ref="AO66" si="172">AL66+AM66+AN66</f>
        <v>0</v>
      </c>
      <c r="AP66" s="183">
        <f t="shared" ref="AP66" si="173">AC66+AG66+AK66+AO66</f>
        <v>0</v>
      </c>
    </row>
    <row r="67" spans="2:42">
      <c r="B67" s="181" t="s">
        <v>591</v>
      </c>
      <c r="C67" s="182" t="s">
        <v>592</v>
      </c>
      <c r="D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7" s="183">
        <f t="shared" si="110"/>
        <v>0</v>
      </c>
      <c r="G67" s="183"/>
      <c r="H67" s="183">
        <f t="shared" si="111"/>
        <v>0</v>
      </c>
      <c r="I67" s="183"/>
      <c r="J67" s="183">
        <f t="shared" si="112"/>
        <v>0</v>
      </c>
      <c r="K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7" s="183">
        <f t="shared" si="113"/>
        <v>0</v>
      </c>
      <c r="AD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7" s="183">
        <f t="shared" si="114"/>
        <v>0</v>
      </c>
      <c r="AH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7" s="183">
        <f t="shared" si="115"/>
        <v>0</v>
      </c>
      <c r="AL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7" s="183">
        <f t="shared" si="116"/>
        <v>0</v>
      </c>
      <c r="AP67" s="183">
        <f t="shared" si="117"/>
        <v>0</v>
      </c>
    </row>
    <row r="68" spans="2:42">
      <c r="B68" s="181" t="s">
        <v>593</v>
      </c>
      <c r="C68" s="182" t="s">
        <v>594</v>
      </c>
      <c r="D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8" s="183">
        <f t="shared" ref="F68" si="174">D68+E68</f>
        <v>0</v>
      </c>
      <c r="G68" s="183"/>
      <c r="H68" s="183">
        <f t="shared" ref="H68" si="175">F68-G68</f>
        <v>0</v>
      </c>
      <c r="I68" s="183"/>
      <c r="J68" s="183">
        <f t="shared" ref="J68" si="176">F68-I68</f>
        <v>0</v>
      </c>
      <c r="K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8" s="183">
        <f t="shared" ref="AC68" si="177">Z68+AA68+AB68</f>
        <v>0</v>
      </c>
      <c r="AD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8" s="183">
        <f t="shared" ref="AG68" si="178">AD68+AE68+AF68</f>
        <v>0</v>
      </c>
      <c r="AH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8" s="183">
        <f t="shared" ref="AK68" si="179">AH68+AI68+AJ68</f>
        <v>0</v>
      </c>
      <c r="AL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8" s="183">
        <f t="shared" ref="AO68" si="180">AL68+AM68+AN68</f>
        <v>0</v>
      </c>
      <c r="AP68" s="183">
        <f t="shared" ref="AP68" si="181">AC68+AG68+AK68+AO68</f>
        <v>0</v>
      </c>
    </row>
    <row r="69" spans="2:42">
      <c r="B69" s="181" t="s">
        <v>595</v>
      </c>
      <c r="C69" s="182" t="s">
        <v>596</v>
      </c>
      <c r="D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9" s="183">
        <f t="shared" si="110"/>
        <v>0</v>
      </c>
      <c r="G69" s="183"/>
      <c r="H69" s="183">
        <f t="shared" si="111"/>
        <v>0</v>
      </c>
      <c r="I69" s="183"/>
      <c r="J69" s="183">
        <f t="shared" si="112"/>
        <v>0</v>
      </c>
      <c r="K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9" s="183">
        <f t="shared" si="113"/>
        <v>0</v>
      </c>
      <c r="AD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9" s="183">
        <f t="shared" si="114"/>
        <v>0</v>
      </c>
      <c r="AH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9" s="183">
        <f t="shared" si="115"/>
        <v>0</v>
      </c>
      <c r="AL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9" s="183">
        <f t="shared" si="116"/>
        <v>0</v>
      </c>
      <c r="AP69" s="183">
        <f t="shared" si="117"/>
        <v>0</v>
      </c>
    </row>
    <row r="70" spans="2:42">
      <c r="B70" s="181" t="s">
        <v>597</v>
      </c>
      <c r="C70" s="182" t="s">
        <v>598</v>
      </c>
      <c r="D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0" s="183">
        <f t="shared" ref="F70" si="182">D70+E70</f>
        <v>0</v>
      </c>
      <c r="G70" s="183"/>
      <c r="H70" s="183">
        <f t="shared" ref="H70" si="183">F70-G70</f>
        <v>0</v>
      </c>
      <c r="I70" s="183"/>
      <c r="J70" s="183">
        <f t="shared" ref="J70" si="184">F70-I70</f>
        <v>0</v>
      </c>
      <c r="K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0" s="183">
        <f t="shared" ref="AC70" si="185">Z70+AA70+AB70</f>
        <v>0</v>
      </c>
      <c r="AD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0" s="183">
        <f t="shared" ref="AG70" si="186">AD70+AE70+AF70</f>
        <v>0</v>
      </c>
      <c r="AH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0" s="183">
        <f t="shared" ref="AK70" si="187">AH70+AI70+AJ70</f>
        <v>0</v>
      </c>
      <c r="AL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0" s="183">
        <f t="shared" ref="AO70" si="188">AL70+AM70+AN70</f>
        <v>0</v>
      </c>
      <c r="AP70" s="183">
        <f t="shared" ref="AP70" si="189">AC70+AG70+AK70+AO70</f>
        <v>0</v>
      </c>
    </row>
    <row r="71" spans="2:42">
      <c r="B71" s="181" t="s">
        <v>599</v>
      </c>
      <c r="C71" s="182" t="s">
        <v>600</v>
      </c>
      <c r="D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1" s="183">
        <f t="shared" ref="F71:F82" si="190">D71+E71</f>
        <v>0</v>
      </c>
      <c r="G71" s="183"/>
      <c r="H71" s="183">
        <f t="shared" ref="H71:H82" si="191">F71-G71</f>
        <v>0</v>
      </c>
      <c r="I71" s="183"/>
      <c r="J71" s="183">
        <f t="shared" ref="J71:J82" si="192">F71-I71</f>
        <v>0</v>
      </c>
      <c r="K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1" s="183">
        <f t="shared" ref="AC71:AC82" si="193">Z71+AA71+AB71</f>
        <v>0</v>
      </c>
      <c r="AD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1" s="183">
        <f t="shared" ref="AG71:AG82" si="194">AD71+AE71+AF71</f>
        <v>0</v>
      </c>
      <c r="AH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1" s="183">
        <f t="shared" ref="AK71:AK82" si="195">AH71+AI71+AJ71</f>
        <v>0</v>
      </c>
      <c r="AL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1" s="183">
        <f t="shared" ref="AO71:AO82" si="196">AL71+AM71+AN71</f>
        <v>0</v>
      </c>
      <c r="AP71" s="183">
        <f t="shared" ref="AP71:AP82" si="197">AC71+AG71+AK71+AO71</f>
        <v>0</v>
      </c>
    </row>
    <row r="72" spans="2:42">
      <c r="B72" s="181" t="s">
        <v>293</v>
      </c>
      <c r="C72" s="182" t="s">
        <v>176</v>
      </c>
      <c r="D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2" s="183">
        <f t="shared" si="190"/>
        <v>0</v>
      </c>
      <c r="G72" s="183"/>
      <c r="H72" s="183">
        <f t="shared" si="191"/>
        <v>0</v>
      </c>
      <c r="I72" s="183"/>
      <c r="J72" s="183">
        <f t="shared" si="192"/>
        <v>0</v>
      </c>
      <c r="K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2" s="183">
        <f t="shared" si="193"/>
        <v>0</v>
      </c>
      <c r="AD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2" s="183">
        <f t="shared" si="194"/>
        <v>0</v>
      </c>
      <c r="AH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2" s="183">
        <f t="shared" si="195"/>
        <v>0</v>
      </c>
      <c r="AL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2" s="183">
        <f t="shared" si="196"/>
        <v>0</v>
      </c>
      <c r="AP72" s="183">
        <f t="shared" si="197"/>
        <v>0</v>
      </c>
    </row>
    <row r="73" spans="2:42">
      <c r="B73" s="181" t="s">
        <v>601</v>
      </c>
      <c r="C73" s="182" t="s">
        <v>602</v>
      </c>
      <c r="D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3" s="183">
        <f t="shared" si="190"/>
        <v>0</v>
      </c>
      <c r="G73" s="183"/>
      <c r="H73" s="183">
        <f t="shared" si="191"/>
        <v>0</v>
      </c>
      <c r="I73" s="183"/>
      <c r="J73" s="183">
        <f t="shared" si="192"/>
        <v>0</v>
      </c>
      <c r="K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3" s="183">
        <f t="shared" si="193"/>
        <v>0</v>
      </c>
      <c r="AD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3" s="183">
        <f t="shared" si="194"/>
        <v>0</v>
      </c>
      <c r="AH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3" s="183">
        <f t="shared" si="195"/>
        <v>0</v>
      </c>
      <c r="AL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3" s="183">
        <f t="shared" si="196"/>
        <v>0</v>
      </c>
      <c r="AP73" s="183">
        <f t="shared" si="197"/>
        <v>0</v>
      </c>
    </row>
    <row r="74" spans="2:42">
      <c r="B74" s="181" t="s">
        <v>603</v>
      </c>
      <c r="C74" s="182" t="s">
        <v>604</v>
      </c>
      <c r="D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4" s="183">
        <f t="shared" si="190"/>
        <v>0</v>
      </c>
      <c r="G74" s="183"/>
      <c r="H74" s="183">
        <f t="shared" si="191"/>
        <v>0</v>
      </c>
      <c r="I74" s="183"/>
      <c r="J74" s="183">
        <f t="shared" si="192"/>
        <v>0</v>
      </c>
      <c r="K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4" s="183">
        <f t="shared" si="193"/>
        <v>0</v>
      </c>
      <c r="AD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4" s="183">
        <f t="shared" si="194"/>
        <v>0</v>
      </c>
      <c r="AH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4" s="183">
        <f t="shared" si="195"/>
        <v>0</v>
      </c>
      <c r="AL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4" s="183">
        <f t="shared" si="196"/>
        <v>0</v>
      </c>
      <c r="AP74" s="183">
        <f t="shared" si="197"/>
        <v>0</v>
      </c>
    </row>
    <row r="75" spans="2:42">
      <c r="B75" s="181" t="s">
        <v>605</v>
      </c>
      <c r="C75" s="182" t="s">
        <v>606</v>
      </c>
      <c r="D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5" s="183">
        <f t="shared" si="190"/>
        <v>0</v>
      </c>
      <c r="G75" s="183"/>
      <c r="H75" s="183">
        <f t="shared" si="191"/>
        <v>0</v>
      </c>
      <c r="I75" s="183"/>
      <c r="J75" s="183">
        <f t="shared" si="192"/>
        <v>0</v>
      </c>
      <c r="K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5" s="183">
        <f t="shared" si="193"/>
        <v>0</v>
      </c>
      <c r="AD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5" s="183">
        <f t="shared" si="194"/>
        <v>0</v>
      </c>
      <c r="AH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5" s="183">
        <f t="shared" si="195"/>
        <v>0</v>
      </c>
      <c r="AL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5" s="183">
        <f t="shared" si="196"/>
        <v>0</v>
      </c>
      <c r="AP75" s="183">
        <f t="shared" si="197"/>
        <v>0</v>
      </c>
    </row>
    <row r="76" spans="2:42">
      <c r="B76" s="181" t="s">
        <v>607</v>
      </c>
      <c r="C76" s="182" t="s">
        <v>608</v>
      </c>
      <c r="D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6" s="183">
        <f t="shared" si="190"/>
        <v>0</v>
      </c>
      <c r="G76" s="183"/>
      <c r="H76" s="183">
        <f t="shared" si="191"/>
        <v>0</v>
      </c>
      <c r="I76" s="183"/>
      <c r="J76" s="183">
        <f t="shared" si="192"/>
        <v>0</v>
      </c>
      <c r="K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6" s="183">
        <f t="shared" si="193"/>
        <v>0</v>
      </c>
      <c r="AD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6" s="183">
        <f t="shared" si="194"/>
        <v>0</v>
      </c>
      <c r="AH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6" s="183">
        <f t="shared" si="195"/>
        <v>0</v>
      </c>
      <c r="AL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6" s="183">
        <f t="shared" si="196"/>
        <v>0</v>
      </c>
      <c r="AP76" s="183">
        <f t="shared" si="197"/>
        <v>0</v>
      </c>
    </row>
    <row r="77" spans="2:42">
      <c r="B77" s="181" t="s">
        <v>609</v>
      </c>
      <c r="C77" s="182" t="s">
        <v>610</v>
      </c>
      <c r="D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7" s="183">
        <f t="shared" si="190"/>
        <v>0</v>
      </c>
      <c r="G77" s="183"/>
      <c r="H77" s="183">
        <f t="shared" si="191"/>
        <v>0</v>
      </c>
      <c r="I77" s="183"/>
      <c r="J77" s="183">
        <f t="shared" si="192"/>
        <v>0</v>
      </c>
      <c r="K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7" s="183">
        <f t="shared" si="193"/>
        <v>0</v>
      </c>
      <c r="AD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7" s="183">
        <f t="shared" si="194"/>
        <v>0</v>
      </c>
      <c r="AH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7" s="183">
        <f t="shared" si="195"/>
        <v>0</v>
      </c>
      <c r="AL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7" s="183">
        <f t="shared" si="196"/>
        <v>0</v>
      </c>
      <c r="AP77" s="183">
        <f t="shared" si="197"/>
        <v>0</v>
      </c>
    </row>
    <row r="78" spans="2:42">
      <c r="B78" s="181" t="s">
        <v>611</v>
      </c>
      <c r="C78" s="182" t="s">
        <v>612</v>
      </c>
      <c r="D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8" s="183">
        <f t="shared" si="190"/>
        <v>0</v>
      </c>
      <c r="G78" s="183"/>
      <c r="H78" s="183">
        <f t="shared" si="191"/>
        <v>0</v>
      </c>
      <c r="I78" s="183"/>
      <c r="J78" s="183">
        <f t="shared" si="192"/>
        <v>0</v>
      </c>
      <c r="K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8" s="183">
        <f t="shared" si="193"/>
        <v>0</v>
      </c>
      <c r="AD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8" s="183">
        <f t="shared" si="194"/>
        <v>0</v>
      </c>
      <c r="AH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8" s="183">
        <f t="shared" si="195"/>
        <v>0</v>
      </c>
      <c r="AL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8" s="183">
        <f t="shared" si="196"/>
        <v>0</v>
      </c>
      <c r="AP78" s="183">
        <f t="shared" si="197"/>
        <v>0</v>
      </c>
    </row>
    <row r="79" spans="2:42">
      <c r="B79" s="181" t="s">
        <v>613</v>
      </c>
      <c r="C79" s="182" t="s">
        <v>614</v>
      </c>
      <c r="D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9" s="183">
        <f t="shared" si="190"/>
        <v>0</v>
      </c>
      <c r="G79" s="183"/>
      <c r="H79" s="183">
        <f t="shared" si="191"/>
        <v>0</v>
      </c>
      <c r="I79" s="183"/>
      <c r="J79" s="183">
        <f t="shared" si="192"/>
        <v>0</v>
      </c>
      <c r="K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9" s="183">
        <f t="shared" si="193"/>
        <v>0</v>
      </c>
      <c r="AD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9" s="183">
        <f t="shared" si="194"/>
        <v>0</v>
      </c>
      <c r="AH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9" s="183">
        <f t="shared" si="195"/>
        <v>0</v>
      </c>
      <c r="AL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9" s="183">
        <f t="shared" si="196"/>
        <v>0</v>
      </c>
      <c r="AP79" s="183">
        <f t="shared" si="197"/>
        <v>0</v>
      </c>
    </row>
    <row r="80" spans="2:42">
      <c r="B80" s="181" t="s">
        <v>615</v>
      </c>
      <c r="C80" s="182" t="s">
        <v>616</v>
      </c>
      <c r="D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0" s="183">
        <f t="shared" si="190"/>
        <v>0</v>
      </c>
      <c r="G80" s="183"/>
      <c r="H80" s="183">
        <f t="shared" si="191"/>
        <v>0</v>
      </c>
      <c r="I80" s="183"/>
      <c r="J80" s="183">
        <f t="shared" si="192"/>
        <v>0</v>
      </c>
      <c r="K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0" s="183">
        <f t="shared" si="193"/>
        <v>0</v>
      </c>
      <c r="AD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0" s="183">
        <f t="shared" si="194"/>
        <v>0</v>
      </c>
      <c r="AH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0" s="183">
        <f t="shared" si="195"/>
        <v>0</v>
      </c>
      <c r="AL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0" s="183">
        <f t="shared" si="196"/>
        <v>0</v>
      </c>
      <c r="AP80" s="183">
        <f t="shared" si="197"/>
        <v>0</v>
      </c>
    </row>
    <row r="81" spans="2:42">
      <c r="B81" s="181" t="s">
        <v>617</v>
      </c>
      <c r="C81" s="182" t="s">
        <v>618</v>
      </c>
      <c r="D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1" s="183">
        <f t="shared" si="190"/>
        <v>0</v>
      </c>
      <c r="G81" s="183"/>
      <c r="H81" s="183">
        <f t="shared" si="191"/>
        <v>0</v>
      </c>
      <c r="I81" s="183"/>
      <c r="J81" s="183">
        <f t="shared" si="192"/>
        <v>0</v>
      </c>
      <c r="K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1" s="183">
        <f t="shared" si="193"/>
        <v>0</v>
      </c>
      <c r="AD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1" s="183">
        <f t="shared" si="194"/>
        <v>0</v>
      </c>
      <c r="AH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1" s="183">
        <f t="shared" si="195"/>
        <v>0</v>
      </c>
      <c r="AL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1" s="183">
        <f t="shared" si="196"/>
        <v>0</v>
      </c>
      <c r="AP81" s="183">
        <f t="shared" si="197"/>
        <v>0</v>
      </c>
    </row>
    <row r="82" spans="2:42">
      <c r="B82" s="181" t="s">
        <v>619</v>
      </c>
      <c r="C82" s="182" t="s">
        <v>620</v>
      </c>
      <c r="D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2" s="183">
        <f t="shared" si="190"/>
        <v>0</v>
      </c>
      <c r="G82" s="183"/>
      <c r="H82" s="183">
        <f t="shared" si="191"/>
        <v>0</v>
      </c>
      <c r="I82" s="183"/>
      <c r="J82" s="183">
        <f t="shared" si="192"/>
        <v>0</v>
      </c>
      <c r="K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2" s="183">
        <f t="shared" si="193"/>
        <v>0</v>
      </c>
      <c r="AD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2" s="183">
        <f t="shared" si="194"/>
        <v>0</v>
      </c>
      <c r="AH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2" s="183">
        <f t="shared" si="195"/>
        <v>0</v>
      </c>
      <c r="AL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2" s="183">
        <f t="shared" si="196"/>
        <v>0</v>
      </c>
      <c r="AP82" s="183">
        <f t="shared" si="197"/>
        <v>0</v>
      </c>
    </row>
    <row r="83" spans="2:42">
      <c r="B83" s="190" t="s">
        <v>281</v>
      </c>
      <c r="C83" s="191" t="s">
        <v>164</v>
      </c>
      <c r="D83" s="192">
        <f>SUM(D84:D88)</f>
        <v>0</v>
      </c>
      <c r="E83" s="192">
        <f>SUM(E84:E88)</f>
        <v>0</v>
      </c>
      <c r="F83" s="192">
        <f t="shared" si="0"/>
        <v>0</v>
      </c>
      <c r="G83" s="192">
        <f>SUM(G84:G88)</f>
        <v>0</v>
      </c>
      <c r="H83" s="192">
        <f t="shared" si="3"/>
        <v>0</v>
      </c>
      <c r="I83" s="192">
        <f>SUM(I84:I88)</f>
        <v>0</v>
      </c>
      <c r="J83" s="192">
        <f t="shared" si="4"/>
        <v>0</v>
      </c>
      <c r="K83" s="192">
        <f t="shared" ref="K83:AB83" si="198">SUM(K84:K88)</f>
        <v>0</v>
      </c>
      <c r="L83" s="192">
        <f t="shared" si="198"/>
        <v>0</v>
      </c>
      <c r="M83" s="192">
        <f t="shared" si="198"/>
        <v>0</v>
      </c>
      <c r="N83" s="192">
        <f t="shared" si="198"/>
        <v>0</v>
      </c>
      <c r="O83" s="192">
        <f t="shared" si="198"/>
        <v>0</v>
      </c>
      <c r="P83" s="192">
        <f t="shared" ref="P83:Q83" si="199">SUM(P84:P88)</f>
        <v>0</v>
      </c>
      <c r="Q83" s="192">
        <f t="shared" si="199"/>
        <v>0</v>
      </c>
      <c r="R83" s="192">
        <f t="shared" si="198"/>
        <v>0</v>
      </c>
      <c r="S83" s="192">
        <f t="shared" si="198"/>
        <v>0</v>
      </c>
      <c r="T83" s="192">
        <f t="shared" ref="T83" si="200">SUM(T84:T88)</f>
        <v>0</v>
      </c>
      <c r="U83" s="192">
        <f t="shared" si="198"/>
        <v>0</v>
      </c>
      <c r="V83" s="192">
        <f t="shared" si="198"/>
        <v>0</v>
      </c>
      <c r="W83" s="192">
        <f t="shared" ref="W83" si="201">SUM(W84:W88)</f>
        <v>0</v>
      </c>
      <c r="X83" s="192">
        <f t="shared" si="198"/>
        <v>0</v>
      </c>
      <c r="Y83" s="192">
        <f t="shared" si="198"/>
        <v>0</v>
      </c>
      <c r="Z83" s="192">
        <f t="shared" si="198"/>
        <v>0</v>
      </c>
      <c r="AA83" s="192">
        <f t="shared" si="198"/>
        <v>0</v>
      </c>
      <c r="AB83" s="192">
        <f t="shared" si="198"/>
        <v>0</v>
      </c>
      <c r="AC83" s="192">
        <f t="shared" si="7"/>
        <v>0</v>
      </c>
      <c r="AD83" s="192">
        <f>SUM(AD84:AD88)</f>
        <v>0</v>
      </c>
      <c r="AE83" s="192">
        <f>SUM(AE84:AE88)</f>
        <v>0</v>
      </c>
      <c r="AF83" s="192">
        <f>SUM(AF84:AF88)</f>
        <v>0</v>
      </c>
      <c r="AG83" s="192">
        <f t="shared" si="8"/>
        <v>0</v>
      </c>
      <c r="AH83" s="192">
        <f>SUM(AH84:AH88)</f>
        <v>0</v>
      </c>
      <c r="AI83" s="192">
        <f>SUM(AI84:AI88)</f>
        <v>0</v>
      </c>
      <c r="AJ83" s="192">
        <f>SUM(AJ84:AJ88)</f>
        <v>0</v>
      </c>
      <c r="AK83" s="192">
        <f t="shared" si="9"/>
        <v>0</v>
      </c>
      <c r="AL83" s="192">
        <f>SUM(AL84:AL88)</f>
        <v>0</v>
      </c>
      <c r="AM83" s="192">
        <f>SUM(AM84:AM88)</f>
        <v>0</v>
      </c>
      <c r="AN83" s="192">
        <f>SUM(AN84:AN88)</f>
        <v>0</v>
      </c>
      <c r="AO83" s="192">
        <f t="shared" si="10"/>
        <v>0</v>
      </c>
      <c r="AP83" s="192">
        <f t="shared" si="11"/>
        <v>0</v>
      </c>
    </row>
    <row r="84" spans="2:42">
      <c r="B84" s="181" t="s">
        <v>282</v>
      </c>
      <c r="C84" s="182" t="s">
        <v>165</v>
      </c>
      <c r="D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4" s="183">
        <f t="shared" si="0"/>
        <v>0</v>
      </c>
      <c r="G84" s="183"/>
      <c r="H84" s="183">
        <f t="shared" si="3"/>
        <v>0</v>
      </c>
      <c r="I84" s="183"/>
      <c r="J84" s="183">
        <f t="shared" si="4"/>
        <v>0</v>
      </c>
      <c r="K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4" s="183">
        <f t="shared" si="7"/>
        <v>0</v>
      </c>
      <c r="AD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4" s="183">
        <f t="shared" si="8"/>
        <v>0</v>
      </c>
      <c r="AH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4" s="183">
        <f t="shared" si="9"/>
        <v>0</v>
      </c>
      <c r="AL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4" s="183">
        <f t="shared" si="10"/>
        <v>0</v>
      </c>
      <c r="AP84" s="183">
        <f t="shared" si="11"/>
        <v>0</v>
      </c>
    </row>
    <row r="85" spans="2:42">
      <c r="B85" s="181" t="s">
        <v>621</v>
      </c>
      <c r="C85" s="182" t="s">
        <v>622</v>
      </c>
      <c r="D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5" s="183">
        <f t="shared" ref="F85:F88" si="202">D85+E85</f>
        <v>0</v>
      </c>
      <c r="G85" s="183"/>
      <c r="H85" s="183">
        <f t="shared" ref="H85:H88" si="203">F85-G85</f>
        <v>0</v>
      </c>
      <c r="I85" s="183"/>
      <c r="J85" s="183">
        <f t="shared" ref="J85:J88" si="204">F85-I85</f>
        <v>0</v>
      </c>
      <c r="K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5" s="183">
        <f t="shared" ref="AC85:AC88" si="205">Z85+AA85+AB85</f>
        <v>0</v>
      </c>
      <c r="AD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5" s="183">
        <f t="shared" ref="AG85:AG88" si="206">AD85+AE85+AF85</f>
        <v>0</v>
      </c>
      <c r="AH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5" s="183">
        <f t="shared" ref="AK85:AK88" si="207">AH85+AI85+AJ85</f>
        <v>0</v>
      </c>
      <c r="AL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5" s="183">
        <f t="shared" ref="AO85:AO88" si="208">AL85+AM85+AN85</f>
        <v>0</v>
      </c>
      <c r="AP85" s="183">
        <f t="shared" ref="AP85:AP88" si="209">AC85+AG85+AK85+AO85</f>
        <v>0</v>
      </c>
    </row>
    <row r="86" spans="2:42">
      <c r="B86" s="181" t="s">
        <v>283</v>
      </c>
      <c r="C86" s="182" t="s">
        <v>166</v>
      </c>
      <c r="D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6" s="183">
        <f t="shared" si="202"/>
        <v>0</v>
      </c>
      <c r="G86" s="183"/>
      <c r="H86" s="183">
        <f t="shared" si="203"/>
        <v>0</v>
      </c>
      <c r="I86" s="183"/>
      <c r="J86" s="183">
        <f t="shared" si="204"/>
        <v>0</v>
      </c>
      <c r="K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6" s="183">
        <f t="shared" si="205"/>
        <v>0</v>
      </c>
      <c r="AD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6" s="183">
        <f t="shared" si="206"/>
        <v>0</v>
      </c>
      <c r="AH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6" s="183">
        <f t="shared" si="207"/>
        <v>0</v>
      </c>
      <c r="AL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6" s="183">
        <f t="shared" si="208"/>
        <v>0</v>
      </c>
      <c r="AP86" s="183">
        <f t="shared" si="209"/>
        <v>0</v>
      </c>
    </row>
    <row r="87" spans="2:42">
      <c r="B87" s="181" t="s">
        <v>623</v>
      </c>
      <c r="C87" s="182" t="s">
        <v>624</v>
      </c>
      <c r="D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7" s="183">
        <f t="shared" ref="F87" si="210">D87+E87</f>
        <v>0</v>
      </c>
      <c r="G87" s="183"/>
      <c r="H87" s="183">
        <f t="shared" ref="H87" si="211">F87-G87</f>
        <v>0</v>
      </c>
      <c r="I87" s="183"/>
      <c r="J87" s="183">
        <f t="shared" ref="J87" si="212">F87-I87</f>
        <v>0</v>
      </c>
      <c r="K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7" s="183">
        <f t="shared" ref="AC87" si="213">Z87+AA87+AB87</f>
        <v>0</v>
      </c>
      <c r="AD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7" s="183">
        <f t="shared" ref="AG87" si="214">AD87+AE87+AF87</f>
        <v>0</v>
      </c>
      <c r="AH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7" s="183">
        <f t="shared" ref="AK87" si="215">AH87+AI87+AJ87</f>
        <v>0</v>
      </c>
      <c r="AL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7" s="183">
        <f t="shared" ref="AO87" si="216">AL87+AM87+AN87</f>
        <v>0</v>
      </c>
      <c r="AP87" s="183">
        <f t="shared" ref="AP87" si="217">AC87+AG87+AK87+AO87</f>
        <v>0</v>
      </c>
    </row>
    <row r="88" spans="2:42">
      <c r="B88" s="181" t="s">
        <v>625</v>
      </c>
      <c r="C88" s="182" t="s">
        <v>626</v>
      </c>
      <c r="D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8" s="183">
        <f t="shared" si="202"/>
        <v>0</v>
      </c>
      <c r="G88" s="183"/>
      <c r="H88" s="183">
        <f t="shared" si="203"/>
        <v>0</v>
      </c>
      <c r="I88" s="183"/>
      <c r="J88" s="183">
        <f t="shared" si="204"/>
        <v>0</v>
      </c>
      <c r="K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8" s="183">
        <f t="shared" si="205"/>
        <v>0</v>
      </c>
      <c r="AD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8" s="183">
        <f t="shared" si="206"/>
        <v>0</v>
      </c>
      <c r="AH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8" s="183">
        <f t="shared" si="207"/>
        <v>0</v>
      </c>
      <c r="AL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8" s="183">
        <f t="shared" si="208"/>
        <v>0</v>
      </c>
      <c r="AP88" s="183">
        <f t="shared" si="209"/>
        <v>0</v>
      </c>
    </row>
    <row r="89" spans="2:42">
      <c r="B89" s="190" t="s">
        <v>284</v>
      </c>
      <c r="C89" s="191" t="s">
        <v>167</v>
      </c>
      <c r="D89" s="192">
        <f>SUM(D90:D95)</f>
        <v>0</v>
      </c>
      <c r="E89" s="192">
        <f>SUM(E90:E95)</f>
        <v>0</v>
      </c>
      <c r="F89" s="192">
        <f t="shared" si="0"/>
        <v>0</v>
      </c>
      <c r="G89" s="192">
        <f t="shared" ref="G89:I89" si="218">SUM(G90:G95)</f>
        <v>0</v>
      </c>
      <c r="H89" s="192">
        <f t="shared" si="3"/>
        <v>0</v>
      </c>
      <c r="I89" s="192">
        <f t="shared" si="218"/>
        <v>0</v>
      </c>
      <c r="J89" s="192">
        <f t="shared" si="4"/>
        <v>0</v>
      </c>
      <c r="K89" s="192">
        <f t="shared" ref="K89:AN89" si="219">SUM(K90:K95)</f>
        <v>0</v>
      </c>
      <c r="L89" s="192">
        <f t="shared" si="219"/>
        <v>0</v>
      </c>
      <c r="M89" s="192">
        <f t="shared" si="219"/>
        <v>0</v>
      </c>
      <c r="N89" s="192">
        <f t="shared" si="219"/>
        <v>0</v>
      </c>
      <c r="O89" s="192">
        <f t="shared" si="219"/>
        <v>0</v>
      </c>
      <c r="P89" s="192">
        <f t="shared" ref="P89:Q89" si="220">SUM(P90:P95)</f>
        <v>0</v>
      </c>
      <c r="Q89" s="192">
        <f t="shared" si="220"/>
        <v>0</v>
      </c>
      <c r="R89" s="192">
        <f t="shared" si="219"/>
        <v>0</v>
      </c>
      <c r="S89" s="192">
        <f t="shared" si="219"/>
        <v>0</v>
      </c>
      <c r="T89" s="192">
        <f t="shared" ref="T89" si="221">SUM(T90:T95)</f>
        <v>0</v>
      </c>
      <c r="U89" s="192">
        <f t="shared" si="219"/>
        <v>0</v>
      </c>
      <c r="V89" s="192">
        <f t="shared" si="219"/>
        <v>0</v>
      </c>
      <c r="W89" s="192">
        <f t="shared" ref="W89" si="222">SUM(W90:W95)</f>
        <v>0</v>
      </c>
      <c r="X89" s="192">
        <f t="shared" si="219"/>
        <v>0</v>
      </c>
      <c r="Y89" s="192">
        <f t="shared" si="219"/>
        <v>0</v>
      </c>
      <c r="Z89" s="192">
        <f t="shared" si="219"/>
        <v>0</v>
      </c>
      <c r="AA89" s="192">
        <f t="shared" si="219"/>
        <v>0</v>
      </c>
      <c r="AB89" s="192">
        <f t="shared" si="219"/>
        <v>0</v>
      </c>
      <c r="AC89" s="192">
        <f t="shared" si="7"/>
        <v>0</v>
      </c>
      <c r="AD89" s="192">
        <f t="shared" si="219"/>
        <v>0</v>
      </c>
      <c r="AE89" s="192">
        <f t="shared" si="219"/>
        <v>0</v>
      </c>
      <c r="AF89" s="192">
        <f t="shared" si="219"/>
        <v>0</v>
      </c>
      <c r="AG89" s="192">
        <f t="shared" si="8"/>
        <v>0</v>
      </c>
      <c r="AH89" s="192">
        <f t="shared" si="219"/>
        <v>0</v>
      </c>
      <c r="AI89" s="192">
        <f t="shared" si="219"/>
        <v>0</v>
      </c>
      <c r="AJ89" s="192">
        <f t="shared" si="219"/>
        <v>0</v>
      </c>
      <c r="AK89" s="192">
        <f t="shared" si="9"/>
        <v>0</v>
      </c>
      <c r="AL89" s="192">
        <f t="shared" si="219"/>
        <v>0</v>
      </c>
      <c r="AM89" s="192">
        <f t="shared" si="219"/>
        <v>0</v>
      </c>
      <c r="AN89" s="192">
        <f t="shared" si="219"/>
        <v>0</v>
      </c>
      <c r="AO89" s="192">
        <f t="shared" si="10"/>
        <v>0</v>
      </c>
      <c r="AP89" s="192">
        <f t="shared" si="11"/>
        <v>0</v>
      </c>
    </row>
    <row r="90" spans="2:42">
      <c r="B90" s="181" t="s">
        <v>285</v>
      </c>
      <c r="C90" s="182" t="s">
        <v>168</v>
      </c>
      <c r="D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0" s="183">
        <f t="shared" ref="F90:F95" si="223">D90+E90</f>
        <v>0</v>
      </c>
      <c r="G90" s="183"/>
      <c r="H90" s="183">
        <f t="shared" ref="H90:H95" si="224">F90-G90</f>
        <v>0</v>
      </c>
      <c r="I90" s="183"/>
      <c r="J90" s="183">
        <f t="shared" ref="J90:J95" si="225">F90-I90</f>
        <v>0</v>
      </c>
      <c r="K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0" s="183">
        <f t="shared" ref="AC90:AC95" si="226">Z90+AA90+AB90</f>
        <v>0</v>
      </c>
      <c r="AD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0" s="183">
        <f t="shared" ref="AG90:AG95" si="227">AD90+AE90+AF90</f>
        <v>0</v>
      </c>
      <c r="AH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0" s="183">
        <f t="shared" ref="AK90:AK95" si="228">AH90+AI90+AJ90</f>
        <v>0</v>
      </c>
      <c r="AL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0" s="183">
        <f t="shared" ref="AO90:AO95" si="229">AL90+AM90+AN90</f>
        <v>0</v>
      </c>
      <c r="AP90" s="183">
        <f t="shared" ref="AP90:AP95" si="230">AC90+AG90+AK90+AO90</f>
        <v>0</v>
      </c>
    </row>
    <row r="91" spans="2:42">
      <c r="B91" s="181" t="s">
        <v>627</v>
      </c>
      <c r="C91" s="182" t="s">
        <v>628</v>
      </c>
      <c r="D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1" s="183">
        <f t="shared" si="223"/>
        <v>0</v>
      </c>
      <c r="G91" s="183"/>
      <c r="H91" s="183">
        <f t="shared" si="224"/>
        <v>0</v>
      </c>
      <c r="I91" s="183"/>
      <c r="J91" s="183">
        <f t="shared" si="225"/>
        <v>0</v>
      </c>
      <c r="K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1" s="183">
        <f t="shared" si="226"/>
        <v>0</v>
      </c>
      <c r="AD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1" s="183">
        <f t="shared" si="227"/>
        <v>0</v>
      </c>
      <c r="AH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1" s="183">
        <f t="shared" si="228"/>
        <v>0</v>
      </c>
      <c r="AL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1" s="183">
        <f t="shared" si="229"/>
        <v>0</v>
      </c>
      <c r="AP91" s="183">
        <f t="shared" si="230"/>
        <v>0</v>
      </c>
    </row>
    <row r="92" spans="2:42">
      <c r="B92" s="181" t="s">
        <v>286</v>
      </c>
      <c r="C92" s="182" t="s">
        <v>169</v>
      </c>
      <c r="D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2" s="183">
        <f t="shared" ref="F92:F93" si="231">D92+E92</f>
        <v>0</v>
      </c>
      <c r="G92" s="183"/>
      <c r="H92" s="183">
        <f t="shared" ref="H92:H93" si="232">F92-G92</f>
        <v>0</v>
      </c>
      <c r="I92" s="183"/>
      <c r="J92" s="183">
        <f t="shared" ref="J92:J93" si="233">F92-I92</f>
        <v>0</v>
      </c>
      <c r="K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2" s="183">
        <f t="shared" ref="AC92:AC93" si="234">Z92+AA92+AB92</f>
        <v>0</v>
      </c>
      <c r="AD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2" s="183">
        <f t="shared" ref="AG92:AG93" si="235">AD92+AE92+AF92</f>
        <v>0</v>
      </c>
      <c r="AH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2" s="183">
        <f t="shared" ref="AK92:AK93" si="236">AH92+AI92+AJ92</f>
        <v>0</v>
      </c>
      <c r="AL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2" s="183">
        <f t="shared" ref="AO92:AO93" si="237">AL92+AM92+AN92</f>
        <v>0</v>
      </c>
      <c r="AP92" s="183">
        <f t="shared" ref="AP92:AP93" si="238">AC92+AG92+AK92+AO92</f>
        <v>0</v>
      </c>
    </row>
    <row r="93" spans="2:42">
      <c r="B93" s="181" t="s">
        <v>629</v>
      </c>
      <c r="C93" s="182" t="s">
        <v>630</v>
      </c>
      <c r="D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3" s="183">
        <f t="shared" si="231"/>
        <v>0</v>
      </c>
      <c r="G93" s="183"/>
      <c r="H93" s="183">
        <f t="shared" si="232"/>
        <v>0</v>
      </c>
      <c r="I93" s="183"/>
      <c r="J93" s="183">
        <f t="shared" si="233"/>
        <v>0</v>
      </c>
      <c r="K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3" s="183">
        <f t="shared" si="234"/>
        <v>0</v>
      </c>
      <c r="AD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3" s="183">
        <f t="shared" si="235"/>
        <v>0</v>
      </c>
      <c r="AH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3" s="183">
        <f t="shared" si="236"/>
        <v>0</v>
      </c>
      <c r="AL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3" s="183">
        <f t="shared" si="237"/>
        <v>0</v>
      </c>
      <c r="AP93" s="183">
        <f t="shared" si="238"/>
        <v>0</v>
      </c>
    </row>
    <row r="94" spans="2:42">
      <c r="B94" s="181" t="s">
        <v>631</v>
      </c>
      <c r="C94" s="182" t="s">
        <v>632</v>
      </c>
      <c r="D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4" s="183">
        <f t="shared" ref="F94" si="239">D94+E94</f>
        <v>0</v>
      </c>
      <c r="G94" s="183"/>
      <c r="H94" s="183">
        <f t="shared" ref="H94" si="240">F94-G94</f>
        <v>0</v>
      </c>
      <c r="I94" s="183"/>
      <c r="J94" s="183">
        <f t="shared" ref="J94" si="241">F94-I94</f>
        <v>0</v>
      </c>
      <c r="K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4" s="183">
        <f t="shared" ref="AC94" si="242">Z94+AA94+AB94</f>
        <v>0</v>
      </c>
      <c r="AD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4" s="183">
        <f t="shared" ref="AG94" si="243">AD94+AE94+AF94</f>
        <v>0</v>
      </c>
      <c r="AH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4" s="183">
        <f t="shared" ref="AK94" si="244">AH94+AI94+AJ94</f>
        <v>0</v>
      </c>
      <c r="AL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4" s="183">
        <f t="shared" ref="AO94" si="245">AL94+AM94+AN94</f>
        <v>0</v>
      </c>
      <c r="AP94" s="183">
        <f t="shared" ref="AP94" si="246">AC94+AG94+AK94+AO94</f>
        <v>0</v>
      </c>
    </row>
    <row r="95" spans="2:42">
      <c r="B95" s="181" t="s">
        <v>633</v>
      </c>
      <c r="C95" s="182" t="s">
        <v>634</v>
      </c>
      <c r="D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5" s="183">
        <f t="shared" si="223"/>
        <v>0</v>
      </c>
      <c r="G95" s="183"/>
      <c r="H95" s="183">
        <f t="shared" si="224"/>
        <v>0</v>
      </c>
      <c r="I95" s="183"/>
      <c r="J95" s="183">
        <f t="shared" si="225"/>
        <v>0</v>
      </c>
      <c r="K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5" s="183">
        <f t="shared" si="226"/>
        <v>0</v>
      </c>
      <c r="AD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5" s="183">
        <f t="shared" si="227"/>
        <v>0</v>
      </c>
      <c r="AH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5" s="183">
        <f t="shared" si="228"/>
        <v>0</v>
      </c>
      <c r="AL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5" s="183">
        <f t="shared" si="229"/>
        <v>0</v>
      </c>
      <c r="AP95" s="183">
        <f t="shared" si="230"/>
        <v>0</v>
      </c>
    </row>
    <row r="96" spans="2:42">
      <c r="B96" s="190" t="s">
        <v>287</v>
      </c>
      <c r="C96" s="191" t="s">
        <v>170</v>
      </c>
      <c r="D96" s="192">
        <f>SUM(D97:D105)</f>
        <v>0</v>
      </c>
      <c r="E96" s="192">
        <f>SUM(E97:E105)</f>
        <v>0</v>
      </c>
      <c r="F96" s="192">
        <f t="shared" si="0"/>
        <v>0</v>
      </c>
      <c r="G96" s="192">
        <f>SUM(G97:G105)</f>
        <v>0</v>
      </c>
      <c r="H96" s="192">
        <f t="shared" si="3"/>
        <v>0</v>
      </c>
      <c r="I96" s="192">
        <f>SUM(I97:I105)</f>
        <v>0</v>
      </c>
      <c r="J96" s="192">
        <f t="shared" si="4"/>
        <v>0</v>
      </c>
      <c r="K96" s="192">
        <f t="shared" ref="K96:AB96" si="247">SUM(K97:K105)</f>
        <v>0</v>
      </c>
      <c r="L96" s="192">
        <f t="shared" si="247"/>
        <v>0</v>
      </c>
      <c r="M96" s="192">
        <f t="shared" si="247"/>
        <v>0</v>
      </c>
      <c r="N96" s="192">
        <f t="shared" si="247"/>
        <v>0</v>
      </c>
      <c r="O96" s="192">
        <f t="shared" si="247"/>
        <v>0</v>
      </c>
      <c r="P96" s="192">
        <f t="shared" ref="P96:Q96" si="248">SUM(P97:P105)</f>
        <v>0</v>
      </c>
      <c r="Q96" s="192">
        <f t="shared" si="248"/>
        <v>0</v>
      </c>
      <c r="R96" s="192">
        <f t="shared" si="247"/>
        <v>0</v>
      </c>
      <c r="S96" s="192">
        <f t="shared" si="247"/>
        <v>0</v>
      </c>
      <c r="T96" s="192">
        <f t="shared" ref="T96" si="249">SUM(T97:T105)</f>
        <v>0</v>
      </c>
      <c r="U96" s="192">
        <f t="shared" si="247"/>
        <v>0</v>
      </c>
      <c r="V96" s="192">
        <f t="shared" si="247"/>
        <v>0</v>
      </c>
      <c r="W96" s="192">
        <f t="shared" ref="W96" si="250">SUM(W97:W105)</f>
        <v>0</v>
      </c>
      <c r="X96" s="192">
        <f t="shared" si="247"/>
        <v>0</v>
      </c>
      <c r="Y96" s="192">
        <f t="shared" si="247"/>
        <v>0</v>
      </c>
      <c r="Z96" s="192">
        <f t="shared" si="247"/>
        <v>0</v>
      </c>
      <c r="AA96" s="192">
        <f t="shared" si="247"/>
        <v>0</v>
      </c>
      <c r="AB96" s="192">
        <f t="shared" si="247"/>
        <v>0</v>
      </c>
      <c r="AC96" s="192">
        <f t="shared" si="7"/>
        <v>0</v>
      </c>
      <c r="AD96" s="192">
        <f>SUM(AD97:AD105)</f>
        <v>0</v>
      </c>
      <c r="AE96" s="192">
        <f>SUM(AE97:AE105)</f>
        <v>0</v>
      </c>
      <c r="AF96" s="192">
        <f>SUM(AF97:AF105)</f>
        <v>0</v>
      </c>
      <c r="AG96" s="192">
        <f t="shared" si="8"/>
        <v>0</v>
      </c>
      <c r="AH96" s="192">
        <f>SUM(AH97:AH105)</f>
        <v>0</v>
      </c>
      <c r="AI96" s="192">
        <f>SUM(AI97:AI105)</f>
        <v>0</v>
      </c>
      <c r="AJ96" s="192">
        <f>SUM(AJ97:AJ105)</f>
        <v>0</v>
      </c>
      <c r="AK96" s="192">
        <f t="shared" si="9"/>
        <v>0</v>
      </c>
      <c r="AL96" s="192">
        <f>SUM(AL97:AL105)</f>
        <v>0</v>
      </c>
      <c r="AM96" s="192">
        <f>SUM(AM97:AM105)</f>
        <v>0</v>
      </c>
      <c r="AN96" s="192">
        <f>SUM(AN97:AN105)</f>
        <v>0</v>
      </c>
      <c r="AO96" s="192">
        <f t="shared" si="10"/>
        <v>0</v>
      </c>
      <c r="AP96" s="192">
        <f t="shared" si="11"/>
        <v>0</v>
      </c>
    </row>
    <row r="97" spans="2:42">
      <c r="B97" s="181" t="s">
        <v>639</v>
      </c>
      <c r="C97" s="182" t="s">
        <v>640</v>
      </c>
      <c r="D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7" s="183">
        <f>D97+E97</f>
        <v>0</v>
      </c>
      <c r="G97" s="183"/>
      <c r="H97" s="183">
        <f>F97-G97</f>
        <v>0</v>
      </c>
      <c r="I97" s="183"/>
      <c r="J97" s="183">
        <f>F97-I97</f>
        <v>0</v>
      </c>
      <c r="K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7" s="183">
        <f>Z97+AA97+AB97</f>
        <v>0</v>
      </c>
      <c r="AD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7" s="183">
        <f>AD97+AE97+AF97</f>
        <v>0</v>
      </c>
      <c r="AH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7" s="183">
        <f>AH97+AI97+AJ97</f>
        <v>0</v>
      </c>
      <c r="AL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7" s="183">
        <f>AL97+AM97+AN97</f>
        <v>0</v>
      </c>
      <c r="AP97" s="183">
        <f>AC97+AG97+AK97+AO97</f>
        <v>0</v>
      </c>
    </row>
    <row r="98" spans="2:42">
      <c r="B98" s="181" t="s">
        <v>641</v>
      </c>
      <c r="C98" s="182" t="s">
        <v>642</v>
      </c>
      <c r="D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8" s="183">
        <f t="shared" ref="F98" si="251">D98+E98</f>
        <v>0</v>
      </c>
      <c r="G98" s="183"/>
      <c r="H98" s="183">
        <f t="shared" ref="H98" si="252">F98-G98</f>
        <v>0</v>
      </c>
      <c r="I98" s="183"/>
      <c r="J98" s="183">
        <f t="shared" ref="J98" si="253">F98-I98</f>
        <v>0</v>
      </c>
      <c r="K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8" s="183">
        <f t="shared" ref="AC98" si="254">Z98+AA98+AB98</f>
        <v>0</v>
      </c>
      <c r="AD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8" s="183">
        <f t="shared" ref="AG98" si="255">AD98+AE98+AF98</f>
        <v>0</v>
      </c>
      <c r="AH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8" s="183">
        <f t="shared" ref="AK98" si="256">AH98+AI98+AJ98</f>
        <v>0</v>
      </c>
      <c r="AL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8" s="183">
        <f t="shared" ref="AO98" si="257">AL98+AM98+AN98</f>
        <v>0</v>
      </c>
      <c r="AP98" s="183">
        <f t="shared" ref="AP98" si="258">AC98+AG98+AK98+AO98</f>
        <v>0</v>
      </c>
    </row>
    <row r="99" spans="2:42">
      <c r="B99" s="181" t="s">
        <v>288</v>
      </c>
      <c r="C99" s="182" t="s">
        <v>171</v>
      </c>
      <c r="D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9" s="183">
        <f t="shared" ref="F99" si="259">D99+E99</f>
        <v>0</v>
      </c>
      <c r="G99" s="183"/>
      <c r="H99" s="183">
        <f t="shared" ref="H99" si="260">F99-G99</f>
        <v>0</v>
      </c>
      <c r="I99" s="183"/>
      <c r="J99" s="183">
        <f t="shared" ref="J99" si="261">F99-I99</f>
        <v>0</v>
      </c>
      <c r="K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9" s="183">
        <f t="shared" ref="AC99" si="262">Z99+AA99+AB99</f>
        <v>0</v>
      </c>
      <c r="AD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9" s="183">
        <f t="shared" ref="AG99" si="263">AD99+AE99+AF99</f>
        <v>0</v>
      </c>
      <c r="AH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9" s="183">
        <f t="shared" ref="AK99" si="264">AH99+AI99+AJ99</f>
        <v>0</v>
      </c>
      <c r="AL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9" s="183">
        <f t="shared" ref="AO99" si="265">AL99+AM99+AN99</f>
        <v>0</v>
      </c>
      <c r="AP99" s="183">
        <f t="shared" ref="AP99" si="266">AC99+AG99+AK99+AO99</f>
        <v>0</v>
      </c>
    </row>
    <row r="100" spans="2:42">
      <c r="B100" s="181" t="s">
        <v>635</v>
      </c>
      <c r="C100" s="182" t="s">
        <v>636</v>
      </c>
      <c r="D1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0" s="183">
        <f t="shared" ref="F100:F105" si="267">D100+E100</f>
        <v>0</v>
      </c>
      <c r="G100" s="183"/>
      <c r="H100" s="183">
        <f t="shared" ref="H100:H105" si="268">F100-G100</f>
        <v>0</v>
      </c>
      <c r="I100" s="183"/>
      <c r="J100" s="183">
        <f t="shared" ref="J100:J105" si="269">F100-I100</f>
        <v>0</v>
      </c>
      <c r="K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0" s="183">
        <f t="shared" ref="AC100:AC105" si="270">Z100+AA100+AB100</f>
        <v>0</v>
      </c>
      <c r="AD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0" s="183">
        <f t="shared" ref="AG100:AG105" si="271">AD100+AE100+AF100</f>
        <v>0</v>
      </c>
      <c r="AH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0" s="183">
        <f t="shared" ref="AK100:AK105" si="272">AH100+AI100+AJ100</f>
        <v>0</v>
      </c>
      <c r="AL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0" s="183">
        <f t="shared" ref="AO100:AO105" si="273">AL100+AM100+AN100</f>
        <v>0</v>
      </c>
      <c r="AP100" s="183">
        <f t="shared" ref="AP100:AP105" si="274">AC100+AG100+AK100+AO100</f>
        <v>0</v>
      </c>
    </row>
    <row r="101" spans="2:42">
      <c r="B101" s="181" t="s">
        <v>637</v>
      </c>
      <c r="C101" s="182" t="s">
        <v>638</v>
      </c>
      <c r="D1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1" s="183">
        <f t="shared" ref="F101:F102" si="275">D101+E101</f>
        <v>0</v>
      </c>
      <c r="G101" s="183"/>
      <c r="H101" s="183">
        <f t="shared" ref="H101:H102" si="276">F101-G101</f>
        <v>0</v>
      </c>
      <c r="I101" s="183"/>
      <c r="J101" s="183">
        <f t="shared" ref="J101:J102" si="277">F101-I101</f>
        <v>0</v>
      </c>
      <c r="K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1" s="183">
        <f t="shared" ref="AC101:AC102" si="278">Z101+AA101+AB101</f>
        <v>0</v>
      </c>
      <c r="AD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1" s="183">
        <f t="shared" ref="AG101:AG102" si="279">AD101+AE101+AF101</f>
        <v>0</v>
      </c>
      <c r="AH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1" s="183">
        <f t="shared" ref="AK101:AK102" si="280">AH101+AI101+AJ101</f>
        <v>0</v>
      </c>
      <c r="AL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1" s="183">
        <f t="shared" ref="AO101:AO102" si="281">AL101+AM101+AN101</f>
        <v>0</v>
      </c>
      <c r="AP101" s="183">
        <f t="shared" ref="AP101:AP102" si="282">AC101+AG101+AK101+AO101</f>
        <v>0</v>
      </c>
    </row>
    <row r="102" spans="2:42">
      <c r="B102" s="181" t="s">
        <v>289</v>
      </c>
      <c r="C102" s="182" t="s">
        <v>172</v>
      </c>
      <c r="D1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2" s="183">
        <f t="shared" si="275"/>
        <v>0</v>
      </c>
      <c r="G102" s="183"/>
      <c r="H102" s="183">
        <f t="shared" si="276"/>
        <v>0</v>
      </c>
      <c r="I102" s="183"/>
      <c r="J102" s="183">
        <f t="shared" si="277"/>
        <v>0</v>
      </c>
      <c r="K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2" s="183">
        <f t="shared" si="278"/>
        <v>0</v>
      </c>
      <c r="AD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2" s="183">
        <f t="shared" si="279"/>
        <v>0</v>
      </c>
      <c r="AH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2" s="183">
        <f t="shared" si="280"/>
        <v>0</v>
      </c>
      <c r="AL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2" s="183">
        <f t="shared" si="281"/>
        <v>0</v>
      </c>
      <c r="AP102" s="183">
        <f t="shared" si="282"/>
        <v>0</v>
      </c>
    </row>
    <row r="103" spans="2:42">
      <c r="B103" s="181" t="s">
        <v>643</v>
      </c>
      <c r="C103" s="182" t="s">
        <v>640</v>
      </c>
      <c r="D1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3" s="183">
        <f>D103+E103</f>
        <v>0</v>
      </c>
      <c r="G103" s="183"/>
      <c r="H103" s="183">
        <f>F103-G103</f>
        <v>0</v>
      </c>
      <c r="I103" s="183"/>
      <c r="J103" s="183">
        <f>F103-I103</f>
        <v>0</v>
      </c>
      <c r="K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3" s="183">
        <f>Z103+AA103+AB103</f>
        <v>0</v>
      </c>
      <c r="AD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3" s="183">
        <f>AD103+AE103+AF103</f>
        <v>0</v>
      </c>
      <c r="AH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3" s="183">
        <f>AH103+AI103+AJ103</f>
        <v>0</v>
      </c>
      <c r="AL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3" s="183">
        <f>AL103+AM103+AN103</f>
        <v>0</v>
      </c>
      <c r="AP103" s="183">
        <f>AC103+AG103+AK103+AO103</f>
        <v>0</v>
      </c>
    </row>
    <row r="104" spans="2:42">
      <c r="B104" s="181" t="s">
        <v>290</v>
      </c>
      <c r="C104" s="182" t="s">
        <v>173</v>
      </c>
      <c r="D1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4" s="183">
        <f t="shared" ref="F104" si="283">D104+E104</f>
        <v>0</v>
      </c>
      <c r="G104" s="183"/>
      <c r="H104" s="183">
        <f t="shared" ref="H104" si="284">F104-G104</f>
        <v>0</v>
      </c>
      <c r="I104" s="183"/>
      <c r="J104" s="183">
        <f t="shared" ref="J104" si="285">F104-I104</f>
        <v>0</v>
      </c>
      <c r="K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4" s="183">
        <f t="shared" ref="AC104" si="286">Z104+AA104+AB104</f>
        <v>0</v>
      </c>
      <c r="AD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4" s="183">
        <f t="shared" ref="AG104" si="287">AD104+AE104+AF104</f>
        <v>0</v>
      </c>
      <c r="AH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4" s="183">
        <f t="shared" ref="AK104" si="288">AH104+AI104+AJ104</f>
        <v>0</v>
      </c>
      <c r="AL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4" s="183">
        <f t="shared" ref="AO104" si="289">AL104+AM104+AN104</f>
        <v>0</v>
      </c>
      <c r="AP104" s="183">
        <f t="shared" ref="AP104" si="290">AC104+AG104+AK104+AO104</f>
        <v>0</v>
      </c>
    </row>
    <row r="105" spans="2:42">
      <c r="B105" s="181" t="s">
        <v>644</v>
      </c>
      <c r="C105" s="182" t="s">
        <v>642</v>
      </c>
      <c r="D1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5" s="183">
        <f t="shared" si="267"/>
        <v>0</v>
      </c>
      <c r="G105" s="183"/>
      <c r="H105" s="183">
        <f t="shared" si="268"/>
        <v>0</v>
      </c>
      <c r="I105" s="183"/>
      <c r="J105" s="183">
        <f t="shared" si="269"/>
        <v>0</v>
      </c>
      <c r="K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5" s="183">
        <f t="shared" si="270"/>
        <v>0</v>
      </c>
      <c r="AD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5" s="183">
        <f t="shared" si="271"/>
        <v>0</v>
      </c>
      <c r="AH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5" s="183">
        <f t="shared" si="272"/>
        <v>0</v>
      </c>
      <c r="AL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5" s="183">
        <f t="shared" si="273"/>
        <v>0</v>
      </c>
      <c r="AP105" s="183">
        <f t="shared" si="274"/>
        <v>0</v>
      </c>
    </row>
    <row r="106" spans="2:42">
      <c r="B106" s="178" t="s">
        <v>294</v>
      </c>
      <c r="C106" s="179" t="s">
        <v>177</v>
      </c>
      <c r="D106" s="180">
        <f>D107+D118+D133+D149+D164+D190+D207+D214</f>
        <v>693357</v>
      </c>
      <c r="E106" s="180">
        <f>E107+E118+E133+E149+E164+E190+E207+E214</f>
        <v>277819.08</v>
      </c>
      <c r="F106" s="180">
        <f t="shared" si="0"/>
        <v>971176.08000000007</v>
      </c>
      <c r="G106" s="180">
        <f>G107+G118+G133+G149+G164+G190+G207+G214</f>
        <v>0</v>
      </c>
      <c r="H106" s="180">
        <f t="shared" si="3"/>
        <v>971176.08000000007</v>
      </c>
      <c r="I106" s="180">
        <f>I107+I118+I133+I149+I164+I190+I207+I214</f>
        <v>0</v>
      </c>
      <c r="J106" s="180">
        <f t="shared" si="4"/>
        <v>971176.08000000007</v>
      </c>
      <c r="K106" s="180">
        <f t="shared" ref="K106:AB106" si="291">K107+K118+K133+K149+K164+K190+K207+K214</f>
        <v>62800.08</v>
      </c>
      <c r="L106" s="180">
        <f t="shared" si="291"/>
        <v>1170</v>
      </c>
      <c r="M106" s="180">
        <f t="shared" si="291"/>
        <v>66000</v>
      </c>
      <c r="N106" s="180">
        <f t="shared" si="291"/>
        <v>0</v>
      </c>
      <c r="O106" s="180">
        <f t="shared" si="291"/>
        <v>32549</v>
      </c>
      <c r="P106" s="180">
        <f t="shared" si="291"/>
        <v>13800</v>
      </c>
      <c r="Q106" s="180">
        <f t="shared" si="291"/>
        <v>101500</v>
      </c>
      <c r="R106" s="180">
        <f t="shared" si="291"/>
        <v>0</v>
      </c>
      <c r="S106" s="180">
        <f t="shared" si="291"/>
        <v>0</v>
      </c>
      <c r="T106" s="180">
        <f t="shared" ref="T106" si="292">T107+T118+T133+T149+T164+T190+T207+T214</f>
        <v>0</v>
      </c>
      <c r="U106" s="180">
        <f t="shared" si="291"/>
        <v>813357</v>
      </c>
      <c r="V106" s="180">
        <f t="shared" si="291"/>
        <v>0</v>
      </c>
      <c r="W106" s="180">
        <f t="shared" si="291"/>
        <v>0</v>
      </c>
      <c r="X106" s="180">
        <f t="shared" si="291"/>
        <v>0</v>
      </c>
      <c r="Y106" s="180">
        <f t="shared" si="291"/>
        <v>0</v>
      </c>
      <c r="Z106" s="180">
        <f t="shared" si="291"/>
        <v>800100</v>
      </c>
      <c r="AA106" s="180">
        <f t="shared" si="291"/>
        <v>54559</v>
      </c>
      <c r="AB106" s="180">
        <f t="shared" si="291"/>
        <v>74307</v>
      </c>
      <c r="AC106" s="180">
        <f t="shared" si="7"/>
        <v>928966</v>
      </c>
      <c r="AD106" s="180">
        <f>AD107+AD118+AD133+AD149+AD164+AD190+AD207+AD214</f>
        <v>21000</v>
      </c>
      <c r="AE106" s="180">
        <f>AE107+AE118+AE133+AE149+AE164+AE190+AE207+AE214</f>
        <v>300</v>
      </c>
      <c r="AF106" s="180">
        <f>AF107+AF118+AF133+AF149+AF164+AF190+AF207+AF214</f>
        <v>0</v>
      </c>
      <c r="AG106" s="180">
        <f t="shared" si="8"/>
        <v>21300</v>
      </c>
      <c r="AH106" s="180">
        <f>AH107+AH118+AH133+AH149+AH164+AH190+AH207+AH214</f>
        <v>2500</v>
      </c>
      <c r="AI106" s="180">
        <f>AI107+AI118+AI133+AI149+AI164+AI190+AI207+AI214</f>
        <v>0</v>
      </c>
      <c r="AJ106" s="180">
        <f>AJ107+AJ118+AJ133+AJ149+AJ164+AJ190+AJ207+AJ214</f>
        <v>0</v>
      </c>
      <c r="AK106" s="180">
        <f t="shared" si="9"/>
        <v>2500</v>
      </c>
      <c r="AL106" s="180">
        <f>AL107+AL118+AL133+AL149+AL164+AL190+AL207+AL214</f>
        <v>138410.08000000002</v>
      </c>
      <c r="AM106" s="180">
        <f>AM107+AM118+AM133+AM149+AM164+AM190+AM207+AM214</f>
        <v>0</v>
      </c>
      <c r="AN106" s="180">
        <f>AN107+AN118+AN133+AN149+AN164+AN190+AN207+AN214</f>
        <v>0</v>
      </c>
      <c r="AO106" s="180">
        <f t="shared" si="10"/>
        <v>138410.08000000002</v>
      </c>
      <c r="AP106" s="180">
        <f t="shared" si="11"/>
        <v>1091176.08</v>
      </c>
    </row>
    <row r="107" spans="2:42">
      <c r="B107" s="190" t="s">
        <v>295</v>
      </c>
      <c r="C107" s="191" t="s">
        <v>178</v>
      </c>
      <c r="D107" s="192">
        <f>SUM(D108:D117)</f>
        <v>516000</v>
      </c>
      <c r="E107" s="192">
        <f>SUM(E108:E117)</f>
        <v>0</v>
      </c>
      <c r="F107" s="192">
        <f t="shared" ref="F107:F221" si="293">D107+E107</f>
        <v>516000</v>
      </c>
      <c r="G107" s="192">
        <f>SUM(G108:G117)</f>
        <v>0</v>
      </c>
      <c r="H107" s="192">
        <f t="shared" si="3"/>
        <v>516000</v>
      </c>
      <c r="I107" s="192">
        <f>SUM(I108:I117)</f>
        <v>0</v>
      </c>
      <c r="J107" s="192">
        <f t="shared" si="4"/>
        <v>516000</v>
      </c>
      <c r="K107" s="192">
        <f t="shared" ref="K107:AB107" si="294">SUM(K108:K117)</f>
        <v>0</v>
      </c>
      <c r="L107" s="192">
        <f t="shared" si="294"/>
        <v>0</v>
      </c>
      <c r="M107" s="192">
        <f t="shared" si="294"/>
        <v>0</v>
      </c>
      <c r="N107" s="192">
        <f t="shared" si="294"/>
        <v>0</v>
      </c>
      <c r="O107" s="192">
        <f t="shared" si="294"/>
        <v>0</v>
      </c>
      <c r="P107" s="192">
        <f t="shared" ref="P107:Q107" si="295">SUM(P108:P117)</f>
        <v>0</v>
      </c>
      <c r="Q107" s="192">
        <f t="shared" si="295"/>
        <v>0</v>
      </c>
      <c r="R107" s="192">
        <f t="shared" si="294"/>
        <v>0</v>
      </c>
      <c r="S107" s="192">
        <f t="shared" si="294"/>
        <v>0</v>
      </c>
      <c r="T107" s="192">
        <f t="shared" ref="T107" si="296">SUM(T108:T117)</f>
        <v>0</v>
      </c>
      <c r="U107" s="192">
        <f t="shared" si="294"/>
        <v>516000</v>
      </c>
      <c r="V107" s="192">
        <f t="shared" si="294"/>
        <v>0</v>
      </c>
      <c r="W107" s="192">
        <f t="shared" ref="W107" si="297">SUM(W108:W117)</f>
        <v>0</v>
      </c>
      <c r="X107" s="192">
        <f t="shared" si="294"/>
        <v>0</v>
      </c>
      <c r="Y107" s="192">
        <f t="shared" si="294"/>
        <v>0</v>
      </c>
      <c r="Z107" s="192">
        <f t="shared" si="294"/>
        <v>516000</v>
      </c>
      <c r="AA107" s="192">
        <f t="shared" si="294"/>
        <v>0</v>
      </c>
      <c r="AB107" s="192">
        <f t="shared" si="294"/>
        <v>0</v>
      </c>
      <c r="AC107" s="192">
        <f t="shared" si="7"/>
        <v>516000</v>
      </c>
      <c r="AD107" s="192">
        <f>SUM(AD108:AD117)</f>
        <v>0</v>
      </c>
      <c r="AE107" s="192">
        <f>SUM(AE108:AE117)</f>
        <v>0</v>
      </c>
      <c r="AF107" s="192">
        <f>SUM(AF108:AF117)</f>
        <v>0</v>
      </c>
      <c r="AG107" s="192">
        <f t="shared" si="8"/>
        <v>0</v>
      </c>
      <c r="AH107" s="192">
        <f>SUM(AH108:AH117)</f>
        <v>0</v>
      </c>
      <c r="AI107" s="192">
        <f>SUM(AI108:AI117)</f>
        <v>0</v>
      </c>
      <c r="AJ107" s="192">
        <f>SUM(AJ108:AJ117)</f>
        <v>0</v>
      </c>
      <c r="AK107" s="192">
        <f t="shared" si="9"/>
        <v>0</v>
      </c>
      <c r="AL107" s="192">
        <f>SUM(AL108:AL117)</f>
        <v>0</v>
      </c>
      <c r="AM107" s="192">
        <f>SUM(AM108:AM117)</f>
        <v>0</v>
      </c>
      <c r="AN107" s="192">
        <f>SUM(AN108:AN117)</f>
        <v>0</v>
      </c>
      <c r="AO107" s="192">
        <f t="shared" si="10"/>
        <v>0</v>
      </c>
      <c r="AP107" s="192">
        <f t="shared" si="11"/>
        <v>516000</v>
      </c>
    </row>
    <row r="108" spans="2:42">
      <c r="B108" s="181" t="s">
        <v>645</v>
      </c>
      <c r="C108" s="182" t="s">
        <v>140</v>
      </c>
      <c r="D1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480000</v>
      </c>
      <c r="E1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8" s="183">
        <f t="shared" si="293"/>
        <v>480000</v>
      </c>
      <c r="G108" s="183"/>
      <c r="H108" s="183">
        <f t="shared" ref="H108:H115" si="298">F108-G108</f>
        <v>480000</v>
      </c>
      <c r="I108" s="183"/>
      <c r="J108" s="183">
        <f t="shared" ref="J108:J115" si="299">F108-I108</f>
        <v>480000</v>
      </c>
      <c r="K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480000</v>
      </c>
      <c r="V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480000</v>
      </c>
      <c r="AA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8" s="183">
        <f t="shared" ref="AC108:AC115" si="300">Z108+AA108+AB108</f>
        <v>480000</v>
      </c>
      <c r="AD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8" s="183">
        <f t="shared" ref="AG108:AG115" si="301">AD108+AE108+AF108</f>
        <v>0</v>
      </c>
      <c r="AH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8" s="183">
        <f t="shared" ref="AK108:AK115" si="302">AH108+AI108+AJ108</f>
        <v>0</v>
      </c>
      <c r="AL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8" s="183">
        <f t="shared" ref="AO108:AO115" si="303">AL108+AM108+AN108</f>
        <v>0</v>
      </c>
      <c r="AP108" s="183">
        <f t="shared" ref="AP108:AP115" si="304">AC108+AG108+AK108+AO108</f>
        <v>480000</v>
      </c>
    </row>
    <row r="109" spans="2:42">
      <c r="B109" s="181" t="s">
        <v>646</v>
      </c>
      <c r="C109" s="182" t="s">
        <v>647</v>
      </c>
      <c r="D1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9" s="183">
        <f t="shared" ref="F109:F112" si="305">D109+E109</f>
        <v>0</v>
      </c>
      <c r="G109" s="183"/>
      <c r="H109" s="183">
        <f t="shared" si="298"/>
        <v>0</v>
      </c>
      <c r="I109" s="183"/>
      <c r="J109" s="183">
        <f t="shared" si="299"/>
        <v>0</v>
      </c>
      <c r="K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9" s="183">
        <f t="shared" si="300"/>
        <v>0</v>
      </c>
      <c r="AD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9" s="183">
        <f t="shared" si="301"/>
        <v>0</v>
      </c>
      <c r="AH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9" s="183">
        <f t="shared" si="302"/>
        <v>0</v>
      </c>
      <c r="AL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9" s="183">
        <f t="shared" si="303"/>
        <v>0</v>
      </c>
      <c r="AP109" s="183">
        <f t="shared" si="304"/>
        <v>0</v>
      </c>
    </row>
    <row r="110" spans="2:42">
      <c r="B110" s="181" t="s">
        <v>648</v>
      </c>
      <c r="C110" s="182" t="s">
        <v>649</v>
      </c>
      <c r="D1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0" s="183">
        <f t="shared" si="305"/>
        <v>0</v>
      </c>
      <c r="G110" s="183"/>
      <c r="H110" s="183">
        <f t="shared" si="298"/>
        <v>0</v>
      </c>
      <c r="I110" s="183"/>
      <c r="J110" s="183">
        <f t="shared" si="299"/>
        <v>0</v>
      </c>
      <c r="K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0" s="183">
        <f t="shared" si="300"/>
        <v>0</v>
      </c>
      <c r="AD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0" s="183">
        <f t="shared" si="301"/>
        <v>0</v>
      </c>
      <c r="AH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0" s="183">
        <f t="shared" si="302"/>
        <v>0</v>
      </c>
      <c r="AL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0" s="183">
        <f t="shared" si="303"/>
        <v>0</v>
      </c>
      <c r="AP110" s="183">
        <f t="shared" si="304"/>
        <v>0</v>
      </c>
    </row>
    <row r="111" spans="2:42">
      <c r="B111" s="181" t="s">
        <v>296</v>
      </c>
      <c r="C111" s="182" t="s">
        <v>179</v>
      </c>
      <c r="D1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1" s="183">
        <f t="shared" si="305"/>
        <v>0</v>
      </c>
      <c r="G111" s="183"/>
      <c r="H111" s="183">
        <f t="shared" ref="H111:H112" si="306">F111-G111</f>
        <v>0</v>
      </c>
      <c r="I111" s="183"/>
      <c r="J111" s="183">
        <f t="shared" ref="J111:J112" si="307">F111-I111</f>
        <v>0</v>
      </c>
      <c r="K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1" s="183">
        <f t="shared" ref="AC111:AC112" si="308">Z111+AA111+AB111</f>
        <v>0</v>
      </c>
      <c r="AD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1" s="183">
        <f t="shared" ref="AG111:AG112" si="309">AD111+AE111+AF111</f>
        <v>0</v>
      </c>
      <c r="AH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1" s="183">
        <f t="shared" ref="AK111:AK112" si="310">AH111+AI111+AJ111</f>
        <v>0</v>
      </c>
      <c r="AL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1" s="183">
        <f t="shared" ref="AO111:AO112" si="311">AL111+AM111+AN111</f>
        <v>0</v>
      </c>
      <c r="AP111" s="183">
        <f t="shared" ref="AP111:AP112" si="312">AC111+AG111+AK111+AO111</f>
        <v>0</v>
      </c>
    </row>
    <row r="112" spans="2:42">
      <c r="B112" s="181" t="s">
        <v>650</v>
      </c>
      <c r="C112" s="182" t="s">
        <v>651</v>
      </c>
      <c r="D1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2" s="183">
        <f t="shared" si="305"/>
        <v>0</v>
      </c>
      <c r="G112" s="183"/>
      <c r="H112" s="183">
        <f t="shared" si="306"/>
        <v>0</v>
      </c>
      <c r="I112" s="183"/>
      <c r="J112" s="183">
        <f t="shared" si="307"/>
        <v>0</v>
      </c>
      <c r="K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2" s="183">
        <f t="shared" si="308"/>
        <v>0</v>
      </c>
      <c r="AD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2" s="183">
        <f t="shared" si="309"/>
        <v>0</v>
      </c>
      <c r="AH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2" s="183">
        <f t="shared" si="310"/>
        <v>0</v>
      </c>
      <c r="AL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2" s="183">
        <f t="shared" si="311"/>
        <v>0</v>
      </c>
      <c r="AP112" s="183">
        <f t="shared" si="312"/>
        <v>0</v>
      </c>
    </row>
    <row r="113" spans="2:42">
      <c r="B113" s="181" t="s">
        <v>652</v>
      </c>
      <c r="C113" s="182" t="s">
        <v>653</v>
      </c>
      <c r="D1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36000</v>
      </c>
      <c r="E1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3" s="183">
        <f t="shared" si="293"/>
        <v>36000</v>
      </c>
      <c r="G113" s="183"/>
      <c r="H113" s="183">
        <f t="shared" ref="H113:H114" si="313">F113-G113</f>
        <v>36000</v>
      </c>
      <c r="I113" s="183"/>
      <c r="J113" s="183">
        <f t="shared" ref="J113:J114" si="314">F113-I113</f>
        <v>36000</v>
      </c>
      <c r="K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36000</v>
      </c>
      <c r="V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36000</v>
      </c>
      <c r="AA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3" s="183">
        <f t="shared" ref="AC113:AC114" si="315">Z113+AA113+AB113</f>
        <v>36000</v>
      </c>
      <c r="AD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3" s="183">
        <f t="shared" ref="AG113:AG114" si="316">AD113+AE113+AF113</f>
        <v>0</v>
      </c>
      <c r="AH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3" s="183">
        <f t="shared" ref="AK113:AK114" si="317">AH113+AI113+AJ113</f>
        <v>0</v>
      </c>
      <c r="AL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3" s="183">
        <f t="shared" ref="AO113:AO114" si="318">AL113+AM113+AN113</f>
        <v>0</v>
      </c>
      <c r="AP113" s="183">
        <f t="shared" ref="AP113:AP114" si="319">AC113+AG113+AK113+AO113</f>
        <v>36000</v>
      </c>
    </row>
    <row r="114" spans="2:42">
      <c r="B114" s="181" t="s">
        <v>654</v>
      </c>
      <c r="C114" s="182" t="s">
        <v>655</v>
      </c>
      <c r="D1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4" s="183">
        <f t="shared" si="293"/>
        <v>0</v>
      </c>
      <c r="G114" s="183"/>
      <c r="H114" s="183">
        <f t="shared" si="313"/>
        <v>0</v>
      </c>
      <c r="I114" s="183"/>
      <c r="J114" s="183">
        <f t="shared" si="314"/>
        <v>0</v>
      </c>
      <c r="K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4" s="183">
        <f t="shared" si="315"/>
        <v>0</v>
      </c>
      <c r="AD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4" s="183">
        <f t="shared" si="316"/>
        <v>0</v>
      </c>
      <c r="AH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4" s="183">
        <f t="shared" si="317"/>
        <v>0</v>
      </c>
      <c r="AL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4" s="183">
        <f t="shared" si="318"/>
        <v>0</v>
      </c>
      <c r="AP114" s="183">
        <f t="shared" si="319"/>
        <v>0</v>
      </c>
    </row>
    <row r="115" spans="2:42">
      <c r="B115" s="181" t="s">
        <v>656</v>
      </c>
      <c r="C115" s="182" t="s">
        <v>657</v>
      </c>
      <c r="D1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5" s="183">
        <f t="shared" ref="F115" si="320">D115+E115</f>
        <v>0</v>
      </c>
      <c r="G115" s="183"/>
      <c r="H115" s="183">
        <f t="shared" si="298"/>
        <v>0</v>
      </c>
      <c r="I115" s="183"/>
      <c r="J115" s="183">
        <f t="shared" si="299"/>
        <v>0</v>
      </c>
      <c r="K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5" s="183">
        <f t="shared" si="300"/>
        <v>0</v>
      </c>
      <c r="AD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5" s="183">
        <f t="shared" si="301"/>
        <v>0</v>
      </c>
      <c r="AH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5" s="183">
        <f t="shared" si="302"/>
        <v>0</v>
      </c>
      <c r="AL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5" s="183">
        <f t="shared" si="303"/>
        <v>0</v>
      </c>
      <c r="AP115" s="183">
        <f t="shared" si="304"/>
        <v>0</v>
      </c>
    </row>
    <row r="116" spans="2:42">
      <c r="B116" s="181" t="s">
        <v>658</v>
      </c>
      <c r="C116" s="182" t="s">
        <v>659</v>
      </c>
      <c r="D1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6" s="183">
        <f t="shared" ref="F116" si="321">D116+E116</f>
        <v>0</v>
      </c>
      <c r="G116" s="183"/>
      <c r="H116" s="183">
        <f t="shared" si="3"/>
        <v>0</v>
      </c>
      <c r="I116" s="183"/>
      <c r="J116" s="183">
        <f t="shared" si="4"/>
        <v>0</v>
      </c>
      <c r="K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6" s="183">
        <f t="shared" si="7"/>
        <v>0</v>
      </c>
      <c r="AD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6" s="183">
        <f t="shared" si="8"/>
        <v>0</v>
      </c>
      <c r="AH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6" s="183">
        <f t="shared" si="9"/>
        <v>0</v>
      </c>
      <c r="AL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6" s="183">
        <f t="shared" si="10"/>
        <v>0</v>
      </c>
      <c r="AP116" s="183">
        <f t="shared" si="11"/>
        <v>0</v>
      </c>
    </row>
    <row r="117" spans="2:42">
      <c r="B117" s="181" t="s">
        <v>660</v>
      </c>
      <c r="C117" s="182" t="s">
        <v>661</v>
      </c>
      <c r="D1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7" s="183">
        <f t="shared" si="293"/>
        <v>0</v>
      </c>
      <c r="G117" s="183"/>
      <c r="H117" s="183">
        <f t="shared" ref="H117" si="322">F117-G117</f>
        <v>0</v>
      </c>
      <c r="I117" s="183"/>
      <c r="J117" s="183">
        <f t="shared" ref="J117" si="323">F117-I117</f>
        <v>0</v>
      </c>
      <c r="K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7" s="183">
        <f t="shared" ref="AC117" si="324">Z117+AA117+AB117</f>
        <v>0</v>
      </c>
      <c r="AD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7" s="183">
        <f t="shared" ref="AG117" si="325">AD117+AE117+AF117</f>
        <v>0</v>
      </c>
      <c r="AH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7" s="183">
        <f t="shared" ref="AK117" si="326">AH117+AI117+AJ117</f>
        <v>0</v>
      </c>
      <c r="AL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7" s="183">
        <f t="shared" ref="AO117" si="327">AL117+AM117+AN117</f>
        <v>0</v>
      </c>
      <c r="AP117" s="183">
        <f t="shared" ref="AP117" si="328">AC117+AG117+AK117+AO117</f>
        <v>0</v>
      </c>
    </row>
    <row r="118" spans="2:42">
      <c r="B118" s="190" t="s">
        <v>297</v>
      </c>
      <c r="C118" s="191" t="s">
        <v>180</v>
      </c>
      <c r="D118" s="192">
        <f>SUM(D119:D132)</f>
        <v>0</v>
      </c>
      <c r="E118" s="192">
        <f>SUM(E119:E132)</f>
        <v>0</v>
      </c>
      <c r="F118" s="192">
        <f t="shared" si="293"/>
        <v>0</v>
      </c>
      <c r="G118" s="192">
        <f t="shared" ref="G118:I118" si="329">SUM(G119:G132)</f>
        <v>0</v>
      </c>
      <c r="H118" s="192">
        <f t="shared" si="3"/>
        <v>0</v>
      </c>
      <c r="I118" s="192">
        <f t="shared" si="329"/>
        <v>0</v>
      </c>
      <c r="J118" s="192">
        <f t="shared" si="4"/>
        <v>0</v>
      </c>
      <c r="K118" s="192">
        <f t="shared" ref="K118:AN118" si="330">SUM(K119:K132)</f>
        <v>0</v>
      </c>
      <c r="L118" s="192">
        <f t="shared" si="330"/>
        <v>0</v>
      </c>
      <c r="M118" s="192">
        <f t="shared" si="330"/>
        <v>0</v>
      </c>
      <c r="N118" s="192">
        <f t="shared" si="330"/>
        <v>0</v>
      </c>
      <c r="O118" s="192">
        <f t="shared" si="330"/>
        <v>0</v>
      </c>
      <c r="P118" s="192">
        <f t="shared" ref="P118:Q118" si="331">SUM(P119:P132)</f>
        <v>0</v>
      </c>
      <c r="Q118" s="192">
        <f t="shared" si="331"/>
        <v>0</v>
      </c>
      <c r="R118" s="192">
        <f t="shared" si="330"/>
        <v>0</v>
      </c>
      <c r="S118" s="192">
        <f t="shared" si="330"/>
        <v>0</v>
      </c>
      <c r="T118" s="192">
        <f t="shared" ref="T118" si="332">SUM(T119:T132)</f>
        <v>0</v>
      </c>
      <c r="U118" s="192">
        <f t="shared" si="330"/>
        <v>0</v>
      </c>
      <c r="V118" s="192">
        <f t="shared" si="330"/>
        <v>0</v>
      </c>
      <c r="W118" s="192">
        <f t="shared" ref="W118" si="333">SUM(W119:W132)</f>
        <v>0</v>
      </c>
      <c r="X118" s="192">
        <f t="shared" si="330"/>
        <v>0</v>
      </c>
      <c r="Y118" s="192">
        <f t="shared" si="330"/>
        <v>0</v>
      </c>
      <c r="Z118" s="192">
        <f t="shared" si="330"/>
        <v>0</v>
      </c>
      <c r="AA118" s="192">
        <f t="shared" si="330"/>
        <v>0</v>
      </c>
      <c r="AB118" s="192">
        <f t="shared" si="330"/>
        <v>0</v>
      </c>
      <c r="AC118" s="192">
        <f t="shared" si="7"/>
        <v>0</v>
      </c>
      <c r="AD118" s="192">
        <f t="shared" si="330"/>
        <v>0</v>
      </c>
      <c r="AE118" s="192">
        <f t="shared" si="330"/>
        <v>0</v>
      </c>
      <c r="AF118" s="192">
        <f t="shared" si="330"/>
        <v>0</v>
      </c>
      <c r="AG118" s="192">
        <f t="shared" si="8"/>
        <v>0</v>
      </c>
      <c r="AH118" s="192">
        <f t="shared" si="330"/>
        <v>0</v>
      </c>
      <c r="AI118" s="192">
        <f t="shared" si="330"/>
        <v>0</v>
      </c>
      <c r="AJ118" s="192">
        <f t="shared" si="330"/>
        <v>0</v>
      </c>
      <c r="AK118" s="192">
        <f t="shared" si="9"/>
        <v>0</v>
      </c>
      <c r="AL118" s="192">
        <f t="shared" si="330"/>
        <v>0</v>
      </c>
      <c r="AM118" s="192">
        <f t="shared" si="330"/>
        <v>0</v>
      </c>
      <c r="AN118" s="192">
        <f t="shared" si="330"/>
        <v>0</v>
      </c>
      <c r="AO118" s="192">
        <f t="shared" si="10"/>
        <v>0</v>
      </c>
      <c r="AP118" s="192">
        <f t="shared" si="11"/>
        <v>0</v>
      </c>
    </row>
    <row r="119" spans="2:42">
      <c r="B119" s="181" t="s">
        <v>298</v>
      </c>
      <c r="C119" s="182" t="s">
        <v>181</v>
      </c>
      <c r="D1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9" s="183">
        <f t="shared" si="293"/>
        <v>0</v>
      </c>
      <c r="G119" s="183"/>
      <c r="H119" s="183">
        <f t="shared" ref="H119:H132" si="334">F119-G119</f>
        <v>0</v>
      </c>
      <c r="I119" s="183"/>
      <c r="J119" s="183">
        <f t="shared" ref="J119:J132" si="335">F119-I119</f>
        <v>0</v>
      </c>
      <c r="K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9" s="183">
        <f t="shared" ref="AC119:AC132" si="336">Z119+AA119+AB119</f>
        <v>0</v>
      </c>
      <c r="AD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9" s="183">
        <f t="shared" ref="AG119:AG132" si="337">AD119+AE119+AF119</f>
        <v>0</v>
      </c>
      <c r="AH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9" s="183">
        <f t="shared" ref="AK119:AK132" si="338">AH119+AI119+AJ119</f>
        <v>0</v>
      </c>
      <c r="AL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9" s="183">
        <f t="shared" ref="AO119:AO132" si="339">AL119+AM119+AN119</f>
        <v>0</v>
      </c>
      <c r="AP119" s="183">
        <f t="shared" ref="AP119:AP132" si="340">AC119+AG119+AK119+AO119</f>
        <v>0</v>
      </c>
    </row>
    <row r="120" spans="2:42">
      <c r="B120" s="181" t="s">
        <v>662</v>
      </c>
      <c r="C120" s="182" t="s">
        <v>663</v>
      </c>
      <c r="D1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0" s="183">
        <f t="shared" ref="F120:F125" si="341">D120+E120</f>
        <v>0</v>
      </c>
      <c r="G120" s="183"/>
      <c r="H120" s="183">
        <f t="shared" ref="H120:H125" si="342">F120-G120</f>
        <v>0</v>
      </c>
      <c r="I120" s="183"/>
      <c r="J120" s="183">
        <f t="shared" ref="J120:J125" si="343">F120-I120</f>
        <v>0</v>
      </c>
      <c r="K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0" s="183">
        <f t="shared" ref="AC120:AC125" si="344">Z120+AA120+AB120</f>
        <v>0</v>
      </c>
      <c r="AD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0" s="183">
        <f t="shared" ref="AG120:AG125" si="345">AD120+AE120+AF120</f>
        <v>0</v>
      </c>
      <c r="AH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0" s="183">
        <f t="shared" ref="AK120:AK125" si="346">AH120+AI120+AJ120</f>
        <v>0</v>
      </c>
      <c r="AL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0" s="183">
        <f t="shared" ref="AO120:AO125" si="347">AL120+AM120+AN120</f>
        <v>0</v>
      </c>
      <c r="AP120" s="183">
        <f t="shared" ref="AP120:AP125" si="348">AC120+AG120+AK120+AO120</f>
        <v>0</v>
      </c>
    </row>
    <row r="121" spans="2:42">
      <c r="B121" s="181" t="s">
        <v>299</v>
      </c>
      <c r="C121" s="182" t="s">
        <v>182</v>
      </c>
      <c r="D1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1" s="183">
        <f t="shared" si="341"/>
        <v>0</v>
      </c>
      <c r="G121" s="183"/>
      <c r="H121" s="183">
        <f t="shared" si="342"/>
        <v>0</v>
      </c>
      <c r="I121" s="183"/>
      <c r="J121" s="183">
        <f t="shared" si="343"/>
        <v>0</v>
      </c>
      <c r="K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1" s="183">
        <f t="shared" si="344"/>
        <v>0</v>
      </c>
      <c r="AD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1" s="183">
        <f t="shared" si="345"/>
        <v>0</v>
      </c>
      <c r="AH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1" s="183">
        <f t="shared" si="346"/>
        <v>0</v>
      </c>
      <c r="AL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1" s="183">
        <f t="shared" si="347"/>
        <v>0</v>
      </c>
      <c r="AP121" s="183">
        <f t="shared" si="348"/>
        <v>0</v>
      </c>
    </row>
    <row r="122" spans="2:42">
      <c r="B122" s="181" t="s">
        <v>664</v>
      </c>
      <c r="C122" s="182" t="s">
        <v>665</v>
      </c>
      <c r="D1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2" s="183">
        <f t="shared" si="341"/>
        <v>0</v>
      </c>
      <c r="G122" s="183"/>
      <c r="H122" s="183">
        <f t="shared" si="342"/>
        <v>0</v>
      </c>
      <c r="I122" s="183"/>
      <c r="J122" s="183">
        <f t="shared" si="343"/>
        <v>0</v>
      </c>
      <c r="K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2" s="183">
        <f t="shared" si="344"/>
        <v>0</v>
      </c>
      <c r="AD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2" s="183">
        <f t="shared" si="345"/>
        <v>0</v>
      </c>
      <c r="AH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2" s="183">
        <f t="shared" si="346"/>
        <v>0</v>
      </c>
      <c r="AL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2" s="183">
        <f t="shared" si="347"/>
        <v>0</v>
      </c>
      <c r="AP122" s="183">
        <f t="shared" si="348"/>
        <v>0</v>
      </c>
    </row>
    <row r="123" spans="2:42">
      <c r="B123" s="181" t="s">
        <v>666</v>
      </c>
      <c r="C123" s="182" t="s">
        <v>667</v>
      </c>
      <c r="D1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3" s="183">
        <f t="shared" si="341"/>
        <v>0</v>
      </c>
      <c r="G123" s="183"/>
      <c r="H123" s="183">
        <f t="shared" si="342"/>
        <v>0</v>
      </c>
      <c r="I123" s="183"/>
      <c r="J123" s="183">
        <f t="shared" si="343"/>
        <v>0</v>
      </c>
      <c r="K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3" s="183">
        <f t="shared" si="344"/>
        <v>0</v>
      </c>
      <c r="AD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3" s="183">
        <f t="shared" si="345"/>
        <v>0</v>
      </c>
      <c r="AH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3" s="183">
        <f t="shared" si="346"/>
        <v>0</v>
      </c>
      <c r="AL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3" s="183">
        <f t="shared" si="347"/>
        <v>0</v>
      </c>
      <c r="AP123" s="183">
        <f t="shared" si="348"/>
        <v>0</v>
      </c>
    </row>
    <row r="124" spans="2:42">
      <c r="B124" s="181" t="s">
        <v>668</v>
      </c>
      <c r="C124" s="182" t="s">
        <v>669</v>
      </c>
      <c r="D1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4" s="183">
        <f t="shared" si="341"/>
        <v>0</v>
      </c>
      <c r="G124" s="183"/>
      <c r="H124" s="183">
        <f t="shared" si="342"/>
        <v>0</v>
      </c>
      <c r="I124" s="183"/>
      <c r="J124" s="183">
        <f t="shared" si="343"/>
        <v>0</v>
      </c>
      <c r="K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4" s="183">
        <f t="shared" si="344"/>
        <v>0</v>
      </c>
      <c r="AD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4" s="183">
        <f t="shared" si="345"/>
        <v>0</v>
      </c>
      <c r="AH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4" s="183">
        <f t="shared" si="346"/>
        <v>0</v>
      </c>
      <c r="AL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4" s="183">
        <f t="shared" si="347"/>
        <v>0</v>
      </c>
      <c r="AP124" s="183">
        <f t="shared" si="348"/>
        <v>0</v>
      </c>
    </row>
    <row r="125" spans="2:42">
      <c r="B125" s="181" t="s">
        <v>670</v>
      </c>
      <c r="C125" s="182" t="s">
        <v>671</v>
      </c>
      <c r="D1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5" s="183">
        <f t="shared" si="341"/>
        <v>0</v>
      </c>
      <c r="G125" s="183"/>
      <c r="H125" s="183">
        <f t="shared" si="342"/>
        <v>0</v>
      </c>
      <c r="I125" s="183"/>
      <c r="J125" s="183">
        <f t="shared" si="343"/>
        <v>0</v>
      </c>
      <c r="K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5" s="183">
        <f t="shared" si="344"/>
        <v>0</v>
      </c>
      <c r="AD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5" s="183">
        <f t="shared" si="345"/>
        <v>0</v>
      </c>
      <c r="AH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5" s="183">
        <f t="shared" si="346"/>
        <v>0</v>
      </c>
      <c r="AL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5" s="183">
        <f t="shared" si="347"/>
        <v>0</v>
      </c>
      <c r="AP125" s="183">
        <f t="shared" si="348"/>
        <v>0</v>
      </c>
    </row>
    <row r="126" spans="2:42">
      <c r="B126" s="181" t="s">
        <v>672</v>
      </c>
      <c r="C126" s="182" t="s">
        <v>673</v>
      </c>
      <c r="D1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6" s="183">
        <f t="shared" si="293"/>
        <v>0</v>
      </c>
      <c r="G126" s="183"/>
      <c r="H126" s="183">
        <f t="shared" si="334"/>
        <v>0</v>
      </c>
      <c r="I126" s="183"/>
      <c r="J126" s="183">
        <f t="shared" si="335"/>
        <v>0</v>
      </c>
      <c r="K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6" s="183">
        <f t="shared" si="336"/>
        <v>0</v>
      </c>
      <c r="AD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6" s="183">
        <f t="shared" si="337"/>
        <v>0</v>
      </c>
      <c r="AH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6" s="183">
        <f t="shared" si="338"/>
        <v>0</v>
      </c>
      <c r="AL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6" s="183">
        <f t="shared" si="339"/>
        <v>0</v>
      </c>
      <c r="AP126" s="183">
        <f t="shared" si="340"/>
        <v>0</v>
      </c>
    </row>
    <row r="127" spans="2:42">
      <c r="B127" s="181" t="s">
        <v>674</v>
      </c>
      <c r="C127" s="182" t="s">
        <v>675</v>
      </c>
      <c r="D1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7" s="183">
        <f t="shared" si="293"/>
        <v>0</v>
      </c>
      <c r="G127" s="183"/>
      <c r="H127" s="183">
        <f t="shared" si="334"/>
        <v>0</v>
      </c>
      <c r="I127" s="183"/>
      <c r="J127" s="183">
        <f t="shared" si="335"/>
        <v>0</v>
      </c>
      <c r="K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7" s="183">
        <f t="shared" si="336"/>
        <v>0</v>
      </c>
      <c r="AD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7" s="183">
        <f t="shared" si="337"/>
        <v>0</v>
      </c>
      <c r="AH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7" s="183">
        <f t="shared" si="338"/>
        <v>0</v>
      </c>
      <c r="AL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7" s="183">
        <f t="shared" si="339"/>
        <v>0</v>
      </c>
      <c r="AP127" s="183">
        <f t="shared" si="340"/>
        <v>0</v>
      </c>
    </row>
    <row r="128" spans="2:42">
      <c r="B128" s="181" t="s">
        <v>676</v>
      </c>
      <c r="C128" s="182" t="s">
        <v>677</v>
      </c>
      <c r="D1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8" s="183">
        <f t="shared" ref="F128" si="349">D128+E128</f>
        <v>0</v>
      </c>
      <c r="G128" s="183"/>
      <c r="H128" s="183">
        <f t="shared" ref="H128" si="350">F128-G128</f>
        <v>0</v>
      </c>
      <c r="I128" s="183"/>
      <c r="J128" s="183">
        <f t="shared" ref="J128" si="351">F128-I128</f>
        <v>0</v>
      </c>
      <c r="K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8" s="183">
        <f t="shared" ref="AC128" si="352">Z128+AA128+AB128</f>
        <v>0</v>
      </c>
      <c r="AD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8" s="183">
        <f t="shared" ref="AG128" si="353">AD128+AE128+AF128</f>
        <v>0</v>
      </c>
      <c r="AH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8" s="183">
        <f t="shared" ref="AK128" si="354">AH128+AI128+AJ128</f>
        <v>0</v>
      </c>
      <c r="AL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8" s="183">
        <f t="shared" ref="AO128" si="355">AL128+AM128+AN128</f>
        <v>0</v>
      </c>
      <c r="AP128" s="183">
        <f t="shared" ref="AP128" si="356">AC128+AG128+AK128+AO128</f>
        <v>0</v>
      </c>
    </row>
    <row r="129" spans="2:42">
      <c r="B129" s="181" t="s">
        <v>300</v>
      </c>
      <c r="C129" s="182" t="s">
        <v>183</v>
      </c>
      <c r="D1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9" s="183">
        <f t="shared" ref="F129:F130" si="357">D129+E129</f>
        <v>0</v>
      </c>
      <c r="G129" s="183"/>
      <c r="H129" s="183">
        <f t="shared" ref="H129:H130" si="358">F129-G129</f>
        <v>0</v>
      </c>
      <c r="I129" s="183"/>
      <c r="J129" s="183">
        <f t="shared" ref="J129:J130" si="359">F129-I129</f>
        <v>0</v>
      </c>
      <c r="K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9" s="183">
        <f t="shared" ref="AC129:AC130" si="360">Z129+AA129+AB129</f>
        <v>0</v>
      </c>
      <c r="AD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9" s="183">
        <f t="shared" ref="AG129:AG130" si="361">AD129+AE129+AF129</f>
        <v>0</v>
      </c>
      <c r="AH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9" s="183">
        <f t="shared" ref="AK129:AK130" si="362">AH129+AI129+AJ129</f>
        <v>0</v>
      </c>
      <c r="AL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9" s="183">
        <f t="shared" ref="AO129:AO130" si="363">AL129+AM129+AN129</f>
        <v>0</v>
      </c>
      <c r="AP129" s="183">
        <f t="shared" ref="AP129:AP130" si="364">AC129+AG129+AK129+AO129</f>
        <v>0</v>
      </c>
    </row>
    <row r="130" spans="2:42">
      <c r="B130" s="181" t="s">
        <v>678</v>
      </c>
      <c r="C130" s="182" t="s">
        <v>679</v>
      </c>
      <c r="D1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0" s="183">
        <f t="shared" si="357"/>
        <v>0</v>
      </c>
      <c r="G130" s="183"/>
      <c r="H130" s="183">
        <f t="shared" si="358"/>
        <v>0</v>
      </c>
      <c r="I130" s="183"/>
      <c r="J130" s="183">
        <f t="shared" si="359"/>
        <v>0</v>
      </c>
      <c r="K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0" s="183">
        <f t="shared" si="360"/>
        <v>0</v>
      </c>
      <c r="AD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0" s="183">
        <f t="shared" si="361"/>
        <v>0</v>
      </c>
      <c r="AH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0" s="183">
        <f t="shared" si="362"/>
        <v>0</v>
      </c>
      <c r="AL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0" s="183">
        <f t="shared" si="363"/>
        <v>0</v>
      </c>
      <c r="AP130" s="183">
        <f t="shared" si="364"/>
        <v>0</v>
      </c>
    </row>
    <row r="131" spans="2:42">
      <c r="B131" s="181" t="s">
        <v>680</v>
      </c>
      <c r="C131" s="182" t="s">
        <v>681</v>
      </c>
      <c r="D1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1" s="183">
        <f t="shared" si="293"/>
        <v>0</v>
      </c>
      <c r="G131" s="183"/>
      <c r="H131" s="183">
        <f t="shared" si="334"/>
        <v>0</v>
      </c>
      <c r="I131" s="183"/>
      <c r="J131" s="183">
        <f t="shared" si="335"/>
        <v>0</v>
      </c>
      <c r="K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1" s="183">
        <f t="shared" si="336"/>
        <v>0</v>
      </c>
      <c r="AD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1" s="183">
        <f t="shared" si="337"/>
        <v>0</v>
      </c>
      <c r="AH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1" s="183">
        <f t="shared" si="338"/>
        <v>0</v>
      </c>
      <c r="AL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1" s="183">
        <f t="shared" si="339"/>
        <v>0</v>
      </c>
      <c r="AP131" s="183">
        <f t="shared" si="340"/>
        <v>0</v>
      </c>
    </row>
    <row r="132" spans="2:42">
      <c r="B132" s="181" t="s">
        <v>682</v>
      </c>
      <c r="C132" s="182" t="s">
        <v>683</v>
      </c>
      <c r="D1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2" s="183">
        <f t="shared" si="293"/>
        <v>0</v>
      </c>
      <c r="G132" s="183"/>
      <c r="H132" s="183">
        <f t="shared" si="334"/>
        <v>0</v>
      </c>
      <c r="I132" s="183"/>
      <c r="J132" s="183">
        <f t="shared" si="335"/>
        <v>0</v>
      </c>
      <c r="K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2" s="183">
        <f t="shared" si="336"/>
        <v>0</v>
      </c>
      <c r="AD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2" s="183">
        <f t="shared" si="337"/>
        <v>0</v>
      </c>
      <c r="AH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2" s="183">
        <f t="shared" si="338"/>
        <v>0</v>
      </c>
      <c r="AL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2" s="183">
        <f t="shared" si="339"/>
        <v>0</v>
      </c>
      <c r="AP132" s="183">
        <f t="shared" si="340"/>
        <v>0</v>
      </c>
    </row>
    <row r="133" spans="2:42">
      <c r="B133" s="190" t="s">
        <v>301</v>
      </c>
      <c r="C133" s="191" t="s">
        <v>184</v>
      </c>
      <c r="D133" s="192">
        <f>SUM(D134:D148)</f>
        <v>57357</v>
      </c>
      <c r="E133" s="192">
        <f>SUM(E134:E148)</f>
        <v>0</v>
      </c>
      <c r="F133" s="192">
        <f t="shared" si="293"/>
        <v>57357</v>
      </c>
      <c r="G133" s="192">
        <f t="shared" ref="G133:I133" si="365">SUM(G134:G148)</f>
        <v>0</v>
      </c>
      <c r="H133" s="192">
        <f t="shared" si="3"/>
        <v>57357</v>
      </c>
      <c r="I133" s="192">
        <f t="shared" si="365"/>
        <v>0</v>
      </c>
      <c r="J133" s="192">
        <f t="shared" si="4"/>
        <v>57357</v>
      </c>
      <c r="K133" s="192">
        <f t="shared" ref="K133:AN133" si="366">SUM(K134:K148)</f>
        <v>0</v>
      </c>
      <c r="L133" s="192">
        <f t="shared" si="366"/>
        <v>0</v>
      </c>
      <c r="M133" s="192">
        <f t="shared" si="366"/>
        <v>0</v>
      </c>
      <c r="N133" s="192">
        <f t="shared" si="366"/>
        <v>0</v>
      </c>
      <c r="O133" s="192">
        <f t="shared" si="366"/>
        <v>0</v>
      </c>
      <c r="P133" s="192">
        <f t="shared" ref="P133:Q133" si="367">SUM(P134:P148)</f>
        <v>0</v>
      </c>
      <c r="Q133" s="192">
        <f t="shared" si="367"/>
        <v>0</v>
      </c>
      <c r="R133" s="192">
        <f t="shared" si="366"/>
        <v>0</v>
      </c>
      <c r="S133" s="192">
        <f t="shared" si="366"/>
        <v>0</v>
      </c>
      <c r="T133" s="192">
        <f t="shared" ref="T133" si="368">SUM(T134:T148)</f>
        <v>0</v>
      </c>
      <c r="U133" s="192">
        <f t="shared" si="366"/>
        <v>57357</v>
      </c>
      <c r="V133" s="192">
        <f t="shared" si="366"/>
        <v>0</v>
      </c>
      <c r="W133" s="192">
        <f t="shared" ref="W133" si="369">SUM(W134:W148)</f>
        <v>0</v>
      </c>
      <c r="X133" s="192">
        <f t="shared" si="366"/>
        <v>0</v>
      </c>
      <c r="Y133" s="192">
        <f t="shared" si="366"/>
        <v>0</v>
      </c>
      <c r="Z133" s="192">
        <f t="shared" si="366"/>
        <v>0</v>
      </c>
      <c r="AA133" s="192">
        <f t="shared" si="366"/>
        <v>0</v>
      </c>
      <c r="AB133" s="192">
        <f t="shared" si="366"/>
        <v>57357</v>
      </c>
      <c r="AC133" s="192">
        <f t="shared" si="7"/>
        <v>57357</v>
      </c>
      <c r="AD133" s="192">
        <f t="shared" si="366"/>
        <v>0</v>
      </c>
      <c r="AE133" s="192">
        <f t="shared" si="366"/>
        <v>0</v>
      </c>
      <c r="AF133" s="192">
        <f t="shared" si="366"/>
        <v>0</v>
      </c>
      <c r="AG133" s="192">
        <f t="shared" si="8"/>
        <v>0</v>
      </c>
      <c r="AH133" s="192">
        <f t="shared" si="366"/>
        <v>0</v>
      </c>
      <c r="AI133" s="192">
        <f t="shared" si="366"/>
        <v>0</v>
      </c>
      <c r="AJ133" s="192">
        <f t="shared" si="366"/>
        <v>0</v>
      </c>
      <c r="AK133" s="192">
        <f t="shared" si="9"/>
        <v>0</v>
      </c>
      <c r="AL133" s="192">
        <f t="shared" si="366"/>
        <v>0</v>
      </c>
      <c r="AM133" s="192">
        <f t="shared" si="366"/>
        <v>0</v>
      </c>
      <c r="AN133" s="192">
        <f t="shared" si="366"/>
        <v>0</v>
      </c>
      <c r="AO133" s="192">
        <f t="shared" si="10"/>
        <v>0</v>
      </c>
      <c r="AP133" s="192">
        <f t="shared" si="11"/>
        <v>57357</v>
      </c>
    </row>
    <row r="134" spans="2:42">
      <c r="B134" s="181" t="s">
        <v>684</v>
      </c>
      <c r="C134" s="182" t="s">
        <v>685</v>
      </c>
      <c r="D1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4" s="183">
        <f t="shared" si="293"/>
        <v>0</v>
      </c>
      <c r="G134" s="183"/>
      <c r="H134" s="183">
        <f t="shared" ref="H134:H148" si="370">F134-G134</f>
        <v>0</v>
      </c>
      <c r="I134" s="183"/>
      <c r="J134" s="183">
        <f t="shared" ref="J134:J148" si="371">F134-I134</f>
        <v>0</v>
      </c>
      <c r="K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4" s="183">
        <f t="shared" ref="AC134:AC148" si="372">Z134+AA134+AB134</f>
        <v>0</v>
      </c>
      <c r="AD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4" s="183">
        <f t="shared" ref="AG134:AG148" si="373">AD134+AE134+AF134</f>
        <v>0</v>
      </c>
      <c r="AH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4" s="183">
        <f t="shared" ref="AK134:AK148" si="374">AH134+AI134+AJ134</f>
        <v>0</v>
      </c>
      <c r="AL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4" s="183">
        <f t="shared" ref="AO134:AO148" si="375">AL134+AM134+AN134</f>
        <v>0</v>
      </c>
      <c r="AP134" s="183">
        <f t="shared" ref="AP134:AP148" si="376">AC134+AG134+AK134+AO134</f>
        <v>0</v>
      </c>
    </row>
    <row r="135" spans="2:42">
      <c r="B135" s="181" t="s">
        <v>302</v>
      </c>
      <c r="C135" s="182" t="s">
        <v>185</v>
      </c>
      <c r="D1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5" s="183">
        <f t="shared" si="293"/>
        <v>0</v>
      </c>
      <c r="G135" s="183"/>
      <c r="H135" s="183">
        <f t="shared" si="370"/>
        <v>0</v>
      </c>
      <c r="I135" s="183"/>
      <c r="J135" s="183">
        <f t="shared" si="371"/>
        <v>0</v>
      </c>
      <c r="K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5" s="183">
        <f t="shared" si="372"/>
        <v>0</v>
      </c>
      <c r="AD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5" s="183">
        <f t="shared" si="373"/>
        <v>0</v>
      </c>
      <c r="AH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5" s="183">
        <f t="shared" si="374"/>
        <v>0</v>
      </c>
      <c r="AL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5" s="183">
        <f t="shared" si="375"/>
        <v>0</v>
      </c>
      <c r="AP135" s="183">
        <f t="shared" si="376"/>
        <v>0</v>
      </c>
    </row>
    <row r="136" spans="2:42">
      <c r="B136" s="181" t="s">
        <v>686</v>
      </c>
      <c r="C136" s="182" t="s">
        <v>687</v>
      </c>
      <c r="D1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57357</v>
      </c>
      <c r="E1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6" s="183">
        <f t="shared" si="293"/>
        <v>57357</v>
      </c>
      <c r="G136" s="183"/>
      <c r="H136" s="183">
        <f t="shared" si="370"/>
        <v>57357</v>
      </c>
      <c r="I136" s="183"/>
      <c r="J136" s="183">
        <f t="shared" si="371"/>
        <v>57357</v>
      </c>
      <c r="K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57357</v>
      </c>
      <c r="V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57357</v>
      </c>
      <c r="AC136" s="183">
        <f t="shared" si="372"/>
        <v>57357</v>
      </c>
      <c r="AD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6" s="183">
        <f t="shared" si="373"/>
        <v>0</v>
      </c>
      <c r="AH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6" s="183">
        <f t="shared" si="374"/>
        <v>0</v>
      </c>
      <c r="AL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6" s="183">
        <f t="shared" si="375"/>
        <v>0</v>
      </c>
      <c r="AP136" s="183">
        <f t="shared" si="376"/>
        <v>57357</v>
      </c>
    </row>
    <row r="137" spans="2:42">
      <c r="B137" s="181" t="s">
        <v>303</v>
      </c>
      <c r="C137" s="182" t="s">
        <v>186</v>
      </c>
      <c r="D1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7" s="183">
        <f t="shared" si="293"/>
        <v>0</v>
      </c>
      <c r="G137" s="183"/>
      <c r="H137" s="183">
        <f t="shared" si="370"/>
        <v>0</v>
      </c>
      <c r="I137" s="183"/>
      <c r="J137" s="183">
        <f t="shared" si="371"/>
        <v>0</v>
      </c>
      <c r="K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7" s="183">
        <f t="shared" si="372"/>
        <v>0</v>
      </c>
      <c r="AD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7" s="183">
        <f t="shared" si="373"/>
        <v>0</v>
      </c>
      <c r="AH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7" s="183">
        <f t="shared" si="374"/>
        <v>0</v>
      </c>
      <c r="AL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7" s="183">
        <f t="shared" si="375"/>
        <v>0</v>
      </c>
      <c r="AP137" s="183">
        <f t="shared" si="376"/>
        <v>0</v>
      </c>
    </row>
    <row r="138" spans="2:42">
      <c r="B138" s="181" t="s">
        <v>688</v>
      </c>
      <c r="C138" s="182" t="s">
        <v>689</v>
      </c>
      <c r="D1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8" s="183">
        <f t="shared" ref="F138:F143" si="377">D138+E138</f>
        <v>0</v>
      </c>
      <c r="G138" s="183"/>
      <c r="H138" s="183">
        <f t="shared" ref="H138:H143" si="378">F138-G138</f>
        <v>0</v>
      </c>
      <c r="I138" s="183"/>
      <c r="J138" s="183">
        <f t="shared" ref="J138:J143" si="379">F138-I138</f>
        <v>0</v>
      </c>
      <c r="K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8" s="183">
        <f t="shared" ref="AC138:AC143" si="380">Z138+AA138+AB138</f>
        <v>0</v>
      </c>
      <c r="AD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8" s="183">
        <f t="shared" ref="AG138:AG143" si="381">AD138+AE138+AF138</f>
        <v>0</v>
      </c>
      <c r="AH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8" s="183">
        <f t="shared" ref="AK138:AK143" si="382">AH138+AI138+AJ138</f>
        <v>0</v>
      </c>
      <c r="AL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8" s="183">
        <f t="shared" ref="AO138:AO143" si="383">AL138+AM138+AN138</f>
        <v>0</v>
      </c>
      <c r="AP138" s="183">
        <f t="shared" ref="AP138:AP143" si="384">AC138+AG138+AK138+AO138</f>
        <v>0</v>
      </c>
    </row>
    <row r="139" spans="2:42">
      <c r="B139" s="181" t="s">
        <v>690</v>
      </c>
      <c r="C139" s="182" t="s">
        <v>691</v>
      </c>
      <c r="D1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9" s="183">
        <f t="shared" ref="F139:F140" si="385">D139+E139</f>
        <v>0</v>
      </c>
      <c r="G139" s="183"/>
      <c r="H139" s="183">
        <f t="shared" ref="H139:H140" si="386">F139-G139</f>
        <v>0</v>
      </c>
      <c r="I139" s="183"/>
      <c r="J139" s="183">
        <f t="shared" ref="J139:J140" si="387">F139-I139</f>
        <v>0</v>
      </c>
      <c r="K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9" s="183">
        <f t="shared" ref="AC139:AC140" si="388">Z139+AA139+AB139</f>
        <v>0</v>
      </c>
      <c r="AD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9" s="183">
        <f t="shared" ref="AG139:AG140" si="389">AD139+AE139+AF139</f>
        <v>0</v>
      </c>
      <c r="AH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9" s="183">
        <f t="shared" ref="AK139:AK140" si="390">AH139+AI139+AJ139</f>
        <v>0</v>
      </c>
      <c r="AL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9" s="183">
        <f t="shared" ref="AO139:AO140" si="391">AL139+AM139+AN139</f>
        <v>0</v>
      </c>
      <c r="AP139" s="183">
        <f t="shared" ref="AP139:AP140" si="392">AC139+AG139+AK139+AO139</f>
        <v>0</v>
      </c>
    </row>
    <row r="140" spans="2:42">
      <c r="B140" s="181" t="s">
        <v>692</v>
      </c>
      <c r="C140" s="182" t="s">
        <v>693</v>
      </c>
      <c r="D1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0" s="183">
        <f t="shared" si="385"/>
        <v>0</v>
      </c>
      <c r="G140" s="183"/>
      <c r="H140" s="183">
        <f t="shared" si="386"/>
        <v>0</v>
      </c>
      <c r="I140" s="183"/>
      <c r="J140" s="183">
        <f t="shared" si="387"/>
        <v>0</v>
      </c>
      <c r="K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0" s="183">
        <f t="shared" si="388"/>
        <v>0</v>
      </c>
      <c r="AD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0" s="183">
        <f t="shared" si="389"/>
        <v>0</v>
      </c>
      <c r="AH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0" s="183">
        <f t="shared" si="390"/>
        <v>0</v>
      </c>
      <c r="AL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0" s="183">
        <f t="shared" si="391"/>
        <v>0</v>
      </c>
      <c r="AP140" s="183">
        <f t="shared" si="392"/>
        <v>0</v>
      </c>
    </row>
    <row r="141" spans="2:42">
      <c r="B141" s="181" t="s">
        <v>694</v>
      </c>
      <c r="C141" s="182" t="s">
        <v>695</v>
      </c>
      <c r="D1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1" s="183">
        <f t="shared" si="377"/>
        <v>0</v>
      </c>
      <c r="G141" s="183"/>
      <c r="H141" s="183">
        <f t="shared" si="378"/>
        <v>0</v>
      </c>
      <c r="I141" s="183"/>
      <c r="J141" s="183">
        <f t="shared" si="379"/>
        <v>0</v>
      </c>
      <c r="K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1" s="183">
        <f t="shared" si="380"/>
        <v>0</v>
      </c>
      <c r="AD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1" s="183">
        <f t="shared" si="381"/>
        <v>0</v>
      </c>
      <c r="AH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1" s="183">
        <f t="shared" si="382"/>
        <v>0</v>
      </c>
      <c r="AL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1" s="183">
        <f t="shared" si="383"/>
        <v>0</v>
      </c>
      <c r="AP141" s="183">
        <f t="shared" si="384"/>
        <v>0</v>
      </c>
    </row>
    <row r="142" spans="2:42">
      <c r="B142" s="181" t="s">
        <v>696</v>
      </c>
      <c r="C142" s="182" t="s">
        <v>697</v>
      </c>
      <c r="D1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2" s="183">
        <f t="shared" si="377"/>
        <v>0</v>
      </c>
      <c r="G142" s="183"/>
      <c r="H142" s="183">
        <f t="shared" si="378"/>
        <v>0</v>
      </c>
      <c r="I142" s="183"/>
      <c r="J142" s="183">
        <f t="shared" si="379"/>
        <v>0</v>
      </c>
      <c r="K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2" s="183">
        <f t="shared" si="380"/>
        <v>0</v>
      </c>
      <c r="AD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2" s="183">
        <f t="shared" si="381"/>
        <v>0</v>
      </c>
      <c r="AH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2" s="183">
        <f t="shared" si="382"/>
        <v>0</v>
      </c>
      <c r="AL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2" s="183">
        <f t="shared" si="383"/>
        <v>0</v>
      </c>
      <c r="AP142" s="183">
        <f t="shared" si="384"/>
        <v>0</v>
      </c>
    </row>
    <row r="143" spans="2:42">
      <c r="B143" s="181" t="s">
        <v>698</v>
      </c>
      <c r="C143" s="182" t="s">
        <v>699</v>
      </c>
      <c r="D1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3" s="183">
        <f t="shared" si="377"/>
        <v>0</v>
      </c>
      <c r="G143" s="183"/>
      <c r="H143" s="183">
        <f t="shared" si="378"/>
        <v>0</v>
      </c>
      <c r="I143" s="183"/>
      <c r="J143" s="183">
        <f t="shared" si="379"/>
        <v>0</v>
      </c>
      <c r="K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3" s="183">
        <f t="shared" si="380"/>
        <v>0</v>
      </c>
      <c r="AD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3" s="183">
        <f t="shared" si="381"/>
        <v>0</v>
      </c>
      <c r="AH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3" s="183">
        <f t="shared" si="382"/>
        <v>0</v>
      </c>
      <c r="AL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3" s="183">
        <f t="shared" si="383"/>
        <v>0</v>
      </c>
      <c r="AP143" s="183">
        <f t="shared" si="384"/>
        <v>0</v>
      </c>
    </row>
    <row r="144" spans="2:42">
      <c r="B144" s="181" t="s">
        <v>700</v>
      </c>
      <c r="C144" s="182" t="s">
        <v>701</v>
      </c>
      <c r="D1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4" s="183">
        <f t="shared" si="293"/>
        <v>0</v>
      </c>
      <c r="G144" s="183"/>
      <c r="H144" s="183">
        <f t="shared" si="370"/>
        <v>0</v>
      </c>
      <c r="I144" s="183"/>
      <c r="J144" s="183">
        <f t="shared" si="371"/>
        <v>0</v>
      </c>
      <c r="K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4" s="183">
        <f t="shared" si="372"/>
        <v>0</v>
      </c>
      <c r="AD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4" s="183">
        <f t="shared" si="373"/>
        <v>0</v>
      </c>
      <c r="AH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4" s="183">
        <f t="shared" si="374"/>
        <v>0</v>
      </c>
      <c r="AL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4" s="183">
        <f t="shared" si="375"/>
        <v>0</v>
      </c>
      <c r="AP144" s="183">
        <f t="shared" si="376"/>
        <v>0</v>
      </c>
    </row>
    <row r="145" spans="2:42">
      <c r="B145" s="181" t="s">
        <v>702</v>
      </c>
      <c r="C145" s="182" t="s">
        <v>703</v>
      </c>
      <c r="D1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5" s="183">
        <f t="shared" si="293"/>
        <v>0</v>
      </c>
      <c r="G145" s="183"/>
      <c r="H145" s="183">
        <f t="shared" si="370"/>
        <v>0</v>
      </c>
      <c r="I145" s="183"/>
      <c r="J145" s="183">
        <f t="shared" si="371"/>
        <v>0</v>
      </c>
      <c r="K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5" s="183">
        <f t="shared" si="372"/>
        <v>0</v>
      </c>
      <c r="AD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5" s="183">
        <f t="shared" si="373"/>
        <v>0</v>
      </c>
      <c r="AH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5" s="183">
        <f t="shared" si="374"/>
        <v>0</v>
      </c>
      <c r="AL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5" s="183">
        <f t="shared" si="375"/>
        <v>0</v>
      </c>
      <c r="AP145" s="183">
        <f t="shared" si="376"/>
        <v>0</v>
      </c>
    </row>
    <row r="146" spans="2:42">
      <c r="B146" s="181" t="s">
        <v>704</v>
      </c>
      <c r="C146" s="182" t="s">
        <v>705</v>
      </c>
      <c r="D1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6" s="183">
        <f t="shared" ref="F146" si="393">D146+E146</f>
        <v>0</v>
      </c>
      <c r="G146" s="183"/>
      <c r="H146" s="183">
        <f t="shared" ref="H146" si="394">F146-G146</f>
        <v>0</v>
      </c>
      <c r="I146" s="183"/>
      <c r="J146" s="183">
        <f t="shared" ref="J146" si="395">F146-I146</f>
        <v>0</v>
      </c>
      <c r="K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6" s="183">
        <f t="shared" ref="AC146" si="396">Z146+AA146+AB146</f>
        <v>0</v>
      </c>
      <c r="AD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6" s="183">
        <f t="shared" ref="AG146" si="397">AD146+AE146+AF146</f>
        <v>0</v>
      </c>
      <c r="AH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6" s="183">
        <f t="shared" ref="AK146" si="398">AH146+AI146+AJ146</f>
        <v>0</v>
      </c>
      <c r="AL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6" s="183">
        <f t="shared" ref="AO146" si="399">AL146+AM146+AN146</f>
        <v>0</v>
      </c>
      <c r="AP146" s="183">
        <f t="shared" ref="AP146" si="400">AC146+AG146+AK146+AO146</f>
        <v>0</v>
      </c>
    </row>
    <row r="147" spans="2:42">
      <c r="B147" s="181" t="s">
        <v>706</v>
      </c>
      <c r="C147" s="182" t="s">
        <v>707</v>
      </c>
      <c r="D1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7" s="183">
        <f t="shared" ref="F147" si="401">D147+E147</f>
        <v>0</v>
      </c>
      <c r="G147" s="183"/>
      <c r="H147" s="183">
        <f t="shared" ref="H147" si="402">F147-G147</f>
        <v>0</v>
      </c>
      <c r="I147" s="183"/>
      <c r="J147" s="183">
        <f t="shared" ref="J147" si="403">F147-I147</f>
        <v>0</v>
      </c>
      <c r="K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7" s="183">
        <f t="shared" ref="AC147" si="404">Z147+AA147+AB147</f>
        <v>0</v>
      </c>
      <c r="AD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7" s="183">
        <f t="shared" ref="AG147" si="405">AD147+AE147+AF147</f>
        <v>0</v>
      </c>
      <c r="AH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7" s="183">
        <f t="shared" ref="AK147" si="406">AH147+AI147+AJ147</f>
        <v>0</v>
      </c>
      <c r="AL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7" s="183">
        <f t="shared" ref="AO147" si="407">AL147+AM147+AN147</f>
        <v>0</v>
      </c>
      <c r="AP147" s="183">
        <f t="shared" ref="AP147" si="408">AC147+AG147+AK147+AO147</f>
        <v>0</v>
      </c>
    </row>
    <row r="148" spans="2:42">
      <c r="B148" s="181" t="s">
        <v>708</v>
      </c>
      <c r="C148" s="182" t="s">
        <v>709</v>
      </c>
      <c r="D1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8" s="183">
        <f t="shared" si="293"/>
        <v>0</v>
      </c>
      <c r="G148" s="183"/>
      <c r="H148" s="183">
        <f t="shared" si="370"/>
        <v>0</v>
      </c>
      <c r="I148" s="183"/>
      <c r="J148" s="183">
        <f t="shared" si="371"/>
        <v>0</v>
      </c>
      <c r="K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8" s="183">
        <f t="shared" si="372"/>
        <v>0</v>
      </c>
      <c r="AD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8" s="183">
        <f t="shared" si="373"/>
        <v>0</v>
      </c>
      <c r="AH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8" s="183">
        <f t="shared" si="374"/>
        <v>0</v>
      </c>
      <c r="AL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8" s="183">
        <f t="shared" si="375"/>
        <v>0</v>
      </c>
      <c r="AP148" s="183">
        <f t="shared" si="376"/>
        <v>0</v>
      </c>
    </row>
    <row r="149" spans="2:42">
      <c r="B149" s="190" t="s">
        <v>304</v>
      </c>
      <c r="C149" s="191" t="s">
        <v>187</v>
      </c>
      <c r="D149" s="192">
        <f>SUM(D150:D163)</f>
        <v>0</v>
      </c>
      <c r="E149" s="192">
        <f>SUM(E150:E163)</f>
        <v>161100</v>
      </c>
      <c r="F149" s="192">
        <f t="shared" si="293"/>
        <v>161100</v>
      </c>
      <c r="G149" s="192">
        <f>SUM(G150:G163)</f>
        <v>0</v>
      </c>
      <c r="H149" s="192">
        <f t="shared" si="3"/>
        <v>161100</v>
      </c>
      <c r="I149" s="192">
        <f>SUM(I150:I163)</f>
        <v>0</v>
      </c>
      <c r="J149" s="192">
        <f t="shared" si="4"/>
        <v>161100</v>
      </c>
      <c r="K149" s="192">
        <f t="shared" ref="K149:AB149" si="409">SUM(K150:K163)</f>
        <v>45000</v>
      </c>
      <c r="L149" s="192">
        <f t="shared" si="409"/>
        <v>0</v>
      </c>
      <c r="M149" s="192">
        <f t="shared" si="409"/>
        <v>0</v>
      </c>
      <c r="N149" s="192">
        <f t="shared" si="409"/>
        <v>0</v>
      </c>
      <c r="O149" s="192">
        <f t="shared" si="409"/>
        <v>8100</v>
      </c>
      <c r="P149" s="192">
        <f t="shared" ref="P149:Q149" si="410">SUM(P150:P163)</f>
        <v>12000</v>
      </c>
      <c r="Q149" s="192">
        <f t="shared" si="410"/>
        <v>96000</v>
      </c>
      <c r="R149" s="192">
        <f t="shared" si="409"/>
        <v>0</v>
      </c>
      <c r="S149" s="192">
        <f t="shared" si="409"/>
        <v>0</v>
      </c>
      <c r="T149" s="192">
        <f t="shared" ref="T149" si="411">SUM(T150:T163)</f>
        <v>0</v>
      </c>
      <c r="U149" s="192">
        <f t="shared" si="409"/>
        <v>0</v>
      </c>
      <c r="V149" s="192">
        <f t="shared" si="409"/>
        <v>0</v>
      </c>
      <c r="W149" s="192">
        <f t="shared" ref="W149" si="412">SUM(W150:W163)</f>
        <v>0</v>
      </c>
      <c r="X149" s="192">
        <f t="shared" si="409"/>
        <v>0</v>
      </c>
      <c r="Y149" s="192">
        <f t="shared" si="409"/>
        <v>0</v>
      </c>
      <c r="Z149" s="192">
        <f t="shared" si="409"/>
        <v>44100</v>
      </c>
      <c r="AA149" s="192">
        <f t="shared" si="409"/>
        <v>0</v>
      </c>
      <c r="AB149" s="192">
        <f t="shared" si="409"/>
        <v>8000</v>
      </c>
      <c r="AC149" s="192">
        <f t="shared" si="7"/>
        <v>52100</v>
      </c>
      <c r="AD149" s="192">
        <f>SUM(AD150:AD163)</f>
        <v>0</v>
      </c>
      <c r="AE149" s="192">
        <f>SUM(AE150:AE163)</f>
        <v>0</v>
      </c>
      <c r="AF149" s="192">
        <f>SUM(AF150:AF163)</f>
        <v>0</v>
      </c>
      <c r="AG149" s="192">
        <f t="shared" si="8"/>
        <v>0</v>
      </c>
      <c r="AH149" s="192">
        <f>SUM(AH150:AH163)</f>
        <v>2000</v>
      </c>
      <c r="AI149" s="192">
        <f>SUM(AI150:AI163)</f>
        <v>0</v>
      </c>
      <c r="AJ149" s="192">
        <f>SUM(AJ150:AJ163)</f>
        <v>0</v>
      </c>
      <c r="AK149" s="192">
        <f t="shared" si="9"/>
        <v>2000</v>
      </c>
      <c r="AL149" s="192">
        <f>SUM(AL150:AL163)</f>
        <v>107000</v>
      </c>
      <c r="AM149" s="192">
        <f>SUM(AM150:AM163)</f>
        <v>0</v>
      </c>
      <c r="AN149" s="192">
        <f>SUM(AN150:AN163)</f>
        <v>0</v>
      </c>
      <c r="AO149" s="192">
        <f t="shared" si="10"/>
        <v>107000</v>
      </c>
      <c r="AP149" s="192">
        <f t="shared" si="11"/>
        <v>161100</v>
      </c>
    </row>
    <row r="150" spans="2:42">
      <c r="B150" s="181" t="s">
        <v>710</v>
      </c>
      <c r="C150" s="182" t="s">
        <v>711</v>
      </c>
      <c r="D1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0" s="183">
        <f t="shared" si="293"/>
        <v>0</v>
      </c>
      <c r="G150" s="183"/>
      <c r="H150" s="183">
        <f t="shared" ref="H150:H163" si="413">F150-G150</f>
        <v>0</v>
      </c>
      <c r="I150" s="183"/>
      <c r="J150" s="183">
        <f t="shared" ref="J150:J163" si="414">F150-I150</f>
        <v>0</v>
      </c>
      <c r="K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0" s="183">
        <f t="shared" ref="AC150:AC163" si="415">Z150+AA150+AB150</f>
        <v>0</v>
      </c>
      <c r="AD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0" s="183">
        <f t="shared" ref="AG150:AG163" si="416">AD150+AE150+AF150</f>
        <v>0</v>
      </c>
      <c r="AH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0" s="183">
        <f t="shared" ref="AK150:AK163" si="417">AH150+AI150+AJ150</f>
        <v>0</v>
      </c>
      <c r="AL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0" s="183">
        <f t="shared" ref="AO150:AO163" si="418">AL150+AM150+AN150</f>
        <v>0</v>
      </c>
      <c r="AP150" s="183">
        <f t="shared" ref="AP150:AP163" si="419">AC150+AG150+AK150+AO150</f>
        <v>0</v>
      </c>
    </row>
    <row r="151" spans="2:42">
      <c r="B151" s="181" t="s">
        <v>305</v>
      </c>
      <c r="C151" s="182" t="s">
        <v>188</v>
      </c>
      <c r="D1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1" s="183">
        <f t="shared" si="293"/>
        <v>0</v>
      </c>
      <c r="G151" s="183"/>
      <c r="H151" s="183">
        <f t="shared" si="413"/>
        <v>0</v>
      </c>
      <c r="I151" s="183"/>
      <c r="J151" s="183">
        <f t="shared" si="414"/>
        <v>0</v>
      </c>
      <c r="K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1" s="183">
        <f t="shared" si="415"/>
        <v>0</v>
      </c>
      <c r="AD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1" s="183">
        <f t="shared" si="416"/>
        <v>0</v>
      </c>
      <c r="AH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1" s="183">
        <f t="shared" si="417"/>
        <v>0</v>
      </c>
      <c r="AL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1" s="183">
        <f t="shared" si="418"/>
        <v>0</v>
      </c>
      <c r="AP151" s="183">
        <f t="shared" si="419"/>
        <v>0</v>
      </c>
    </row>
    <row r="152" spans="2:42">
      <c r="B152" s="181" t="s">
        <v>712</v>
      </c>
      <c r="C152" s="182" t="s">
        <v>713</v>
      </c>
      <c r="D1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2" s="183">
        <f t="shared" si="293"/>
        <v>0</v>
      </c>
      <c r="G152" s="183"/>
      <c r="H152" s="183">
        <f t="shared" si="413"/>
        <v>0</v>
      </c>
      <c r="I152" s="183"/>
      <c r="J152" s="183">
        <f t="shared" si="414"/>
        <v>0</v>
      </c>
      <c r="K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2" s="183">
        <f t="shared" si="415"/>
        <v>0</v>
      </c>
      <c r="AD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2" s="183">
        <f t="shared" si="416"/>
        <v>0</v>
      </c>
      <c r="AH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2" s="183">
        <f t="shared" si="417"/>
        <v>0</v>
      </c>
      <c r="AL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2" s="183">
        <f t="shared" si="418"/>
        <v>0</v>
      </c>
      <c r="AP152" s="183">
        <f t="shared" si="419"/>
        <v>0</v>
      </c>
    </row>
    <row r="153" spans="2:42">
      <c r="B153" s="181" t="s">
        <v>714</v>
      </c>
      <c r="C153" s="182" t="s">
        <v>715</v>
      </c>
      <c r="D1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3" s="183">
        <f t="shared" si="293"/>
        <v>0</v>
      </c>
      <c r="G153" s="183"/>
      <c r="H153" s="183">
        <f t="shared" si="413"/>
        <v>0</v>
      </c>
      <c r="I153" s="183"/>
      <c r="J153" s="183">
        <f t="shared" si="414"/>
        <v>0</v>
      </c>
      <c r="K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3" s="183">
        <f t="shared" si="415"/>
        <v>0</v>
      </c>
      <c r="AD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3" s="183">
        <f t="shared" si="416"/>
        <v>0</v>
      </c>
      <c r="AH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3" s="183">
        <f t="shared" si="417"/>
        <v>0</v>
      </c>
      <c r="AL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3" s="183">
        <f t="shared" si="418"/>
        <v>0</v>
      </c>
      <c r="AP153" s="183">
        <f t="shared" si="419"/>
        <v>0</v>
      </c>
    </row>
    <row r="154" spans="2:42">
      <c r="B154" s="181" t="s">
        <v>306</v>
      </c>
      <c r="C154" s="182" t="s">
        <v>189</v>
      </c>
      <c r="D1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4" s="183">
        <f t="shared" ref="F154:F158" si="420">D154+E154</f>
        <v>0</v>
      </c>
      <c r="G154" s="183"/>
      <c r="H154" s="183">
        <f t="shared" ref="H154:H158" si="421">F154-G154</f>
        <v>0</v>
      </c>
      <c r="I154" s="183"/>
      <c r="J154" s="183">
        <f t="shared" ref="J154:J158" si="422">F154-I154</f>
        <v>0</v>
      </c>
      <c r="K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4" s="183">
        <f t="shared" ref="AC154:AC158" si="423">Z154+AA154+AB154</f>
        <v>0</v>
      </c>
      <c r="AD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4" s="183">
        <f t="shared" ref="AG154:AG158" si="424">AD154+AE154+AF154</f>
        <v>0</v>
      </c>
      <c r="AH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4" s="183">
        <f t="shared" ref="AK154:AK158" si="425">AH154+AI154+AJ154</f>
        <v>0</v>
      </c>
      <c r="AL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4" s="183">
        <f t="shared" ref="AO154:AO158" si="426">AL154+AM154+AN154</f>
        <v>0</v>
      </c>
      <c r="AP154" s="183">
        <f t="shared" ref="AP154:AP158" si="427">AC154+AG154+AK154+AO154</f>
        <v>0</v>
      </c>
    </row>
    <row r="155" spans="2:42">
      <c r="B155" s="181" t="s">
        <v>716</v>
      </c>
      <c r="C155" s="182" t="s">
        <v>717</v>
      </c>
      <c r="D1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5" s="183">
        <f t="shared" si="420"/>
        <v>0</v>
      </c>
      <c r="G155" s="183"/>
      <c r="H155" s="183">
        <f t="shared" si="421"/>
        <v>0</v>
      </c>
      <c r="I155" s="183"/>
      <c r="J155" s="183">
        <f t="shared" si="422"/>
        <v>0</v>
      </c>
      <c r="K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5" s="183">
        <f t="shared" si="423"/>
        <v>0</v>
      </c>
      <c r="AD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5" s="183">
        <f t="shared" si="424"/>
        <v>0</v>
      </c>
      <c r="AH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5" s="183">
        <f t="shared" si="425"/>
        <v>0</v>
      </c>
      <c r="AL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5" s="183">
        <f t="shared" si="426"/>
        <v>0</v>
      </c>
      <c r="AP155" s="183">
        <f t="shared" si="427"/>
        <v>0</v>
      </c>
    </row>
    <row r="156" spans="2:42">
      <c r="B156" s="181" t="s">
        <v>718</v>
      </c>
      <c r="C156" s="182" t="s">
        <v>719</v>
      </c>
      <c r="D1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6" s="183">
        <f t="shared" si="420"/>
        <v>0</v>
      </c>
      <c r="G156" s="183"/>
      <c r="H156" s="183">
        <f t="shared" si="421"/>
        <v>0</v>
      </c>
      <c r="I156" s="183"/>
      <c r="J156" s="183">
        <f t="shared" si="422"/>
        <v>0</v>
      </c>
      <c r="K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6" s="183">
        <f t="shared" si="423"/>
        <v>0</v>
      </c>
      <c r="AD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6" s="183">
        <f t="shared" si="424"/>
        <v>0</v>
      </c>
      <c r="AH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6" s="183">
        <f t="shared" si="425"/>
        <v>0</v>
      </c>
      <c r="AL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6" s="183">
        <f t="shared" si="426"/>
        <v>0</v>
      </c>
      <c r="AP156" s="183">
        <f t="shared" si="427"/>
        <v>0</v>
      </c>
    </row>
    <row r="157" spans="2:42">
      <c r="B157" s="181" t="s">
        <v>307</v>
      </c>
      <c r="C157" s="182" t="s">
        <v>190</v>
      </c>
      <c r="D1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7" s="183">
        <f t="shared" si="420"/>
        <v>0</v>
      </c>
      <c r="G157" s="183"/>
      <c r="H157" s="183">
        <f t="shared" si="421"/>
        <v>0</v>
      </c>
      <c r="I157" s="183"/>
      <c r="J157" s="183">
        <f t="shared" si="422"/>
        <v>0</v>
      </c>
      <c r="K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7" s="183">
        <f t="shared" si="423"/>
        <v>0</v>
      </c>
      <c r="AD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7" s="183">
        <f t="shared" si="424"/>
        <v>0</v>
      </c>
      <c r="AH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7" s="183">
        <f t="shared" si="425"/>
        <v>0</v>
      </c>
      <c r="AL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7" s="183">
        <f t="shared" si="426"/>
        <v>0</v>
      </c>
      <c r="AP157" s="183">
        <f t="shared" si="427"/>
        <v>0</v>
      </c>
    </row>
    <row r="158" spans="2:42">
      <c r="B158" s="181" t="s">
        <v>720</v>
      </c>
      <c r="C158" s="182" t="s">
        <v>721</v>
      </c>
      <c r="D1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161100</v>
      </c>
      <c r="F158" s="183">
        <f t="shared" si="420"/>
        <v>161100</v>
      </c>
      <c r="G158" s="183"/>
      <c r="H158" s="183">
        <f t="shared" si="421"/>
        <v>161100</v>
      </c>
      <c r="I158" s="183"/>
      <c r="J158" s="183">
        <f t="shared" si="422"/>
        <v>161100</v>
      </c>
      <c r="K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45000</v>
      </c>
      <c r="L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8100</v>
      </c>
      <c r="P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12000</v>
      </c>
      <c r="Q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96000</v>
      </c>
      <c r="R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44100</v>
      </c>
      <c r="AA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8000</v>
      </c>
      <c r="AC158" s="183">
        <f t="shared" si="423"/>
        <v>52100</v>
      </c>
      <c r="AD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8" s="183">
        <f t="shared" si="424"/>
        <v>0</v>
      </c>
      <c r="AH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</v>
      </c>
      <c r="AI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8" s="183">
        <f t="shared" si="425"/>
        <v>2000</v>
      </c>
      <c r="AL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107000</v>
      </c>
      <c r="AM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8" s="183">
        <f t="shared" si="426"/>
        <v>107000</v>
      </c>
      <c r="AP158" s="183">
        <f t="shared" si="427"/>
        <v>161100</v>
      </c>
    </row>
    <row r="159" spans="2:42">
      <c r="B159" s="181" t="s">
        <v>722</v>
      </c>
      <c r="C159" s="182" t="s">
        <v>723</v>
      </c>
      <c r="D1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9" s="183">
        <f t="shared" ref="F159:F161" si="428">D159+E159</f>
        <v>0</v>
      </c>
      <c r="G159" s="183"/>
      <c r="H159" s="183">
        <f t="shared" ref="H159:H161" si="429">F159-G159</f>
        <v>0</v>
      </c>
      <c r="I159" s="183"/>
      <c r="J159" s="183">
        <f t="shared" ref="J159:J161" si="430">F159-I159</f>
        <v>0</v>
      </c>
      <c r="K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9" s="183">
        <f t="shared" ref="AC159:AC161" si="431">Z159+AA159+AB159</f>
        <v>0</v>
      </c>
      <c r="AD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9" s="183">
        <f t="shared" ref="AG159:AG161" si="432">AD159+AE159+AF159</f>
        <v>0</v>
      </c>
      <c r="AH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9" s="183">
        <f t="shared" ref="AK159:AK161" si="433">AH159+AI159+AJ159</f>
        <v>0</v>
      </c>
      <c r="AL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9" s="183">
        <f t="shared" ref="AO159:AO161" si="434">AL159+AM159+AN159</f>
        <v>0</v>
      </c>
      <c r="AP159" s="183">
        <f t="shared" ref="AP159:AP161" si="435">AC159+AG159+AK159+AO159</f>
        <v>0</v>
      </c>
    </row>
    <row r="160" spans="2:42">
      <c r="B160" s="181" t="s">
        <v>724</v>
      </c>
      <c r="C160" s="182" t="s">
        <v>725</v>
      </c>
      <c r="D1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0" s="183">
        <f t="shared" si="428"/>
        <v>0</v>
      </c>
      <c r="G160" s="183"/>
      <c r="H160" s="183">
        <f t="shared" si="429"/>
        <v>0</v>
      </c>
      <c r="I160" s="183"/>
      <c r="J160" s="183">
        <f t="shared" si="430"/>
        <v>0</v>
      </c>
      <c r="K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0" s="183">
        <f t="shared" si="431"/>
        <v>0</v>
      </c>
      <c r="AD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0" s="183">
        <f t="shared" si="432"/>
        <v>0</v>
      </c>
      <c r="AH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0" s="183">
        <f t="shared" si="433"/>
        <v>0</v>
      </c>
      <c r="AL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0" s="183">
        <f t="shared" si="434"/>
        <v>0</v>
      </c>
      <c r="AP160" s="183">
        <f t="shared" si="435"/>
        <v>0</v>
      </c>
    </row>
    <row r="161" spans="2:42">
      <c r="B161" s="181" t="s">
        <v>308</v>
      </c>
      <c r="C161" s="182" t="s">
        <v>191</v>
      </c>
      <c r="D1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1" s="183">
        <f t="shared" si="428"/>
        <v>0</v>
      </c>
      <c r="G161" s="183"/>
      <c r="H161" s="183">
        <f t="shared" si="429"/>
        <v>0</v>
      </c>
      <c r="I161" s="183"/>
      <c r="J161" s="183">
        <f t="shared" si="430"/>
        <v>0</v>
      </c>
      <c r="K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1" s="183">
        <f t="shared" si="431"/>
        <v>0</v>
      </c>
      <c r="AD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1" s="183">
        <f t="shared" si="432"/>
        <v>0</v>
      </c>
      <c r="AH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1" s="183">
        <f t="shared" si="433"/>
        <v>0</v>
      </c>
      <c r="AL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1" s="183">
        <f t="shared" si="434"/>
        <v>0</v>
      </c>
      <c r="AP161" s="183">
        <f t="shared" si="435"/>
        <v>0</v>
      </c>
    </row>
    <row r="162" spans="2:42">
      <c r="B162" s="181" t="s">
        <v>726</v>
      </c>
      <c r="C162" s="182" t="s">
        <v>727</v>
      </c>
      <c r="D1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2" s="183">
        <f t="shared" si="293"/>
        <v>0</v>
      </c>
      <c r="G162" s="183"/>
      <c r="H162" s="183">
        <f t="shared" si="413"/>
        <v>0</v>
      </c>
      <c r="I162" s="183"/>
      <c r="J162" s="183">
        <f t="shared" si="414"/>
        <v>0</v>
      </c>
      <c r="K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2" s="183">
        <f t="shared" si="415"/>
        <v>0</v>
      </c>
      <c r="AD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2" s="183">
        <f t="shared" si="416"/>
        <v>0</v>
      </c>
      <c r="AH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2" s="183">
        <f t="shared" si="417"/>
        <v>0</v>
      </c>
      <c r="AL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2" s="183">
        <f t="shared" si="418"/>
        <v>0</v>
      </c>
      <c r="AP162" s="183">
        <f t="shared" si="419"/>
        <v>0</v>
      </c>
    </row>
    <row r="163" spans="2:42">
      <c r="B163" s="181" t="s">
        <v>728</v>
      </c>
      <c r="C163" s="182" t="s">
        <v>729</v>
      </c>
      <c r="D1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3" s="183">
        <f t="shared" si="293"/>
        <v>0</v>
      </c>
      <c r="G163" s="183"/>
      <c r="H163" s="183">
        <f t="shared" si="413"/>
        <v>0</v>
      </c>
      <c r="I163" s="183"/>
      <c r="J163" s="183">
        <f t="shared" si="414"/>
        <v>0</v>
      </c>
      <c r="K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3" s="183">
        <f t="shared" si="415"/>
        <v>0</v>
      </c>
      <c r="AD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3" s="183">
        <f t="shared" si="416"/>
        <v>0</v>
      </c>
      <c r="AH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3" s="183">
        <f t="shared" si="417"/>
        <v>0</v>
      </c>
      <c r="AL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3" s="183">
        <f t="shared" si="418"/>
        <v>0</v>
      </c>
      <c r="AP163" s="183">
        <f t="shared" si="419"/>
        <v>0</v>
      </c>
    </row>
    <row r="164" spans="2:42">
      <c r="B164" s="190" t="s">
        <v>309</v>
      </c>
      <c r="C164" s="191" t="s">
        <v>192</v>
      </c>
      <c r="D164" s="192">
        <f>SUM(D165:D189)</f>
        <v>0</v>
      </c>
      <c r="E164" s="192">
        <f>SUM(E165:E189)</f>
        <v>68719.08</v>
      </c>
      <c r="F164" s="192">
        <f t="shared" si="293"/>
        <v>68719.08</v>
      </c>
      <c r="G164" s="192">
        <f>SUM(G165:G189)</f>
        <v>0</v>
      </c>
      <c r="H164" s="192">
        <f t="shared" si="3"/>
        <v>68719.08</v>
      </c>
      <c r="I164" s="192">
        <f>SUM(I165:I189)</f>
        <v>0</v>
      </c>
      <c r="J164" s="192">
        <f t="shared" si="4"/>
        <v>68719.08</v>
      </c>
      <c r="K164" s="192">
        <f t="shared" ref="K164:AB164" si="436">SUM(K165:K189)</f>
        <v>17800.080000000002</v>
      </c>
      <c r="L164" s="192">
        <f t="shared" si="436"/>
        <v>1170</v>
      </c>
      <c r="M164" s="192">
        <f t="shared" si="436"/>
        <v>18000</v>
      </c>
      <c r="N164" s="192">
        <f t="shared" si="436"/>
        <v>0</v>
      </c>
      <c r="O164" s="192">
        <f t="shared" si="436"/>
        <v>24449</v>
      </c>
      <c r="P164" s="192">
        <f t="shared" ref="P164:Q164" si="437">SUM(P165:P189)</f>
        <v>1800</v>
      </c>
      <c r="Q164" s="192">
        <f t="shared" si="437"/>
        <v>5500</v>
      </c>
      <c r="R164" s="192">
        <f t="shared" si="436"/>
        <v>0</v>
      </c>
      <c r="S164" s="192">
        <f t="shared" si="436"/>
        <v>0</v>
      </c>
      <c r="T164" s="192">
        <f t="shared" ref="T164" si="438">SUM(T165:T189)</f>
        <v>0</v>
      </c>
      <c r="U164" s="192">
        <f t="shared" si="436"/>
        <v>0</v>
      </c>
      <c r="V164" s="192">
        <f t="shared" si="436"/>
        <v>0</v>
      </c>
      <c r="W164" s="192">
        <f t="shared" ref="W164" si="439">SUM(W165:W189)</f>
        <v>0</v>
      </c>
      <c r="X164" s="192">
        <f t="shared" si="436"/>
        <v>0</v>
      </c>
      <c r="Y164" s="192">
        <f t="shared" si="436"/>
        <v>0</v>
      </c>
      <c r="Z164" s="192">
        <f t="shared" si="436"/>
        <v>0</v>
      </c>
      <c r="AA164" s="192">
        <f t="shared" si="436"/>
        <v>6559</v>
      </c>
      <c r="AB164" s="192">
        <f t="shared" si="436"/>
        <v>8950</v>
      </c>
      <c r="AC164" s="192">
        <f t="shared" si="7"/>
        <v>15509</v>
      </c>
      <c r="AD164" s="192">
        <f>SUM(AD165:AD189)</f>
        <v>21000</v>
      </c>
      <c r="AE164" s="192">
        <f>SUM(AE165:AE189)</f>
        <v>300</v>
      </c>
      <c r="AF164" s="192">
        <f>SUM(AF165:AF189)</f>
        <v>0</v>
      </c>
      <c r="AG164" s="192">
        <f t="shared" si="8"/>
        <v>21300</v>
      </c>
      <c r="AH164" s="192">
        <f>SUM(AH165:AH189)</f>
        <v>500</v>
      </c>
      <c r="AI164" s="192">
        <f>SUM(AI165:AI189)</f>
        <v>0</v>
      </c>
      <c r="AJ164" s="192">
        <f>SUM(AJ165:AJ189)</f>
        <v>0</v>
      </c>
      <c r="AK164" s="192">
        <f t="shared" si="9"/>
        <v>500</v>
      </c>
      <c r="AL164" s="192">
        <f>SUM(AL165:AL189)</f>
        <v>31410.080000000002</v>
      </c>
      <c r="AM164" s="192">
        <f>SUM(AM165:AM189)</f>
        <v>0</v>
      </c>
      <c r="AN164" s="192">
        <f>SUM(AN165:AN189)</f>
        <v>0</v>
      </c>
      <c r="AO164" s="192">
        <f t="shared" si="10"/>
        <v>31410.080000000002</v>
      </c>
      <c r="AP164" s="192">
        <f t="shared" si="11"/>
        <v>68719.08</v>
      </c>
    </row>
    <row r="165" spans="2:42">
      <c r="B165" s="181" t="s">
        <v>310</v>
      </c>
      <c r="C165" s="182" t="s">
        <v>193</v>
      </c>
      <c r="D1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5" s="183">
        <f t="shared" si="293"/>
        <v>0</v>
      </c>
      <c r="G165" s="183"/>
      <c r="H165" s="183">
        <f t="shared" ref="H165:H168" si="440">F165-G165</f>
        <v>0</v>
      </c>
      <c r="I165" s="183"/>
      <c r="J165" s="183">
        <f t="shared" ref="J165:J168" si="441">F165-I165</f>
        <v>0</v>
      </c>
      <c r="K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5" s="183">
        <f t="shared" ref="AC165:AC168" si="442">Z165+AA165+AB165</f>
        <v>0</v>
      </c>
      <c r="AD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5" s="183">
        <f t="shared" ref="AG165:AG168" si="443">AD165+AE165+AF165</f>
        <v>0</v>
      </c>
      <c r="AH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5" s="183">
        <f t="shared" ref="AK165:AK168" si="444">AH165+AI165+AJ165</f>
        <v>0</v>
      </c>
      <c r="AL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5" s="183">
        <f t="shared" ref="AO165:AO168" si="445">AL165+AM165+AN165</f>
        <v>0</v>
      </c>
      <c r="AP165" s="183">
        <f t="shared" ref="AP165:AP168" si="446">AC165+AG165+AK165+AO165</f>
        <v>0</v>
      </c>
    </row>
    <row r="166" spans="2:42">
      <c r="B166" s="181" t="s">
        <v>730</v>
      </c>
      <c r="C166" s="182" t="s">
        <v>731</v>
      </c>
      <c r="D1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6" s="183">
        <f t="shared" si="293"/>
        <v>0</v>
      </c>
      <c r="G166" s="183"/>
      <c r="H166" s="183">
        <f t="shared" si="440"/>
        <v>0</v>
      </c>
      <c r="I166" s="183"/>
      <c r="J166" s="183">
        <f t="shared" si="441"/>
        <v>0</v>
      </c>
      <c r="K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6" s="183">
        <f t="shared" si="442"/>
        <v>0</v>
      </c>
      <c r="AD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6" s="183">
        <f t="shared" si="443"/>
        <v>0</v>
      </c>
      <c r="AH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6" s="183">
        <f t="shared" si="444"/>
        <v>0</v>
      </c>
      <c r="AL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6" s="183">
        <f t="shared" si="445"/>
        <v>0</v>
      </c>
      <c r="AP166" s="183">
        <f t="shared" si="446"/>
        <v>0</v>
      </c>
    </row>
    <row r="167" spans="2:42">
      <c r="B167" s="181" t="s">
        <v>732</v>
      </c>
      <c r="C167" s="182" t="s">
        <v>733</v>
      </c>
      <c r="D1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7" s="183">
        <f t="shared" ref="F167" si="447">D167+E167</f>
        <v>0</v>
      </c>
      <c r="G167" s="183"/>
      <c r="H167" s="183">
        <f t="shared" ref="H167" si="448">F167-G167</f>
        <v>0</v>
      </c>
      <c r="I167" s="183"/>
      <c r="J167" s="183">
        <f t="shared" ref="J167" si="449">F167-I167</f>
        <v>0</v>
      </c>
      <c r="K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7" s="183">
        <f t="shared" ref="AC167" si="450">Z167+AA167+AB167</f>
        <v>0</v>
      </c>
      <c r="AD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7" s="183">
        <f t="shared" ref="AG167" si="451">AD167+AE167+AF167</f>
        <v>0</v>
      </c>
      <c r="AH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7" s="183">
        <f t="shared" ref="AK167" si="452">AH167+AI167+AJ167</f>
        <v>0</v>
      </c>
      <c r="AL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7" s="183">
        <f t="shared" ref="AO167" si="453">AL167+AM167+AN167</f>
        <v>0</v>
      </c>
      <c r="AP167" s="183">
        <f t="shared" ref="AP167" si="454">AC167+AG167+AK167+AO167</f>
        <v>0</v>
      </c>
    </row>
    <row r="168" spans="2:42">
      <c r="B168" s="181" t="s">
        <v>734</v>
      </c>
      <c r="C168" s="182" t="s">
        <v>735</v>
      </c>
      <c r="D1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8" s="183">
        <f t="shared" si="293"/>
        <v>0</v>
      </c>
      <c r="G168" s="183"/>
      <c r="H168" s="183">
        <f t="shared" si="440"/>
        <v>0</v>
      </c>
      <c r="I168" s="183"/>
      <c r="J168" s="183">
        <f t="shared" si="441"/>
        <v>0</v>
      </c>
      <c r="K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8" s="183">
        <f t="shared" si="442"/>
        <v>0</v>
      </c>
      <c r="AD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8" s="183">
        <f t="shared" si="443"/>
        <v>0</v>
      </c>
      <c r="AH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8" s="183">
        <f t="shared" si="444"/>
        <v>0</v>
      </c>
      <c r="AL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8" s="183">
        <f t="shared" si="445"/>
        <v>0</v>
      </c>
      <c r="AP168" s="183">
        <f t="shared" si="446"/>
        <v>0</v>
      </c>
    </row>
    <row r="169" spans="2:42">
      <c r="B169" s="181" t="s">
        <v>736</v>
      </c>
      <c r="C169" s="182" t="s">
        <v>737</v>
      </c>
      <c r="D1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9" s="183">
        <f t="shared" ref="F169:F177" si="455">D169+E169</f>
        <v>0</v>
      </c>
      <c r="G169" s="183"/>
      <c r="H169" s="183">
        <f t="shared" ref="H169:H177" si="456">F169-G169</f>
        <v>0</v>
      </c>
      <c r="I169" s="183"/>
      <c r="J169" s="183">
        <f t="shared" ref="J169:J177" si="457">F169-I169</f>
        <v>0</v>
      </c>
      <c r="K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9" s="183">
        <f t="shared" ref="AC169:AC177" si="458">Z169+AA169+AB169</f>
        <v>0</v>
      </c>
      <c r="AD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9" s="183">
        <f t="shared" ref="AG169:AG177" si="459">AD169+AE169+AF169</f>
        <v>0</v>
      </c>
      <c r="AH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9" s="183">
        <f t="shared" ref="AK169:AK177" si="460">AH169+AI169+AJ169</f>
        <v>0</v>
      </c>
      <c r="AL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9" s="183">
        <f t="shared" ref="AO169:AO177" si="461">AL169+AM169+AN169</f>
        <v>0</v>
      </c>
      <c r="AP169" s="183">
        <f t="shared" ref="AP169:AP177" si="462">AC169+AG169+AK169+AO169</f>
        <v>0</v>
      </c>
    </row>
    <row r="170" spans="2:42">
      <c r="B170" s="181" t="s">
        <v>311</v>
      </c>
      <c r="C170" s="182" t="s">
        <v>194</v>
      </c>
      <c r="D1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0" s="183">
        <f t="shared" si="455"/>
        <v>0</v>
      </c>
      <c r="G170" s="183"/>
      <c r="H170" s="183">
        <f t="shared" si="456"/>
        <v>0</v>
      </c>
      <c r="I170" s="183"/>
      <c r="J170" s="183">
        <f t="shared" si="457"/>
        <v>0</v>
      </c>
      <c r="K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0" s="183">
        <f t="shared" si="458"/>
        <v>0</v>
      </c>
      <c r="AD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0" s="183">
        <f t="shared" si="459"/>
        <v>0</v>
      </c>
      <c r="AH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0" s="183">
        <f t="shared" si="460"/>
        <v>0</v>
      </c>
      <c r="AL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0" s="183">
        <f t="shared" si="461"/>
        <v>0</v>
      </c>
      <c r="AP170" s="183">
        <f t="shared" si="462"/>
        <v>0</v>
      </c>
    </row>
    <row r="171" spans="2:42">
      <c r="B171" s="181" t="s">
        <v>738</v>
      </c>
      <c r="C171" s="182" t="s">
        <v>739</v>
      </c>
      <c r="D1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33320.080000000002</v>
      </c>
      <c r="F171" s="183">
        <f t="shared" si="455"/>
        <v>33320.080000000002</v>
      </c>
      <c r="G171" s="183"/>
      <c r="H171" s="183">
        <f t="shared" si="456"/>
        <v>33320.080000000002</v>
      </c>
      <c r="I171" s="183"/>
      <c r="J171" s="183">
        <f t="shared" si="457"/>
        <v>33320.080000000002</v>
      </c>
      <c r="K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17800.080000000002</v>
      </c>
      <c r="L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1170</v>
      </c>
      <c r="M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</v>
      </c>
      <c r="N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1050</v>
      </c>
      <c r="P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1800</v>
      </c>
      <c r="Q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5500</v>
      </c>
      <c r="R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160</v>
      </c>
      <c r="AB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950</v>
      </c>
      <c r="AC171" s="183">
        <f t="shared" si="458"/>
        <v>1110</v>
      </c>
      <c r="AD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</v>
      </c>
      <c r="AF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1" s="183">
        <f t="shared" si="459"/>
        <v>300</v>
      </c>
      <c r="AH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</v>
      </c>
      <c r="AI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1" s="183">
        <f t="shared" si="460"/>
        <v>500</v>
      </c>
      <c r="AL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31410.080000000002</v>
      </c>
      <c r="AM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1" s="183">
        <f t="shared" si="461"/>
        <v>31410.080000000002</v>
      </c>
      <c r="AP171" s="183">
        <f t="shared" si="462"/>
        <v>33320.080000000002</v>
      </c>
    </row>
    <row r="172" spans="2:42">
      <c r="B172" s="181" t="s">
        <v>740</v>
      </c>
      <c r="C172" s="182" t="s">
        <v>741</v>
      </c>
      <c r="D1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2" s="183">
        <f t="shared" si="455"/>
        <v>0</v>
      </c>
      <c r="G172" s="183"/>
      <c r="H172" s="183">
        <f t="shared" si="456"/>
        <v>0</v>
      </c>
      <c r="I172" s="183"/>
      <c r="J172" s="183">
        <f t="shared" si="457"/>
        <v>0</v>
      </c>
      <c r="K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2" s="183">
        <f t="shared" si="458"/>
        <v>0</v>
      </c>
      <c r="AD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2" s="183">
        <f t="shared" si="459"/>
        <v>0</v>
      </c>
      <c r="AH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2" s="183">
        <f t="shared" si="460"/>
        <v>0</v>
      </c>
      <c r="AL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2" s="183">
        <f t="shared" si="461"/>
        <v>0</v>
      </c>
      <c r="AP172" s="183">
        <f t="shared" si="462"/>
        <v>0</v>
      </c>
    </row>
    <row r="173" spans="2:42">
      <c r="B173" s="181" t="s">
        <v>742</v>
      </c>
      <c r="C173" s="182" t="s">
        <v>743</v>
      </c>
      <c r="D1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3" s="183">
        <f t="shared" si="455"/>
        <v>0</v>
      </c>
      <c r="G173" s="183"/>
      <c r="H173" s="183">
        <f t="shared" si="456"/>
        <v>0</v>
      </c>
      <c r="I173" s="183"/>
      <c r="J173" s="183">
        <f t="shared" si="457"/>
        <v>0</v>
      </c>
      <c r="K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3" s="183">
        <f t="shared" si="458"/>
        <v>0</v>
      </c>
      <c r="AD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3" s="183">
        <f t="shared" si="459"/>
        <v>0</v>
      </c>
      <c r="AH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3" s="183">
        <f t="shared" si="460"/>
        <v>0</v>
      </c>
      <c r="AL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3" s="183">
        <f t="shared" si="461"/>
        <v>0</v>
      </c>
      <c r="AP173" s="183">
        <f t="shared" si="462"/>
        <v>0</v>
      </c>
    </row>
    <row r="174" spans="2:42">
      <c r="B174" s="181" t="s">
        <v>744</v>
      </c>
      <c r="C174" s="182" t="s">
        <v>745</v>
      </c>
      <c r="D1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4" s="183">
        <f t="shared" si="455"/>
        <v>0</v>
      </c>
      <c r="G174" s="183"/>
      <c r="H174" s="183">
        <f t="shared" si="456"/>
        <v>0</v>
      </c>
      <c r="I174" s="183"/>
      <c r="J174" s="183">
        <f t="shared" si="457"/>
        <v>0</v>
      </c>
      <c r="K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4" s="183">
        <f t="shared" si="458"/>
        <v>0</v>
      </c>
      <c r="AD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4" s="183">
        <f t="shared" si="459"/>
        <v>0</v>
      </c>
      <c r="AH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4" s="183">
        <f t="shared" si="460"/>
        <v>0</v>
      </c>
      <c r="AL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4" s="183">
        <f t="shared" si="461"/>
        <v>0</v>
      </c>
      <c r="AP174" s="183">
        <f t="shared" si="462"/>
        <v>0</v>
      </c>
    </row>
    <row r="175" spans="2:42">
      <c r="B175" s="181" t="s">
        <v>746</v>
      </c>
      <c r="C175" s="182" t="s">
        <v>747</v>
      </c>
      <c r="D1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5" s="183">
        <f t="shared" si="455"/>
        <v>0</v>
      </c>
      <c r="G175" s="183"/>
      <c r="H175" s="183">
        <f t="shared" si="456"/>
        <v>0</v>
      </c>
      <c r="I175" s="183"/>
      <c r="J175" s="183">
        <f t="shared" si="457"/>
        <v>0</v>
      </c>
      <c r="K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5" s="183">
        <f t="shared" si="458"/>
        <v>0</v>
      </c>
      <c r="AD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5" s="183">
        <f t="shared" si="459"/>
        <v>0</v>
      </c>
      <c r="AH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5" s="183">
        <f t="shared" si="460"/>
        <v>0</v>
      </c>
      <c r="AL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5" s="183">
        <f t="shared" si="461"/>
        <v>0</v>
      </c>
      <c r="AP175" s="183">
        <f t="shared" si="462"/>
        <v>0</v>
      </c>
    </row>
    <row r="176" spans="2:42">
      <c r="B176" s="181" t="s">
        <v>312</v>
      </c>
      <c r="C176" s="182" t="s">
        <v>748</v>
      </c>
      <c r="D1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6" s="183">
        <f t="shared" si="455"/>
        <v>0</v>
      </c>
      <c r="G176" s="183"/>
      <c r="H176" s="183">
        <f t="shared" si="456"/>
        <v>0</v>
      </c>
      <c r="I176" s="183"/>
      <c r="J176" s="183">
        <f t="shared" si="457"/>
        <v>0</v>
      </c>
      <c r="K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6" s="183">
        <f t="shared" si="458"/>
        <v>0</v>
      </c>
      <c r="AD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6" s="183">
        <f t="shared" si="459"/>
        <v>0</v>
      </c>
      <c r="AH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6" s="183">
        <f t="shared" si="460"/>
        <v>0</v>
      </c>
      <c r="AL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6" s="183">
        <f t="shared" si="461"/>
        <v>0</v>
      </c>
      <c r="AP176" s="183">
        <f t="shared" si="462"/>
        <v>0</v>
      </c>
    </row>
    <row r="177" spans="2:42">
      <c r="B177" s="181" t="s">
        <v>749</v>
      </c>
      <c r="C177" s="182" t="s">
        <v>750</v>
      </c>
      <c r="D1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7" s="183">
        <f t="shared" si="455"/>
        <v>0</v>
      </c>
      <c r="G177" s="183"/>
      <c r="H177" s="183">
        <f t="shared" si="456"/>
        <v>0</v>
      </c>
      <c r="I177" s="183"/>
      <c r="J177" s="183">
        <f t="shared" si="457"/>
        <v>0</v>
      </c>
      <c r="K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7" s="183">
        <f t="shared" si="458"/>
        <v>0</v>
      </c>
      <c r="AD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7" s="183">
        <f t="shared" si="459"/>
        <v>0</v>
      </c>
      <c r="AH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7" s="183">
        <f t="shared" si="460"/>
        <v>0</v>
      </c>
      <c r="AL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7" s="183">
        <f t="shared" si="461"/>
        <v>0</v>
      </c>
      <c r="AP177" s="183">
        <f t="shared" si="462"/>
        <v>0</v>
      </c>
    </row>
    <row r="178" spans="2:42">
      <c r="B178" s="181" t="s">
        <v>313</v>
      </c>
      <c r="C178" s="182" t="s">
        <v>751</v>
      </c>
      <c r="D1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8" s="183">
        <f t="shared" ref="F178:F185" si="463">D178+E178</f>
        <v>0</v>
      </c>
      <c r="G178" s="183"/>
      <c r="H178" s="183">
        <f t="shared" ref="H178:H185" si="464">F178-G178</f>
        <v>0</v>
      </c>
      <c r="I178" s="183"/>
      <c r="J178" s="183">
        <f t="shared" ref="J178:J185" si="465">F178-I178</f>
        <v>0</v>
      </c>
      <c r="K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8" s="183">
        <f t="shared" ref="AC178:AC185" si="466">Z178+AA178+AB178</f>
        <v>0</v>
      </c>
      <c r="AD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8" s="183">
        <f t="shared" ref="AG178:AG185" si="467">AD178+AE178+AF178</f>
        <v>0</v>
      </c>
      <c r="AH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8" s="183">
        <f t="shared" ref="AK178:AK185" si="468">AH178+AI178+AJ178</f>
        <v>0</v>
      </c>
      <c r="AL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8" s="183">
        <f t="shared" ref="AO178:AO185" si="469">AL178+AM178+AN178</f>
        <v>0</v>
      </c>
      <c r="AP178" s="183">
        <f t="shared" ref="AP178:AP185" si="470">AC178+AG178+AK178+AO178</f>
        <v>0</v>
      </c>
    </row>
    <row r="179" spans="2:42">
      <c r="B179" s="181" t="s">
        <v>752</v>
      </c>
      <c r="C179" s="182" t="s">
        <v>751</v>
      </c>
      <c r="D1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12000</v>
      </c>
      <c r="F179" s="183">
        <f t="shared" si="463"/>
        <v>12000</v>
      </c>
      <c r="G179" s="183"/>
      <c r="H179" s="183">
        <f t="shared" si="464"/>
        <v>12000</v>
      </c>
      <c r="I179" s="183"/>
      <c r="J179" s="183">
        <f t="shared" si="465"/>
        <v>12000</v>
      </c>
      <c r="K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12000</v>
      </c>
      <c r="N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9" s="183">
        <f t="shared" si="466"/>
        <v>0</v>
      </c>
      <c r="AD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12000</v>
      </c>
      <c r="AE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9" s="183">
        <f t="shared" si="467"/>
        <v>12000</v>
      </c>
      <c r="AH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9" s="183">
        <f t="shared" si="468"/>
        <v>0</v>
      </c>
      <c r="AL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9" s="183">
        <f t="shared" si="469"/>
        <v>0</v>
      </c>
      <c r="AP179" s="183">
        <f t="shared" si="470"/>
        <v>12000</v>
      </c>
    </row>
    <row r="180" spans="2:42">
      <c r="B180" s="181" t="s">
        <v>753</v>
      </c>
      <c r="C180" s="182" t="s">
        <v>754</v>
      </c>
      <c r="D1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0" s="183">
        <f t="shared" si="463"/>
        <v>0</v>
      </c>
      <c r="G180" s="183"/>
      <c r="H180" s="183">
        <f t="shared" si="464"/>
        <v>0</v>
      </c>
      <c r="I180" s="183"/>
      <c r="J180" s="183">
        <f t="shared" si="465"/>
        <v>0</v>
      </c>
      <c r="K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0" s="183">
        <f t="shared" si="466"/>
        <v>0</v>
      </c>
      <c r="AD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0" s="183">
        <f t="shared" si="467"/>
        <v>0</v>
      </c>
      <c r="AH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0" s="183">
        <f t="shared" si="468"/>
        <v>0</v>
      </c>
      <c r="AL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0" s="183">
        <f t="shared" si="469"/>
        <v>0</v>
      </c>
      <c r="AP180" s="183">
        <f t="shared" si="470"/>
        <v>0</v>
      </c>
    </row>
    <row r="181" spans="2:42">
      <c r="B181" s="181" t="s">
        <v>755</v>
      </c>
      <c r="C181" s="182" t="s">
        <v>756</v>
      </c>
      <c r="D1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1" s="183">
        <f t="shared" si="463"/>
        <v>0</v>
      </c>
      <c r="G181" s="183"/>
      <c r="H181" s="183">
        <f t="shared" si="464"/>
        <v>0</v>
      </c>
      <c r="I181" s="183"/>
      <c r="J181" s="183">
        <f t="shared" si="465"/>
        <v>0</v>
      </c>
      <c r="K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1" s="183">
        <f t="shared" si="466"/>
        <v>0</v>
      </c>
      <c r="AD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1" s="183">
        <f t="shared" si="467"/>
        <v>0</v>
      </c>
      <c r="AH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1" s="183">
        <f t="shared" si="468"/>
        <v>0</v>
      </c>
      <c r="AL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1" s="183">
        <f t="shared" si="469"/>
        <v>0</v>
      </c>
      <c r="AP181" s="183">
        <f t="shared" si="470"/>
        <v>0</v>
      </c>
    </row>
    <row r="182" spans="2:42">
      <c r="B182" s="181" t="s">
        <v>314</v>
      </c>
      <c r="C182" s="182" t="s">
        <v>757</v>
      </c>
      <c r="D1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2" s="183">
        <f t="shared" si="463"/>
        <v>0</v>
      </c>
      <c r="G182" s="183"/>
      <c r="H182" s="183">
        <f t="shared" si="464"/>
        <v>0</v>
      </c>
      <c r="I182" s="183"/>
      <c r="J182" s="183">
        <f t="shared" si="465"/>
        <v>0</v>
      </c>
      <c r="K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2" s="183">
        <f t="shared" si="466"/>
        <v>0</v>
      </c>
      <c r="AD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2" s="183">
        <f t="shared" si="467"/>
        <v>0</v>
      </c>
      <c r="AH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2" s="183">
        <f t="shared" si="468"/>
        <v>0</v>
      </c>
      <c r="AL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2" s="183">
        <f t="shared" si="469"/>
        <v>0</v>
      </c>
      <c r="AP182" s="183">
        <f t="shared" si="470"/>
        <v>0</v>
      </c>
    </row>
    <row r="183" spans="2:42">
      <c r="B183" s="181" t="s">
        <v>758</v>
      </c>
      <c r="C183" s="182" t="s">
        <v>757</v>
      </c>
      <c r="D1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3" s="183">
        <f t="shared" si="463"/>
        <v>0</v>
      </c>
      <c r="G183" s="183"/>
      <c r="H183" s="183">
        <f t="shared" si="464"/>
        <v>0</v>
      </c>
      <c r="I183" s="183"/>
      <c r="J183" s="183">
        <f t="shared" si="465"/>
        <v>0</v>
      </c>
      <c r="K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3" s="183">
        <f t="shared" si="466"/>
        <v>0</v>
      </c>
      <c r="AD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3" s="183">
        <f t="shared" si="467"/>
        <v>0</v>
      </c>
      <c r="AH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3" s="183">
        <f t="shared" si="468"/>
        <v>0</v>
      </c>
      <c r="AL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3" s="183">
        <f t="shared" si="469"/>
        <v>0</v>
      </c>
      <c r="AP183" s="183">
        <f t="shared" si="470"/>
        <v>0</v>
      </c>
    </row>
    <row r="184" spans="2:42">
      <c r="B184" s="181" t="s">
        <v>759</v>
      </c>
      <c r="C184" s="182" t="s">
        <v>760</v>
      </c>
      <c r="D1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4" s="183">
        <f t="shared" si="463"/>
        <v>0</v>
      </c>
      <c r="G184" s="183"/>
      <c r="H184" s="183">
        <f t="shared" si="464"/>
        <v>0</v>
      </c>
      <c r="I184" s="183"/>
      <c r="J184" s="183">
        <f t="shared" si="465"/>
        <v>0</v>
      </c>
      <c r="K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4" s="183">
        <f t="shared" si="466"/>
        <v>0</v>
      </c>
      <c r="AD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4" s="183">
        <f t="shared" si="467"/>
        <v>0</v>
      </c>
      <c r="AH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4" s="183">
        <f t="shared" si="468"/>
        <v>0</v>
      </c>
      <c r="AL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4" s="183">
        <f t="shared" si="469"/>
        <v>0</v>
      </c>
      <c r="AP184" s="183">
        <f t="shared" si="470"/>
        <v>0</v>
      </c>
    </row>
    <row r="185" spans="2:42">
      <c r="B185" s="181" t="s">
        <v>761</v>
      </c>
      <c r="C185" s="182" t="s">
        <v>762</v>
      </c>
      <c r="D1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5" s="183">
        <f t="shared" si="463"/>
        <v>0</v>
      </c>
      <c r="G185" s="183"/>
      <c r="H185" s="183">
        <f t="shared" si="464"/>
        <v>0</v>
      </c>
      <c r="I185" s="183"/>
      <c r="J185" s="183">
        <f t="shared" si="465"/>
        <v>0</v>
      </c>
      <c r="K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5" s="183">
        <f t="shared" si="466"/>
        <v>0</v>
      </c>
      <c r="AD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5" s="183">
        <f t="shared" si="467"/>
        <v>0</v>
      </c>
      <c r="AH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5" s="183">
        <f t="shared" si="468"/>
        <v>0</v>
      </c>
      <c r="AL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5" s="183">
        <f t="shared" si="469"/>
        <v>0</v>
      </c>
      <c r="AP185" s="183">
        <f t="shared" si="470"/>
        <v>0</v>
      </c>
    </row>
    <row r="186" spans="2:42">
      <c r="B186" s="181" t="s">
        <v>315</v>
      </c>
      <c r="C186" s="182" t="s">
        <v>763</v>
      </c>
      <c r="D1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6" s="183">
        <f t="shared" ref="F186:F189" si="471">D186+E186</f>
        <v>0</v>
      </c>
      <c r="G186" s="183"/>
      <c r="H186" s="183">
        <f t="shared" ref="H186:H189" si="472">F186-G186</f>
        <v>0</v>
      </c>
      <c r="I186" s="183"/>
      <c r="J186" s="183">
        <f t="shared" ref="J186:J189" si="473">F186-I186</f>
        <v>0</v>
      </c>
      <c r="K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6" s="183">
        <f t="shared" ref="AC186:AC189" si="474">Z186+AA186+AB186</f>
        <v>0</v>
      </c>
      <c r="AD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6" s="183">
        <f t="shared" ref="AG186:AG189" si="475">AD186+AE186+AF186</f>
        <v>0</v>
      </c>
      <c r="AH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6" s="183">
        <f t="shared" ref="AK186:AK189" si="476">AH186+AI186+AJ186</f>
        <v>0</v>
      </c>
      <c r="AL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6" s="183">
        <f t="shared" ref="AO186:AO189" si="477">AL186+AM186+AN186</f>
        <v>0</v>
      </c>
      <c r="AP186" s="183">
        <f t="shared" ref="AP186:AP189" si="478">AC186+AG186+AK186+AO186</f>
        <v>0</v>
      </c>
    </row>
    <row r="187" spans="2:42">
      <c r="B187" s="181" t="s">
        <v>764</v>
      </c>
      <c r="C187" s="182" t="s">
        <v>765</v>
      </c>
      <c r="D1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23399</v>
      </c>
      <c r="F187" s="183">
        <f t="shared" si="471"/>
        <v>23399</v>
      </c>
      <c r="G187" s="183"/>
      <c r="H187" s="183">
        <f t="shared" si="472"/>
        <v>23399</v>
      </c>
      <c r="I187" s="183"/>
      <c r="J187" s="183">
        <f t="shared" si="473"/>
        <v>23399</v>
      </c>
      <c r="K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23399</v>
      </c>
      <c r="P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6399</v>
      </c>
      <c r="AB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8000</v>
      </c>
      <c r="AC187" s="183">
        <f t="shared" si="474"/>
        <v>14399</v>
      </c>
      <c r="AD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9000</v>
      </c>
      <c r="AE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7" s="183">
        <f t="shared" si="475"/>
        <v>9000</v>
      </c>
      <c r="AH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7" s="183">
        <f t="shared" si="476"/>
        <v>0</v>
      </c>
      <c r="AL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7" s="183">
        <f t="shared" si="477"/>
        <v>0</v>
      </c>
      <c r="AP187" s="183">
        <f t="shared" si="478"/>
        <v>23399</v>
      </c>
    </row>
    <row r="188" spans="2:42">
      <c r="B188" s="181" t="s">
        <v>766</v>
      </c>
      <c r="C188" s="182" t="s">
        <v>767</v>
      </c>
      <c r="D1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8" s="183">
        <f t="shared" si="471"/>
        <v>0</v>
      </c>
      <c r="G188" s="183"/>
      <c r="H188" s="183">
        <f t="shared" si="472"/>
        <v>0</v>
      </c>
      <c r="I188" s="183"/>
      <c r="J188" s="183">
        <f t="shared" si="473"/>
        <v>0</v>
      </c>
      <c r="K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8" s="183">
        <f t="shared" si="474"/>
        <v>0</v>
      </c>
      <c r="AD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8" s="183">
        <f t="shared" si="475"/>
        <v>0</v>
      </c>
      <c r="AH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8" s="183">
        <f t="shared" si="476"/>
        <v>0</v>
      </c>
      <c r="AL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8" s="183">
        <f t="shared" si="477"/>
        <v>0</v>
      </c>
      <c r="AP188" s="183">
        <f t="shared" si="478"/>
        <v>0</v>
      </c>
    </row>
    <row r="189" spans="2:42">
      <c r="B189" s="181" t="s">
        <v>768</v>
      </c>
      <c r="C189" s="182" t="s">
        <v>769</v>
      </c>
      <c r="D1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9" s="183">
        <f t="shared" si="471"/>
        <v>0</v>
      </c>
      <c r="G189" s="183"/>
      <c r="H189" s="183">
        <f t="shared" si="472"/>
        <v>0</v>
      </c>
      <c r="I189" s="183"/>
      <c r="J189" s="183">
        <f t="shared" si="473"/>
        <v>0</v>
      </c>
      <c r="K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9" s="183">
        <f t="shared" si="474"/>
        <v>0</v>
      </c>
      <c r="AD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9" s="183">
        <f t="shared" si="475"/>
        <v>0</v>
      </c>
      <c r="AH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9" s="183">
        <f t="shared" si="476"/>
        <v>0</v>
      </c>
      <c r="AL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9" s="183">
        <f t="shared" si="477"/>
        <v>0</v>
      </c>
      <c r="AP189" s="183">
        <f t="shared" si="478"/>
        <v>0</v>
      </c>
    </row>
    <row r="190" spans="2:42">
      <c r="B190" s="190" t="s">
        <v>316</v>
      </c>
      <c r="C190" s="191" t="s">
        <v>195</v>
      </c>
      <c r="D190" s="192">
        <f>D191+D199</f>
        <v>120000</v>
      </c>
      <c r="E190" s="192">
        <f>SUM(E191:E206)</f>
        <v>0</v>
      </c>
      <c r="F190" s="192">
        <f t="shared" si="293"/>
        <v>120000</v>
      </c>
      <c r="G190" s="192">
        <f>SUM(G191:G206)</f>
        <v>0</v>
      </c>
      <c r="H190" s="192">
        <f t="shared" si="3"/>
        <v>120000</v>
      </c>
      <c r="I190" s="192">
        <f>SUM(I191:I206)</f>
        <v>0</v>
      </c>
      <c r="J190" s="192">
        <f t="shared" si="4"/>
        <v>120000</v>
      </c>
      <c r="K190" s="192">
        <f t="shared" ref="K190:AB190" si="479">SUM(K191:K206)</f>
        <v>0</v>
      </c>
      <c r="L190" s="192">
        <f t="shared" si="479"/>
        <v>0</v>
      </c>
      <c r="M190" s="192">
        <f t="shared" si="479"/>
        <v>0</v>
      </c>
      <c r="N190" s="192">
        <f t="shared" si="479"/>
        <v>0</v>
      </c>
      <c r="O190" s="192">
        <f t="shared" si="479"/>
        <v>0</v>
      </c>
      <c r="P190" s="192">
        <f t="shared" si="479"/>
        <v>0</v>
      </c>
      <c r="Q190" s="192">
        <f t="shared" si="479"/>
        <v>0</v>
      </c>
      <c r="R190" s="192">
        <f t="shared" si="479"/>
        <v>0</v>
      </c>
      <c r="S190" s="192">
        <f t="shared" si="479"/>
        <v>0</v>
      </c>
      <c r="T190" s="192">
        <f t="shared" ref="T190" si="480">SUM(T191:T206)</f>
        <v>0</v>
      </c>
      <c r="U190" s="192">
        <f t="shared" si="479"/>
        <v>240000</v>
      </c>
      <c r="V190" s="192">
        <f t="shared" si="479"/>
        <v>0</v>
      </c>
      <c r="W190" s="192">
        <f t="shared" si="479"/>
        <v>0</v>
      </c>
      <c r="X190" s="192">
        <f t="shared" si="479"/>
        <v>0</v>
      </c>
      <c r="Y190" s="192">
        <f t="shared" si="479"/>
        <v>0</v>
      </c>
      <c r="Z190" s="192">
        <f t="shared" si="479"/>
        <v>240000</v>
      </c>
      <c r="AA190" s="192">
        <f t="shared" si="479"/>
        <v>0</v>
      </c>
      <c r="AB190" s="192">
        <f t="shared" si="479"/>
        <v>0</v>
      </c>
      <c r="AC190" s="192">
        <f t="shared" si="7"/>
        <v>240000</v>
      </c>
      <c r="AD190" s="192">
        <f>SUM(AD191:AD206)</f>
        <v>0</v>
      </c>
      <c r="AE190" s="192">
        <f>SUM(AE191:AE206)</f>
        <v>0</v>
      </c>
      <c r="AF190" s="192">
        <f>SUM(AF191:AF206)</f>
        <v>0</v>
      </c>
      <c r="AG190" s="192">
        <f t="shared" si="8"/>
        <v>0</v>
      </c>
      <c r="AH190" s="192">
        <f>SUM(AH191:AH206)</f>
        <v>0</v>
      </c>
      <c r="AI190" s="192">
        <f>SUM(AI191:AI206)</f>
        <v>0</v>
      </c>
      <c r="AJ190" s="192">
        <f>SUM(AJ191:AJ206)</f>
        <v>0</v>
      </c>
      <c r="AK190" s="192">
        <f t="shared" si="9"/>
        <v>0</v>
      </c>
      <c r="AL190" s="192">
        <f>SUM(AL191:AL206)</f>
        <v>0</v>
      </c>
      <c r="AM190" s="192">
        <f>SUM(AM191:AM206)</f>
        <v>0</v>
      </c>
      <c r="AN190" s="192">
        <f>SUM(AN191:AN206)</f>
        <v>0</v>
      </c>
      <c r="AO190" s="192">
        <f t="shared" si="10"/>
        <v>0</v>
      </c>
      <c r="AP190" s="192">
        <f t="shared" si="11"/>
        <v>240000</v>
      </c>
    </row>
    <row r="191" spans="2:42">
      <c r="B191" s="190" t="s">
        <v>317</v>
      </c>
      <c r="C191" s="191" t="s">
        <v>196</v>
      </c>
      <c r="D191" s="192">
        <f>SUM(D192:D198)</f>
        <v>40000</v>
      </c>
      <c r="E191" s="192">
        <f>SUM(E192:E198)</f>
        <v>0</v>
      </c>
      <c r="F191" s="192">
        <f>D191+E191</f>
        <v>40000</v>
      </c>
      <c r="G191" s="192">
        <f>SUM(G192:G198)</f>
        <v>0</v>
      </c>
      <c r="H191" s="192">
        <f>F191-G191</f>
        <v>40000</v>
      </c>
      <c r="I191" s="192">
        <f>SUM(I192:I198)</f>
        <v>0</v>
      </c>
      <c r="J191" s="192">
        <f>F191-I191</f>
        <v>40000</v>
      </c>
      <c r="K191" s="192">
        <f t="shared" ref="K191:AB191" si="481">SUM(K192:K198)</f>
        <v>0</v>
      </c>
      <c r="L191" s="192">
        <f t="shared" si="481"/>
        <v>0</v>
      </c>
      <c r="M191" s="192">
        <f t="shared" si="481"/>
        <v>0</v>
      </c>
      <c r="N191" s="192">
        <f t="shared" si="481"/>
        <v>0</v>
      </c>
      <c r="O191" s="192">
        <f t="shared" si="481"/>
        <v>0</v>
      </c>
      <c r="P191" s="192">
        <f t="shared" ref="P191:Q191" si="482">SUM(P192:P198)</f>
        <v>0</v>
      </c>
      <c r="Q191" s="192">
        <f t="shared" si="482"/>
        <v>0</v>
      </c>
      <c r="R191" s="192">
        <f t="shared" si="481"/>
        <v>0</v>
      </c>
      <c r="S191" s="192">
        <f t="shared" si="481"/>
        <v>0</v>
      </c>
      <c r="T191" s="192">
        <f t="shared" ref="T191" si="483">SUM(T192:T198)</f>
        <v>0</v>
      </c>
      <c r="U191" s="192">
        <f t="shared" si="481"/>
        <v>40000</v>
      </c>
      <c r="V191" s="192">
        <f t="shared" si="481"/>
        <v>0</v>
      </c>
      <c r="W191" s="192">
        <f t="shared" ref="W191" si="484">SUM(W192:W198)</f>
        <v>0</v>
      </c>
      <c r="X191" s="192">
        <f t="shared" si="481"/>
        <v>0</v>
      </c>
      <c r="Y191" s="192">
        <f t="shared" si="481"/>
        <v>0</v>
      </c>
      <c r="Z191" s="192">
        <f t="shared" si="481"/>
        <v>40000</v>
      </c>
      <c r="AA191" s="192">
        <f t="shared" si="481"/>
        <v>0</v>
      </c>
      <c r="AB191" s="192">
        <f t="shared" si="481"/>
        <v>0</v>
      </c>
      <c r="AC191" s="192">
        <f>Z191+AA191+AB191</f>
        <v>40000</v>
      </c>
      <c r="AD191" s="192">
        <f>SUM(AD192:AD198)</f>
        <v>0</v>
      </c>
      <c r="AE191" s="192">
        <f>SUM(AE192:AE198)</f>
        <v>0</v>
      </c>
      <c r="AF191" s="192">
        <f>SUM(AF192:AF198)</f>
        <v>0</v>
      </c>
      <c r="AG191" s="192">
        <f>AD191+AE191+AF191</f>
        <v>0</v>
      </c>
      <c r="AH191" s="192">
        <f>SUM(AH192:AH198)</f>
        <v>0</v>
      </c>
      <c r="AI191" s="192">
        <f>SUM(AI192:AI198)</f>
        <v>0</v>
      </c>
      <c r="AJ191" s="192">
        <f>SUM(AJ192:AJ198)</f>
        <v>0</v>
      </c>
      <c r="AK191" s="192">
        <f>AH191+AI191+AJ191</f>
        <v>0</v>
      </c>
      <c r="AL191" s="192">
        <f>SUM(AL192:AL198)</f>
        <v>0</v>
      </c>
      <c r="AM191" s="192">
        <f>SUM(AM192:AM198)</f>
        <v>0</v>
      </c>
      <c r="AN191" s="192">
        <f>SUM(AN192:AN198)</f>
        <v>0</v>
      </c>
      <c r="AO191" s="192">
        <f>AL191+AM191+AN191</f>
        <v>0</v>
      </c>
      <c r="AP191" s="192">
        <f>AC191+AG191+AK191+AO191</f>
        <v>40000</v>
      </c>
    </row>
    <row r="192" spans="2:42">
      <c r="B192" s="181" t="s">
        <v>323</v>
      </c>
      <c r="C192" s="182" t="s">
        <v>202</v>
      </c>
      <c r="D1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2" s="183">
        <f t="shared" ref="F192:F194" si="485">D192+E192</f>
        <v>0</v>
      </c>
      <c r="G192" s="183"/>
      <c r="H192" s="183">
        <f>F192-G192</f>
        <v>0</v>
      </c>
      <c r="I192" s="183"/>
      <c r="J192" s="183">
        <f>F192-I192</f>
        <v>0</v>
      </c>
      <c r="K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2" s="183">
        <f>Z192+AA192+AB192</f>
        <v>0</v>
      </c>
      <c r="AD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2" s="183">
        <f>AD192+AE192+AF192</f>
        <v>0</v>
      </c>
      <c r="AH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2" s="183">
        <f>AH192+AI192+AJ192</f>
        <v>0</v>
      </c>
      <c r="AL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2" s="183">
        <f>AL192+AM192+AN192</f>
        <v>0</v>
      </c>
      <c r="AP192" s="183">
        <f>AC192+AG192+AK192+AO192</f>
        <v>0</v>
      </c>
    </row>
    <row r="193" spans="2:42">
      <c r="B193" s="181" t="s">
        <v>770</v>
      </c>
      <c r="C193" s="182" t="s">
        <v>771</v>
      </c>
      <c r="D1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40000</v>
      </c>
      <c r="E1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3" s="183">
        <f t="shared" ref="F193" si="486">D193+E193</f>
        <v>40000</v>
      </c>
      <c r="G193" s="183"/>
      <c r="H193" s="183">
        <f t="shared" ref="H193" si="487">F193-G193</f>
        <v>40000</v>
      </c>
      <c r="I193" s="183"/>
      <c r="J193" s="183">
        <f t="shared" ref="J193" si="488">F193-I193</f>
        <v>40000</v>
      </c>
      <c r="K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40000</v>
      </c>
      <c r="V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40000</v>
      </c>
      <c r="AA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3" s="183">
        <f t="shared" ref="AC193" si="489">Z193+AA193+AB193</f>
        <v>40000</v>
      </c>
      <c r="AD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3" s="183">
        <f t="shared" ref="AG193" si="490">AD193+AE193+AF193</f>
        <v>0</v>
      </c>
      <c r="AH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3" s="183">
        <f t="shared" ref="AK193" si="491">AH193+AI193+AJ193</f>
        <v>0</v>
      </c>
      <c r="AL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3" s="183">
        <f t="shared" ref="AO193" si="492">AL193+AM193+AN193</f>
        <v>0</v>
      </c>
      <c r="AP193" s="183">
        <f t="shared" ref="AP193" si="493">AC193+AG193+AK193+AO193</f>
        <v>40000</v>
      </c>
    </row>
    <row r="194" spans="2:42">
      <c r="B194" s="181" t="s">
        <v>772</v>
      </c>
      <c r="C194" s="182" t="s">
        <v>773</v>
      </c>
      <c r="D1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4" s="183">
        <f t="shared" si="485"/>
        <v>0</v>
      </c>
      <c r="G194" s="183"/>
      <c r="H194" s="183">
        <f>F194-G194</f>
        <v>0</v>
      </c>
      <c r="I194" s="183"/>
      <c r="J194" s="183">
        <f>F194-I194</f>
        <v>0</v>
      </c>
      <c r="K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4" s="183">
        <f>Z194+AA194+AB194</f>
        <v>0</v>
      </c>
      <c r="AD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4" s="183">
        <f>AD194+AE194+AF194</f>
        <v>0</v>
      </c>
      <c r="AH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4" s="183">
        <f>AH194+AI194+AJ194</f>
        <v>0</v>
      </c>
      <c r="AL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4" s="183">
        <f>AL194+AM194+AN194</f>
        <v>0</v>
      </c>
      <c r="AP194" s="183">
        <f>AC194+AG194+AK194+AO194</f>
        <v>0</v>
      </c>
    </row>
    <row r="195" spans="2:42">
      <c r="B195" s="181" t="s">
        <v>774</v>
      </c>
      <c r="C195" s="182" t="s">
        <v>775</v>
      </c>
      <c r="D1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5" s="183">
        <f>D195+E195</f>
        <v>0</v>
      </c>
      <c r="G195" s="183"/>
      <c r="H195" s="183">
        <f t="shared" ref="H195:H196" si="494">F195-G195</f>
        <v>0</v>
      </c>
      <c r="I195" s="183"/>
      <c r="J195" s="183">
        <f t="shared" ref="J195:J196" si="495">F195-I195</f>
        <v>0</v>
      </c>
      <c r="K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5" s="183">
        <f t="shared" ref="AC195:AC196" si="496">Z195+AA195+AB195</f>
        <v>0</v>
      </c>
      <c r="AD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5" s="183">
        <f t="shared" ref="AG195:AG196" si="497">AD195+AE195+AF195</f>
        <v>0</v>
      </c>
      <c r="AH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5" s="183">
        <f t="shared" ref="AK195:AK196" si="498">AH195+AI195+AJ195</f>
        <v>0</v>
      </c>
      <c r="AL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5" s="183">
        <f t="shared" ref="AO195:AO196" si="499">AL195+AM195+AN195</f>
        <v>0</v>
      </c>
      <c r="AP195" s="183">
        <f t="shared" ref="AP195:AP196" si="500">AC195+AG195+AK195+AO195</f>
        <v>0</v>
      </c>
    </row>
    <row r="196" spans="2:42">
      <c r="B196" s="181" t="s">
        <v>776</v>
      </c>
      <c r="C196" s="182" t="s">
        <v>777</v>
      </c>
      <c r="D1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6" s="183">
        <f t="shared" ref="F196" si="501">D196+E196</f>
        <v>0</v>
      </c>
      <c r="G196" s="183"/>
      <c r="H196" s="183">
        <f t="shared" si="494"/>
        <v>0</v>
      </c>
      <c r="I196" s="183"/>
      <c r="J196" s="183">
        <f t="shared" si="495"/>
        <v>0</v>
      </c>
      <c r="K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6" s="183">
        <f t="shared" si="496"/>
        <v>0</v>
      </c>
      <c r="AD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6" s="183">
        <f t="shared" si="497"/>
        <v>0</v>
      </c>
      <c r="AH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6" s="183">
        <f t="shared" si="498"/>
        <v>0</v>
      </c>
      <c r="AL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6" s="183">
        <f t="shared" si="499"/>
        <v>0</v>
      </c>
      <c r="AP196" s="183">
        <f t="shared" si="500"/>
        <v>0</v>
      </c>
    </row>
    <row r="197" spans="2:42">
      <c r="B197" s="181" t="s">
        <v>778</v>
      </c>
      <c r="C197" s="182" t="s">
        <v>779</v>
      </c>
      <c r="D1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7" s="183">
        <f t="shared" ref="F197" si="502">D197+E197</f>
        <v>0</v>
      </c>
      <c r="G197" s="183"/>
      <c r="H197" s="183">
        <f>F197-G197</f>
        <v>0</v>
      </c>
      <c r="I197" s="183"/>
      <c r="J197" s="183">
        <f>F197-I197</f>
        <v>0</v>
      </c>
      <c r="K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7" s="183">
        <f>Z197+AA197+AB197</f>
        <v>0</v>
      </c>
      <c r="AD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7" s="183">
        <f>AD197+AE197+AF197</f>
        <v>0</v>
      </c>
      <c r="AH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7" s="183">
        <f>AH197+AI197+AJ197</f>
        <v>0</v>
      </c>
      <c r="AL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7" s="183">
        <f>AL197+AM197+AN197</f>
        <v>0</v>
      </c>
      <c r="AP197" s="183">
        <f>AC197+AG197+AK197+AO197</f>
        <v>0</v>
      </c>
    </row>
    <row r="198" spans="2:42">
      <c r="B198" s="181" t="s">
        <v>780</v>
      </c>
      <c r="C198" s="182" t="s">
        <v>781</v>
      </c>
      <c r="D1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8" s="183">
        <f>D198+E198</f>
        <v>0</v>
      </c>
      <c r="G198" s="183"/>
      <c r="H198" s="183">
        <f t="shared" ref="H198" si="503">F198-G198</f>
        <v>0</v>
      </c>
      <c r="I198" s="183"/>
      <c r="J198" s="183">
        <f t="shared" ref="J198" si="504">F198-I198</f>
        <v>0</v>
      </c>
      <c r="K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8" s="183">
        <f t="shared" ref="AC198" si="505">Z198+AA198+AB198</f>
        <v>0</v>
      </c>
      <c r="AD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8" s="183">
        <f t="shared" ref="AG198" si="506">AD198+AE198+AF198</f>
        <v>0</v>
      </c>
      <c r="AH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8" s="183">
        <f t="shared" ref="AK198" si="507">AH198+AI198+AJ198</f>
        <v>0</v>
      </c>
      <c r="AL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8" s="183">
        <f t="shared" ref="AO198" si="508">AL198+AM198+AN198</f>
        <v>0</v>
      </c>
      <c r="AP198" s="183">
        <f t="shared" ref="AP198" si="509">AC198+AG198+AK198+AO198</f>
        <v>0</v>
      </c>
    </row>
    <row r="199" spans="2:42">
      <c r="B199" s="190" t="s">
        <v>318</v>
      </c>
      <c r="C199" s="191" t="s">
        <v>197</v>
      </c>
      <c r="D199" s="192">
        <f>SUM(D200:D206)</f>
        <v>80000</v>
      </c>
      <c r="E199" s="192">
        <f>SUM(E200:E206)</f>
        <v>0</v>
      </c>
      <c r="F199" s="192">
        <f>D199+E199</f>
        <v>80000</v>
      </c>
      <c r="G199" s="192">
        <f t="shared" ref="G199:I199" si="510">SUM(G200:G206)</f>
        <v>0</v>
      </c>
      <c r="H199" s="192">
        <f>F199-G199</f>
        <v>80000</v>
      </c>
      <c r="I199" s="192">
        <f t="shared" si="510"/>
        <v>0</v>
      </c>
      <c r="J199" s="192">
        <f>F199-I199</f>
        <v>80000</v>
      </c>
      <c r="K199" s="192">
        <f t="shared" ref="K199:AN199" si="511">SUM(K200:K206)</f>
        <v>0</v>
      </c>
      <c r="L199" s="192">
        <f t="shared" si="511"/>
        <v>0</v>
      </c>
      <c r="M199" s="192">
        <f t="shared" si="511"/>
        <v>0</v>
      </c>
      <c r="N199" s="192">
        <f t="shared" si="511"/>
        <v>0</v>
      </c>
      <c r="O199" s="192">
        <f t="shared" si="511"/>
        <v>0</v>
      </c>
      <c r="P199" s="192">
        <f t="shared" ref="P199:Q199" si="512">SUM(P200:P206)</f>
        <v>0</v>
      </c>
      <c r="Q199" s="192">
        <f t="shared" si="512"/>
        <v>0</v>
      </c>
      <c r="R199" s="192">
        <f t="shared" si="511"/>
        <v>0</v>
      </c>
      <c r="S199" s="192">
        <f t="shared" si="511"/>
        <v>0</v>
      </c>
      <c r="T199" s="192">
        <f t="shared" ref="T199" si="513">SUM(T200:T206)</f>
        <v>0</v>
      </c>
      <c r="U199" s="192">
        <f t="shared" si="511"/>
        <v>80000</v>
      </c>
      <c r="V199" s="192">
        <f t="shared" si="511"/>
        <v>0</v>
      </c>
      <c r="W199" s="192">
        <f t="shared" ref="W199" si="514">SUM(W200:W206)</f>
        <v>0</v>
      </c>
      <c r="X199" s="192">
        <f t="shared" si="511"/>
        <v>0</v>
      </c>
      <c r="Y199" s="192">
        <f t="shared" si="511"/>
        <v>0</v>
      </c>
      <c r="Z199" s="192">
        <f t="shared" si="511"/>
        <v>80000</v>
      </c>
      <c r="AA199" s="192">
        <f t="shared" si="511"/>
        <v>0</v>
      </c>
      <c r="AB199" s="192">
        <f t="shared" si="511"/>
        <v>0</v>
      </c>
      <c r="AC199" s="192">
        <f>Z199+AA199+AB199</f>
        <v>80000</v>
      </c>
      <c r="AD199" s="192">
        <f t="shared" si="511"/>
        <v>0</v>
      </c>
      <c r="AE199" s="192">
        <f t="shared" si="511"/>
        <v>0</v>
      </c>
      <c r="AF199" s="192">
        <f t="shared" si="511"/>
        <v>0</v>
      </c>
      <c r="AG199" s="192">
        <f>AD199+AE199+AF199</f>
        <v>0</v>
      </c>
      <c r="AH199" s="192">
        <f t="shared" si="511"/>
        <v>0</v>
      </c>
      <c r="AI199" s="192">
        <f t="shared" si="511"/>
        <v>0</v>
      </c>
      <c r="AJ199" s="192">
        <f t="shared" si="511"/>
        <v>0</v>
      </c>
      <c r="AK199" s="192">
        <f>AH199+AI199+AJ199</f>
        <v>0</v>
      </c>
      <c r="AL199" s="192">
        <f t="shared" si="511"/>
        <v>0</v>
      </c>
      <c r="AM199" s="192">
        <f t="shared" si="511"/>
        <v>0</v>
      </c>
      <c r="AN199" s="192">
        <f t="shared" si="511"/>
        <v>0</v>
      </c>
      <c r="AO199" s="192">
        <f>AL199+AM199+AN199</f>
        <v>0</v>
      </c>
      <c r="AP199" s="192">
        <f>AC199+AG199+AK199+AO199</f>
        <v>80000</v>
      </c>
    </row>
    <row r="200" spans="2:42">
      <c r="B200" s="181" t="s">
        <v>324</v>
      </c>
      <c r="C200" s="182" t="s">
        <v>203</v>
      </c>
      <c r="D2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0" s="183">
        <f>D200+E200</f>
        <v>0</v>
      </c>
      <c r="G200" s="183"/>
      <c r="H200" s="183">
        <f t="shared" ref="H200:H206" si="515">F200-G200</f>
        <v>0</v>
      </c>
      <c r="I200" s="183"/>
      <c r="J200" s="183">
        <f t="shared" ref="J200:J206" si="516">F200-I200</f>
        <v>0</v>
      </c>
      <c r="K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0" s="183">
        <f t="shared" ref="AC200:AC206" si="517">Z200+AA200+AB200</f>
        <v>0</v>
      </c>
      <c r="AD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0" s="183">
        <f t="shared" ref="AG200:AG206" si="518">AD200+AE200+AF200</f>
        <v>0</v>
      </c>
      <c r="AH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0" s="183">
        <f t="shared" ref="AK200:AK206" si="519">AH200+AI200+AJ200</f>
        <v>0</v>
      </c>
      <c r="AL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0" s="183">
        <f t="shared" ref="AO200:AO206" si="520">AL200+AM200+AN200</f>
        <v>0</v>
      </c>
      <c r="AP200" s="183">
        <f t="shared" ref="AP200:AP206" si="521">AC200+AG200+AK200+AO200</f>
        <v>0</v>
      </c>
    </row>
    <row r="201" spans="2:42">
      <c r="B201" s="181" t="s">
        <v>782</v>
      </c>
      <c r="C201" s="182" t="s">
        <v>783</v>
      </c>
      <c r="D2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80000</v>
      </c>
      <c r="E2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1" s="183">
        <f>D201+E201</f>
        <v>80000</v>
      </c>
      <c r="G201" s="183"/>
      <c r="H201" s="183">
        <f t="shared" si="515"/>
        <v>80000</v>
      </c>
      <c r="I201" s="183"/>
      <c r="J201" s="183">
        <f t="shared" si="516"/>
        <v>80000</v>
      </c>
      <c r="K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80000</v>
      </c>
      <c r="V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80000</v>
      </c>
      <c r="AA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1" s="183">
        <f t="shared" si="517"/>
        <v>80000</v>
      </c>
      <c r="AD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1" s="183">
        <f t="shared" si="518"/>
        <v>0</v>
      </c>
      <c r="AH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1" s="183">
        <f t="shared" si="519"/>
        <v>0</v>
      </c>
      <c r="AL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1" s="183">
        <f t="shared" si="520"/>
        <v>0</v>
      </c>
      <c r="AP201" s="183">
        <f t="shared" si="521"/>
        <v>80000</v>
      </c>
    </row>
    <row r="202" spans="2:42">
      <c r="B202" s="181" t="s">
        <v>784</v>
      </c>
      <c r="C202" s="182" t="s">
        <v>783</v>
      </c>
      <c r="D2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2" s="183">
        <f t="shared" ref="F202:F204" si="522">D202+E202</f>
        <v>0</v>
      </c>
      <c r="G202" s="183"/>
      <c r="H202" s="183">
        <f t="shared" ref="H202:H204" si="523">F202-G202</f>
        <v>0</v>
      </c>
      <c r="I202" s="183"/>
      <c r="J202" s="183">
        <f t="shared" ref="J202:J204" si="524">F202-I202</f>
        <v>0</v>
      </c>
      <c r="K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2" s="183">
        <f t="shared" ref="AC202:AC204" si="525">Z202+AA202+AB202</f>
        <v>0</v>
      </c>
      <c r="AD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2" s="183">
        <f t="shared" ref="AG202:AG204" si="526">AD202+AE202+AF202</f>
        <v>0</v>
      </c>
      <c r="AH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2" s="183">
        <f t="shared" ref="AK202:AK204" si="527">AH202+AI202+AJ202</f>
        <v>0</v>
      </c>
      <c r="AL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2" s="183">
        <f t="shared" ref="AO202:AO204" si="528">AL202+AM202+AN202</f>
        <v>0</v>
      </c>
      <c r="AP202" s="183">
        <f t="shared" ref="AP202:AP204" si="529">AC202+AG202+AK202+AO202</f>
        <v>0</v>
      </c>
    </row>
    <row r="203" spans="2:42">
      <c r="B203" s="181" t="s">
        <v>785</v>
      </c>
      <c r="C203" s="182" t="s">
        <v>786</v>
      </c>
      <c r="D2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3" s="183">
        <f t="shared" si="522"/>
        <v>0</v>
      </c>
      <c r="G203" s="183"/>
      <c r="H203" s="183">
        <f t="shared" si="523"/>
        <v>0</v>
      </c>
      <c r="I203" s="183"/>
      <c r="J203" s="183">
        <f t="shared" si="524"/>
        <v>0</v>
      </c>
      <c r="K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3" s="183">
        <f t="shared" si="525"/>
        <v>0</v>
      </c>
      <c r="AD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3" s="183">
        <f t="shared" si="526"/>
        <v>0</v>
      </c>
      <c r="AH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3" s="183">
        <f t="shared" si="527"/>
        <v>0</v>
      </c>
      <c r="AL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3" s="183">
        <f t="shared" si="528"/>
        <v>0</v>
      </c>
      <c r="AP203" s="183">
        <f t="shared" si="529"/>
        <v>0</v>
      </c>
    </row>
    <row r="204" spans="2:42">
      <c r="B204" s="181" t="s">
        <v>325</v>
      </c>
      <c r="C204" s="182" t="s">
        <v>787</v>
      </c>
      <c r="D2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4" s="183">
        <f t="shared" si="522"/>
        <v>0</v>
      </c>
      <c r="G204" s="183"/>
      <c r="H204" s="183">
        <f t="shared" si="523"/>
        <v>0</v>
      </c>
      <c r="I204" s="183"/>
      <c r="J204" s="183">
        <f t="shared" si="524"/>
        <v>0</v>
      </c>
      <c r="K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4" s="183">
        <f t="shared" si="525"/>
        <v>0</v>
      </c>
      <c r="AD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4" s="183">
        <f t="shared" si="526"/>
        <v>0</v>
      </c>
      <c r="AH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4" s="183">
        <f t="shared" si="527"/>
        <v>0</v>
      </c>
      <c r="AL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4" s="183">
        <f t="shared" si="528"/>
        <v>0</v>
      </c>
      <c r="AP204" s="183">
        <f t="shared" si="529"/>
        <v>0</v>
      </c>
    </row>
    <row r="205" spans="2:42">
      <c r="B205" s="181" t="s">
        <v>788</v>
      </c>
      <c r="C205" s="182" t="s">
        <v>787</v>
      </c>
      <c r="D2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5" s="183">
        <f t="shared" ref="F205" si="530">D205+E205</f>
        <v>0</v>
      </c>
      <c r="G205" s="183"/>
      <c r="H205" s="183">
        <f t="shared" ref="H205" si="531">F205-G205</f>
        <v>0</v>
      </c>
      <c r="I205" s="183"/>
      <c r="J205" s="183">
        <f t="shared" ref="J205" si="532">F205-I205</f>
        <v>0</v>
      </c>
      <c r="K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5" s="183">
        <f t="shared" ref="AC205" si="533">Z205+AA205+AB205</f>
        <v>0</v>
      </c>
      <c r="AD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5" s="183">
        <f t="shared" ref="AG205" si="534">AD205+AE205+AF205</f>
        <v>0</v>
      </c>
      <c r="AH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5" s="183">
        <f t="shared" ref="AK205" si="535">AH205+AI205+AJ205</f>
        <v>0</v>
      </c>
      <c r="AL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5" s="183">
        <f t="shared" ref="AO205" si="536">AL205+AM205+AN205</f>
        <v>0</v>
      </c>
      <c r="AP205" s="183">
        <f t="shared" ref="AP205" si="537">AC205+AG205+AK205+AO205</f>
        <v>0</v>
      </c>
    </row>
    <row r="206" spans="2:42">
      <c r="B206" s="181" t="s">
        <v>789</v>
      </c>
      <c r="C206" s="182" t="s">
        <v>790</v>
      </c>
      <c r="D2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6" s="183">
        <f>D206+E206</f>
        <v>0</v>
      </c>
      <c r="G206" s="183"/>
      <c r="H206" s="183">
        <f t="shared" si="515"/>
        <v>0</v>
      </c>
      <c r="I206" s="183"/>
      <c r="J206" s="183">
        <f t="shared" si="516"/>
        <v>0</v>
      </c>
      <c r="K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6" s="183">
        <f t="shared" si="517"/>
        <v>0</v>
      </c>
      <c r="AD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6" s="183">
        <f t="shared" si="518"/>
        <v>0</v>
      </c>
      <c r="AH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6" s="183">
        <f t="shared" si="519"/>
        <v>0</v>
      </c>
      <c r="AL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6" s="183">
        <f t="shared" si="520"/>
        <v>0</v>
      </c>
      <c r="AP206" s="183">
        <f t="shared" si="521"/>
        <v>0</v>
      </c>
    </row>
    <row r="207" spans="2:42">
      <c r="B207" s="190" t="s">
        <v>319</v>
      </c>
      <c r="C207" s="191" t="s">
        <v>198</v>
      </c>
      <c r="D207" s="192">
        <f>SUM(D208:D213)</f>
        <v>0</v>
      </c>
      <c r="E207" s="192">
        <f>SUM(E208:E213)</f>
        <v>0</v>
      </c>
      <c r="F207" s="192">
        <f t="shared" si="293"/>
        <v>0</v>
      </c>
      <c r="G207" s="192">
        <f>SUM(G208:G213)</f>
        <v>0</v>
      </c>
      <c r="H207" s="192">
        <f t="shared" si="3"/>
        <v>0</v>
      </c>
      <c r="I207" s="192">
        <f>SUM(I208:I213)</f>
        <v>0</v>
      </c>
      <c r="J207" s="192">
        <f t="shared" si="4"/>
        <v>0</v>
      </c>
      <c r="K207" s="192">
        <f t="shared" ref="K207:AB207" si="538">SUM(K208:K213)</f>
        <v>0</v>
      </c>
      <c r="L207" s="192">
        <f t="shared" si="538"/>
        <v>0</v>
      </c>
      <c r="M207" s="192">
        <f t="shared" si="538"/>
        <v>0</v>
      </c>
      <c r="N207" s="192">
        <f t="shared" si="538"/>
        <v>0</v>
      </c>
      <c r="O207" s="192">
        <f t="shared" si="538"/>
        <v>0</v>
      </c>
      <c r="P207" s="192">
        <f t="shared" ref="P207:Q207" si="539">SUM(P208:P213)</f>
        <v>0</v>
      </c>
      <c r="Q207" s="192">
        <f t="shared" si="539"/>
        <v>0</v>
      </c>
      <c r="R207" s="192">
        <f t="shared" si="538"/>
        <v>0</v>
      </c>
      <c r="S207" s="192">
        <f t="shared" si="538"/>
        <v>0</v>
      </c>
      <c r="T207" s="192">
        <f t="shared" ref="T207" si="540">SUM(T208:T213)</f>
        <v>0</v>
      </c>
      <c r="U207" s="192">
        <f t="shared" si="538"/>
        <v>0</v>
      </c>
      <c r="V207" s="192">
        <f t="shared" si="538"/>
        <v>0</v>
      </c>
      <c r="W207" s="192">
        <f t="shared" ref="W207" si="541">SUM(W208:W213)</f>
        <v>0</v>
      </c>
      <c r="X207" s="192">
        <f t="shared" si="538"/>
        <v>0</v>
      </c>
      <c r="Y207" s="192">
        <f t="shared" si="538"/>
        <v>0</v>
      </c>
      <c r="Z207" s="192">
        <f t="shared" si="538"/>
        <v>0</v>
      </c>
      <c r="AA207" s="192">
        <f t="shared" si="538"/>
        <v>0</v>
      </c>
      <c r="AB207" s="192">
        <f t="shared" si="538"/>
        <v>0</v>
      </c>
      <c r="AC207" s="192">
        <f t="shared" si="7"/>
        <v>0</v>
      </c>
      <c r="AD207" s="192">
        <f>SUM(AD208:AD213)</f>
        <v>0</v>
      </c>
      <c r="AE207" s="192">
        <f>SUM(AE208:AE213)</f>
        <v>0</v>
      </c>
      <c r="AF207" s="192">
        <f>SUM(AF208:AF213)</f>
        <v>0</v>
      </c>
      <c r="AG207" s="192">
        <f t="shared" si="8"/>
        <v>0</v>
      </c>
      <c r="AH207" s="192">
        <f>SUM(AH208:AH213)</f>
        <v>0</v>
      </c>
      <c r="AI207" s="192">
        <f>SUM(AI208:AI213)</f>
        <v>0</v>
      </c>
      <c r="AJ207" s="192">
        <f>SUM(AJ208:AJ213)</f>
        <v>0</v>
      </c>
      <c r="AK207" s="192">
        <f t="shared" si="9"/>
        <v>0</v>
      </c>
      <c r="AL207" s="192">
        <f>SUM(AL208:AL213)</f>
        <v>0</v>
      </c>
      <c r="AM207" s="192">
        <f>SUM(AM208:AM213)</f>
        <v>0</v>
      </c>
      <c r="AN207" s="192">
        <f>SUM(AN208:AN213)</f>
        <v>0</v>
      </c>
      <c r="AO207" s="192">
        <f t="shared" si="10"/>
        <v>0</v>
      </c>
      <c r="AP207" s="192">
        <f t="shared" si="11"/>
        <v>0</v>
      </c>
    </row>
    <row r="208" spans="2:42">
      <c r="B208" s="181" t="s">
        <v>320</v>
      </c>
      <c r="C208" s="182" t="s">
        <v>199</v>
      </c>
      <c r="D2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8" s="183">
        <f t="shared" si="293"/>
        <v>0</v>
      </c>
      <c r="G208" s="183"/>
      <c r="H208" s="183">
        <f t="shared" ref="H208:H211" si="542">F208-G208</f>
        <v>0</v>
      </c>
      <c r="I208" s="183"/>
      <c r="J208" s="183">
        <f t="shared" ref="J208:J211" si="543">F208-I208</f>
        <v>0</v>
      </c>
      <c r="K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8" s="183">
        <f t="shared" ref="AC208:AC211" si="544">Z208+AA208+AB208</f>
        <v>0</v>
      </c>
      <c r="AD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8" s="183">
        <f t="shared" ref="AG208:AG211" si="545">AD208+AE208+AF208</f>
        <v>0</v>
      </c>
      <c r="AH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8" s="183">
        <f t="shared" ref="AK208:AK211" si="546">AH208+AI208+AJ208</f>
        <v>0</v>
      </c>
      <c r="AL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8" s="183">
        <f t="shared" ref="AO208:AO211" si="547">AL208+AM208+AN208</f>
        <v>0</v>
      </c>
      <c r="AP208" s="183">
        <f t="shared" ref="AP208:AP211" si="548">AC208+AG208+AK208+AO208</f>
        <v>0</v>
      </c>
    </row>
    <row r="209" spans="2:42">
      <c r="B209" s="181" t="s">
        <v>791</v>
      </c>
      <c r="C209" s="182" t="s">
        <v>792</v>
      </c>
      <c r="D2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9" s="183">
        <f t="shared" ref="F209" si="549">D209+E209</f>
        <v>0</v>
      </c>
      <c r="G209" s="183"/>
      <c r="H209" s="183">
        <f t="shared" si="542"/>
        <v>0</v>
      </c>
      <c r="I209" s="183"/>
      <c r="J209" s="183">
        <f t="shared" si="543"/>
        <v>0</v>
      </c>
      <c r="K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9" s="183">
        <f t="shared" si="544"/>
        <v>0</v>
      </c>
      <c r="AD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9" s="183">
        <f t="shared" si="545"/>
        <v>0</v>
      </c>
      <c r="AH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9" s="183">
        <f t="shared" si="546"/>
        <v>0</v>
      </c>
      <c r="AL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9" s="183">
        <f t="shared" si="547"/>
        <v>0</v>
      </c>
      <c r="AP209" s="183">
        <f t="shared" si="548"/>
        <v>0</v>
      </c>
    </row>
    <row r="210" spans="2:42">
      <c r="B210" s="181" t="s">
        <v>793</v>
      </c>
      <c r="C210" s="182" t="s">
        <v>794</v>
      </c>
      <c r="D2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0" s="183">
        <f t="shared" si="293"/>
        <v>0</v>
      </c>
      <c r="G210" s="183"/>
      <c r="H210" s="183">
        <f t="shared" ref="H210" si="550">F210-G210</f>
        <v>0</v>
      </c>
      <c r="I210" s="183"/>
      <c r="J210" s="183">
        <f t="shared" ref="J210" si="551">F210-I210</f>
        <v>0</v>
      </c>
      <c r="K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0" s="183">
        <f t="shared" ref="AC210" si="552">Z210+AA210+AB210</f>
        <v>0</v>
      </c>
      <c r="AD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0" s="183">
        <f t="shared" ref="AG210" si="553">AD210+AE210+AF210</f>
        <v>0</v>
      </c>
      <c r="AH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0" s="183">
        <f t="shared" ref="AK210" si="554">AH210+AI210+AJ210</f>
        <v>0</v>
      </c>
      <c r="AL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0" s="183">
        <f t="shared" ref="AO210" si="555">AL210+AM210+AN210</f>
        <v>0</v>
      </c>
      <c r="AP210" s="183">
        <f t="shared" ref="AP210" si="556">AC210+AG210+AK210+AO210</f>
        <v>0</v>
      </c>
    </row>
    <row r="211" spans="2:42">
      <c r="B211" s="181" t="s">
        <v>795</v>
      </c>
      <c r="C211" s="182" t="s">
        <v>796</v>
      </c>
      <c r="D2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1" s="183">
        <f t="shared" ref="F211" si="557">D211+E211</f>
        <v>0</v>
      </c>
      <c r="G211" s="183"/>
      <c r="H211" s="183">
        <f t="shared" si="542"/>
        <v>0</v>
      </c>
      <c r="I211" s="183"/>
      <c r="J211" s="183">
        <f t="shared" si="543"/>
        <v>0</v>
      </c>
      <c r="K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1" s="183">
        <f t="shared" si="544"/>
        <v>0</v>
      </c>
      <c r="AD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1" s="183">
        <f t="shared" si="545"/>
        <v>0</v>
      </c>
      <c r="AH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1" s="183">
        <f t="shared" si="546"/>
        <v>0</v>
      </c>
      <c r="AL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1" s="183">
        <f t="shared" si="547"/>
        <v>0</v>
      </c>
      <c r="AP211" s="183">
        <f t="shared" si="548"/>
        <v>0</v>
      </c>
    </row>
    <row r="212" spans="2:42">
      <c r="B212" s="181" t="s">
        <v>797</v>
      </c>
      <c r="C212" s="182" t="s">
        <v>798</v>
      </c>
      <c r="D2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2" s="183">
        <f t="shared" ref="F212" si="558">D212+E212</f>
        <v>0</v>
      </c>
      <c r="G212" s="183"/>
      <c r="H212" s="183">
        <f t="shared" si="3"/>
        <v>0</v>
      </c>
      <c r="I212" s="183"/>
      <c r="J212" s="183">
        <f t="shared" si="4"/>
        <v>0</v>
      </c>
      <c r="K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2" s="183">
        <f t="shared" si="7"/>
        <v>0</v>
      </c>
      <c r="AD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2" s="183">
        <f t="shared" si="8"/>
        <v>0</v>
      </c>
      <c r="AH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2" s="183">
        <f t="shared" si="9"/>
        <v>0</v>
      </c>
      <c r="AL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2" s="183">
        <f t="shared" si="10"/>
        <v>0</v>
      </c>
      <c r="AP212" s="183">
        <f t="shared" si="11"/>
        <v>0</v>
      </c>
    </row>
    <row r="213" spans="2:42">
      <c r="B213" s="181" t="s">
        <v>799</v>
      </c>
      <c r="C213" s="182" t="s">
        <v>800</v>
      </c>
      <c r="D2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3" s="183">
        <f t="shared" si="293"/>
        <v>0</v>
      </c>
      <c r="G213" s="183"/>
      <c r="H213" s="183">
        <f t="shared" ref="H213" si="559">F213-G213</f>
        <v>0</v>
      </c>
      <c r="I213" s="183"/>
      <c r="J213" s="183">
        <f t="shared" ref="J213" si="560">F213-I213</f>
        <v>0</v>
      </c>
      <c r="K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3" s="183">
        <f t="shared" ref="AC213" si="561">Z213+AA213+AB213</f>
        <v>0</v>
      </c>
      <c r="AD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3" s="183">
        <f t="shared" ref="AG213" si="562">AD213+AE213+AF213</f>
        <v>0</v>
      </c>
      <c r="AH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3" s="183">
        <f t="shared" ref="AK213" si="563">AH213+AI213+AJ213</f>
        <v>0</v>
      </c>
      <c r="AL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3" s="183">
        <f t="shared" ref="AO213" si="564">AL213+AM213+AN213</f>
        <v>0</v>
      </c>
      <c r="AP213" s="183">
        <f t="shared" ref="AP213" si="565">AC213+AG213+AK213+AO213</f>
        <v>0</v>
      </c>
    </row>
    <row r="214" spans="2:42">
      <c r="B214" s="190" t="s">
        <v>321</v>
      </c>
      <c r="C214" s="191" t="s">
        <v>200</v>
      </c>
      <c r="D214" s="192">
        <f>SUM(D215:D221)</f>
        <v>0</v>
      </c>
      <c r="E214" s="192">
        <f>SUM(E215:E221)</f>
        <v>48000</v>
      </c>
      <c r="F214" s="192">
        <f t="shared" si="293"/>
        <v>48000</v>
      </c>
      <c r="G214" s="192">
        <f>SUM(G215:G221)</f>
        <v>0</v>
      </c>
      <c r="H214" s="192">
        <f t="shared" si="3"/>
        <v>48000</v>
      </c>
      <c r="I214" s="192">
        <f>SUM(I215:I221)</f>
        <v>0</v>
      </c>
      <c r="J214" s="192">
        <f t="shared" si="4"/>
        <v>48000</v>
      </c>
      <c r="K214" s="192">
        <f t="shared" ref="K214:AB214" si="566">SUM(K215:K221)</f>
        <v>0</v>
      </c>
      <c r="L214" s="192">
        <f t="shared" si="566"/>
        <v>0</v>
      </c>
      <c r="M214" s="192">
        <f t="shared" si="566"/>
        <v>48000</v>
      </c>
      <c r="N214" s="192">
        <f t="shared" si="566"/>
        <v>0</v>
      </c>
      <c r="O214" s="192">
        <f t="shared" si="566"/>
        <v>0</v>
      </c>
      <c r="P214" s="192">
        <f t="shared" ref="P214:Q214" si="567">SUM(P215:P221)</f>
        <v>0</v>
      </c>
      <c r="Q214" s="192">
        <f t="shared" si="567"/>
        <v>0</v>
      </c>
      <c r="R214" s="192">
        <f t="shared" si="566"/>
        <v>0</v>
      </c>
      <c r="S214" s="192">
        <f t="shared" si="566"/>
        <v>0</v>
      </c>
      <c r="T214" s="192">
        <f t="shared" ref="T214" si="568">SUM(T215:T221)</f>
        <v>0</v>
      </c>
      <c r="U214" s="192">
        <f t="shared" si="566"/>
        <v>0</v>
      </c>
      <c r="V214" s="192">
        <f t="shared" si="566"/>
        <v>0</v>
      </c>
      <c r="W214" s="192">
        <f t="shared" ref="W214" si="569">SUM(W215:W221)</f>
        <v>0</v>
      </c>
      <c r="X214" s="192">
        <f t="shared" si="566"/>
        <v>0</v>
      </c>
      <c r="Y214" s="192">
        <f t="shared" si="566"/>
        <v>0</v>
      </c>
      <c r="Z214" s="192">
        <f t="shared" si="566"/>
        <v>0</v>
      </c>
      <c r="AA214" s="192">
        <f t="shared" si="566"/>
        <v>48000</v>
      </c>
      <c r="AB214" s="192">
        <f t="shared" si="566"/>
        <v>0</v>
      </c>
      <c r="AC214" s="192">
        <f t="shared" si="7"/>
        <v>48000</v>
      </c>
      <c r="AD214" s="192">
        <f>SUM(AD215:AD221)</f>
        <v>0</v>
      </c>
      <c r="AE214" s="192">
        <f>SUM(AE215:AE221)</f>
        <v>0</v>
      </c>
      <c r="AF214" s="192">
        <f>SUM(AF215:AF221)</f>
        <v>0</v>
      </c>
      <c r="AG214" s="192">
        <f t="shared" si="8"/>
        <v>0</v>
      </c>
      <c r="AH214" s="192">
        <f>SUM(AH215:AH221)</f>
        <v>0</v>
      </c>
      <c r="AI214" s="192">
        <f>SUM(AI215:AI221)</f>
        <v>0</v>
      </c>
      <c r="AJ214" s="192">
        <f>SUM(AJ215:AJ221)</f>
        <v>0</v>
      </c>
      <c r="AK214" s="192">
        <f t="shared" si="9"/>
        <v>0</v>
      </c>
      <c r="AL214" s="192">
        <f>SUM(AL215:AL221)</f>
        <v>0</v>
      </c>
      <c r="AM214" s="192">
        <f>SUM(AM215:AM221)</f>
        <v>0</v>
      </c>
      <c r="AN214" s="192">
        <f>SUM(AN215:AN221)</f>
        <v>0</v>
      </c>
      <c r="AO214" s="192">
        <f t="shared" si="10"/>
        <v>0</v>
      </c>
      <c r="AP214" s="192">
        <f t="shared" si="11"/>
        <v>48000</v>
      </c>
    </row>
    <row r="215" spans="2:42">
      <c r="B215" s="181" t="s">
        <v>322</v>
      </c>
      <c r="C215" s="182" t="s">
        <v>201</v>
      </c>
      <c r="D2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5" s="183">
        <f t="shared" ref="F215:F217" si="570">D215+E215</f>
        <v>0</v>
      </c>
      <c r="G215" s="183"/>
      <c r="H215" s="183">
        <f t="shared" si="3"/>
        <v>0</v>
      </c>
      <c r="I215" s="183"/>
      <c r="J215" s="183">
        <f t="shared" si="4"/>
        <v>0</v>
      </c>
      <c r="K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5" s="183">
        <f t="shared" si="7"/>
        <v>0</v>
      </c>
      <c r="AD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5" s="183">
        <f t="shared" si="8"/>
        <v>0</v>
      </c>
      <c r="AH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5" s="183">
        <f t="shared" si="9"/>
        <v>0</v>
      </c>
      <c r="AL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5" s="183">
        <f t="shared" si="10"/>
        <v>0</v>
      </c>
      <c r="AP215" s="183">
        <f t="shared" si="11"/>
        <v>0</v>
      </c>
    </row>
    <row r="216" spans="2:42">
      <c r="B216" s="181" t="s">
        <v>801</v>
      </c>
      <c r="C216" s="182" t="s">
        <v>802</v>
      </c>
      <c r="D2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48000</v>
      </c>
      <c r="F216" s="183">
        <f t="shared" si="570"/>
        <v>48000</v>
      </c>
      <c r="G216" s="183"/>
      <c r="H216" s="183">
        <f t="shared" si="3"/>
        <v>48000</v>
      </c>
      <c r="I216" s="183"/>
      <c r="J216" s="183">
        <f t="shared" si="4"/>
        <v>48000</v>
      </c>
      <c r="K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48000</v>
      </c>
      <c r="N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48000</v>
      </c>
      <c r="AB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6" s="183">
        <f t="shared" si="7"/>
        <v>48000</v>
      </c>
      <c r="AD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6" s="183">
        <f t="shared" si="8"/>
        <v>0</v>
      </c>
      <c r="AH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6" s="183">
        <f t="shared" si="9"/>
        <v>0</v>
      </c>
      <c r="AL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6" s="183">
        <f t="shared" si="10"/>
        <v>0</v>
      </c>
      <c r="AP216" s="183">
        <f t="shared" si="11"/>
        <v>48000</v>
      </c>
    </row>
    <row r="217" spans="2:42">
      <c r="B217" s="181" t="s">
        <v>803</v>
      </c>
      <c r="C217" s="182" t="s">
        <v>804</v>
      </c>
      <c r="D2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7" s="183">
        <f t="shared" si="570"/>
        <v>0</v>
      </c>
      <c r="G217" s="183"/>
      <c r="H217" s="183">
        <f t="shared" ref="H217" si="571">F217-G217</f>
        <v>0</v>
      </c>
      <c r="I217" s="183"/>
      <c r="J217" s="183">
        <f t="shared" ref="J217" si="572">F217-I217</f>
        <v>0</v>
      </c>
      <c r="K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7" s="183">
        <f t="shared" ref="AC217" si="573">Z217+AA217+AB217</f>
        <v>0</v>
      </c>
      <c r="AD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7" s="183">
        <f t="shared" ref="AG217" si="574">AD217+AE217+AF217</f>
        <v>0</v>
      </c>
      <c r="AH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7" s="183">
        <f t="shared" ref="AK217" si="575">AH217+AI217+AJ217</f>
        <v>0</v>
      </c>
      <c r="AL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7" s="183">
        <f t="shared" ref="AO217" si="576">AL217+AM217+AN217</f>
        <v>0</v>
      </c>
      <c r="AP217" s="183">
        <f t="shared" ref="AP217" si="577">AC217+AG217+AK217+AO217</f>
        <v>0</v>
      </c>
    </row>
    <row r="218" spans="2:42">
      <c r="B218" s="181" t="s">
        <v>805</v>
      </c>
      <c r="C218" s="182" t="s">
        <v>806</v>
      </c>
      <c r="D2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8" s="183">
        <f t="shared" si="293"/>
        <v>0</v>
      </c>
      <c r="G218" s="183"/>
      <c r="H218" s="183">
        <f t="shared" ref="H218:H219" si="578">F218-G218</f>
        <v>0</v>
      </c>
      <c r="I218" s="183"/>
      <c r="J218" s="183">
        <f t="shared" ref="J218:J219" si="579">F218-I218</f>
        <v>0</v>
      </c>
      <c r="K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8" s="183">
        <f t="shared" ref="AC218:AC219" si="580">Z218+AA218+AB218</f>
        <v>0</v>
      </c>
      <c r="AD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8" s="183">
        <f t="shared" ref="AG218:AG219" si="581">AD218+AE218+AF218</f>
        <v>0</v>
      </c>
      <c r="AH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8" s="183">
        <f t="shared" ref="AK218:AK219" si="582">AH218+AI218+AJ218</f>
        <v>0</v>
      </c>
      <c r="AL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8" s="183">
        <f t="shared" ref="AO218:AO219" si="583">AL218+AM218+AN218</f>
        <v>0</v>
      </c>
      <c r="AP218" s="183">
        <f t="shared" ref="AP218:AP219" si="584">AC218+AG218+AK218+AO218</f>
        <v>0</v>
      </c>
    </row>
    <row r="219" spans="2:42">
      <c r="B219" s="181" t="s">
        <v>807</v>
      </c>
      <c r="C219" s="182" t="s">
        <v>808</v>
      </c>
      <c r="D2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9" s="183">
        <f t="shared" ref="F219" si="585">D219+E219</f>
        <v>0</v>
      </c>
      <c r="G219" s="183"/>
      <c r="H219" s="183">
        <f t="shared" si="578"/>
        <v>0</v>
      </c>
      <c r="I219" s="183"/>
      <c r="J219" s="183">
        <f t="shared" si="579"/>
        <v>0</v>
      </c>
      <c r="K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9" s="183">
        <f t="shared" si="580"/>
        <v>0</v>
      </c>
      <c r="AD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9" s="183">
        <f t="shared" si="581"/>
        <v>0</v>
      </c>
      <c r="AH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9" s="183">
        <f t="shared" si="582"/>
        <v>0</v>
      </c>
      <c r="AL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9" s="183">
        <f t="shared" si="583"/>
        <v>0</v>
      </c>
      <c r="AP219" s="183">
        <f t="shared" si="584"/>
        <v>0</v>
      </c>
    </row>
    <row r="220" spans="2:42">
      <c r="B220" s="181" t="s">
        <v>809</v>
      </c>
      <c r="C220" s="182" t="s">
        <v>810</v>
      </c>
      <c r="D2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0" s="183">
        <f t="shared" ref="F220" si="586">D220+E220</f>
        <v>0</v>
      </c>
      <c r="G220" s="183"/>
      <c r="H220" s="183">
        <f t="shared" si="3"/>
        <v>0</v>
      </c>
      <c r="I220" s="183"/>
      <c r="J220" s="183">
        <f t="shared" si="4"/>
        <v>0</v>
      </c>
      <c r="K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0" s="183">
        <f t="shared" si="7"/>
        <v>0</v>
      </c>
      <c r="AD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0" s="183">
        <f t="shared" si="8"/>
        <v>0</v>
      </c>
      <c r="AH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0" s="183">
        <f t="shared" si="9"/>
        <v>0</v>
      </c>
      <c r="AL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0" s="183">
        <f t="shared" si="10"/>
        <v>0</v>
      </c>
      <c r="AP220" s="183">
        <f t="shared" si="11"/>
        <v>0</v>
      </c>
    </row>
    <row r="221" spans="2:42">
      <c r="B221" s="181" t="s">
        <v>811</v>
      </c>
      <c r="C221" s="182" t="s">
        <v>812</v>
      </c>
      <c r="D2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1" s="183">
        <f t="shared" si="293"/>
        <v>0</v>
      </c>
      <c r="G221" s="183"/>
      <c r="H221" s="183">
        <f t="shared" ref="H221" si="587">F221-G221</f>
        <v>0</v>
      </c>
      <c r="I221" s="183"/>
      <c r="J221" s="183">
        <f t="shared" ref="J221" si="588">F221-I221</f>
        <v>0</v>
      </c>
      <c r="K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1" s="183">
        <f t="shared" ref="AC221" si="589">Z221+AA221+AB221</f>
        <v>0</v>
      </c>
      <c r="AD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1" s="183">
        <f t="shared" ref="AG221" si="590">AD221+AE221+AF221</f>
        <v>0</v>
      </c>
      <c r="AH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1" s="183">
        <f t="shared" ref="AK221" si="591">AH221+AI221+AJ221</f>
        <v>0</v>
      </c>
      <c r="AL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1" s="183">
        <f t="shared" ref="AO221" si="592">AL221+AM221+AN221</f>
        <v>0</v>
      </c>
      <c r="AP221" s="183">
        <f t="shared" ref="AP221" si="593">AC221+AG221+AK221+AO221</f>
        <v>0</v>
      </c>
    </row>
    <row r="222" spans="2:42">
      <c r="B222" s="178" t="s">
        <v>326</v>
      </c>
      <c r="C222" s="179" t="s">
        <v>204</v>
      </c>
      <c r="D222" s="180">
        <f>D223+D235+D243+D260+D267+D312</f>
        <v>104000.04000000001</v>
      </c>
      <c r="E222" s="180">
        <f>E223+E235+E243+E260+E267+E312</f>
        <v>185647</v>
      </c>
      <c r="F222" s="180">
        <f t="shared" ref="F222:F382" si="594">D222+E222</f>
        <v>289647.04000000004</v>
      </c>
      <c r="G222" s="180">
        <f>G223+G235+G243+G260+G267+G312</f>
        <v>0</v>
      </c>
      <c r="H222" s="180">
        <f t="shared" ref="H222:H498" si="595">F222-G222</f>
        <v>289647.04000000004</v>
      </c>
      <c r="I222" s="180">
        <f>I223+I235+I243+I260+I267+I312</f>
        <v>0</v>
      </c>
      <c r="J222" s="180">
        <f t="shared" ref="J222:J498" si="596">F222-I222</f>
        <v>289647.04000000004</v>
      </c>
      <c r="K222" s="180">
        <f t="shared" ref="K222:AB222" si="597">K223+K235+K243+K260+K267+K312</f>
        <v>7200</v>
      </c>
      <c r="L222" s="180">
        <f t="shared" si="597"/>
        <v>17410</v>
      </c>
      <c r="M222" s="180">
        <f t="shared" si="597"/>
        <v>49100</v>
      </c>
      <c r="N222" s="180">
        <f t="shared" si="597"/>
        <v>0</v>
      </c>
      <c r="O222" s="180">
        <f t="shared" si="597"/>
        <v>73320</v>
      </c>
      <c r="P222" s="180">
        <f t="shared" si="597"/>
        <v>1200</v>
      </c>
      <c r="Q222" s="180">
        <f t="shared" si="597"/>
        <v>7500</v>
      </c>
      <c r="R222" s="180">
        <f t="shared" si="597"/>
        <v>0</v>
      </c>
      <c r="S222" s="180">
        <f t="shared" si="597"/>
        <v>0</v>
      </c>
      <c r="T222" s="180">
        <f t="shared" ref="T222" si="598">T223+T235+T243+T260+T267+T312</f>
        <v>0</v>
      </c>
      <c r="U222" s="180">
        <f t="shared" si="597"/>
        <v>133917.04</v>
      </c>
      <c r="V222" s="180">
        <f t="shared" si="597"/>
        <v>0</v>
      </c>
      <c r="W222" s="180">
        <f t="shared" si="597"/>
        <v>0</v>
      </c>
      <c r="X222" s="180">
        <f t="shared" si="597"/>
        <v>0</v>
      </c>
      <c r="Y222" s="180">
        <f t="shared" si="597"/>
        <v>0</v>
      </c>
      <c r="Z222" s="180">
        <f t="shared" si="597"/>
        <v>107000.04000000001</v>
      </c>
      <c r="AA222" s="180">
        <f t="shared" si="597"/>
        <v>46877</v>
      </c>
      <c r="AB222" s="180">
        <f t="shared" si="597"/>
        <v>10100</v>
      </c>
      <c r="AC222" s="180">
        <f t="shared" ref="AC222:AC498" si="599">Z222+AA222+AB222</f>
        <v>163977.04</v>
      </c>
      <c r="AD222" s="180">
        <f>AD223+AD235+AD243+AD260+AD267+AD312</f>
        <v>49880</v>
      </c>
      <c r="AE222" s="180">
        <f>AE223+AE235+AE243+AE260+AE267+AE312</f>
        <v>5750</v>
      </c>
      <c r="AF222" s="180">
        <f>AF223+AF235+AF243+AF260+AF267+AF312</f>
        <v>26750</v>
      </c>
      <c r="AG222" s="180">
        <f t="shared" ref="AG222:AG498" si="600">AD222+AE222+AF222</f>
        <v>82380</v>
      </c>
      <c r="AH222" s="180">
        <f>AH223+AH235+AH243+AH260+AH267+AH312</f>
        <v>2500</v>
      </c>
      <c r="AI222" s="180">
        <f>AI223+AI235+AI243+AI260+AI267+AI312</f>
        <v>7040</v>
      </c>
      <c r="AJ222" s="180">
        <f>AJ223+AJ235+AJ243+AJ260+AJ267+AJ312</f>
        <v>0</v>
      </c>
      <c r="AK222" s="180">
        <f t="shared" ref="AK222:AK498" si="601">AH222+AI222+AJ222</f>
        <v>9540</v>
      </c>
      <c r="AL222" s="180">
        <f>AL223+AL235+AL243+AL260+AL267+AL312</f>
        <v>33750</v>
      </c>
      <c r="AM222" s="180">
        <f>AM223+AM235+AM243+AM260+AM267+AM312</f>
        <v>0</v>
      </c>
      <c r="AN222" s="180">
        <f>AN223+AN235+AN243+AN260+AN267+AN312</f>
        <v>0</v>
      </c>
      <c r="AO222" s="180">
        <f t="shared" ref="AO222:AO498" si="602">AL222+AM222+AN222</f>
        <v>33750</v>
      </c>
      <c r="AP222" s="180">
        <f t="shared" ref="AP222:AP498" si="603">AC222+AG222+AK222+AO222</f>
        <v>289647.04000000004</v>
      </c>
    </row>
    <row r="223" spans="2:42">
      <c r="B223" s="190" t="s">
        <v>327</v>
      </c>
      <c r="C223" s="191" t="s">
        <v>205</v>
      </c>
      <c r="D223" s="192">
        <f>SUM(D224:D234)</f>
        <v>0</v>
      </c>
      <c r="E223" s="192">
        <f>SUM(E224:E234)</f>
        <v>97990</v>
      </c>
      <c r="F223" s="192">
        <f t="shared" si="594"/>
        <v>97990</v>
      </c>
      <c r="G223" s="192">
        <f>SUM(G224:G234)</f>
        <v>0</v>
      </c>
      <c r="H223" s="192">
        <f t="shared" si="595"/>
        <v>97990</v>
      </c>
      <c r="I223" s="192">
        <f>SUM(I224:I234)</f>
        <v>0</v>
      </c>
      <c r="J223" s="192">
        <f t="shared" si="596"/>
        <v>97990</v>
      </c>
      <c r="K223" s="192">
        <f t="shared" ref="K223:AB223" si="604">SUM(K224:K234)</f>
        <v>7200</v>
      </c>
      <c r="L223" s="192">
        <f t="shared" si="604"/>
        <v>4150</v>
      </c>
      <c r="M223" s="192">
        <f t="shared" si="604"/>
        <v>43100</v>
      </c>
      <c r="N223" s="192">
        <f t="shared" si="604"/>
        <v>0</v>
      </c>
      <c r="O223" s="192">
        <f t="shared" si="604"/>
        <v>34840</v>
      </c>
      <c r="P223" s="192">
        <f t="shared" si="604"/>
        <v>1200</v>
      </c>
      <c r="Q223" s="192">
        <f t="shared" si="604"/>
        <v>7500</v>
      </c>
      <c r="R223" s="192">
        <f t="shared" si="604"/>
        <v>0</v>
      </c>
      <c r="S223" s="192">
        <f t="shared" si="604"/>
        <v>0</v>
      </c>
      <c r="T223" s="192">
        <f t="shared" ref="T223" si="605">SUM(T224:T234)</f>
        <v>0</v>
      </c>
      <c r="U223" s="192">
        <f t="shared" si="604"/>
        <v>0</v>
      </c>
      <c r="V223" s="192">
        <f t="shared" si="604"/>
        <v>0</v>
      </c>
      <c r="W223" s="192">
        <f t="shared" si="604"/>
        <v>0</v>
      </c>
      <c r="X223" s="192">
        <f t="shared" si="604"/>
        <v>0</v>
      </c>
      <c r="Y223" s="192">
        <f t="shared" si="604"/>
        <v>0</v>
      </c>
      <c r="Z223" s="192">
        <f t="shared" si="604"/>
        <v>0</v>
      </c>
      <c r="AA223" s="192">
        <f t="shared" si="604"/>
        <v>13100</v>
      </c>
      <c r="AB223" s="192">
        <f t="shared" si="604"/>
        <v>6100</v>
      </c>
      <c r="AC223" s="192">
        <f t="shared" si="599"/>
        <v>19200</v>
      </c>
      <c r="AD223" s="192">
        <f>SUM(AD224:AD234)</f>
        <v>10040</v>
      </c>
      <c r="AE223" s="192">
        <f>SUM(AE224:AE234)</f>
        <v>5750</v>
      </c>
      <c r="AF223" s="192">
        <f>SUM(AF224:AF234)</f>
        <v>26750</v>
      </c>
      <c r="AG223" s="192">
        <f t="shared" si="600"/>
        <v>42540</v>
      </c>
      <c r="AH223" s="192">
        <f>SUM(AH224:AH234)</f>
        <v>2500</v>
      </c>
      <c r="AI223" s="192">
        <f>SUM(AI224:AI234)</f>
        <v>0</v>
      </c>
      <c r="AJ223" s="192">
        <f>SUM(AJ224:AJ234)</f>
        <v>0</v>
      </c>
      <c r="AK223" s="192">
        <f t="shared" si="601"/>
        <v>2500</v>
      </c>
      <c r="AL223" s="192">
        <f>SUM(AL224:AL234)</f>
        <v>33750</v>
      </c>
      <c r="AM223" s="192">
        <f>SUM(AM224:AM234)</f>
        <v>0</v>
      </c>
      <c r="AN223" s="192">
        <f>SUM(AN224:AN234)</f>
        <v>0</v>
      </c>
      <c r="AO223" s="192">
        <f t="shared" si="602"/>
        <v>33750</v>
      </c>
      <c r="AP223" s="192">
        <f t="shared" si="603"/>
        <v>97990</v>
      </c>
    </row>
    <row r="224" spans="2:42">
      <c r="B224" s="181" t="s">
        <v>328</v>
      </c>
      <c r="C224" s="182" t="s">
        <v>206</v>
      </c>
      <c r="D2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4" s="183">
        <f t="shared" si="594"/>
        <v>0</v>
      </c>
      <c r="G224" s="183"/>
      <c r="H224" s="183">
        <f t="shared" si="595"/>
        <v>0</v>
      </c>
      <c r="I224" s="183"/>
      <c r="J224" s="183">
        <f t="shared" si="596"/>
        <v>0</v>
      </c>
      <c r="K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4" s="183">
        <f t="shared" si="599"/>
        <v>0</v>
      </c>
      <c r="AD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4" s="183">
        <f t="shared" si="600"/>
        <v>0</v>
      </c>
      <c r="AH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4" s="183">
        <f t="shared" si="601"/>
        <v>0</v>
      </c>
      <c r="AL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4" s="183">
        <f t="shared" si="602"/>
        <v>0</v>
      </c>
      <c r="AP224" s="183">
        <f t="shared" si="603"/>
        <v>0</v>
      </c>
    </row>
    <row r="225" spans="2:42">
      <c r="B225" s="181" t="s">
        <v>813</v>
      </c>
      <c r="C225" s="182" t="s">
        <v>814</v>
      </c>
      <c r="D2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97990</v>
      </c>
      <c r="F225" s="183">
        <f t="shared" si="594"/>
        <v>97990</v>
      </c>
      <c r="G225" s="183"/>
      <c r="H225" s="183">
        <f t="shared" si="595"/>
        <v>97990</v>
      </c>
      <c r="I225" s="183"/>
      <c r="J225" s="183">
        <f t="shared" si="596"/>
        <v>97990</v>
      </c>
      <c r="K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7200</v>
      </c>
      <c r="L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4150</v>
      </c>
      <c r="M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43100</v>
      </c>
      <c r="N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34840</v>
      </c>
      <c r="P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1200</v>
      </c>
      <c r="Q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7500</v>
      </c>
      <c r="R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13100</v>
      </c>
      <c r="AB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6100</v>
      </c>
      <c r="AC225" s="183">
        <f t="shared" si="599"/>
        <v>19200</v>
      </c>
      <c r="AD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10040</v>
      </c>
      <c r="AE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5750</v>
      </c>
      <c r="AF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26750</v>
      </c>
      <c r="AG225" s="183">
        <f t="shared" si="600"/>
        <v>42540</v>
      </c>
      <c r="AH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2500</v>
      </c>
      <c r="AI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5" s="183">
        <f t="shared" si="601"/>
        <v>2500</v>
      </c>
      <c r="AL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33750</v>
      </c>
      <c r="AM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5" s="183">
        <f t="shared" si="602"/>
        <v>33750</v>
      </c>
      <c r="AP225" s="183">
        <f t="shared" si="603"/>
        <v>97990</v>
      </c>
    </row>
    <row r="226" spans="2:42">
      <c r="B226" s="181" t="s">
        <v>815</v>
      </c>
      <c r="C226" s="182" t="s">
        <v>816</v>
      </c>
      <c r="D2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6" s="183">
        <f t="shared" si="594"/>
        <v>0</v>
      </c>
      <c r="G226" s="183"/>
      <c r="H226" s="183">
        <f t="shared" si="595"/>
        <v>0</v>
      </c>
      <c r="I226" s="183"/>
      <c r="J226" s="183">
        <f t="shared" si="596"/>
        <v>0</v>
      </c>
      <c r="K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6" s="183">
        <f t="shared" si="599"/>
        <v>0</v>
      </c>
      <c r="AD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6" s="183">
        <f t="shared" si="600"/>
        <v>0</v>
      </c>
      <c r="AH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6" s="183">
        <f t="shared" si="601"/>
        <v>0</v>
      </c>
      <c r="AL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6" s="183">
        <f t="shared" si="602"/>
        <v>0</v>
      </c>
      <c r="AP226" s="183">
        <f t="shared" si="603"/>
        <v>0</v>
      </c>
    </row>
    <row r="227" spans="2:42">
      <c r="B227" s="181" t="s">
        <v>817</v>
      </c>
      <c r="C227" s="182" t="s">
        <v>818</v>
      </c>
      <c r="D2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7" s="183">
        <f t="shared" ref="F227:F229" si="606">D227+E227</f>
        <v>0</v>
      </c>
      <c r="G227" s="183"/>
      <c r="H227" s="183">
        <f t="shared" ref="H227:H229" si="607">F227-G227</f>
        <v>0</v>
      </c>
      <c r="I227" s="183"/>
      <c r="J227" s="183">
        <f t="shared" ref="J227:J229" si="608">F227-I227</f>
        <v>0</v>
      </c>
      <c r="K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7" s="183">
        <f t="shared" ref="AC227:AC229" si="609">Z227+AA227+AB227</f>
        <v>0</v>
      </c>
      <c r="AD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7" s="183">
        <f t="shared" ref="AG227:AG229" si="610">AD227+AE227+AF227</f>
        <v>0</v>
      </c>
      <c r="AH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7" s="183">
        <f t="shared" ref="AK227:AK229" si="611">AH227+AI227+AJ227</f>
        <v>0</v>
      </c>
      <c r="AL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7" s="183">
        <f t="shared" ref="AO227:AO229" si="612">AL227+AM227+AN227</f>
        <v>0</v>
      </c>
      <c r="AP227" s="183">
        <f t="shared" ref="AP227:AP229" si="613">AC227+AG227+AK227+AO227</f>
        <v>0</v>
      </c>
    </row>
    <row r="228" spans="2:42">
      <c r="B228" s="181" t="s">
        <v>819</v>
      </c>
      <c r="C228" s="182" t="s">
        <v>820</v>
      </c>
      <c r="D2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8" s="183">
        <f t="shared" si="606"/>
        <v>0</v>
      </c>
      <c r="G228" s="183"/>
      <c r="H228" s="183">
        <f t="shared" si="607"/>
        <v>0</v>
      </c>
      <c r="I228" s="183"/>
      <c r="J228" s="183">
        <f t="shared" si="608"/>
        <v>0</v>
      </c>
      <c r="K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8" s="183">
        <f t="shared" si="609"/>
        <v>0</v>
      </c>
      <c r="AD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8" s="183">
        <f t="shared" si="610"/>
        <v>0</v>
      </c>
      <c r="AH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8" s="183">
        <f t="shared" si="611"/>
        <v>0</v>
      </c>
      <c r="AL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8" s="183">
        <f t="shared" si="612"/>
        <v>0</v>
      </c>
      <c r="AP228" s="183">
        <f t="shared" si="613"/>
        <v>0</v>
      </c>
    </row>
    <row r="229" spans="2:42">
      <c r="B229" s="181" t="s">
        <v>329</v>
      </c>
      <c r="C229" s="182" t="s">
        <v>821</v>
      </c>
      <c r="D2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9" s="183">
        <f t="shared" si="606"/>
        <v>0</v>
      </c>
      <c r="G229" s="183"/>
      <c r="H229" s="183">
        <f t="shared" si="607"/>
        <v>0</v>
      </c>
      <c r="I229" s="183"/>
      <c r="J229" s="183">
        <f t="shared" si="608"/>
        <v>0</v>
      </c>
      <c r="K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9" s="183">
        <f t="shared" si="609"/>
        <v>0</v>
      </c>
      <c r="AD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9" s="183">
        <f t="shared" si="610"/>
        <v>0</v>
      </c>
      <c r="AH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9" s="183">
        <f t="shared" si="611"/>
        <v>0</v>
      </c>
      <c r="AL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9" s="183">
        <f t="shared" si="612"/>
        <v>0</v>
      </c>
      <c r="AP229" s="183">
        <f t="shared" si="613"/>
        <v>0</v>
      </c>
    </row>
    <row r="230" spans="2:42">
      <c r="B230" s="181" t="s">
        <v>822</v>
      </c>
      <c r="C230" s="182" t="s">
        <v>823</v>
      </c>
      <c r="D2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0" s="183">
        <f>D230+E230</f>
        <v>0</v>
      </c>
      <c r="G230" s="183"/>
      <c r="H230" s="183">
        <f>F230-G230</f>
        <v>0</v>
      </c>
      <c r="I230" s="183"/>
      <c r="J230" s="183">
        <f>F230-I230</f>
        <v>0</v>
      </c>
      <c r="K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0" s="183">
        <f>Z230+AA230+AB230</f>
        <v>0</v>
      </c>
      <c r="AD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0" s="183">
        <f>AD230+AE230+AF230</f>
        <v>0</v>
      </c>
      <c r="AH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0" s="183">
        <f>AH230+AI230+AJ230</f>
        <v>0</v>
      </c>
      <c r="AL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0" s="183">
        <f>AL230+AM230+AN230</f>
        <v>0</v>
      </c>
      <c r="AP230" s="183">
        <f>AC230+AG230+AK230+AO230</f>
        <v>0</v>
      </c>
    </row>
    <row r="231" spans="2:42">
      <c r="B231" s="181" t="s">
        <v>346</v>
      </c>
      <c r="C231" s="182" t="s">
        <v>217</v>
      </c>
      <c r="D2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1" s="183">
        <f>D231+E231</f>
        <v>0</v>
      </c>
      <c r="G231" s="183"/>
      <c r="H231" s="183">
        <f>F231-G231</f>
        <v>0</v>
      </c>
      <c r="I231" s="183"/>
      <c r="J231" s="183">
        <f>F231-I231</f>
        <v>0</v>
      </c>
      <c r="K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1" s="183">
        <f>Z231+AA231+AB231</f>
        <v>0</v>
      </c>
      <c r="AD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1" s="183">
        <f>AD231+AE231+AF231</f>
        <v>0</v>
      </c>
      <c r="AH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1" s="183">
        <f>AH231+AI231+AJ231</f>
        <v>0</v>
      </c>
      <c r="AL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1" s="183">
        <f>AL231+AM231+AN231</f>
        <v>0</v>
      </c>
      <c r="AP231" s="183">
        <f>AC231+AG231+AK231+AO231</f>
        <v>0</v>
      </c>
    </row>
    <row r="232" spans="2:42">
      <c r="B232" s="181" t="s">
        <v>860</v>
      </c>
      <c r="C232" s="182" t="s">
        <v>861</v>
      </c>
      <c r="D2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2" s="183">
        <f t="shared" ref="F232" si="614">D232+E232</f>
        <v>0</v>
      </c>
      <c r="G232" s="183"/>
      <c r="H232" s="183">
        <f t="shared" ref="H232" si="615">F232-G232</f>
        <v>0</v>
      </c>
      <c r="I232" s="183"/>
      <c r="J232" s="183">
        <f t="shared" ref="J232" si="616">F232-I232</f>
        <v>0</v>
      </c>
      <c r="K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2" s="183">
        <f t="shared" ref="AC232" si="617">Z232+AA232+AB232</f>
        <v>0</v>
      </c>
      <c r="AD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2" s="183">
        <f t="shared" ref="AG232" si="618">AD232+AE232+AF232</f>
        <v>0</v>
      </c>
      <c r="AH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2" s="183">
        <f t="shared" ref="AK232" si="619">AH232+AI232+AJ232</f>
        <v>0</v>
      </c>
      <c r="AL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2" s="183">
        <f t="shared" ref="AO232" si="620">AL232+AM232+AN232</f>
        <v>0</v>
      </c>
      <c r="AP232" s="183">
        <f t="shared" ref="AP232" si="621">AC232+AG232+AK232+AO232</f>
        <v>0</v>
      </c>
    </row>
    <row r="233" spans="2:42">
      <c r="B233" s="181" t="s">
        <v>862</v>
      </c>
      <c r="C233" s="182" t="s">
        <v>863</v>
      </c>
      <c r="D2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3" s="183">
        <f t="shared" ref="F233" si="622">D233+E233</f>
        <v>0</v>
      </c>
      <c r="G233" s="183"/>
      <c r="H233" s="183">
        <f t="shared" ref="H233" si="623">F233-G233</f>
        <v>0</v>
      </c>
      <c r="I233" s="183"/>
      <c r="J233" s="183">
        <f t="shared" ref="J233" si="624">F233-I233</f>
        <v>0</v>
      </c>
      <c r="K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3" s="183">
        <f t="shared" ref="AC233" si="625">Z233+AA233+AB233</f>
        <v>0</v>
      </c>
      <c r="AD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3" s="183">
        <f t="shared" ref="AG233" si="626">AD233+AE233+AF233</f>
        <v>0</v>
      </c>
      <c r="AH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3" s="183">
        <f t="shared" ref="AK233" si="627">AH233+AI233+AJ233</f>
        <v>0</v>
      </c>
      <c r="AL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3" s="183">
        <f t="shared" ref="AO233" si="628">AL233+AM233+AN233</f>
        <v>0</v>
      </c>
      <c r="AP233" s="183">
        <f t="shared" ref="AP233" si="629">AC233+AG233+AK233+AO233</f>
        <v>0</v>
      </c>
    </row>
    <row r="234" spans="2:42">
      <c r="B234" s="181" t="s">
        <v>864</v>
      </c>
      <c r="C234" s="182" t="s">
        <v>865</v>
      </c>
      <c r="D2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4" s="183">
        <f>D234+E234</f>
        <v>0</v>
      </c>
      <c r="G234" s="183"/>
      <c r="H234" s="183">
        <f>F234-G234</f>
        <v>0</v>
      </c>
      <c r="I234" s="183"/>
      <c r="J234" s="183">
        <f>F234-I234</f>
        <v>0</v>
      </c>
      <c r="K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4" s="183">
        <f>Z234+AA234+AB234</f>
        <v>0</v>
      </c>
      <c r="AD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4" s="183">
        <f>AD234+AE234+AF234</f>
        <v>0</v>
      </c>
      <c r="AH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4" s="183">
        <f>AH234+AI234+AJ234</f>
        <v>0</v>
      </c>
      <c r="AL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4" s="183">
        <f>AL234+AM234+AN234</f>
        <v>0</v>
      </c>
      <c r="AP234" s="183">
        <f>AC234+AG234+AK234+AO234</f>
        <v>0</v>
      </c>
    </row>
    <row r="235" spans="2:42">
      <c r="B235" s="190" t="s">
        <v>330</v>
      </c>
      <c r="C235" s="191" t="s">
        <v>207</v>
      </c>
      <c r="D235" s="192">
        <f>SUM(D236:D242)</f>
        <v>0</v>
      </c>
      <c r="E235" s="192">
        <f>SUM(E236:E242)</f>
        <v>0</v>
      </c>
      <c r="F235" s="192">
        <f t="shared" si="594"/>
        <v>0</v>
      </c>
      <c r="G235" s="192">
        <f>SUM(G236:G242)</f>
        <v>0</v>
      </c>
      <c r="H235" s="192">
        <f t="shared" si="595"/>
        <v>0</v>
      </c>
      <c r="I235" s="192">
        <f>SUM(I236:I242)</f>
        <v>0</v>
      </c>
      <c r="J235" s="192">
        <f t="shared" si="596"/>
        <v>0</v>
      </c>
      <c r="K235" s="192">
        <f t="shared" ref="K235:AB235" si="630">SUM(K236:K242)</f>
        <v>0</v>
      </c>
      <c r="L235" s="192">
        <f t="shared" si="630"/>
        <v>0</v>
      </c>
      <c r="M235" s="192">
        <f t="shared" si="630"/>
        <v>0</v>
      </c>
      <c r="N235" s="192">
        <f t="shared" si="630"/>
        <v>0</v>
      </c>
      <c r="O235" s="192">
        <f t="shared" si="630"/>
        <v>0</v>
      </c>
      <c r="P235" s="192">
        <f t="shared" ref="P235:Q235" si="631">SUM(P236:P242)</f>
        <v>0</v>
      </c>
      <c r="Q235" s="192">
        <f t="shared" si="631"/>
        <v>0</v>
      </c>
      <c r="R235" s="192">
        <f t="shared" si="630"/>
        <v>0</v>
      </c>
      <c r="S235" s="192">
        <f t="shared" si="630"/>
        <v>0</v>
      </c>
      <c r="T235" s="192">
        <f t="shared" ref="T235" si="632">SUM(T236:T242)</f>
        <v>0</v>
      </c>
      <c r="U235" s="192">
        <f t="shared" si="630"/>
        <v>0</v>
      </c>
      <c r="V235" s="192">
        <f t="shared" si="630"/>
        <v>0</v>
      </c>
      <c r="W235" s="192">
        <f t="shared" ref="W235" si="633">SUM(W236:W242)</f>
        <v>0</v>
      </c>
      <c r="X235" s="192">
        <f t="shared" si="630"/>
        <v>0</v>
      </c>
      <c r="Y235" s="192">
        <f t="shared" si="630"/>
        <v>0</v>
      </c>
      <c r="Z235" s="192">
        <f t="shared" si="630"/>
        <v>0</v>
      </c>
      <c r="AA235" s="192">
        <f t="shared" si="630"/>
        <v>0</v>
      </c>
      <c r="AB235" s="192">
        <f t="shared" si="630"/>
        <v>0</v>
      </c>
      <c r="AC235" s="192">
        <f t="shared" si="599"/>
        <v>0</v>
      </c>
      <c r="AD235" s="192">
        <f>SUM(AD236:AD242)</f>
        <v>0</v>
      </c>
      <c r="AE235" s="192">
        <f>SUM(AE236:AE242)</f>
        <v>0</v>
      </c>
      <c r="AF235" s="192">
        <f>SUM(AF236:AF242)</f>
        <v>0</v>
      </c>
      <c r="AG235" s="192">
        <f t="shared" si="600"/>
        <v>0</v>
      </c>
      <c r="AH235" s="192">
        <f>SUM(AH236:AH242)</f>
        <v>0</v>
      </c>
      <c r="AI235" s="192">
        <f>SUM(AI236:AI242)</f>
        <v>0</v>
      </c>
      <c r="AJ235" s="192">
        <f>SUM(AJ236:AJ242)</f>
        <v>0</v>
      </c>
      <c r="AK235" s="192">
        <f t="shared" si="601"/>
        <v>0</v>
      </c>
      <c r="AL235" s="192">
        <f>SUM(AL236:AL242)</f>
        <v>0</v>
      </c>
      <c r="AM235" s="192">
        <f>SUM(AM236:AM242)</f>
        <v>0</v>
      </c>
      <c r="AN235" s="192">
        <f>SUM(AN236:AN242)</f>
        <v>0</v>
      </c>
      <c r="AO235" s="192">
        <f t="shared" si="602"/>
        <v>0</v>
      </c>
      <c r="AP235" s="192">
        <f t="shared" si="603"/>
        <v>0</v>
      </c>
    </row>
    <row r="236" spans="2:42">
      <c r="B236" s="181" t="s">
        <v>824</v>
      </c>
      <c r="C236" s="182" t="s">
        <v>825</v>
      </c>
      <c r="D2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6" s="183">
        <f t="shared" ref="F236:F239" si="634">D236+E236</f>
        <v>0</v>
      </c>
      <c r="G236" s="183"/>
      <c r="H236" s="183">
        <f t="shared" ref="H236:H239" si="635">F236-G236</f>
        <v>0</v>
      </c>
      <c r="I236" s="183"/>
      <c r="J236" s="183">
        <f t="shared" ref="J236:J239" si="636">F236-I236</f>
        <v>0</v>
      </c>
      <c r="K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6" s="183">
        <f t="shared" ref="AC236:AC239" si="637">Z236+AA236+AB236</f>
        <v>0</v>
      </c>
      <c r="AD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6" s="183">
        <f t="shared" ref="AG236:AG239" si="638">AD236+AE236+AF236</f>
        <v>0</v>
      </c>
      <c r="AH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6" s="183">
        <f t="shared" ref="AK236:AK239" si="639">AH236+AI236+AJ236</f>
        <v>0</v>
      </c>
      <c r="AL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6" s="183">
        <f t="shared" ref="AO236:AO239" si="640">AL236+AM236+AN236</f>
        <v>0</v>
      </c>
      <c r="AP236" s="183">
        <f t="shared" ref="AP236:AP239" si="641">AC236+AG236+AK236+AO236</f>
        <v>0</v>
      </c>
    </row>
    <row r="237" spans="2:42">
      <c r="B237" s="181" t="s">
        <v>826</v>
      </c>
      <c r="C237" s="182" t="s">
        <v>827</v>
      </c>
      <c r="D2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7" s="183">
        <f t="shared" si="634"/>
        <v>0</v>
      </c>
      <c r="G237" s="183"/>
      <c r="H237" s="183">
        <f t="shared" si="635"/>
        <v>0</v>
      </c>
      <c r="I237" s="183"/>
      <c r="J237" s="183">
        <f t="shared" si="636"/>
        <v>0</v>
      </c>
      <c r="K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7" s="183">
        <f t="shared" si="637"/>
        <v>0</v>
      </c>
      <c r="AD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7" s="183">
        <f t="shared" si="638"/>
        <v>0</v>
      </c>
      <c r="AH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7" s="183">
        <f t="shared" si="639"/>
        <v>0</v>
      </c>
      <c r="AL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7" s="183">
        <f t="shared" si="640"/>
        <v>0</v>
      </c>
      <c r="AP237" s="183">
        <f t="shared" si="641"/>
        <v>0</v>
      </c>
    </row>
    <row r="238" spans="2:42">
      <c r="B238" s="181" t="s">
        <v>331</v>
      </c>
      <c r="C238" s="182" t="s">
        <v>828</v>
      </c>
      <c r="D2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8" s="183">
        <f t="shared" si="634"/>
        <v>0</v>
      </c>
      <c r="G238" s="183"/>
      <c r="H238" s="183">
        <f t="shared" si="635"/>
        <v>0</v>
      </c>
      <c r="I238" s="183"/>
      <c r="J238" s="183">
        <f t="shared" si="636"/>
        <v>0</v>
      </c>
      <c r="K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8" s="183">
        <f t="shared" si="637"/>
        <v>0</v>
      </c>
      <c r="AD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8" s="183">
        <f t="shared" si="638"/>
        <v>0</v>
      </c>
      <c r="AH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8" s="183">
        <f t="shared" si="639"/>
        <v>0</v>
      </c>
      <c r="AL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8" s="183">
        <f t="shared" si="640"/>
        <v>0</v>
      </c>
      <c r="AP238" s="183">
        <f t="shared" si="641"/>
        <v>0</v>
      </c>
    </row>
    <row r="239" spans="2:42">
      <c r="B239" s="181" t="s">
        <v>829</v>
      </c>
      <c r="C239" s="182" t="s">
        <v>830</v>
      </c>
      <c r="D2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9" s="183">
        <f t="shared" si="634"/>
        <v>0</v>
      </c>
      <c r="G239" s="183"/>
      <c r="H239" s="183">
        <f t="shared" si="635"/>
        <v>0</v>
      </c>
      <c r="I239" s="183"/>
      <c r="J239" s="183">
        <f t="shared" si="636"/>
        <v>0</v>
      </c>
      <c r="K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9" s="183">
        <f t="shared" si="637"/>
        <v>0</v>
      </c>
      <c r="AD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9" s="183">
        <f t="shared" si="638"/>
        <v>0</v>
      </c>
      <c r="AH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9" s="183">
        <f t="shared" si="639"/>
        <v>0</v>
      </c>
      <c r="AL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9" s="183">
        <f t="shared" si="640"/>
        <v>0</v>
      </c>
      <c r="AP239" s="183">
        <f t="shared" si="641"/>
        <v>0</v>
      </c>
    </row>
    <row r="240" spans="2:42">
      <c r="B240" s="181" t="s">
        <v>831</v>
      </c>
      <c r="C240" s="182" t="s">
        <v>828</v>
      </c>
      <c r="D2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0" s="183">
        <f t="shared" si="594"/>
        <v>0</v>
      </c>
      <c r="G240" s="183"/>
      <c r="H240" s="183">
        <f t="shared" si="595"/>
        <v>0</v>
      </c>
      <c r="I240" s="183"/>
      <c r="J240" s="183">
        <f t="shared" si="596"/>
        <v>0</v>
      </c>
      <c r="K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0" s="183">
        <f t="shared" si="599"/>
        <v>0</v>
      </c>
      <c r="AD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0" s="183">
        <f t="shared" si="600"/>
        <v>0</v>
      </c>
      <c r="AH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0" s="183">
        <f t="shared" si="601"/>
        <v>0</v>
      </c>
      <c r="AL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0" s="183">
        <f t="shared" si="602"/>
        <v>0</v>
      </c>
      <c r="AP240" s="183">
        <f t="shared" si="603"/>
        <v>0</v>
      </c>
    </row>
    <row r="241" spans="2:42">
      <c r="B241" s="181" t="s">
        <v>832</v>
      </c>
      <c r="C241" s="182" t="s">
        <v>833</v>
      </c>
      <c r="D2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1" s="183">
        <f t="shared" ref="F241" si="642">D241+E241</f>
        <v>0</v>
      </c>
      <c r="G241" s="183"/>
      <c r="H241" s="183">
        <f t="shared" ref="H241" si="643">F241-G241</f>
        <v>0</v>
      </c>
      <c r="I241" s="183"/>
      <c r="J241" s="183">
        <f t="shared" ref="J241" si="644">F241-I241</f>
        <v>0</v>
      </c>
      <c r="K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1" s="183">
        <f t="shared" ref="AC241" si="645">Z241+AA241+AB241</f>
        <v>0</v>
      </c>
      <c r="AD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1" s="183">
        <f t="shared" ref="AG241" si="646">AD241+AE241+AF241</f>
        <v>0</v>
      </c>
      <c r="AH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1" s="183">
        <f t="shared" ref="AK241" si="647">AH241+AI241+AJ241</f>
        <v>0</v>
      </c>
      <c r="AL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1" s="183">
        <f t="shared" ref="AO241" si="648">AL241+AM241+AN241</f>
        <v>0</v>
      </c>
      <c r="AP241" s="183">
        <f t="shared" ref="AP241" si="649">AC241+AG241+AK241+AO241</f>
        <v>0</v>
      </c>
    </row>
    <row r="242" spans="2:42">
      <c r="B242" s="181" t="s">
        <v>834</v>
      </c>
      <c r="C242" s="182" t="s">
        <v>835</v>
      </c>
      <c r="D2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2" s="183">
        <f t="shared" ref="F242" si="650">D242+E242</f>
        <v>0</v>
      </c>
      <c r="G242" s="183"/>
      <c r="H242" s="183">
        <f t="shared" ref="H242" si="651">F242-G242</f>
        <v>0</v>
      </c>
      <c r="I242" s="183"/>
      <c r="J242" s="183">
        <f t="shared" ref="J242" si="652">F242-I242</f>
        <v>0</v>
      </c>
      <c r="K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2" s="183">
        <f t="shared" ref="AC242" si="653">Z242+AA242+AB242</f>
        <v>0</v>
      </c>
      <c r="AD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2" s="183">
        <f t="shared" ref="AG242" si="654">AD242+AE242+AF242</f>
        <v>0</v>
      </c>
      <c r="AH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2" s="183">
        <f t="shared" ref="AK242" si="655">AH242+AI242+AJ242</f>
        <v>0</v>
      </c>
      <c r="AL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2" s="183">
        <f t="shared" ref="AO242" si="656">AL242+AM242+AN242</f>
        <v>0</v>
      </c>
      <c r="AP242" s="183">
        <f t="shared" ref="AP242" si="657">AC242+AG242+AK242+AO242</f>
        <v>0</v>
      </c>
    </row>
    <row r="243" spans="2:42">
      <c r="B243" s="190" t="s">
        <v>332</v>
      </c>
      <c r="C243" s="191" t="s">
        <v>208</v>
      </c>
      <c r="D243" s="192">
        <f>SUM(D244:D259)</f>
        <v>0</v>
      </c>
      <c r="E243" s="192">
        <f>SUM(E244:E259)</f>
        <v>2160</v>
      </c>
      <c r="F243" s="192">
        <f t="shared" si="594"/>
        <v>2160</v>
      </c>
      <c r="G243" s="192">
        <f>SUM(G244:G259)</f>
        <v>0</v>
      </c>
      <c r="H243" s="192">
        <f t="shared" si="595"/>
        <v>2160</v>
      </c>
      <c r="I243" s="192">
        <f>SUM(I244:I259)</f>
        <v>0</v>
      </c>
      <c r="J243" s="192">
        <f t="shared" si="596"/>
        <v>2160</v>
      </c>
      <c r="K243" s="192">
        <f t="shared" ref="K243:AB243" si="658">SUM(K244:K259)</f>
        <v>0</v>
      </c>
      <c r="L243" s="192">
        <f t="shared" si="658"/>
        <v>1560</v>
      </c>
      <c r="M243" s="192">
        <f t="shared" si="658"/>
        <v>0</v>
      </c>
      <c r="N243" s="192">
        <f t="shared" si="658"/>
        <v>0</v>
      </c>
      <c r="O243" s="192">
        <f t="shared" si="658"/>
        <v>600</v>
      </c>
      <c r="P243" s="192">
        <f t="shared" ref="P243:Q243" si="659">SUM(P244:P259)</f>
        <v>0</v>
      </c>
      <c r="Q243" s="192">
        <f t="shared" si="659"/>
        <v>0</v>
      </c>
      <c r="R243" s="192">
        <f t="shared" si="658"/>
        <v>0</v>
      </c>
      <c r="S243" s="192">
        <f t="shared" si="658"/>
        <v>0</v>
      </c>
      <c r="T243" s="192">
        <f t="shared" ref="T243" si="660">SUM(T244:T259)</f>
        <v>0</v>
      </c>
      <c r="U243" s="192">
        <f t="shared" si="658"/>
        <v>0</v>
      </c>
      <c r="V243" s="192">
        <f t="shared" si="658"/>
        <v>0</v>
      </c>
      <c r="W243" s="192">
        <f t="shared" ref="W243" si="661">SUM(W244:W259)</f>
        <v>0</v>
      </c>
      <c r="X243" s="192">
        <f t="shared" si="658"/>
        <v>0</v>
      </c>
      <c r="Y243" s="192">
        <f t="shared" si="658"/>
        <v>0</v>
      </c>
      <c r="Z243" s="192">
        <f t="shared" si="658"/>
        <v>0</v>
      </c>
      <c r="AA243" s="192">
        <f t="shared" si="658"/>
        <v>1020</v>
      </c>
      <c r="AB243" s="192">
        <f t="shared" si="658"/>
        <v>0</v>
      </c>
      <c r="AC243" s="192">
        <f t="shared" si="599"/>
        <v>1020</v>
      </c>
      <c r="AD243" s="192">
        <f>SUM(AD244:AD259)</f>
        <v>1140</v>
      </c>
      <c r="AE243" s="192">
        <f>SUM(AE244:AE259)</f>
        <v>0</v>
      </c>
      <c r="AF243" s="192">
        <f>SUM(AF244:AF259)</f>
        <v>0</v>
      </c>
      <c r="AG243" s="192">
        <f t="shared" si="600"/>
        <v>1140</v>
      </c>
      <c r="AH243" s="192">
        <f>SUM(AH244:AH259)</f>
        <v>0</v>
      </c>
      <c r="AI243" s="192">
        <f>SUM(AI244:AI259)</f>
        <v>0</v>
      </c>
      <c r="AJ243" s="192">
        <f>SUM(AJ244:AJ259)</f>
        <v>0</v>
      </c>
      <c r="AK243" s="192">
        <f t="shared" si="601"/>
        <v>0</v>
      </c>
      <c r="AL243" s="192">
        <f>SUM(AL244:AL259)</f>
        <v>0</v>
      </c>
      <c r="AM243" s="192">
        <f>SUM(AM244:AM259)</f>
        <v>0</v>
      </c>
      <c r="AN243" s="192">
        <f>SUM(AN244:AN259)</f>
        <v>0</v>
      </c>
      <c r="AO243" s="192">
        <f t="shared" si="602"/>
        <v>0</v>
      </c>
      <c r="AP243" s="192">
        <f t="shared" si="603"/>
        <v>2160</v>
      </c>
    </row>
    <row r="244" spans="2:42">
      <c r="B244" s="181" t="s">
        <v>836</v>
      </c>
      <c r="C244" s="182" t="s">
        <v>837</v>
      </c>
      <c r="D2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4" s="183">
        <f t="shared" si="594"/>
        <v>0</v>
      </c>
      <c r="G244" s="183"/>
      <c r="H244" s="183">
        <f t="shared" si="595"/>
        <v>0</v>
      </c>
      <c r="I244" s="183"/>
      <c r="J244" s="183">
        <f t="shared" si="596"/>
        <v>0</v>
      </c>
      <c r="K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4" s="183">
        <f t="shared" si="599"/>
        <v>0</v>
      </c>
      <c r="AD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4" s="183">
        <f t="shared" si="600"/>
        <v>0</v>
      </c>
      <c r="AH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4" s="183">
        <f t="shared" si="601"/>
        <v>0</v>
      </c>
      <c r="AL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4" s="183">
        <f t="shared" si="602"/>
        <v>0</v>
      </c>
      <c r="AP244" s="183">
        <f t="shared" si="603"/>
        <v>0</v>
      </c>
    </row>
    <row r="245" spans="2:42">
      <c r="B245" s="181" t="s">
        <v>838</v>
      </c>
      <c r="C245" s="182" t="s">
        <v>839</v>
      </c>
      <c r="D2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5" s="183">
        <f t="shared" ref="F245:F253" si="662">D245+E245</f>
        <v>0</v>
      </c>
      <c r="G245" s="183"/>
      <c r="H245" s="183">
        <f t="shared" ref="H245:H253" si="663">F245-G245</f>
        <v>0</v>
      </c>
      <c r="I245" s="183"/>
      <c r="J245" s="183">
        <f t="shared" ref="J245:J253" si="664">F245-I245</f>
        <v>0</v>
      </c>
      <c r="K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5" s="183">
        <f t="shared" ref="AC245:AC253" si="665">Z245+AA245+AB245</f>
        <v>0</v>
      </c>
      <c r="AD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5" s="183">
        <f t="shared" ref="AG245:AG253" si="666">AD245+AE245+AF245</f>
        <v>0</v>
      </c>
      <c r="AH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5" s="183">
        <f t="shared" ref="AK245:AK253" si="667">AH245+AI245+AJ245</f>
        <v>0</v>
      </c>
      <c r="AL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5" s="183">
        <f t="shared" ref="AO245:AO253" si="668">AL245+AM245+AN245</f>
        <v>0</v>
      </c>
      <c r="AP245" s="183">
        <f t="shared" ref="AP245:AP253" si="669">AC245+AG245+AK245+AO245</f>
        <v>0</v>
      </c>
    </row>
    <row r="246" spans="2:42">
      <c r="B246" s="181" t="s">
        <v>840</v>
      </c>
      <c r="C246" s="182" t="s">
        <v>841</v>
      </c>
      <c r="D2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6" s="183">
        <f t="shared" si="662"/>
        <v>0</v>
      </c>
      <c r="G246" s="183"/>
      <c r="H246" s="183">
        <f t="shared" si="663"/>
        <v>0</v>
      </c>
      <c r="I246" s="183"/>
      <c r="J246" s="183">
        <f t="shared" si="664"/>
        <v>0</v>
      </c>
      <c r="K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6" s="183">
        <f t="shared" si="665"/>
        <v>0</v>
      </c>
      <c r="AD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6" s="183">
        <f t="shared" si="666"/>
        <v>0</v>
      </c>
      <c r="AH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6" s="183">
        <f t="shared" si="667"/>
        <v>0</v>
      </c>
      <c r="AL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6" s="183">
        <f t="shared" si="668"/>
        <v>0</v>
      </c>
      <c r="AP246" s="183">
        <f t="shared" si="669"/>
        <v>0</v>
      </c>
    </row>
    <row r="247" spans="2:42">
      <c r="B247" s="181" t="s">
        <v>333</v>
      </c>
      <c r="C247" s="182" t="s">
        <v>209</v>
      </c>
      <c r="D2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7" s="183">
        <f t="shared" si="662"/>
        <v>0</v>
      </c>
      <c r="G247" s="183"/>
      <c r="H247" s="183">
        <f t="shared" si="663"/>
        <v>0</v>
      </c>
      <c r="I247" s="183"/>
      <c r="J247" s="183">
        <f t="shared" si="664"/>
        <v>0</v>
      </c>
      <c r="K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7" s="183">
        <f t="shared" si="665"/>
        <v>0</v>
      </c>
      <c r="AD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7" s="183">
        <f t="shared" si="666"/>
        <v>0</v>
      </c>
      <c r="AH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7" s="183">
        <f t="shared" si="667"/>
        <v>0</v>
      </c>
      <c r="AL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7" s="183">
        <f t="shared" si="668"/>
        <v>0</v>
      </c>
      <c r="AP247" s="183">
        <f t="shared" si="669"/>
        <v>0</v>
      </c>
    </row>
    <row r="248" spans="2:42">
      <c r="B248" s="181" t="s">
        <v>842</v>
      </c>
      <c r="C248" s="182" t="s">
        <v>843</v>
      </c>
      <c r="D2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2160</v>
      </c>
      <c r="F248" s="183">
        <f t="shared" si="662"/>
        <v>2160</v>
      </c>
      <c r="G248" s="183"/>
      <c r="H248" s="183">
        <f t="shared" si="663"/>
        <v>2160</v>
      </c>
      <c r="I248" s="183"/>
      <c r="J248" s="183">
        <f t="shared" si="664"/>
        <v>2160</v>
      </c>
      <c r="K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1560</v>
      </c>
      <c r="M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</v>
      </c>
      <c r="P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1020</v>
      </c>
      <c r="AB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8" s="183">
        <f t="shared" si="665"/>
        <v>1020</v>
      </c>
      <c r="AD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1140</v>
      </c>
      <c r="AE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8" s="183">
        <f t="shared" si="666"/>
        <v>1140</v>
      </c>
      <c r="AH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8" s="183">
        <f t="shared" si="667"/>
        <v>0</v>
      </c>
      <c r="AL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8" s="183">
        <f t="shared" si="668"/>
        <v>0</v>
      </c>
      <c r="AP248" s="183">
        <f t="shared" si="669"/>
        <v>2160</v>
      </c>
    </row>
    <row r="249" spans="2:42">
      <c r="B249" s="181" t="s">
        <v>844</v>
      </c>
      <c r="C249" s="182" t="s">
        <v>845</v>
      </c>
      <c r="D2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9" s="183">
        <f t="shared" si="662"/>
        <v>0</v>
      </c>
      <c r="G249" s="183"/>
      <c r="H249" s="183">
        <f t="shared" si="663"/>
        <v>0</v>
      </c>
      <c r="I249" s="183"/>
      <c r="J249" s="183">
        <f t="shared" si="664"/>
        <v>0</v>
      </c>
      <c r="K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9" s="183">
        <f t="shared" si="665"/>
        <v>0</v>
      </c>
      <c r="AD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9" s="183">
        <f t="shared" si="666"/>
        <v>0</v>
      </c>
      <c r="AH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9" s="183">
        <f t="shared" si="667"/>
        <v>0</v>
      </c>
      <c r="AL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9" s="183">
        <f t="shared" si="668"/>
        <v>0</v>
      </c>
      <c r="AP249" s="183">
        <f t="shared" si="669"/>
        <v>0</v>
      </c>
    </row>
    <row r="250" spans="2:42">
      <c r="B250" s="181" t="s">
        <v>334</v>
      </c>
      <c r="C250" s="182" t="s">
        <v>210</v>
      </c>
      <c r="D2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0" s="183">
        <f t="shared" si="662"/>
        <v>0</v>
      </c>
      <c r="G250" s="183"/>
      <c r="H250" s="183">
        <f t="shared" si="663"/>
        <v>0</v>
      </c>
      <c r="I250" s="183"/>
      <c r="J250" s="183">
        <f t="shared" si="664"/>
        <v>0</v>
      </c>
      <c r="K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0" s="183">
        <f t="shared" si="665"/>
        <v>0</v>
      </c>
      <c r="AD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0" s="183">
        <f t="shared" si="666"/>
        <v>0</v>
      </c>
      <c r="AH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0" s="183">
        <f t="shared" si="667"/>
        <v>0</v>
      </c>
      <c r="AL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0" s="183">
        <f t="shared" si="668"/>
        <v>0</v>
      </c>
      <c r="AP250" s="183">
        <f t="shared" si="669"/>
        <v>0</v>
      </c>
    </row>
    <row r="251" spans="2:42">
      <c r="B251" s="181" t="s">
        <v>846</v>
      </c>
      <c r="C251" s="182" t="s">
        <v>847</v>
      </c>
      <c r="D2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1" s="183">
        <f t="shared" si="662"/>
        <v>0</v>
      </c>
      <c r="G251" s="183"/>
      <c r="H251" s="183">
        <f t="shared" si="663"/>
        <v>0</v>
      </c>
      <c r="I251" s="183"/>
      <c r="J251" s="183">
        <f t="shared" si="664"/>
        <v>0</v>
      </c>
      <c r="K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1" s="183">
        <f t="shared" si="665"/>
        <v>0</v>
      </c>
      <c r="AD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1" s="183">
        <f t="shared" si="666"/>
        <v>0</v>
      </c>
      <c r="AH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1" s="183">
        <f t="shared" si="667"/>
        <v>0</v>
      </c>
      <c r="AL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1" s="183">
        <f t="shared" si="668"/>
        <v>0</v>
      </c>
      <c r="AP251" s="183">
        <f t="shared" si="669"/>
        <v>0</v>
      </c>
    </row>
    <row r="252" spans="2:42">
      <c r="B252" s="181" t="s">
        <v>848</v>
      </c>
      <c r="C252" s="182" t="s">
        <v>849</v>
      </c>
      <c r="D2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2" s="183">
        <f t="shared" si="662"/>
        <v>0</v>
      </c>
      <c r="G252" s="183"/>
      <c r="H252" s="183">
        <f t="shared" si="663"/>
        <v>0</v>
      </c>
      <c r="I252" s="183"/>
      <c r="J252" s="183">
        <f t="shared" si="664"/>
        <v>0</v>
      </c>
      <c r="K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2" s="183">
        <f t="shared" si="665"/>
        <v>0</v>
      </c>
      <c r="AD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2" s="183">
        <f t="shared" si="666"/>
        <v>0</v>
      </c>
      <c r="AH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2" s="183">
        <f t="shared" si="667"/>
        <v>0</v>
      </c>
      <c r="AL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2" s="183">
        <f t="shared" si="668"/>
        <v>0</v>
      </c>
      <c r="AP252" s="183">
        <f t="shared" si="669"/>
        <v>0</v>
      </c>
    </row>
    <row r="253" spans="2:42">
      <c r="B253" s="181" t="s">
        <v>335</v>
      </c>
      <c r="C253" s="182" t="s">
        <v>211</v>
      </c>
      <c r="D2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3" s="183">
        <f t="shared" si="662"/>
        <v>0</v>
      </c>
      <c r="G253" s="183"/>
      <c r="H253" s="183">
        <f t="shared" si="663"/>
        <v>0</v>
      </c>
      <c r="I253" s="183"/>
      <c r="J253" s="183">
        <f t="shared" si="664"/>
        <v>0</v>
      </c>
      <c r="K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3" s="183">
        <f t="shared" si="665"/>
        <v>0</v>
      </c>
      <c r="AD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3" s="183">
        <f t="shared" si="666"/>
        <v>0</v>
      </c>
      <c r="AH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3" s="183">
        <f t="shared" si="667"/>
        <v>0</v>
      </c>
      <c r="AL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3" s="183">
        <f t="shared" si="668"/>
        <v>0</v>
      </c>
      <c r="AP253" s="183">
        <f t="shared" si="669"/>
        <v>0</v>
      </c>
    </row>
    <row r="254" spans="2:42">
      <c r="B254" s="181" t="s">
        <v>850</v>
      </c>
      <c r="C254" s="182" t="s">
        <v>851</v>
      </c>
      <c r="D2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4" s="183">
        <f t="shared" si="594"/>
        <v>0</v>
      </c>
      <c r="G254" s="183"/>
      <c r="H254" s="183">
        <f t="shared" si="595"/>
        <v>0</v>
      </c>
      <c r="I254" s="183"/>
      <c r="J254" s="183">
        <f t="shared" si="596"/>
        <v>0</v>
      </c>
      <c r="K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4" s="183">
        <f t="shared" si="599"/>
        <v>0</v>
      </c>
      <c r="AD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4" s="183">
        <f t="shared" si="600"/>
        <v>0</v>
      </c>
      <c r="AH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4" s="183">
        <f t="shared" si="601"/>
        <v>0</v>
      </c>
      <c r="AL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4" s="183">
        <f t="shared" si="602"/>
        <v>0</v>
      </c>
      <c r="AP254" s="183">
        <f t="shared" si="603"/>
        <v>0</v>
      </c>
    </row>
    <row r="255" spans="2:42">
      <c r="B255" s="181" t="s">
        <v>852</v>
      </c>
      <c r="C255" s="182" t="s">
        <v>853</v>
      </c>
      <c r="D2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5" s="183">
        <f t="shared" si="594"/>
        <v>0</v>
      </c>
      <c r="G255" s="183"/>
      <c r="H255" s="183">
        <f t="shared" si="595"/>
        <v>0</v>
      </c>
      <c r="I255" s="183"/>
      <c r="J255" s="183">
        <f t="shared" si="596"/>
        <v>0</v>
      </c>
      <c r="K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5" s="183">
        <f t="shared" si="599"/>
        <v>0</v>
      </c>
      <c r="AD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5" s="183">
        <f t="shared" si="600"/>
        <v>0</v>
      </c>
      <c r="AH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5" s="183">
        <f t="shared" si="601"/>
        <v>0</v>
      </c>
      <c r="AL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5" s="183">
        <f t="shared" si="602"/>
        <v>0</v>
      </c>
      <c r="AP255" s="183">
        <f t="shared" si="603"/>
        <v>0</v>
      </c>
    </row>
    <row r="256" spans="2:42">
      <c r="B256" s="181" t="s">
        <v>854</v>
      </c>
      <c r="C256" s="182" t="s">
        <v>855</v>
      </c>
      <c r="D2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6" s="183">
        <f t="shared" si="594"/>
        <v>0</v>
      </c>
      <c r="G256" s="183"/>
      <c r="H256" s="183">
        <f t="shared" si="595"/>
        <v>0</v>
      </c>
      <c r="I256" s="183"/>
      <c r="J256" s="183">
        <f t="shared" si="596"/>
        <v>0</v>
      </c>
      <c r="K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6" s="183">
        <f t="shared" si="599"/>
        <v>0</v>
      </c>
      <c r="AD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6" s="183">
        <f t="shared" si="600"/>
        <v>0</v>
      </c>
      <c r="AH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6" s="183">
        <f t="shared" si="601"/>
        <v>0</v>
      </c>
      <c r="AL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6" s="183">
        <f t="shared" si="602"/>
        <v>0</v>
      </c>
      <c r="AP256" s="183">
        <f t="shared" si="603"/>
        <v>0</v>
      </c>
    </row>
    <row r="257" spans="2:42">
      <c r="B257" s="181" t="s">
        <v>856</v>
      </c>
      <c r="C257" s="182" t="s">
        <v>857</v>
      </c>
      <c r="D2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7" s="183">
        <f t="shared" ref="F257:F259" si="670">D257+E257</f>
        <v>0</v>
      </c>
      <c r="G257" s="183"/>
      <c r="H257" s="183">
        <f t="shared" ref="H257:H259" si="671">F257-G257</f>
        <v>0</v>
      </c>
      <c r="I257" s="183"/>
      <c r="J257" s="183">
        <f t="shared" ref="J257:J259" si="672">F257-I257</f>
        <v>0</v>
      </c>
      <c r="K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7" s="183">
        <f t="shared" ref="AC257:AC259" si="673">Z257+AA257+AB257</f>
        <v>0</v>
      </c>
      <c r="AD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7" s="183">
        <f t="shared" ref="AG257:AG259" si="674">AD257+AE257+AF257</f>
        <v>0</v>
      </c>
      <c r="AH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7" s="183">
        <f t="shared" ref="AK257:AK259" si="675">AH257+AI257+AJ257</f>
        <v>0</v>
      </c>
      <c r="AL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7" s="183">
        <f t="shared" ref="AO257:AO259" si="676">AL257+AM257+AN257</f>
        <v>0</v>
      </c>
      <c r="AP257" s="183">
        <f t="shared" ref="AP257:AP259" si="677">AC257+AG257+AK257+AO257</f>
        <v>0</v>
      </c>
    </row>
    <row r="258" spans="2:42">
      <c r="B258" s="181" t="s">
        <v>336</v>
      </c>
      <c r="C258" s="182" t="s">
        <v>212</v>
      </c>
      <c r="D2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8" s="183">
        <f t="shared" si="670"/>
        <v>0</v>
      </c>
      <c r="G258" s="183"/>
      <c r="H258" s="183">
        <f t="shared" si="671"/>
        <v>0</v>
      </c>
      <c r="I258" s="183"/>
      <c r="J258" s="183">
        <f t="shared" si="672"/>
        <v>0</v>
      </c>
      <c r="K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8" s="183">
        <f t="shared" si="673"/>
        <v>0</v>
      </c>
      <c r="AD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8" s="183">
        <f t="shared" si="674"/>
        <v>0</v>
      </c>
      <c r="AH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8" s="183">
        <f t="shared" si="675"/>
        <v>0</v>
      </c>
      <c r="AL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8" s="183">
        <f t="shared" si="676"/>
        <v>0</v>
      </c>
      <c r="AP258" s="183">
        <f t="shared" si="677"/>
        <v>0</v>
      </c>
    </row>
    <row r="259" spans="2:42">
      <c r="B259" s="181" t="s">
        <v>858</v>
      </c>
      <c r="C259" s="182" t="s">
        <v>859</v>
      </c>
      <c r="D2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9" s="183">
        <f t="shared" si="670"/>
        <v>0</v>
      </c>
      <c r="G259" s="183"/>
      <c r="H259" s="183">
        <f t="shared" si="671"/>
        <v>0</v>
      </c>
      <c r="I259" s="183"/>
      <c r="J259" s="183">
        <f t="shared" si="672"/>
        <v>0</v>
      </c>
      <c r="K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9" s="183">
        <f t="shared" si="673"/>
        <v>0</v>
      </c>
      <c r="AD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9" s="183">
        <f t="shared" si="674"/>
        <v>0</v>
      </c>
      <c r="AH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9" s="183">
        <f t="shared" si="675"/>
        <v>0</v>
      </c>
      <c r="AL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9" s="183">
        <f t="shared" si="676"/>
        <v>0</v>
      </c>
      <c r="AP259" s="183">
        <f t="shared" si="677"/>
        <v>0</v>
      </c>
    </row>
    <row r="260" spans="2:42">
      <c r="B260" s="190" t="s">
        <v>337</v>
      </c>
      <c r="C260" s="191" t="s">
        <v>213</v>
      </c>
      <c r="D260" s="192">
        <f>SUM(D261:D266)</f>
        <v>0</v>
      </c>
      <c r="E260" s="192">
        <f>SUM(E261:E266)</f>
        <v>0</v>
      </c>
      <c r="F260" s="192">
        <f t="shared" si="594"/>
        <v>0</v>
      </c>
      <c r="G260" s="192">
        <f>SUM(G261:G266)</f>
        <v>0</v>
      </c>
      <c r="H260" s="192">
        <f t="shared" si="595"/>
        <v>0</v>
      </c>
      <c r="I260" s="192">
        <f>SUM(I261:I266)</f>
        <v>0</v>
      </c>
      <c r="J260" s="192">
        <f t="shared" si="596"/>
        <v>0</v>
      </c>
      <c r="K260" s="192">
        <f t="shared" ref="K260:AB260" si="678">SUM(K261:K266)</f>
        <v>0</v>
      </c>
      <c r="L260" s="192">
        <f t="shared" si="678"/>
        <v>0</v>
      </c>
      <c r="M260" s="192">
        <f t="shared" si="678"/>
        <v>0</v>
      </c>
      <c r="N260" s="192">
        <f t="shared" si="678"/>
        <v>0</v>
      </c>
      <c r="O260" s="192">
        <f t="shared" si="678"/>
        <v>0</v>
      </c>
      <c r="P260" s="192">
        <f t="shared" ref="P260:Q260" si="679">SUM(P261:P266)</f>
        <v>0</v>
      </c>
      <c r="Q260" s="192">
        <f t="shared" si="679"/>
        <v>0</v>
      </c>
      <c r="R260" s="192">
        <f t="shared" si="678"/>
        <v>0</v>
      </c>
      <c r="S260" s="192">
        <f t="shared" si="678"/>
        <v>0</v>
      </c>
      <c r="T260" s="192">
        <f t="shared" ref="T260" si="680">SUM(T261:T266)</f>
        <v>0</v>
      </c>
      <c r="U260" s="192">
        <f t="shared" si="678"/>
        <v>0</v>
      </c>
      <c r="V260" s="192">
        <f t="shared" si="678"/>
        <v>0</v>
      </c>
      <c r="W260" s="192">
        <f t="shared" ref="W260" si="681">SUM(W261:W266)</f>
        <v>0</v>
      </c>
      <c r="X260" s="192">
        <f t="shared" si="678"/>
        <v>0</v>
      </c>
      <c r="Y260" s="192">
        <f t="shared" si="678"/>
        <v>0</v>
      </c>
      <c r="Z260" s="192">
        <f t="shared" si="678"/>
        <v>0</v>
      </c>
      <c r="AA260" s="192">
        <f t="shared" si="678"/>
        <v>0</v>
      </c>
      <c r="AB260" s="192">
        <f t="shared" si="678"/>
        <v>0</v>
      </c>
      <c r="AC260" s="192">
        <f t="shared" si="599"/>
        <v>0</v>
      </c>
      <c r="AD260" s="192">
        <f>SUM(AD261:AD266)</f>
        <v>0</v>
      </c>
      <c r="AE260" s="192">
        <f>SUM(AE261:AE266)</f>
        <v>0</v>
      </c>
      <c r="AF260" s="192">
        <f>SUM(AF261:AF266)</f>
        <v>0</v>
      </c>
      <c r="AG260" s="192">
        <f t="shared" si="600"/>
        <v>0</v>
      </c>
      <c r="AH260" s="192">
        <f>SUM(AH261:AH266)</f>
        <v>0</v>
      </c>
      <c r="AI260" s="192">
        <f>SUM(AI261:AI266)</f>
        <v>0</v>
      </c>
      <c r="AJ260" s="192">
        <f>SUM(AJ261:AJ266)</f>
        <v>0</v>
      </c>
      <c r="AK260" s="192">
        <f t="shared" si="601"/>
        <v>0</v>
      </c>
      <c r="AL260" s="192">
        <f>SUM(AL261:AL266)</f>
        <v>0</v>
      </c>
      <c r="AM260" s="192">
        <f>SUM(AM261:AM266)</f>
        <v>0</v>
      </c>
      <c r="AN260" s="192">
        <f>SUM(AN261:AN266)</f>
        <v>0</v>
      </c>
      <c r="AO260" s="192">
        <f t="shared" si="602"/>
        <v>0</v>
      </c>
      <c r="AP260" s="192">
        <f t="shared" si="603"/>
        <v>0</v>
      </c>
    </row>
    <row r="261" spans="2:42">
      <c r="B261" s="181" t="s">
        <v>866</v>
      </c>
      <c r="C261" s="182" t="s">
        <v>867</v>
      </c>
      <c r="D2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1" s="183">
        <f t="shared" si="594"/>
        <v>0</v>
      </c>
      <c r="G261" s="183"/>
      <c r="H261" s="183">
        <f t="shared" si="595"/>
        <v>0</v>
      </c>
      <c r="I261" s="183"/>
      <c r="J261" s="183">
        <f t="shared" si="596"/>
        <v>0</v>
      </c>
      <c r="K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1" s="183">
        <f t="shared" si="599"/>
        <v>0</v>
      </c>
      <c r="AD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1" s="183">
        <f t="shared" si="600"/>
        <v>0</v>
      </c>
      <c r="AH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1" s="183">
        <f t="shared" si="601"/>
        <v>0</v>
      </c>
      <c r="AL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1" s="183">
        <f t="shared" si="602"/>
        <v>0</v>
      </c>
      <c r="AP261" s="183">
        <f t="shared" si="603"/>
        <v>0</v>
      </c>
    </row>
    <row r="262" spans="2:42">
      <c r="B262" s="181" t="s">
        <v>868</v>
      </c>
      <c r="C262" s="182" t="s">
        <v>869</v>
      </c>
      <c r="D2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2" s="183">
        <f t="shared" si="594"/>
        <v>0</v>
      </c>
      <c r="G262" s="183"/>
      <c r="H262" s="183">
        <f t="shared" si="595"/>
        <v>0</v>
      </c>
      <c r="I262" s="183"/>
      <c r="J262" s="183">
        <f t="shared" si="596"/>
        <v>0</v>
      </c>
      <c r="K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2" s="183">
        <f t="shared" si="599"/>
        <v>0</v>
      </c>
      <c r="AD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2" s="183">
        <f t="shared" si="600"/>
        <v>0</v>
      </c>
      <c r="AH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2" s="183">
        <f t="shared" si="601"/>
        <v>0</v>
      </c>
      <c r="AL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2" s="183">
        <f t="shared" si="602"/>
        <v>0</v>
      </c>
      <c r="AP262" s="183">
        <f t="shared" si="603"/>
        <v>0</v>
      </c>
    </row>
    <row r="263" spans="2:42">
      <c r="B263" s="181" t="s">
        <v>338</v>
      </c>
      <c r="C263" s="182" t="s">
        <v>214</v>
      </c>
      <c r="D2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3" s="183">
        <f t="shared" si="594"/>
        <v>0</v>
      </c>
      <c r="G263" s="183"/>
      <c r="H263" s="183">
        <f t="shared" si="595"/>
        <v>0</v>
      </c>
      <c r="I263" s="183"/>
      <c r="J263" s="183">
        <f t="shared" si="596"/>
        <v>0</v>
      </c>
      <c r="K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3" s="183">
        <f t="shared" si="599"/>
        <v>0</v>
      </c>
      <c r="AD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3" s="183">
        <f t="shared" si="600"/>
        <v>0</v>
      </c>
      <c r="AH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3" s="183">
        <f t="shared" si="601"/>
        <v>0</v>
      </c>
      <c r="AL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3" s="183">
        <f t="shared" si="602"/>
        <v>0</v>
      </c>
      <c r="AP263" s="183">
        <f t="shared" si="603"/>
        <v>0</v>
      </c>
    </row>
    <row r="264" spans="2:42">
      <c r="B264" s="181" t="s">
        <v>870</v>
      </c>
      <c r="C264" s="182" t="s">
        <v>871</v>
      </c>
      <c r="D2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4" s="183">
        <f t="shared" ref="F264:F266" si="682">D264+E264</f>
        <v>0</v>
      </c>
      <c r="G264" s="183"/>
      <c r="H264" s="183">
        <f t="shared" ref="H264:H266" si="683">F264-G264</f>
        <v>0</v>
      </c>
      <c r="I264" s="183"/>
      <c r="J264" s="183">
        <f t="shared" ref="J264:J266" si="684">F264-I264</f>
        <v>0</v>
      </c>
      <c r="K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4" s="183">
        <f t="shared" ref="AC264:AC266" si="685">Z264+AA264+AB264</f>
        <v>0</v>
      </c>
      <c r="AD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4" s="183">
        <f t="shared" ref="AG264:AG266" si="686">AD264+AE264+AF264</f>
        <v>0</v>
      </c>
      <c r="AH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4" s="183">
        <f t="shared" ref="AK264:AK266" si="687">AH264+AI264+AJ264</f>
        <v>0</v>
      </c>
      <c r="AL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4" s="183">
        <f t="shared" ref="AO264:AO266" si="688">AL264+AM264+AN264</f>
        <v>0</v>
      </c>
      <c r="AP264" s="183">
        <f t="shared" ref="AP264:AP266" si="689">AC264+AG264+AK264+AO264</f>
        <v>0</v>
      </c>
    </row>
    <row r="265" spans="2:42">
      <c r="B265" s="181" t="s">
        <v>872</v>
      </c>
      <c r="C265" s="182" t="s">
        <v>873</v>
      </c>
      <c r="D2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5" s="183">
        <f t="shared" si="682"/>
        <v>0</v>
      </c>
      <c r="G265" s="183"/>
      <c r="H265" s="183">
        <f t="shared" si="683"/>
        <v>0</v>
      </c>
      <c r="I265" s="183"/>
      <c r="J265" s="183">
        <f t="shared" si="684"/>
        <v>0</v>
      </c>
      <c r="K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5" s="183">
        <f t="shared" si="685"/>
        <v>0</v>
      </c>
      <c r="AD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5" s="183">
        <f t="shared" si="686"/>
        <v>0</v>
      </c>
      <c r="AH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5" s="183">
        <f t="shared" si="687"/>
        <v>0</v>
      </c>
      <c r="AL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5" s="183">
        <f t="shared" si="688"/>
        <v>0</v>
      </c>
      <c r="AP265" s="183">
        <f t="shared" si="689"/>
        <v>0</v>
      </c>
    </row>
    <row r="266" spans="2:42">
      <c r="B266" s="181" t="s">
        <v>874</v>
      </c>
      <c r="C266" s="182" t="s">
        <v>875</v>
      </c>
      <c r="D2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6" s="183">
        <f t="shared" si="682"/>
        <v>0</v>
      </c>
      <c r="G266" s="183"/>
      <c r="H266" s="183">
        <f t="shared" si="683"/>
        <v>0</v>
      </c>
      <c r="I266" s="183"/>
      <c r="J266" s="183">
        <f t="shared" si="684"/>
        <v>0</v>
      </c>
      <c r="K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6" s="183">
        <f t="shared" si="685"/>
        <v>0</v>
      </c>
      <c r="AD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6" s="183">
        <f t="shared" si="686"/>
        <v>0</v>
      </c>
      <c r="AH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6" s="183">
        <f t="shared" si="687"/>
        <v>0</v>
      </c>
      <c r="AL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6" s="183">
        <f t="shared" si="688"/>
        <v>0</v>
      </c>
      <c r="AP266" s="183">
        <f t="shared" si="689"/>
        <v>0</v>
      </c>
    </row>
    <row r="267" spans="2:42">
      <c r="B267" s="190" t="s">
        <v>339</v>
      </c>
      <c r="C267" s="191" t="s">
        <v>215</v>
      </c>
      <c r="D267" s="192">
        <f>SUM(D268:D311)</f>
        <v>92000.040000000008</v>
      </c>
      <c r="E267" s="192">
        <f>SUM(E268:E311)</f>
        <v>59957</v>
      </c>
      <c r="F267" s="192">
        <f t="shared" si="594"/>
        <v>151957.04</v>
      </c>
      <c r="G267" s="192">
        <f>SUM(G268:G311)</f>
        <v>0</v>
      </c>
      <c r="H267" s="192">
        <f t="shared" si="595"/>
        <v>151957.04</v>
      </c>
      <c r="I267" s="192">
        <f>SUM(I268:I311)</f>
        <v>0</v>
      </c>
      <c r="J267" s="192">
        <f t="shared" si="596"/>
        <v>151957.04</v>
      </c>
      <c r="K267" s="192">
        <f t="shared" ref="K267:AB267" si="690">SUM(K268:K311)</f>
        <v>0</v>
      </c>
      <c r="L267" s="192">
        <f t="shared" si="690"/>
        <v>0</v>
      </c>
      <c r="M267" s="192">
        <f t="shared" si="690"/>
        <v>0</v>
      </c>
      <c r="N267" s="192">
        <f t="shared" si="690"/>
        <v>0</v>
      </c>
      <c r="O267" s="192">
        <f t="shared" si="690"/>
        <v>37040</v>
      </c>
      <c r="P267" s="192">
        <f t="shared" ref="P267:Q267" si="691">SUM(P268:P311)</f>
        <v>0</v>
      </c>
      <c r="Q267" s="192">
        <f t="shared" si="691"/>
        <v>0</v>
      </c>
      <c r="R267" s="192">
        <f t="shared" si="690"/>
        <v>0</v>
      </c>
      <c r="S267" s="192">
        <f t="shared" si="690"/>
        <v>0</v>
      </c>
      <c r="T267" s="192">
        <f t="shared" ref="T267" si="692">SUM(T268:T311)</f>
        <v>0</v>
      </c>
      <c r="U267" s="192">
        <f t="shared" si="690"/>
        <v>114917.04000000001</v>
      </c>
      <c r="V267" s="192">
        <f t="shared" si="690"/>
        <v>0</v>
      </c>
      <c r="W267" s="192">
        <f t="shared" ref="W267" si="693">SUM(W268:W311)</f>
        <v>0</v>
      </c>
      <c r="X267" s="192">
        <f t="shared" si="690"/>
        <v>0</v>
      </c>
      <c r="Y267" s="192">
        <f t="shared" si="690"/>
        <v>0</v>
      </c>
      <c r="Z267" s="192">
        <f t="shared" si="690"/>
        <v>92000.040000000008</v>
      </c>
      <c r="AA267" s="192">
        <f t="shared" si="690"/>
        <v>22917</v>
      </c>
      <c r="AB267" s="192">
        <f t="shared" si="690"/>
        <v>0</v>
      </c>
      <c r="AC267" s="192">
        <f t="shared" si="599"/>
        <v>114917.04000000001</v>
      </c>
      <c r="AD267" s="192">
        <f>SUM(AD268:AD311)</f>
        <v>30000</v>
      </c>
      <c r="AE267" s="192">
        <f>SUM(AE268:AE311)</f>
        <v>0</v>
      </c>
      <c r="AF267" s="192">
        <f>SUM(AF268:AF311)</f>
        <v>0</v>
      </c>
      <c r="AG267" s="192">
        <f t="shared" si="600"/>
        <v>30000</v>
      </c>
      <c r="AH267" s="192">
        <f>SUM(AH268:AH311)</f>
        <v>0</v>
      </c>
      <c r="AI267" s="192">
        <f>SUM(AI268:AI311)</f>
        <v>7040</v>
      </c>
      <c r="AJ267" s="192">
        <f>SUM(AJ268:AJ311)</f>
        <v>0</v>
      </c>
      <c r="AK267" s="192">
        <f t="shared" si="601"/>
        <v>7040</v>
      </c>
      <c r="AL267" s="192">
        <f>SUM(AL268:AL311)</f>
        <v>0</v>
      </c>
      <c r="AM267" s="192">
        <f>SUM(AM268:AM311)</f>
        <v>0</v>
      </c>
      <c r="AN267" s="192">
        <f>SUM(AN268:AN311)</f>
        <v>0</v>
      </c>
      <c r="AO267" s="192">
        <f t="shared" si="602"/>
        <v>0</v>
      </c>
      <c r="AP267" s="192">
        <f t="shared" si="603"/>
        <v>151957.04</v>
      </c>
    </row>
    <row r="268" spans="2:42">
      <c r="B268" s="181" t="s">
        <v>876</v>
      </c>
      <c r="C268" s="182" t="s">
        <v>877</v>
      </c>
      <c r="D2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8" s="183">
        <f t="shared" si="594"/>
        <v>0</v>
      </c>
      <c r="G268" s="183"/>
      <c r="H268" s="183">
        <f t="shared" si="595"/>
        <v>0</v>
      </c>
      <c r="I268" s="183"/>
      <c r="J268" s="183">
        <f t="shared" si="596"/>
        <v>0</v>
      </c>
      <c r="K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8" s="183">
        <f t="shared" si="599"/>
        <v>0</v>
      </c>
      <c r="AD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8" s="183">
        <f t="shared" si="600"/>
        <v>0</v>
      </c>
      <c r="AH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8" s="183">
        <f t="shared" si="601"/>
        <v>0</v>
      </c>
      <c r="AL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8" s="183">
        <f t="shared" si="602"/>
        <v>0</v>
      </c>
      <c r="AP268" s="183">
        <f t="shared" si="603"/>
        <v>0</v>
      </c>
    </row>
    <row r="269" spans="2:42">
      <c r="B269" s="181" t="s">
        <v>340</v>
      </c>
      <c r="C269" s="182" t="s">
        <v>878</v>
      </c>
      <c r="D2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9" s="183">
        <f t="shared" ref="F269:F300" si="694">D269+E269</f>
        <v>0</v>
      </c>
      <c r="G269" s="183"/>
      <c r="H269" s="183">
        <f t="shared" ref="H269:H300" si="695">F269-G269</f>
        <v>0</v>
      </c>
      <c r="I269" s="183"/>
      <c r="J269" s="183">
        <f t="shared" ref="J269:J300" si="696">F269-I269</f>
        <v>0</v>
      </c>
      <c r="K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9" s="183">
        <f t="shared" ref="AC269:AC300" si="697">Z269+AA269+AB269</f>
        <v>0</v>
      </c>
      <c r="AD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9" s="183">
        <f t="shared" ref="AG269:AG300" si="698">AD269+AE269+AF269</f>
        <v>0</v>
      </c>
      <c r="AH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9" s="183">
        <f t="shared" ref="AK269:AK300" si="699">AH269+AI269+AJ269</f>
        <v>0</v>
      </c>
      <c r="AL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9" s="183">
        <f t="shared" ref="AO269:AO300" si="700">AL269+AM269+AN269</f>
        <v>0</v>
      </c>
      <c r="AP269" s="183">
        <f t="shared" ref="AP269:AP300" si="701">AC269+AG269+AK269+AO269</f>
        <v>0</v>
      </c>
    </row>
    <row r="270" spans="2:42">
      <c r="B270" s="181" t="s">
        <v>879</v>
      </c>
      <c r="C270" s="182" t="s">
        <v>880</v>
      </c>
      <c r="D2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30000</v>
      </c>
      <c r="F270" s="183">
        <f t="shared" si="694"/>
        <v>30000</v>
      </c>
      <c r="G270" s="183"/>
      <c r="H270" s="183">
        <f t="shared" si="695"/>
        <v>30000</v>
      </c>
      <c r="I270" s="183"/>
      <c r="J270" s="183">
        <f t="shared" si="696"/>
        <v>30000</v>
      </c>
      <c r="K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30000</v>
      </c>
      <c r="P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0" s="183">
        <f t="shared" si="697"/>
        <v>0</v>
      </c>
      <c r="AD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30000</v>
      </c>
      <c r="AE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0" s="183">
        <f t="shared" si="698"/>
        <v>30000</v>
      </c>
      <c r="AH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0" s="183">
        <f t="shared" si="699"/>
        <v>0</v>
      </c>
      <c r="AL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0" s="183">
        <f t="shared" si="700"/>
        <v>0</v>
      </c>
      <c r="AP270" s="183">
        <f t="shared" si="701"/>
        <v>30000</v>
      </c>
    </row>
    <row r="271" spans="2:42">
      <c r="B271" s="181" t="s">
        <v>881</v>
      </c>
      <c r="C271" s="182" t="s">
        <v>882</v>
      </c>
      <c r="D2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1" s="183">
        <f t="shared" si="694"/>
        <v>0</v>
      </c>
      <c r="G271" s="183"/>
      <c r="H271" s="183">
        <f t="shared" si="695"/>
        <v>0</v>
      </c>
      <c r="I271" s="183"/>
      <c r="J271" s="183">
        <f t="shared" si="696"/>
        <v>0</v>
      </c>
      <c r="K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1" s="183">
        <f t="shared" si="697"/>
        <v>0</v>
      </c>
      <c r="AD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1" s="183">
        <f t="shared" si="698"/>
        <v>0</v>
      </c>
      <c r="AH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1" s="183">
        <f t="shared" si="699"/>
        <v>0</v>
      </c>
      <c r="AL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1" s="183">
        <f t="shared" si="700"/>
        <v>0</v>
      </c>
      <c r="AP271" s="183">
        <f t="shared" si="701"/>
        <v>0</v>
      </c>
    </row>
    <row r="272" spans="2:42">
      <c r="B272" s="181" t="s">
        <v>883</v>
      </c>
      <c r="C272" s="182" t="s">
        <v>884</v>
      </c>
      <c r="D2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2" s="183">
        <f t="shared" si="694"/>
        <v>0</v>
      </c>
      <c r="G272" s="183"/>
      <c r="H272" s="183">
        <f t="shared" si="695"/>
        <v>0</v>
      </c>
      <c r="I272" s="183"/>
      <c r="J272" s="183">
        <f t="shared" si="696"/>
        <v>0</v>
      </c>
      <c r="K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2" s="183">
        <f t="shared" si="697"/>
        <v>0</v>
      </c>
      <c r="AD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2" s="183">
        <f t="shared" si="698"/>
        <v>0</v>
      </c>
      <c r="AH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2" s="183">
        <f t="shared" si="699"/>
        <v>0</v>
      </c>
      <c r="AL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2" s="183">
        <f t="shared" si="700"/>
        <v>0</v>
      </c>
      <c r="AP272" s="183">
        <f t="shared" si="701"/>
        <v>0</v>
      </c>
    </row>
    <row r="273" spans="2:42">
      <c r="B273" s="181" t="s">
        <v>885</v>
      </c>
      <c r="C273" s="182" t="s">
        <v>886</v>
      </c>
      <c r="D2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3" s="183">
        <f t="shared" si="694"/>
        <v>0</v>
      </c>
      <c r="G273" s="183"/>
      <c r="H273" s="183">
        <f t="shared" si="695"/>
        <v>0</v>
      </c>
      <c r="I273" s="183"/>
      <c r="J273" s="183">
        <f t="shared" si="696"/>
        <v>0</v>
      </c>
      <c r="K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3" s="183">
        <f t="shared" si="697"/>
        <v>0</v>
      </c>
      <c r="AD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3" s="183">
        <f t="shared" si="698"/>
        <v>0</v>
      </c>
      <c r="AH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3" s="183">
        <f t="shared" si="699"/>
        <v>0</v>
      </c>
      <c r="AL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3" s="183">
        <f t="shared" si="700"/>
        <v>0</v>
      </c>
      <c r="AP273" s="183">
        <f t="shared" si="701"/>
        <v>0</v>
      </c>
    </row>
    <row r="274" spans="2:42">
      <c r="B274" s="181" t="s">
        <v>887</v>
      </c>
      <c r="C274" s="182" t="s">
        <v>888</v>
      </c>
      <c r="D2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4" s="183">
        <f t="shared" si="694"/>
        <v>0</v>
      </c>
      <c r="G274" s="183"/>
      <c r="H274" s="183">
        <f t="shared" si="695"/>
        <v>0</v>
      </c>
      <c r="I274" s="183"/>
      <c r="J274" s="183">
        <f t="shared" si="696"/>
        <v>0</v>
      </c>
      <c r="K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4" s="183">
        <f t="shared" si="697"/>
        <v>0</v>
      </c>
      <c r="AD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4" s="183">
        <f t="shared" si="698"/>
        <v>0</v>
      </c>
      <c r="AH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4" s="183">
        <f t="shared" si="699"/>
        <v>0</v>
      </c>
      <c r="AL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4" s="183">
        <f t="shared" si="700"/>
        <v>0</v>
      </c>
      <c r="AP274" s="183">
        <f t="shared" si="701"/>
        <v>0</v>
      </c>
    </row>
    <row r="275" spans="2:42">
      <c r="B275" s="181" t="s">
        <v>889</v>
      </c>
      <c r="C275" s="182" t="s">
        <v>890</v>
      </c>
      <c r="D2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5" s="183">
        <f t="shared" si="694"/>
        <v>0</v>
      </c>
      <c r="G275" s="183"/>
      <c r="H275" s="183">
        <f t="shared" si="695"/>
        <v>0</v>
      </c>
      <c r="I275" s="183"/>
      <c r="J275" s="183">
        <f t="shared" si="696"/>
        <v>0</v>
      </c>
      <c r="K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5" s="183">
        <f t="shared" si="697"/>
        <v>0</v>
      </c>
      <c r="AD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5" s="183">
        <f t="shared" si="698"/>
        <v>0</v>
      </c>
      <c r="AH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5" s="183">
        <f t="shared" si="699"/>
        <v>0</v>
      </c>
      <c r="AL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5" s="183">
        <f t="shared" si="700"/>
        <v>0</v>
      </c>
      <c r="AP275" s="183">
        <f t="shared" si="701"/>
        <v>0</v>
      </c>
    </row>
    <row r="276" spans="2:42">
      <c r="B276" s="181" t="s">
        <v>341</v>
      </c>
      <c r="C276" s="182" t="s">
        <v>891</v>
      </c>
      <c r="D2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6" s="183">
        <f t="shared" si="694"/>
        <v>0</v>
      </c>
      <c r="G276" s="183"/>
      <c r="H276" s="183">
        <f t="shared" si="695"/>
        <v>0</v>
      </c>
      <c r="I276" s="183"/>
      <c r="J276" s="183">
        <f t="shared" si="696"/>
        <v>0</v>
      </c>
      <c r="K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6" s="183">
        <f t="shared" si="697"/>
        <v>0</v>
      </c>
      <c r="AD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6" s="183">
        <f t="shared" si="698"/>
        <v>0</v>
      </c>
      <c r="AH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6" s="183">
        <f t="shared" si="699"/>
        <v>0</v>
      </c>
      <c r="AL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6" s="183">
        <f t="shared" si="700"/>
        <v>0</v>
      </c>
      <c r="AP276" s="183">
        <f t="shared" si="701"/>
        <v>0</v>
      </c>
    </row>
    <row r="277" spans="2:42">
      <c r="B277" s="181" t="s">
        <v>892</v>
      </c>
      <c r="C277" s="182" t="s">
        <v>893</v>
      </c>
      <c r="D2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8000.0399999999991</v>
      </c>
      <c r="E2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7" s="183">
        <f t="shared" si="694"/>
        <v>8000.0399999999991</v>
      </c>
      <c r="G277" s="183"/>
      <c r="H277" s="183">
        <f t="shared" si="695"/>
        <v>8000.0399999999991</v>
      </c>
      <c r="I277" s="183"/>
      <c r="J277" s="183">
        <f t="shared" si="696"/>
        <v>8000.0399999999991</v>
      </c>
      <c r="K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8000.0399999999991</v>
      </c>
      <c r="V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8000.0399999999991</v>
      </c>
      <c r="AA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7" s="183">
        <f t="shared" si="697"/>
        <v>8000.0399999999991</v>
      </c>
      <c r="AD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7" s="183">
        <f t="shared" si="698"/>
        <v>0</v>
      </c>
      <c r="AH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7" s="183">
        <f t="shared" si="699"/>
        <v>0</v>
      </c>
      <c r="AL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7" s="183">
        <f t="shared" si="700"/>
        <v>0</v>
      </c>
      <c r="AP277" s="183">
        <f t="shared" si="701"/>
        <v>8000.0399999999991</v>
      </c>
    </row>
    <row r="278" spans="2:42">
      <c r="B278" s="181" t="s">
        <v>894</v>
      </c>
      <c r="C278" s="182" t="s">
        <v>895</v>
      </c>
      <c r="D2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80000.040000000008</v>
      </c>
      <c r="E2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6400</v>
      </c>
      <c r="F278" s="183">
        <f t="shared" si="694"/>
        <v>86400.040000000008</v>
      </c>
      <c r="G278" s="183"/>
      <c r="H278" s="183">
        <f t="shared" si="695"/>
        <v>86400.040000000008</v>
      </c>
      <c r="I278" s="183"/>
      <c r="J278" s="183">
        <f t="shared" si="696"/>
        <v>86400.040000000008</v>
      </c>
      <c r="K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6400</v>
      </c>
      <c r="P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80000.040000000008</v>
      </c>
      <c r="V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80000.040000000008</v>
      </c>
      <c r="AA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8" s="183">
        <f t="shared" si="697"/>
        <v>80000.040000000008</v>
      </c>
      <c r="AD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8" s="183">
        <f t="shared" si="698"/>
        <v>0</v>
      </c>
      <c r="AH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6400</v>
      </c>
      <c r="AJ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8" s="183">
        <f t="shared" si="699"/>
        <v>6400</v>
      </c>
      <c r="AL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8" s="183">
        <f t="shared" si="700"/>
        <v>0</v>
      </c>
      <c r="AP278" s="183">
        <f t="shared" si="701"/>
        <v>86400.040000000008</v>
      </c>
    </row>
    <row r="279" spans="2:42">
      <c r="B279" s="181" t="s">
        <v>896</v>
      </c>
      <c r="C279" s="182" t="s">
        <v>897</v>
      </c>
      <c r="D2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9" s="183">
        <f t="shared" si="694"/>
        <v>0</v>
      </c>
      <c r="G279" s="183"/>
      <c r="H279" s="183">
        <f t="shared" si="695"/>
        <v>0</v>
      </c>
      <c r="I279" s="183"/>
      <c r="J279" s="183">
        <f t="shared" si="696"/>
        <v>0</v>
      </c>
      <c r="K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9" s="183">
        <f t="shared" si="697"/>
        <v>0</v>
      </c>
      <c r="AD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9" s="183">
        <f t="shared" si="698"/>
        <v>0</v>
      </c>
      <c r="AH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9" s="183">
        <f t="shared" si="699"/>
        <v>0</v>
      </c>
      <c r="AL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9" s="183">
        <f t="shared" si="700"/>
        <v>0</v>
      </c>
      <c r="AP279" s="183">
        <f t="shared" si="701"/>
        <v>0</v>
      </c>
    </row>
    <row r="280" spans="2:42">
      <c r="B280" s="181" t="s">
        <v>898</v>
      </c>
      <c r="C280" s="182" t="s">
        <v>899</v>
      </c>
      <c r="D2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0" s="183">
        <f t="shared" si="694"/>
        <v>0</v>
      </c>
      <c r="G280" s="183"/>
      <c r="H280" s="183">
        <f t="shared" si="695"/>
        <v>0</v>
      </c>
      <c r="I280" s="183"/>
      <c r="J280" s="183">
        <f t="shared" si="696"/>
        <v>0</v>
      </c>
      <c r="K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0" s="183">
        <f t="shared" si="697"/>
        <v>0</v>
      </c>
      <c r="AD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0" s="183">
        <f t="shared" si="698"/>
        <v>0</v>
      </c>
      <c r="AH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0" s="183">
        <f t="shared" si="699"/>
        <v>0</v>
      </c>
      <c r="AL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0" s="183">
        <f t="shared" si="700"/>
        <v>0</v>
      </c>
      <c r="AP280" s="183">
        <f t="shared" si="701"/>
        <v>0</v>
      </c>
    </row>
    <row r="281" spans="2:42">
      <c r="B281" s="181" t="s">
        <v>900</v>
      </c>
      <c r="C281" s="182" t="s">
        <v>901</v>
      </c>
      <c r="D2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3999.96</v>
      </c>
      <c r="E2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1" s="183">
        <f t="shared" si="694"/>
        <v>3999.96</v>
      </c>
      <c r="G281" s="183"/>
      <c r="H281" s="183">
        <f t="shared" si="695"/>
        <v>3999.96</v>
      </c>
      <c r="I281" s="183"/>
      <c r="J281" s="183">
        <f t="shared" si="696"/>
        <v>3999.96</v>
      </c>
      <c r="K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3999.96</v>
      </c>
      <c r="V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3999.96</v>
      </c>
      <c r="AA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1" s="183">
        <f t="shared" si="697"/>
        <v>3999.96</v>
      </c>
      <c r="AD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1" s="183">
        <f t="shared" si="698"/>
        <v>0</v>
      </c>
      <c r="AH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1" s="183">
        <f t="shared" si="699"/>
        <v>0</v>
      </c>
      <c r="AL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1" s="183">
        <f t="shared" si="700"/>
        <v>0</v>
      </c>
      <c r="AP281" s="183">
        <f t="shared" si="701"/>
        <v>3999.96</v>
      </c>
    </row>
    <row r="282" spans="2:42">
      <c r="B282" s="181" t="s">
        <v>902</v>
      </c>
      <c r="C282" s="182" t="s">
        <v>903</v>
      </c>
      <c r="D2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2" s="183">
        <f t="shared" si="694"/>
        <v>0</v>
      </c>
      <c r="G282" s="183"/>
      <c r="H282" s="183">
        <f t="shared" si="695"/>
        <v>0</v>
      </c>
      <c r="I282" s="183"/>
      <c r="J282" s="183">
        <f t="shared" si="696"/>
        <v>0</v>
      </c>
      <c r="K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2" s="183">
        <f t="shared" si="697"/>
        <v>0</v>
      </c>
      <c r="AD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2" s="183">
        <f t="shared" si="698"/>
        <v>0</v>
      </c>
      <c r="AH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2" s="183">
        <f t="shared" si="699"/>
        <v>0</v>
      </c>
      <c r="AL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2" s="183">
        <f t="shared" si="700"/>
        <v>0</v>
      </c>
      <c r="AP282" s="183">
        <f t="shared" si="701"/>
        <v>0</v>
      </c>
    </row>
    <row r="283" spans="2:42">
      <c r="B283" s="181" t="s">
        <v>904</v>
      </c>
      <c r="C283" s="182" t="s">
        <v>905</v>
      </c>
      <c r="D2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3" s="183">
        <f t="shared" si="694"/>
        <v>0</v>
      </c>
      <c r="G283" s="183"/>
      <c r="H283" s="183">
        <f t="shared" si="695"/>
        <v>0</v>
      </c>
      <c r="I283" s="183"/>
      <c r="J283" s="183">
        <f t="shared" si="696"/>
        <v>0</v>
      </c>
      <c r="K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3" s="183">
        <f t="shared" si="697"/>
        <v>0</v>
      </c>
      <c r="AD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3" s="183">
        <f t="shared" si="698"/>
        <v>0</v>
      </c>
      <c r="AH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3" s="183">
        <f t="shared" si="699"/>
        <v>0</v>
      </c>
      <c r="AL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3" s="183">
        <f t="shared" si="700"/>
        <v>0</v>
      </c>
      <c r="AP283" s="183">
        <f t="shared" si="701"/>
        <v>0</v>
      </c>
    </row>
    <row r="284" spans="2:42">
      <c r="B284" s="181" t="s">
        <v>906</v>
      </c>
      <c r="C284" s="182" t="s">
        <v>907</v>
      </c>
      <c r="D2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4" s="183">
        <f t="shared" si="694"/>
        <v>0</v>
      </c>
      <c r="G284" s="183"/>
      <c r="H284" s="183">
        <f t="shared" si="695"/>
        <v>0</v>
      </c>
      <c r="I284" s="183"/>
      <c r="J284" s="183">
        <f t="shared" si="696"/>
        <v>0</v>
      </c>
      <c r="K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4" s="183">
        <f t="shared" si="697"/>
        <v>0</v>
      </c>
      <c r="AD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4" s="183">
        <f t="shared" si="698"/>
        <v>0</v>
      </c>
      <c r="AH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4" s="183">
        <f t="shared" si="699"/>
        <v>0</v>
      </c>
      <c r="AL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4" s="183">
        <f t="shared" si="700"/>
        <v>0</v>
      </c>
      <c r="AP284" s="183">
        <f t="shared" si="701"/>
        <v>0</v>
      </c>
    </row>
    <row r="285" spans="2:42">
      <c r="B285" s="181" t="s">
        <v>342</v>
      </c>
      <c r="C285" s="182" t="s">
        <v>908</v>
      </c>
      <c r="D2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5" s="183">
        <f t="shared" si="694"/>
        <v>0</v>
      </c>
      <c r="G285" s="183"/>
      <c r="H285" s="183">
        <f t="shared" si="695"/>
        <v>0</v>
      </c>
      <c r="I285" s="183"/>
      <c r="J285" s="183">
        <f t="shared" si="696"/>
        <v>0</v>
      </c>
      <c r="K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5" s="183">
        <f t="shared" si="697"/>
        <v>0</v>
      </c>
      <c r="AD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5" s="183">
        <f t="shared" si="698"/>
        <v>0</v>
      </c>
      <c r="AH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5" s="183">
        <f t="shared" si="699"/>
        <v>0</v>
      </c>
      <c r="AL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5" s="183">
        <f t="shared" si="700"/>
        <v>0</v>
      </c>
      <c r="AP285" s="183">
        <f t="shared" si="701"/>
        <v>0</v>
      </c>
    </row>
    <row r="286" spans="2:42">
      <c r="B286" s="181" t="s">
        <v>909</v>
      </c>
      <c r="C286" s="182" t="s">
        <v>910</v>
      </c>
      <c r="D2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6" s="183">
        <f t="shared" si="694"/>
        <v>0</v>
      </c>
      <c r="G286" s="183"/>
      <c r="H286" s="183">
        <f t="shared" si="695"/>
        <v>0</v>
      </c>
      <c r="I286" s="183"/>
      <c r="J286" s="183">
        <f t="shared" si="696"/>
        <v>0</v>
      </c>
      <c r="K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6" s="183">
        <f t="shared" si="697"/>
        <v>0</v>
      </c>
      <c r="AD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6" s="183">
        <f t="shared" si="698"/>
        <v>0</v>
      </c>
      <c r="AH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6" s="183">
        <f t="shared" si="699"/>
        <v>0</v>
      </c>
      <c r="AL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6" s="183">
        <f t="shared" si="700"/>
        <v>0</v>
      </c>
      <c r="AP286" s="183">
        <f t="shared" si="701"/>
        <v>0</v>
      </c>
    </row>
    <row r="287" spans="2:42">
      <c r="B287" s="181" t="s">
        <v>911</v>
      </c>
      <c r="C287" s="182" t="s">
        <v>912</v>
      </c>
      <c r="D2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7" s="183">
        <f t="shared" si="694"/>
        <v>0</v>
      </c>
      <c r="G287" s="183"/>
      <c r="H287" s="183">
        <f t="shared" si="695"/>
        <v>0</v>
      </c>
      <c r="I287" s="183"/>
      <c r="J287" s="183">
        <f t="shared" si="696"/>
        <v>0</v>
      </c>
      <c r="K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7" s="183">
        <f t="shared" si="697"/>
        <v>0</v>
      </c>
      <c r="AD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7" s="183">
        <f t="shared" si="698"/>
        <v>0</v>
      </c>
      <c r="AH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7" s="183">
        <f t="shared" si="699"/>
        <v>0</v>
      </c>
      <c r="AL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7" s="183">
        <f t="shared" si="700"/>
        <v>0</v>
      </c>
      <c r="AP287" s="183">
        <f t="shared" si="701"/>
        <v>0</v>
      </c>
    </row>
    <row r="288" spans="2:42">
      <c r="B288" s="181" t="s">
        <v>913</v>
      </c>
      <c r="C288" s="182" t="s">
        <v>914</v>
      </c>
      <c r="D2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8" s="183">
        <f t="shared" si="694"/>
        <v>0</v>
      </c>
      <c r="G288" s="183"/>
      <c r="H288" s="183">
        <f t="shared" si="695"/>
        <v>0</v>
      </c>
      <c r="I288" s="183"/>
      <c r="J288" s="183">
        <f t="shared" si="696"/>
        <v>0</v>
      </c>
      <c r="K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8" s="183">
        <f t="shared" si="697"/>
        <v>0</v>
      </c>
      <c r="AD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8" s="183">
        <f t="shared" si="698"/>
        <v>0</v>
      </c>
      <c r="AH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8" s="183">
        <f t="shared" si="699"/>
        <v>0</v>
      </c>
      <c r="AL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8" s="183">
        <f t="shared" si="700"/>
        <v>0</v>
      </c>
      <c r="AP288" s="183">
        <f t="shared" si="701"/>
        <v>0</v>
      </c>
    </row>
    <row r="289" spans="2:42">
      <c r="B289" s="181" t="s">
        <v>915</v>
      </c>
      <c r="C289" s="182" t="s">
        <v>908</v>
      </c>
      <c r="D2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9" s="183">
        <f t="shared" si="694"/>
        <v>0</v>
      </c>
      <c r="G289" s="183"/>
      <c r="H289" s="183">
        <f t="shared" si="695"/>
        <v>0</v>
      </c>
      <c r="I289" s="183"/>
      <c r="J289" s="183">
        <f t="shared" si="696"/>
        <v>0</v>
      </c>
      <c r="K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9" s="183">
        <f t="shared" si="697"/>
        <v>0</v>
      </c>
      <c r="AD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9" s="183">
        <f t="shared" si="698"/>
        <v>0</v>
      </c>
      <c r="AH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9" s="183">
        <f t="shared" si="699"/>
        <v>0</v>
      </c>
      <c r="AL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9" s="183">
        <f t="shared" si="700"/>
        <v>0</v>
      </c>
      <c r="AP289" s="183">
        <f t="shared" si="701"/>
        <v>0</v>
      </c>
    </row>
    <row r="290" spans="2:42">
      <c r="B290" s="181" t="s">
        <v>916</v>
      </c>
      <c r="C290" s="182" t="s">
        <v>917</v>
      </c>
      <c r="D2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0" s="183">
        <f t="shared" si="694"/>
        <v>0</v>
      </c>
      <c r="G290" s="183"/>
      <c r="H290" s="183">
        <f t="shared" si="695"/>
        <v>0</v>
      </c>
      <c r="I290" s="183"/>
      <c r="J290" s="183">
        <f t="shared" si="696"/>
        <v>0</v>
      </c>
      <c r="K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0" s="183">
        <f t="shared" si="697"/>
        <v>0</v>
      </c>
      <c r="AD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0" s="183">
        <f t="shared" si="698"/>
        <v>0</v>
      </c>
      <c r="AH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0" s="183">
        <f t="shared" si="699"/>
        <v>0</v>
      </c>
      <c r="AL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0" s="183">
        <f t="shared" si="700"/>
        <v>0</v>
      </c>
      <c r="AP290" s="183">
        <f t="shared" si="701"/>
        <v>0</v>
      </c>
    </row>
    <row r="291" spans="2:42">
      <c r="B291" s="181" t="s">
        <v>918</v>
      </c>
      <c r="C291" s="182" t="s">
        <v>919</v>
      </c>
      <c r="D2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1" s="183">
        <f t="shared" si="694"/>
        <v>0</v>
      </c>
      <c r="G291" s="183"/>
      <c r="H291" s="183">
        <f t="shared" si="695"/>
        <v>0</v>
      </c>
      <c r="I291" s="183"/>
      <c r="J291" s="183">
        <f t="shared" si="696"/>
        <v>0</v>
      </c>
      <c r="K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1" s="183">
        <f t="shared" si="697"/>
        <v>0</v>
      </c>
      <c r="AD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1" s="183">
        <f t="shared" si="698"/>
        <v>0</v>
      </c>
      <c r="AH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1" s="183">
        <f t="shared" si="699"/>
        <v>0</v>
      </c>
      <c r="AL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1" s="183">
        <f t="shared" si="700"/>
        <v>0</v>
      </c>
      <c r="AP291" s="183">
        <f t="shared" si="701"/>
        <v>0</v>
      </c>
    </row>
    <row r="292" spans="2:42">
      <c r="B292" s="181" t="s">
        <v>920</v>
      </c>
      <c r="C292" s="182" t="s">
        <v>921</v>
      </c>
      <c r="D2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2" s="183">
        <f t="shared" si="694"/>
        <v>0</v>
      </c>
      <c r="G292" s="183"/>
      <c r="H292" s="183">
        <f t="shared" si="695"/>
        <v>0</v>
      </c>
      <c r="I292" s="183"/>
      <c r="J292" s="183">
        <f t="shared" si="696"/>
        <v>0</v>
      </c>
      <c r="K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2" s="183">
        <f t="shared" si="697"/>
        <v>0</v>
      </c>
      <c r="AD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2" s="183">
        <f t="shared" si="698"/>
        <v>0</v>
      </c>
      <c r="AH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2" s="183">
        <f t="shared" si="699"/>
        <v>0</v>
      </c>
      <c r="AL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2" s="183">
        <f t="shared" si="700"/>
        <v>0</v>
      </c>
      <c r="AP292" s="183">
        <f t="shared" si="701"/>
        <v>0</v>
      </c>
    </row>
    <row r="293" spans="2:42">
      <c r="B293" s="181" t="s">
        <v>922</v>
      </c>
      <c r="C293" s="182" t="s">
        <v>923</v>
      </c>
      <c r="D2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3" s="183">
        <f t="shared" si="694"/>
        <v>0</v>
      </c>
      <c r="G293" s="183"/>
      <c r="H293" s="183">
        <f t="shared" si="695"/>
        <v>0</v>
      </c>
      <c r="I293" s="183"/>
      <c r="J293" s="183">
        <f t="shared" si="696"/>
        <v>0</v>
      </c>
      <c r="K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3" s="183">
        <f t="shared" si="697"/>
        <v>0</v>
      </c>
      <c r="AD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3" s="183">
        <f t="shared" si="698"/>
        <v>0</v>
      </c>
      <c r="AH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3" s="183">
        <f t="shared" si="699"/>
        <v>0</v>
      </c>
      <c r="AL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3" s="183">
        <f t="shared" si="700"/>
        <v>0</v>
      </c>
      <c r="AP293" s="183">
        <f t="shared" si="701"/>
        <v>0</v>
      </c>
    </row>
    <row r="294" spans="2:42">
      <c r="B294" s="181" t="s">
        <v>924</v>
      </c>
      <c r="C294" s="182" t="s">
        <v>925</v>
      </c>
      <c r="D2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4" s="183">
        <f t="shared" si="694"/>
        <v>0</v>
      </c>
      <c r="G294" s="183"/>
      <c r="H294" s="183">
        <f t="shared" si="695"/>
        <v>0</v>
      </c>
      <c r="I294" s="183"/>
      <c r="J294" s="183">
        <f t="shared" si="696"/>
        <v>0</v>
      </c>
      <c r="K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4" s="183">
        <f t="shared" si="697"/>
        <v>0</v>
      </c>
      <c r="AD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4" s="183">
        <f t="shared" si="698"/>
        <v>0</v>
      </c>
      <c r="AH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4" s="183">
        <f t="shared" si="699"/>
        <v>0</v>
      </c>
      <c r="AL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4" s="183">
        <f t="shared" si="700"/>
        <v>0</v>
      </c>
      <c r="AP294" s="183">
        <f t="shared" si="701"/>
        <v>0</v>
      </c>
    </row>
    <row r="295" spans="2:42">
      <c r="B295" s="181" t="s">
        <v>926</v>
      </c>
      <c r="C295" s="182" t="s">
        <v>927</v>
      </c>
      <c r="D2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5" s="183">
        <f t="shared" si="694"/>
        <v>0</v>
      </c>
      <c r="G295" s="183"/>
      <c r="H295" s="183">
        <f t="shared" si="695"/>
        <v>0</v>
      </c>
      <c r="I295" s="183"/>
      <c r="J295" s="183">
        <f t="shared" si="696"/>
        <v>0</v>
      </c>
      <c r="K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5" s="183">
        <f t="shared" si="697"/>
        <v>0</v>
      </c>
      <c r="AD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5" s="183">
        <f t="shared" si="698"/>
        <v>0</v>
      </c>
      <c r="AH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5" s="183">
        <f t="shared" si="699"/>
        <v>0</v>
      </c>
      <c r="AL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5" s="183">
        <f t="shared" si="700"/>
        <v>0</v>
      </c>
      <c r="AP295" s="183">
        <f t="shared" si="701"/>
        <v>0</v>
      </c>
    </row>
    <row r="296" spans="2:42">
      <c r="B296" s="181" t="s">
        <v>928</v>
      </c>
      <c r="C296" s="182" t="s">
        <v>929</v>
      </c>
      <c r="D2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6" s="183">
        <f t="shared" si="694"/>
        <v>0</v>
      </c>
      <c r="G296" s="183"/>
      <c r="H296" s="183">
        <f t="shared" si="695"/>
        <v>0</v>
      </c>
      <c r="I296" s="183"/>
      <c r="J296" s="183">
        <f t="shared" si="696"/>
        <v>0</v>
      </c>
      <c r="K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6" s="183">
        <f t="shared" si="697"/>
        <v>0</v>
      </c>
      <c r="AD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6" s="183">
        <f t="shared" si="698"/>
        <v>0</v>
      </c>
      <c r="AH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6" s="183">
        <f t="shared" si="699"/>
        <v>0</v>
      </c>
      <c r="AL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6" s="183">
        <f t="shared" si="700"/>
        <v>0</v>
      </c>
      <c r="AP296" s="183">
        <f t="shared" si="701"/>
        <v>0</v>
      </c>
    </row>
    <row r="297" spans="2:42">
      <c r="B297" s="181" t="s">
        <v>930</v>
      </c>
      <c r="C297" s="182" t="s">
        <v>931</v>
      </c>
      <c r="D2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7" s="183">
        <f t="shared" si="694"/>
        <v>0</v>
      </c>
      <c r="G297" s="183"/>
      <c r="H297" s="183">
        <f t="shared" si="695"/>
        <v>0</v>
      </c>
      <c r="I297" s="183"/>
      <c r="J297" s="183">
        <f t="shared" si="696"/>
        <v>0</v>
      </c>
      <c r="K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7" s="183">
        <f t="shared" si="697"/>
        <v>0</v>
      </c>
      <c r="AD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7" s="183">
        <f t="shared" si="698"/>
        <v>0</v>
      </c>
      <c r="AH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7" s="183">
        <f t="shared" si="699"/>
        <v>0</v>
      </c>
      <c r="AL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7" s="183">
        <f t="shared" si="700"/>
        <v>0</v>
      </c>
      <c r="AP297" s="183">
        <f t="shared" si="701"/>
        <v>0</v>
      </c>
    </row>
    <row r="298" spans="2:42">
      <c r="B298" s="181" t="s">
        <v>932</v>
      </c>
      <c r="C298" s="182" t="s">
        <v>933</v>
      </c>
      <c r="D2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8" s="183">
        <f t="shared" si="694"/>
        <v>0</v>
      </c>
      <c r="G298" s="183"/>
      <c r="H298" s="183">
        <f t="shared" si="695"/>
        <v>0</v>
      </c>
      <c r="I298" s="183"/>
      <c r="J298" s="183">
        <f t="shared" si="696"/>
        <v>0</v>
      </c>
      <c r="K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8" s="183">
        <f t="shared" si="697"/>
        <v>0</v>
      </c>
      <c r="AD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8" s="183">
        <f t="shared" si="698"/>
        <v>0</v>
      </c>
      <c r="AH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8" s="183">
        <f t="shared" si="699"/>
        <v>0</v>
      </c>
      <c r="AL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8" s="183">
        <f t="shared" si="700"/>
        <v>0</v>
      </c>
      <c r="AP298" s="183">
        <f t="shared" si="701"/>
        <v>0</v>
      </c>
    </row>
    <row r="299" spans="2:42">
      <c r="B299" s="181" t="s">
        <v>934</v>
      </c>
      <c r="C299" s="182" t="s">
        <v>935</v>
      </c>
      <c r="D2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9" s="183">
        <f t="shared" si="694"/>
        <v>0</v>
      </c>
      <c r="G299" s="183"/>
      <c r="H299" s="183">
        <f t="shared" si="695"/>
        <v>0</v>
      </c>
      <c r="I299" s="183"/>
      <c r="J299" s="183">
        <f t="shared" si="696"/>
        <v>0</v>
      </c>
      <c r="K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9" s="183">
        <f t="shared" si="697"/>
        <v>0</v>
      </c>
      <c r="AD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9" s="183">
        <f t="shared" si="698"/>
        <v>0</v>
      </c>
      <c r="AH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9" s="183">
        <f t="shared" si="699"/>
        <v>0</v>
      </c>
      <c r="AL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9" s="183">
        <f t="shared" si="700"/>
        <v>0</v>
      </c>
      <c r="AP299" s="183">
        <f t="shared" si="701"/>
        <v>0</v>
      </c>
    </row>
    <row r="300" spans="2:42">
      <c r="B300" s="181" t="s">
        <v>936</v>
      </c>
      <c r="C300" s="182" t="s">
        <v>937</v>
      </c>
      <c r="D3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0" s="183">
        <f t="shared" si="694"/>
        <v>0</v>
      </c>
      <c r="G300" s="183"/>
      <c r="H300" s="183">
        <f t="shared" si="695"/>
        <v>0</v>
      </c>
      <c r="I300" s="183"/>
      <c r="J300" s="183">
        <f t="shared" si="696"/>
        <v>0</v>
      </c>
      <c r="K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0" s="183">
        <f t="shared" si="697"/>
        <v>0</v>
      </c>
      <c r="AD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0" s="183">
        <f t="shared" si="698"/>
        <v>0</v>
      </c>
      <c r="AH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0" s="183">
        <f t="shared" si="699"/>
        <v>0</v>
      </c>
      <c r="AL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0" s="183">
        <f t="shared" si="700"/>
        <v>0</v>
      </c>
      <c r="AP300" s="183">
        <f t="shared" si="701"/>
        <v>0</v>
      </c>
    </row>
    <row r="301" spans="2:42">
      <c r="B301" s="181" t="s">
        <v>938</v>
      </c>
      <c r="C301" s="182" t="s">
        <v>939</v>
      </c>
      <c r="D3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22917</v>
      </c>
      <c r="F301" s="183">
        <f t="shared" si="594"/>
        <v>22917</v>
      </c>
      <c r="G301" s="183"/>
      <c r="H301" s="183">
        <f t="shared" si="595"/>
        <v>22917</v>
      </c>
      <c r="I301" s="183"/>
      <c r="J301" s="183">
        <f t="shared" si="596"/>
        <v>22917</v>
      </c>
      <c r="K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22917</v>
      </c>
      <c r="V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22917</v>
      </c>
      <c r="AB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1" s="183">
        <f t="shared" si="599"/>
        <v>22917</v>
      </c>
      <c r="AD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1" s="183">
        <f t="shared" si="600"/>
        <v>0</v>
      </c>
      <c r="AH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1" s="183">
        <f t="shared" si="601"/>
        <v>0</v>
      </c>
      <c r="AL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1" s="183">
        <f t="shared" si="602"/>
        <v>0</v>
      </c>
      <c r="AP301" s="183">
        <f t="shared" si="603"/>
        <v>22917</v>
      </c>
    </row>
    <row r="302" spans="2:42">
      <c r="B302" s="181" t="s">
        <v>940</v>
      </c>
      <c r="C302" s="182" t="s">
        <v>941</v>
      </c>
      <c r="D3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640</v>
      </c>
      <c r="F302" s="183">
        <f t="shared" si="594"/>
        <v>640</v>
      </c>
      <c r="G302" s="183"/>
      <c r="H302" s="183">
        <f t="shared" si="595"/>
        <v>640</v>
      </c>
      <c r="I302" s="183"/>
      <c r="J302" s="183">
        <f t="shared" si="596"/>
        <v>640</v>
      </c>
      <c r="K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640</v>
      </c>
      <c r="P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2" s="183">
        <f t="shared" si="599"/>
        <v>0</v>
      </c>
      <c r="AD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2" s="183">
        <f t="shared" si="600"/>
        <v>0</v>
      </c>
      <c r="AH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640</v>
      </c>
      <c r="AJ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2" s="183">
        <f t="shared" si="601"/>
        <v>640</v>
      </c>
      <c r="AL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2" s="183">
        <f t="shared" si="602"/>
        <v>0</v>
      </c>
      <c r="AP302" s="183">
        <f t="shared" si="603"/>
        <v>640</v>
      </c>
    </row>
    <row r="303" spans="2:42">
      <c r="B303" s="181" t="s">
        <v>942</v>
      </c>
      <c r="C303" s="182" t="s">
        <v>943</v>
      </c>
      <c r="D3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3" s="183">
        <f t="shared" si="594"/>
        <v>0</v>
      </c>
      <c r="G303" s="183"/>
      <c r="H303" s="183">
        <f t="shared" si="595"/>
        <v>0</v>
      </c>
      <c r="I303" s="183"/>
      <c r="J303" s="183">
        <f t="shared" si="596"/>
        <v>0</v>
      </c>
      <c r="K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3" s="183">
        <f t="shared" si="599"/>
        <v>0</v>
      </c>
      <c r="AD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3" s="183">
        <f t="shared" si="600"/>
        <v>0</v>
      </c>
      <c r="AH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3" s="183">
        <f t="shared" si="601"/>
        <v>0</v>
      </c>
      <c r="AL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3" s="183">
        <f t="shared" si="602"/>
        <v>0</v>
      </c>
      <c r="AP303" s="183">
        <f t="shared" si="603"/>
        <v>0</v>
      </c>
    </row>
    <row r="304" spans="2:42">
      <c r="B304" s="181" t="s">
        <v>944</v>
      </c>
      <c r="C304" s="182" t="s">
        <v>945</v>
      </c>
      <c r="D3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4" s="183">
        <f t="shared" si="594"/>
        <v>0</v>
      </c>
      <c r="G304" s="183"/>
      <c r="H304" s="183">
        <f t="shared" si="595"/>
        <v>0</v>
      </c>
      <c r="I304" s="183"/>
      <c r="J304" s="183">
        <f t="shared" si="596"/>
        <v>0</v>
      </c>
      <c r="K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4" s="183">
        <f t="shared" si="599"/>
        <v>0</v>
      </c>
      <c r="AD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4" s="183">
        <f t="shared" si="600"/>
        <v>0</v>
      </c>
      <c r="AH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4" s="183">
        <f t="shared" si="601"/>
        <v>0</v>
      </c>
      <c r="AL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4" s="183">
        <f t="shared" si="602"/>
        <v>0</v>
      </c>
      <c r="AP304" s="183">
        <f t="shared" si="603"/>
        <v>0</v>
      </c>
    </row>
    <row r="305" spans="2:42">
      <c r="B305" s="181" t="s">
        <v>946</v>
      </c>
      <c r="C305" s="182" t="s">
        <v>947</v>
      </c>
      <c r="D3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5" s="183">
        <f t="shared" si="594"/>
        <v>0</v>
      </c>
      <c r="G305" s="183"/>
      <c r="H305" s="183">
        <f t="shared" si="595"/>
        <v>0</v>
      </c>
      <c r="I305" s="183"/>
      <c r="J305" s="183">
        <f t="shared" si="596"/>
        <v>0</v>
      </c>
      <c r="K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5" s="183">
        <f t="shared" si="599"/>
        <v>0</v>
      </c>
      <c r="AD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5" s="183">
        <f t="shared" si="600"/>
        <v>0</v>
      </c>
      <c r="AH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5" s="183">
        <f t="shared" si="601"/>
        <v>0</v>
      </c>
      <c r="AL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5" s="183">
        <f t="shared" si="602"/>
        <v>0</v>
      </c>
      <c r="AP305" s="183">
        <f t="shared" si="603"/>
        <v>0</v>
      </c>
    </row>
    <row r="306" spans="2:42">
      <c r="B306" s="181" t="s">
        <v>948</v>
      </c>
      <c r="C306" s="182" t="s">
        <v>949</v>
      </c>
      <c r="D3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6" s="183">
        <f t="shared" si="594"/>
        <v>0</v>
      </c>
      <c r="G306" s="183"/>
      <c r="H306" s="183">
        <f t="shared" si="595"/>
        <v>0</v>
      </c>
      <c r="I306" s="183"/>
      <c r="J306" s="183">
        <f t="shared" si="596"/>
        <v>0</v>
      </c>
      <c r="K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6" s="183">
        <f t="shared" si="599"/>
        <v>0</v>
      </c>
      <c r="AD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6" s="183">
        <f t="shared" si="600"/>
        <v>0</v>
      </c>
      <c r="AH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6" s="183">
        <f t="shared" si="601"/>
        <v>0</v>
      </c>
      <c r="AL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6" s="183">
        <f t="shared" si="602"/>
        <v>0</v>
      </c>
      <c r="AP306" s="183">
        <f t="shared" si="603"/>
        <v>0</v>
      </c>
    </row>
    <row r="307" spans="2:42">
      <c r="B307" s="181" t="s">
        <v>950</v>
      </c>
      <c r="C307" s="182" t="s">
        <v>951</v>
      </c>
      <c r="D3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7" s="183">
        <f t="shared" si="594"/>
        <v>0</v>
      </c>
      <c r="G307" s="183"/>
      <c r="H307" s="183">
        <f t="shared" si="595"/>
        <v>0</v>
      </c>
      <c r="I307" s="183"/>
      <c r="J307" s="183">
        <f t="shared" si="596"/>
        <v>0</v>
      </c>
      <c r="K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7" s="183">
        <f t="shared" si="599"/>
        <v>0</v>
      </c>
      <c r="AD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7" s="183">
        <f t="shared" si="600"/>
        <v>0</v>
      </c>
      <c r="AH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7" s="183">
        <f t="shared" si="601"/>
        <v>0</v>
      </c>
      <c r="AL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7" s="183">
        <f t="shared" si="602"/>
        <v>0</v>
      </c>
      <c r="AP307" s="183">
        <f t="shared" si="603"/>
        <v>0</v>
      </c>
    </row>
    <row r="308" spans="2:42">
      <c r="B308" s="181" t="s">
        <v>952</v>
      </c>
      <c r="C308" s="182" t="s">
        <v>953</v>
      </c>
      <c r="D3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8" s="183">
        <f t="shared" si="594"/>
        <v>0</v>
      </c>
      <c r="G308" s="183"/>
      <c r="H308" s="183">
        <f t="shared" si="595"/>
        <v>0</v>
      </c>
      <c r="I308" s="183"/>
      <c r="J308" s="183">
        <f t="shared" si="596"/>
        <v>0</v>
      </c>
      <c r="K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8" s="183">
        <f t="shared" si="599"/>
        <v>0</v>
      </c>
      <c r="AD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8" s="183">
        <f t="shared" si="600"/>
        <v>0</v>
      </c>
      <c r="AH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8" s="183">
        <f t="shared" si="601"/>
        <v>0</v>
      </c>
      <c r="AL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8" s="183">
        <f t="shared" si="602"/>
        <v>0</v>
      </c>
      <c r="AP308" s="183">
        <f t="shared" si="603"/>
        <v>0</v>
      </c>
    </row>
    <row r="309" spans="2:42">
      <c r="B309" s="181" t="s">
        <v>954</v>
      </c>
      <c r="C309" s="182" t="s">
        <v>955</v>
      </c>
      <c r="D3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9" s="183">
        <f t="shared" ref="F309:F311" si="702">D309+E309</f>
        <v>0</v>
      </c>
      <c r="G309" s="183"/>
      <c r="H309" s="183">
        <f t="shared" ref="H309:H311" si="703">F309-G309</f>
        <v>0</v>
      </c>
      <c r="I309" s="183"/>
      <c r="J309" s="183">
        <f t="shared" ref="J309:J311" si="704">F309-I309</f>
        <v>0</v>
      </c>
      <c r="K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9" s="183">
        <f t="shared" ref="AC309:AC311" si="705">Z309+AA309+AB309</f>
        <v>0</v>
      </c>
      <c r="AD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9" s="183">
        <f t="shared" ref="AG309:AG311" si="706">AD309+AE309+AF309</f>
        <v>0</v>
      </c>
      <c r="AH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9" s="183">
        <f t="shared" ref="AK309:AK311" si="707">AH309+AI309+AJ309</f>
        <v>0</v>
      </c>
      <c r="AL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9" s="183">
        <f t="shared" ref="AO309:AO311" si="708">AL309+AM309+AN309</f>
        <v>0</v>
      </c>
      <c r="AP309" s="183">
        <f t="shared" ref="AP309:AP311" si="709">AC309+AG309+AK309+AO309</f>
        <v>0</v>
      </c>
    </row>
    <row r="310" spans="2:42">
      <c r="B310" s="181" t="s">
        <v>956</v>
      </c>
      <c r="C310" s="182" t="s">
        <v>957</v>
      </c>
      <c r="D3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0" s="183">
        <f t="shared" si="702"/>
        <v>0</v>
      </c>
      <c r="G310" s="183"/>
      <c r="H310" s="183">
        <f t="shared" si="703"/>
        <v>0</v>
      </c>
      <c r="I310" s="183"/>
      <c r="J310" s="183">
        <f t="shared" si="704"/>
        <v>0</v>
      </c>
      <c r="K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0" s="183">
        <f t="shared" si="705"/>
        <v>0</v>
      </c>
      <c r="AD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0" s="183">
        <f t="shared" si="706"/>
        <v>0</v>
      </c>
      <c r="AH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0" s="183">
        <f t="shared" si="707"/>
        <v>0</v>
      </c>
      <c r="AL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0" s="183">
        <f t="shared" si="708"/>
        <v>0</v>
      </c>
      <c r="AP310" s="183">
        <f t="shared" si="709"/>
        <v>0</v>
      </c>
    </row>
    <row r="311" spans="2:42">
      <c r="B311" s="181" t="s">
        <v>958</v>
      </c>
      <c r="C311" s="182" t="s">
        <v>959</v>
      </c>
      <c r="D3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1" s="183">
        <f t="shared" si="702"/>
        <v>0</v>
      </c>
      <c r="G311" s="183"/>
      <c r="H311" s="183">
        <f t="shared" si="703"/>
        <v>0</v>
      </c>
      <c r="I311" s="183"/>
      <c r="J311" s="183">
        <f t="shared" si="704"/>
        <v>0</v>
      </c>
      <c r="K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1" s="183">
        <f t="shared" si="705"/>
        <v>0</v>
      </c>
      <c r="AD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1" s="183">
        <f t="shared" si="706"/>
        <v>0</v>
      </c>
      <c r="AH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1" s="183">
        <f t="shared" si="707"/>
        <v>0</v>
      </c>
      <c r="AL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1" s="183">
        <f t="shared" si="708"/>
        <v>0</v>
      </c>
      <c r="AP311" s="183">
        <f t="shared" si="709"/>
        <v>0</v>
      </c>
    </row>
    <row r="312" spans="2:42">
      <c r="B312" s="190" t="s">
        <v>343</v>
      </c>
      <c r="C312" s="191" t="s">
        <v>216</v>
      </c>
      <c r="D312" s="192">
        <f>SUM(D313:D326)</f>
        <v>12000</v>
      </c>
      <c r="E312" s="192">
        <f>SUM(E313:E326)</f>
        <v>25540</v>
      </c>
      <c r="F312" s="192">
        <f t="shared" si="594"/>
        <v>37540</v>
      </c>
      <c r="G312" s="192">
        <f>SUM(G313:G326)</f>
        <v>0</v>
      </c>
      <c r="H312" s="192">
        <f t="shared" si="595"/>
        <v>37540</v>
      </c>
      <c r="I312" s="192">
        <f>SUM(I313:I326)</f>
        <v>0</v>
      </c>
      <c r="J312" s="192">
        <f t="shared" si="596"/>
        <v>37540</v>
      </c>
      <c r="K312" s="192">
        <f t="shared" ref="K312:AB312" si="710">SUM(K313:K326)</f>
        <v>0</v>
      </c>
      <c r="L312" s="192">
        <f t="shared" si="710"/>
        <v>11700</v>
      </c>
      <c r="M312" s="192">
        <f t="shared" si="710"/>
        <v>6000</v>
      </c>
      <c r="N312" s="192">
        <f t="shared" si="710"/>
        <v>0</v>
      </c>
      <c r="O312" s="192">
        <f t="shared" si="710"/>
        <v>840</v>
      </c>
      <c r="P312" s="192">
        <f t="shared" ref="P312:Q312" si="711">SUM(P313:P326)</f>
        <v>0</v>
      </c>
      <c r="Q312" s="192">
        <f t="shared" si="711"/>
        <v>0</v>
      </c>
      <c r="R312" s="192">
        <f t="shared" si="710"/>
        <v>0</v>
      </c>
      <c r="S312" s="192">
        <f t="shared" si="710"/>
        <v>0</v>
      </c>
      <c r="T312" s="192">
        <f t="shared" ref="T312" si="712">SUM(T313:T326)</f>
        <v>0</v>
      </c>
      <c r="U312" s="192">
        <f t="shared" si="710"/>
        <v>19000</v>
      </c>
      <c r="V312" s="192">
        <f t="shared" si="710"/>
        <v>0</v>
      </c>
      <c r="W312" s="192">
        <f t="shared" ref="W312" si="713">SUM(W313:W326)</f>
        <v>0</v>
      </c>
      <c r="X312" s="192">
        <f t="shared" si="710"/>
        <v>0</v>
      </c>
      <c r="Y312" s="192">
        <f t="shared" si="710"/>
        <v>0</v>
      </c>
      <c r="Z312" s="192">
        <f t="shared" si="710"/>
        <v>15000</v>
      </c>
      <c r="AA312" s="192">
        <f t="shared" si="710"/>
        <v>9840</v>
      </c>
      <c r="AB312" s="192">
        <f t="shared" si="710"/>
        <v>4000</v>
      </c>
      <c r="AC312" s="192">
        <f t="shared" si="599"/>
        <v>28840</v>
      </c>
      <c r="AD312" s="192">
        <f>SUM(AD313:AD326)</f>
        <v>8700</v>
      </c>
      <c r="AE312" s="192">
        <f>SUM(AE313:AE326)</f>
        <v>0</v>
      </c>
      <c r="AF312" s="192">
        <f>SUM(AF313:AF326)</f>
        <v>0</v>
      </c>
      <c r="AG312" s="192">
        <f t="shared" si="600"/>
        <v>8700</v>
      </c>
      <c r="AH312" s="192">
        <f>SUM(AH313:AH326)</f>
        <v>0</v>
      </c>
      <c r="AI312" s="192">
        <f>SUM(AI313:AI326)</f>
        <v>0</v>
      </c>
      <c r="AJ312" s="192">
        <f>SUM(AJ313:AJ326)</f>
        <v>0</v>
      </c>
      <c r="AK312" s="192">
        <f t="shared" si="601"/>
        <v>0</v>
      </c>
      <c r="AL312" s="192">
        <f>SUM(AL313:AL326)</f>
        <v>0</v>
      </c>
      <c r="AM312" s="192">
        <f>SUM(AM313:AM326)</f>
        <v>0</v>
      </c>
      <c r="AN312" s="192">
        <f>SUM(AN313:AN326)</f>
        <v>0</v>
      </c>
      <c r="AO312" s="192">
        <f t="shared" si="602"/>
        <v>0</v>
      </c>
      <c r="AP312" s="192">
        <f t="shared" si="603"/>
        <v>37540</v>
      </c>
    </row>
    <row r="313" spans="2:42">
      <c r="B313" s="181" t="s">
        <v>960</v>
      </c>
      <c r="C313" s="182" t="s">
        <v>961</v>
      </c>
      <c r="D3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12000</v>
      </c>
      <c r="E3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3" s="183">
        <f t="shared" si="594"/>
        <v>12000</v>
      </c>
      <c r="G313" s="183"/>
      <c r="H313" s="183">
        <f t="shared" si="595"/>
        <v>12000</v>
      </c>
      <c r="I313" s="183"/>
      <c r="J313" s="183">
        <f t="shared" si="596"/>
        <v>12000</v>
      </c>
      <c r="K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12000</v>
      </c>
      <c r="V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12000</v>
      </c>
      <c r="AA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3" s="183">
        <f t="shared" si="599"/>
        <v>12000</v>
      </c>
      <c r="AD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3" s="183">
        <f t="shared" si="600"/>
        <v>0</v>
      </c>
      <c r="AH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3" s="183">
        <f t="shared" si="601"/>
        <v>0</v>
      </c>
      <c r="AL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3" s="183">
        <f t="shared" si="602"/>
        <v>0</v>
      </c>
      <c r="AP313" s="183">
        <f t="shared" si="603"/>
        <v>12000</v>
      </c>
    </row>
    <row r="314" spans="2:42">
      <c r="B314" s="181" t="s">
        <v>344</v>
      </c>
      <c r="C314" s="182" t="s">
        <v>962</v>
      </c>
      <c r="D3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4" s="183">
        <f t="shared" si="594"/>
        <v>0</v>
      </c>
      <c r="G314" s="183"/>
      <c r="H314" s="183">
        <f t="shared" si="595"/>
        <v>0</v>
      </c>
      <c r="I314" s="183"/>
      <c r="J314" s="183">
        <f t="shared" si="596"/>
        <v>0</v>
      </c>
      <c r="K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4" s="183">
        <f t="shared" si="599"/>
        <v>0</v>
      </c>
      <c r="AD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4" s="183">
        <f t="shared" si="600"/>
        <v>0</v>
      </c>
      <c r="AH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4" s="183">
        <f t="shared" si="601"/>
        <v>0</v>
      </c>
      <c r="AL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4" s="183">
        <f t="shared" si="602"/>
        <v>0</v>
      </c>
      <c r="AP314" s="183">
        <f t="shared" si="603"/>
        <v>0</v>
      </c>
    </row>
    <row r="315" spans="2:42">
      <c r="B315" s="181" t="s">
        <v>963</v>
      </c>
      <c r="C315" s="182" t="s">
        <v>964</v>
      </c>
      <c r="D3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18540</v>
      </c>
      <c r="F315" s="183">
        <f t="shared" si="594"/>
        <v>18540</v>
      </c>
      <c r="G315" s="183"/>
      <c r="H315" s="183">
        <f t="shared" si="595"/>
        <v>18540</v>
      </c>
      <c r="I315" s="183"/>
      <c r="J315" s="183">
        <f t="shared" si="596"/>
        <v>18540</v>
      </c>
      <c r="K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11700</v>
      </c>
      <c r="M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</v>
      </c>
      <c r="N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840</v>
      </c>
      <c r="P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9840</v>
      </c>
      <c r="AB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5" s="183">
        <f t="shared" si="599"/>
        <v>9840</v>
      </c>
      <c r="AD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8700</v>
      </c>
      <c r="AE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5" s="183">
        <f t="shared" si="600"/>
        <v>8700</v>
      </c>
      <c r="AH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5" s="183">
        <f t="shared" si="601"/>
        <v>0</v>
      </c>
      <c r="AL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5" s="183">
        <f t="shared" si="602"/>
        <v>0</v>
      </c>
      <c r="AP315" s="183">
        <f t="shared" si="603"/>
        <v>18540</v>
      </c>
    </row>
    <row r="316" spans="2:42">
      <c r="B316" s="181" t="s">
        <v>965</v>
      </c>
      <c r="C316" s="182" t="s">
        <v>966</v>
      </c>
      <c r="D3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6" s="183">
        <f t="shared" si="594"/>
        <v>0</v>
      </c>
      <c r="G316" s="183"/>
      <c r="H316" s="183">
        <f t="shared" si="595"/>
        <v>0</v>
      </c>
      <c r="I316" s="183"/>
      <c r="J316" s="183">
        <f t="shared" si="596"/>
        <v>0</v>
      </c>
      <c r="K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6" s="183">
        <f t="shared" si="599"/>
        <v>0</v>
      </c>
      <c r="AD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6" s="183">
        <f t="shared" si="600"/>
        <v>0</v>
      </c>
      <c r="AH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6" s="183">
        <f t="shared" si="601"/>
        <v>0</v>
      </c>
      <c r="AL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6" s="183">
        <f t="shared" si="602"/>
        <v>0</v>
      </c>
      <c r="AP316" s="183">
        <f t="shared" si="603"/>
        <v>0</v>
      </c>
    </row>
    <row r="317" spans="2:42">
      <c r="B317" s="181" t="s">
        <v>967</v>
      </c>
      <c r="C317" s="182" t="s">
        <v>968</v>
      </c>
      <c r="D3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</v>
      </c>
      <c r="F317" s="183">
        <f t="shared" si="594"/>
        <v>6000</v>
      </c>
      <c r="G317" s="183"/>
      <c r="H317" s="183">
        <f t="shared" si="595"/>
        <v>6000</v>
      </c>
      <c r="I317" s="183"/>
      <c r="J317" s="183">
        <f t="shared" si="596"/>
        <v>6000</v>
      </c>
      <c r="K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</v>
      </c>
      <c r="V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A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C317" s="183">
        <f t="shared" si="599"/>
        <v>6000</v>
      </c>
      <c r="AD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7" s="183">
        <f t="shared" si="600"/>
        <v>0</v>
      </c>
      <c r="AH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7" s="183">
        <f t="shared" si="601"/>
        <v>0</v>
      </c>
      <c r="AL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7" s="183">
        <f t="shared" si="602"/>
        <v>0</v>
      </c>
      <c r="AP317" s="183">
        <f t="shared" si="603"/>
        <v>6000</v>
      </c>
    </row>
    <row r="318" spans="2:42">
      <c r="B318" s="181" t="s">
        <v>969</v>
      </c>
      <c r="C318" s="182" t="s">
        <v>970</v>
      </c>
      <c r="D3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8" s="183">
        <f t="shared" ref="F318:F319" si="714">D318+E318</f>
        <v>0</v>
      </c>
      <c r="G318" s="183"/>
      <c r="H318" s="183">
        <f t="shared" ref="H318:H319" si="715">F318-G318</f>
        <v>0</v>
      </c>
      <c r="I318" s="183"/>
      <c r="J318" s="183">
        <f t="shared" ref="J318:J319" si="716">F318-I318</f>
        <v>0</v>
      </c>
      <c r="K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8" s="183">
        <f t="shared" ref="AC318:AC319" si="717">Z318+AA318+AB318</f>
        <v>0</v>
      </c>
      <c r="AD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8" s="183">
        <f t="shared" ref="AG318:AG319" si="718">AD318+AE318+AF318</f>
        <v>0</v>
      </c>
      <c r="AH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8" s="183">
        <f t="shared" ref="AK318:AK319" si="719">AH318+AI318+AJ318</f>
        <v>0</v>
      </c>
      <c r="AL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8" s="183">
        <f t="shared" ref="AO318:AO319" si="720">AL318+AM318+AN318</f>
        <v>0</v>
      </c>
      <c r="AP318" s="183">
        <f t="shared" ref="AP318:AP319" si="721">AC318+AG318+AK318+AO318</f>
        <v>0</v>
      </c>
    </row>
    <row r="319" spans="2:42">
      <c r="B319" s="181" t="s">
        <v>345</v>
      </c>
      <c r="C319" s="182" t="s">
        <v>971</v>
      </c>
      <c r="D3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9" s="183">
        <f t="shared" si="714"/>
        <v>0</v>
      </c>
      <c r="G319" s="183"/>
      <c r="H319" s="183">
        <f t="shared" si="715"/>
        <v>0</v>
      </c>
      <c r="I319" s="183"/>
      <c r="J319" s="183">
        <f t="shared" si="716"/>
        <v>0</v>
      </c>
      <c r="K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9" s="183">
        <f t="shared" si="717"/>
        <v>0</v>
      </c>
      <c r="AD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9" s="183">
        <f t="shared" si="718"/>
        <v>0</v>
      </c>
      <c r="AH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9" s="183">
        <f t="shared" si="719"/>
        <v>0</v>
      </c>
      <c r="AL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9" s="183">
        <f t="shared" si="720"/>
        <v>0</v>
      </c>
      <c r="AP319" s="183">
        <f t="shared" si="721"/>
        <v>0</v>
      </c>
    </row>
    <row r="320" spans="2:42">
      <c r="B320" s="181" t="s">
        <v>972</v>
      </c>
      <c r="C320" s="182" t="s">
        <v>973</v>
      </c>
      <c r="D3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0" s="183">
        <f t="shared" ref="F320:F323" si="722">D320+E320</f>
        <v>0</v>
      </c>
      <c r="G320" s="183"/>
      <c r="H320" s="183">
        <f t="shared" ref="H320:H323" si="723">F320-G320</f>
        <v>0</v>
      </c>
      <c r="I320" s="183"/>
      <c r="J320" s="183">
        <f t="shared" ref="J320:J323" si="724">F320-I320</f>
        <v>0</v>
      </c>
      <c r="K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0" s="183">
        <f t="shared" ref="AC320:AC323" si="725">Z320+AA320+AB320</f>
        <v>0</v>
      </c>
      <c r="AD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0" s="183">
        <f t="shared" ref="AG320:AG323" si="726">AD320+AE320+AF320</f>
        <v>0</v>
      </c>
      <c r="AH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0" s="183">
        <f t="shared" ref="AK320:AK323" si="727">AH320+AI320+AJ320</f>
        <v>0</v>
      </c>
      <c r="AL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0" s="183">
        <f t="shared" ref="AO320:AO323" si="728">AL320+AM320+AN320</f>
        <v>0</v>
      </c>
      <c r="AP320" s="183">
        <f t="shared" ref="AP320:AP323" si="729">AC320+AG320+AK320+AO320</f>
        <v>0</v>
      </c>
    </row>
    <row r="321" spans="2:42">
      <c r="B321" s="181" t="s">
        <v>974</v>
      </c>
      <c r="C321" s="182" t="s">
        <v>975</v>
      </c>
      <c r="D3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1" s="183">
        <f t="shared" si="722"/>
        <v>0</v>
      </c>
      <c r="G321" s="183"/>
      <c r="H321" s="183">
        <f t="shared" si="723"/>
        <v>0</v>
      </c>
      <c r="I321" s="183"/>
      <c r="J321" s="183">
        <f t="shared" si="724"/>
        <v>0</v>
      </c>
      <c r="K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1" s="183">
        <f t="shared" si="725"/>
        <v>0</v>
      </c>
      <c r="AD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1" s="183">
        <f t="shared" si="726"/>
        <v>0</v>
      </c>
      <c r="AH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1" s="183">
        <f t="shared" si="727"/>
        <v>0</v>
      </c>
      <c r="AL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1" s="183">
        <f t="shared" si="728"/>
        <v>0</v>
      </c>
      <c r="AP321" s="183">
        <f t="shared" si="729"/>
        <v>0</v>
      </c>
    </row>
    <row r="322" spans="2:42">
      <c r="B322" s="181" t="s">
        <v>976</v>
      </c>
      <c r="C322" s="182" t="s">
        <v>977</v>
      </c>
      <c r="D3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F322" s="183">
        <f t="shared" si="722"/>
        <v>1000</v>
      </c>
      <c r="G322" s="183"/>
      <c r="H322" s="183">
        <f t="shared" si="723"/>
        <v>1000</v>
      </c>
      <c r="I322" s="183"/>
      <c r="J322" s="183">
        <f t="shared" si="724"/>
        <v>1000</v>
      </c>
      <c r="K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</v>
      </c>
      <c r="V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C322" s="183">
        <f t="shared" si="725"/>
        <v>1000</v>
      </c>
      <c r="AD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2" s="183">
        <f t="shared" si="726"/>
        <v>0</v>
      </c>
      <c r="AH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2" s="183">
        <f t="shared" si="727"/>
        <v>0</v>
      </c>
      <c r="AL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2" s="183">
        <f t="shared" si="728"/>
        <v>0</v>
      </c>
      <c r="AP322" s="183">
        <f t="shared" si="729"/>
        <v>1000</v>
      </c>
    </row>
    <row r="323" spans="2:42">
      <c r="B323" s="181" t="s">
        <v>978</v>
      </c>
      <c r="C323" s="182" t="s">
        <v>979</v>
      </c>
      <c r="D3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3" s="183">
        <f t="shared" si="722"/>
        <v>0</v>
      </c>
      <c r="G323" s="183"/>
      <c r="H323" s="183">
        <f t="shared" si="723"/>
        <v>0</v>
      </c>
      <c r="I323" s="183"/>
      <c r="J323" s="183">
        <f t="shared" si="724"/>
        <v>0</v>
      </c>
      <c r="K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3" s="183">
        <f t="shared" si="725"/>
        <v>0</v>
      </c>
      <c r="AD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3" s="183">
        <f t="shared" si="726"/>
        <v>0</v>
      </c>
      <c r="AH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3" s="183">
        <f t="shared" si="727"/>
        <v>0</v>
      </c>
      <c r="AL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3" s="183">
        <f t="shared" si="728"/>
        <v>0</v>
      </c>
      <c r="AP323" s="183">
        <f t="shared" si="729"/>
        <v>0</v>
      </c>
    </row>
    <row r="324" spans="2:42">
      <c r="B324" s="181" t="s">
        <v>980</v>
      </c>
      <c r="C324" s="182" t="s">
        <v>981</v>
      </c>
      <c r="D3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4" s="183">
        <f t="shared" si="594"/>
        <v>0</v>
      </c>
      <c r="G324" s="183"/>
      <c r="H324" s="183">
        <f t="shared" si="595"/>
        <v>0</v>
      </c>
      <c r="I324" s="183"/>
      <c r="J324" s="183">
        <f t="shared" si="596"/>
        <v>0</v>
      </c>
      <c r="K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4" s="183">
        <f t="shared" si="599"/>
        <v>0</v>
      </c>
      <c r="AD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4" s="183">
        <f t="shared" si="600"/>
        <v>0</v>
      </c>
      <c r="AH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4" s="183">
        <f t="shared" si="601"/>
        <v>0</v>
      </c>
      <c r="AL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4" s="183">
        <f t="shared" si="602"/>
        <v>0</v>
      </c>
      <c r="AP324" s="183">
        <f t="shared" si="603"/>
        <v>0</v>
      </c>
    </row>
    <row r="325" spans="2:42">
      <c r="B325" s="181" t="s">
        <v>982</v>
      </c>
      <c r="C325" s="182" t="s">
        <v>983</v>
      </c>
      <c r="D3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5" s="183">
        <f t="shared" ref="F325" si="730">D325+E325</f>
        <v>0</v>
      </c>
      <c r="G325" s="183"/>
      <c r="H325" s="183">
        <f t="shared" ref="H325" si="731">F325-G325</f>
        <v>0</v>
      </c>
      <c r="I325" s="183"/>
      <c r="J325" s="183">
        <f t="shared" ref="J325" si="732">F325-I325</f>
        <v>0</v>
      </c>
      <c r="K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5" s="183">
        <f t="shared" ref="AC325" si="733">Z325+AA325+AB325</f>
        <v>0</v>
      </c>
      <c r="AD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5" s="183">
        <f t="shared" ref="AG325" si="734">AD325+AE325+AF325</f>
        <v>0</v>
      </c>
      <c r="AH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5" s="183">
        <f t="shared" ref="AK325" si="735">AH325+AI325+AJ325</f>
        <v>0</v>
      </c>
      <c r="AL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5" s="183">
        <f t="shared" ref="AO325" si="736">AL325+AM325+AN325</f>
        <v>0</v>
      </c>
      <c r="AP325" s="183">
        <f t="shared" ref="AP325" si="737">AC325+AG325+AK325+AO325</f>
        <v>0</v>
      </c>
    </row>
    <row r="326" spans="2:42">
      <c r="B326" s="181" t="s">
        <v>984</v>
      </c>
      <c r="C326" s="182" t="s">
        <v>985</v>
      </c>
      <c r="D3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6" s="183">
        <f t="shared" ref="F326" si="738">D326+E326</f>
        <v>0</v>
      </c>
      <c r="G326" s="183"/>
      <c r="H326" s="183">
        <f t="shared" ref="H326" si="739">F326-G326</f>
        <v>0</v>
      </c>
      <c r="I326" s="183"/>
      <c r="J326" s="183">
        <f t="shared" ref="J326" si="740">F326-I326</f>
        <v>0</v>
      </c>
      <c r="K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6" s="183">
        <f t="shared" ref="AC326" si="741">Z326+AA326+AB326</f>
        <v>0</v>
      </c>
      <c r="AD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6" s="183">
        <f t="shared" ref="AG326" si="742">AD326+AE326+AF326</f>
        <v>0</v>
      </c>
      <c r="AH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6" s="183">
        <f t="shared" ref="AK326" si="743">AH326+AI326+AJ326</f>
        <v>0</v>
      </c>
      <c r="AL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6" s="183">
        <f t="shared" ref="AO326" si="744">AL326+AM326+AN326</f>
        <v>0</v>
      </c>
      <c r="AP326" s="183">
        <f t="shared" ref="AP326" si="745">AC326+AG326+AK326+AO326</f>
        <v>0</v>
      </c>
    </row>
    <row r="327" spans="2:42">
      <c r="B327" s="178" t="s">
        <v>347</v>
      </c>
      <c r="C327" s="179" t="s">
        <v>218</v>
      </c>
      <c r="D327" s="180">
        <f>D328+D345+D383+D389</f>
        <v>0</v>
      </c>
      <c r="E327" s="180">
        <f>E328+E345+E383+E389</f>
        <v>2007390</v>
      </c>
      <c r="F327" s="180">
        <f t="shared" si="594"/>
        <v>2007390</v>
      </c>
      <c r="G327" s="180">
        <f>G328+G345+G383+G389</f>
        <v>0</v>
      </c>
      <c r="H327" s="180">
        <f t="shared" si="595"/>
        <v>2007390</v>
      </c>
      <c r="I327" s="180">
        <f>I328+I345+I383+I389</f>
        <v>0</v>
      </c>
      <c r="J327" s="180">
        <f t="shared" si="596"/>
        <v>2007390</v>
      </c>
      <c r="K327" s="180">
        <f t="shared" ref="K327:AB327" si="746">K328+K345+K383+K389</f>
        <v>0</v>
      </c>
      <c r="L327" s="180">
        <f t="shared" si="746"/>
        <v>270287</v>
      </c>
      <c r="M327" s="180">
        <f t="shared" si="746"/>
        <v>0</v>
      </c>
      <c r="N327" s="180">
        <f t="shared" si="746"/>
        <v>0</v>
      </c>
      <c r="O327" s="180">
        <f t="shared" si="746"/>
        <v>790463</v>
      </c>
      <c r="P327" s="180">
        <f t="shared" si="746"/>
        <v>0</v>
      </c>
      <c r="Q327" s="180">
        <f t="shared" si="746"/>
        <v>0</v>
      </c>
      <c r="R327" s="180">
        <f t="shared" si="746"/>
        <v>0</v>
      </c>
      <c r="S327" s="180">
        <f t="shared" si="746"/>
        <v>0</v>
      </c>
      <c r="T327" s="180">
        <f t="shared" ref="T327" si="747">T328+T345+T383+T389</f>
        <v>0</v>
      </c>
      <c r="U327" s="180">
        <f t="shared" si="746"/>
        <v>946640</v>
      </c>
      <c r="V327" s="180">
        <f t="shared" si="746"/>
        <v>0</v>
      </c>
      <c r="W327" s="180">
        <f t="shared" si="746"/>
        <v>0</v>
      </c>
      <c r="X327" s="180">
        <f t="shared" si="746"/>
        <v>0</v>
      </c>
      <c r="Y327" s="180">
        <f t="shared" si="746"/>
        <v>0</v>
      </c>
      <c r="Z327" s="180">
        <f t="shared" si="746"/>
        <v>55000</v>
      </c>
      <c r="AA327" s="180">
        <f t="shared" si="746"/>
        <v>18000</v>
      </c>
      <c r="AB327" s="180">
        <f t="shared" si="746"/>
        <v>180700</v>
      </c>
      <c r="AC327" s="180">
        <f t="shared" si="599"/>
        <v>253700</v>
      </c>
      <c r="AD327" s="180">
        <f>AD328+AD345+AD383+AD389</f>
        <v>172300</v>
      </c>
      <c r="AE327" s="180">
        <f>AE328+AE345+AE383+AE389</f>
        <v>0</v>
      </c>
      <c r="AF327" s="180">
        <f>AF328+AF345+AF383+AF389</f>
        <v>1115090</v>
      </c>
      <c r="AG327" s="180">
        <f t="shared" si="600"/>
        <v>1287390</v>
      </c>
      <c r="AH327" s="180">
        <f>AH328+AH345+AH383+AH389</f>
        <v>115700</v>
      </c>
      <c r="AI327" s="180">
        <f>AI328+AI345+AI383+AI389</f>
        <v>30000</v>
      </c>
      <c r="AJ327" s="180">
        <f>AJ328+AJ345+AJ383+AJ389</f>
        <v>317800</v>
      </c>
      <c r="AK327" s="180">
        <f t="shared" si="601"/>
        <v>463500</v>
      </c>
      <c r="AL327" s="180">
        <f>AL328+AL345+AL383+AL389</f>
        <v>0</v>
      </c>
      <c r="AM327" s="180">
        <f>AM328+AM345+AM383+AM389</f>
        <v>0</v>
      </c>
      <c r="AN327" s="180">
        <f>AN328+AN345+AN383+AN389</f>
        <v>2800</v>
      </c>
      <c r="AO327" s="180">
        <f t="shared" si="602"/>
        <v>2800</v>
      </c>
      <c r="AP327" s="180">
        <f t="shared" si="603"/>
        <v>2007390</v>
      </c>
    </row>
    <row r="328" spans="2:42">
      <c r="B328" s="190" t="s">
        <v>348</v>
      </c>
      <c r="C328" s="191" t="s">
        <v>219</v>
      </c>
      <c r="D328" s="192">
        <f>SUM(D329:D344)</f>
        <v>0</v>
      </c>
      <c r="E328" s="192">
        <f>SUM(E329:E344)</f>
        <v>500000</v>
      </c>
      <c r="F328" s="192">
        <f t="shared" si="594"/>
        <v>500000</v>
      </c>
      <c r="G328" s="192">
        <f>SUM(G329:G344)</f>
        <v>0</v>
      </c>
      <c r="H328" s="192">
        <f t="shared" si="595"/>
        <v>500000</v>
      </c>
      <c r="I328" s="192">
        <f>SUM(I329:I344)</f>
        <v>0</v>
      </c>
      <c r="J328" s="192">
        <f t="shared" si="596"/>
        <v>500000</v>
      </c>
      <c r="K328" s="192">
        <f t="shared" ref="K328:AB328" si="748">SUM(K329:K344)</f>
        <v>0</v>
      </c>
      <c r="L328" s="192">
        <f t="shared" si="748"/>
        <v>0</v>
      </c>
      <c r="M328" s="192">
        <f t="shared" si="748"/>
        <v>0</v>
      </c>
      <c r="N328" s="192">
        <f t="shared" si="748"/>
        <v>0</v>
      </c>
      <c r="O328" s="192">
        <f t="shared" si="748"/>
        <v>0</v>
      </c>
      <c r="P328" s="192">
        <f t="shared" si="748"/>
        <v>0</v>
      </c>
      <c r="Q328" s="192">
        <f t="shared" si="748"/>
        <v>0</v>
      </c>
      <c r="R328" s="192">
        <f t="shared" si="748"/>
        <v>0</v>
      </c>
      <c r="S328" s="192">
        <f t="shared" si="748"/>
        <v>0</v>
      </c>
      <c r="T328" s="192">
        <f t="shared" ref="T328" si="749">SUM(T329:T344)</f>
        <v>0</v>
      </c>
      <c r="U328" s="192">
        <f t="shared" si="748"/>
        <v>500000</v>
      </c>
      <c r="V328" s="192">
        <f t="shared" si="748"/>
        <v>0</v>
      </c>
      <c r="W328" s="192">
        <f t="shared" si="748"/>
        <v>0</v>
      </c>
      <c r="X328" s="192">
        <f t="shared" si="748"/>
        <v>0</v>
      </c>
      <c r="Y328" s="192">
        <f t="shared" si="748"/>
        <v>0</v>
      </c>
      <c r="Z328" s="192">
        <f t="shared" si="748"/>
        <v>0</v>
      </c>
      <c r="AA328" s="192">
        <f t="shared" si="748"/>
        <v>0</v>
      </c>
      <c r="AB328" s="192">
        <f t="shared" si="748"/>
        <v>0</v>
      </c>
      <c r="AC328" s="192">
        <f t="shared" si="599"/>
        <v>0</v>
      </c>
      <c r="AD328" s="192">
        <f>SUM(AD329:AD344)</f>
        <v>0</v>
      </c>
      <c r="AE328" s="192">
        <f>SUM(AE329:AE344)</f>
        <v>0</v>
      </c>
      <c r="AF328" s="192">
        <f>SUM(AF329:AF344)</f>
        <v>500000</v>
      </c>
      <c r="AG328" s="192">
        <f t="shared" si="600"/>
        <v>500000</v>
      </c>
      <c r="AH328" s="192">
        <f>SUM(AH329:AH344)</f>
        <v>0</v>
      </c>
      <c r="AI328" s="192">
        <f>SUM(AI329:AI344)</f>
        <v>0</v>
      </c>
      <c r="AJ328" s="192">
        <f>SUM(AJ329:AJ344)</f>
        <v>0</v>
      </c>
      <c r="AK328" s="192">
        <f t="shared" si="601"/>
        <v>0</v>
      </c>
      <c r="AL328" s="192">
        <f>SUM(AL329:AL344)</f>
        <v>0</v>
      </c>
      <c r="AM328" s="192">
        <f>SUM(AM329:AM344)</f>
        <v>0</v>
      </c>
      <c r="AN328" s="192">
        <f>SUM(AN329:AN344)</f>
        <v>0</v>
      </c>
      <c r="AO328" s="192">
        <f t="shared" si="602"/>
        <v>0</v>
      </c>
      <c r="AP328" s="192">
        <f t="shared" si="603"/>
        <v>500000</v>
      </c>
    </row>
    <row r="329" spans="2:42">
      <c r="B329" s="181" t="s">
        <v>349</v>
      </c>
      <c r="C329" s="182" t="s">
        <v>220</v>
      </c>
      <c r="D3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9" s="183">
        <f t="shared" si="594"/>
        <v>0</v>
      </c>
      <c r="G329" s="183"/>
      <c r="H329" s="183">
        <f t="shared" si="595"/>
        <v>0</v>
      </c>
      <c r="I329" s="183"/>
      <c r="J329" s="183">
        <f t="shared" si="596"/>
        <v>0</v>
      </c>
      <c r="K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9" s="183">
        <f t="shared" si="599"/>
        <v>0</v>
      </c>
      <c r="AD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9" s="183">
        <f t="shared" si="600"/>
        <v>0</v>
      </c>
      <c r="AH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9" s="183">
        <f t="shared" si="601"/>
        <v>0</v>
      </c>
      <c r="AL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9" s="183">
        <f t="shared" si="602"/>
        <v>0</v>
      </c>
      <c r="AP329" s="183">
        <f t="shared" si="603"/>
        <v>0</v>
      </c>
    </row>
    <row r="330" spans="2:42">
      <c r="B330" s="181" t="s">
        <v>363</v>
      </c>
      <c r="C330" s="182" t="s">
        <v>230</v>
      </c>
      <c r="D3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0" s="183">
        <f>D330+E330</f>
        <v>0</v>
      </c>
      <c r="G330" s="183"/>
      <c r="H330" s="183">
        <f>F330-G330</f>
        <v>0</v>
      </c>
      <c r="I330" s="183"/>
      <c r="J330" s="183">
        <f>F330-I330</f>
        <v>0</v>
      </c>
      <c r="K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0" s="183">
        <f>Z330+AA330+AB330</f>
        <v>0</v>
      </c>
      <c r="AD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0" s="183">
        <f>AD330+AE330+AF330</f>
        <v>0</v>
      </c>
      <c r="AH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0" s="183">
        <f>AH330+AI330+AJ330</f>
        <v>0</v>
      </c>
      <c r="AL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0" s="183">
        <f>AL330+AM330+AN330</f>
        <v>0</v>
      </c>
      <c r="AP330" s="183">
        <f>AC330+AG330+AK330+AO330</f>
        <v>0</v>
      </c>
    </row>
    <row r="331" spans="2:42">
      <c r="B331" s="181" t="s">
        <v>986</v>
      </c>
      <c r="C331" s="182" t="s">
        <v>987</v>
      </c>
      <c r="D3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1" s="183">
        <f>D331+E331</f>
        <v>0</v>
      </c>
      <c r="G331" s="183"/>
      <c r="H331" s="183">
        <f>F331-G331</f>
        <v>0</v>
      </c>
      <c r="I331" s="183"/>
      <c r="J331" s="183">
        <f>F331-I331</f>
        <v>0</v>
      </c>
      <c r="K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1" s="183">
        <f>Z331+AA331+AB331</f>
        <v>0</v>
      </c>
      <c r="AD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1" s="183">
        <f>AD331+AE331+AF331</f>
        <v>0</v>
      </c>
      <c r="AH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1" s="183">
        <f>AH331+AI331+AJ331</f>
        <v>0</v>
      </c>
      <c r="AL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1" s="183">
        <f>AL331+AM331+AN331</f>
        <v>0</v>
      </c>
      <c r="AP331" s="183">
        <f>AC331+AG331+AK331+AO331</f>
        <v>0</v>
      </c>
    </row>
    <row r="332" spans="2:42">
      <c r="B332" s="181" t="s">
        <v>988</v>
      </c>
      <c r="C332" s="182" t="s">
        <v>989</v>
      </c>
      <c r="D3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2" s="183">
        <f t="shared" ref="F332:F334" si="750">D332+E332</f>
        <v>0</v>
      </c>
      <c r="G332" s="183"/>
      <c r="H332" s="183">
        <f t="shared" ref="H332:H334" si="751">F332-G332</f>
        <v>0</v>
      </c>
      <c r="I332" s="183"/>
      <c r="J332" s="183">
        <f t="shared" ref="J332:J334" si="752">F332-I332</f>
        <v>0</v>
      </c>
      <c r="K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2" s="183">
        <f t="shared" ref="AC332:AC334" si="753">Z332+AA332+AB332</f>
        <v>0</v>
      </c>
      <c r="AD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2" s="183">
        <f t="shared" ref="AG332:AG334" si="754">AD332+AE332+AF332</f>
        <v>0</v>
      </c>
      <c r="AH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2" s="183">
        <f t="shared" ref="AK332:AK334" si="755">AH332+AI332+AJ332</f>
        <v>0</v>
      </c>
      <c r="AL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2" s="183">
        <f t="shared" ref="AO332:AO334" si="756">AL332+AM332+AN332</f>
        <v>0</v>
      </c>
      <c r="AP332" s="183">
        <f t="shared" ref="AP332:AP334" si="757">AC332+AG332+AK332+AO332</f>
        <v>0</v>
      </c>
    </row>
    <row r="333" spans="2:42">
      <c r="B333" s="181" t="s">
        <v>990</v>
      </c>
      <c r="C333" s="182" t="s">
        <v>991</v>
      </c>
      <c r="D3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3" s="183">
        <f t="shared" si="750"/>
        <v>0</v>
      </c>
      <c r="G333" s="183"/>
      <c r="H333" s="183">
        <f t="shared" si="751"/>
        <v>0</v>
      </c>
      <c r="I333" s="183"/>
      <c r="J333" s="183">
        <f t="shared" si="752"/>
        <v>0</v>
      </c>
      <c r="K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3" s="183">
        <f t="shared" si="753"/>
        <v>0</v>
      </c>
      <c r="AD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3" s="183">
        <f t="shared" si="754"/>
        <v>0</v>
      </c>
      <c r="AH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3" s="183">
        <f t="shared" si="755"/>
        <v>0</v>
      </c>
      <c r="AL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3" s="183">
        <f t="shared" si="756"/>
        <v>0</v>
      </c>
      <c r="AP333" s="183">
        <f t="shared" si="757"/>
        <v>0</v>
      </c>
    </row>
    <row r="334" spans="2:42">
      <c r="B334" s="181" t="s">
        <v>992</v>
      </c>
      <c r="C334" s="182" t="s">
        <v>993</v>
      </c>
      <c r="D3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4" s="183">
        <f t="shared" si="750"/>
        <v>0</v>
      </c>
      <c r="G334" s="183"/>
      <c r="H334" s="183">
        <f t="shared" si="751"/>
        <v>0</v>
      </c>
      <c r="I334" s="183"/>
      <c r="J334" s="183">
        <f t="shared" si="752"/>
        <v>0</v>
      </c>
      <c r="K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4" s="183">
        <f t="shared" si="753"/>
        <v>0</v>
      </c>
      <c r="AD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4" s="183">
        <f t="shared" si="754"/>
        <v>0</v>
      </c>
      <c r="AH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4" s="183">
        <f t="shared" si="755"/>
        <v>0</v>
      </c>
      <c r="AL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4" s="183">
        <f t="shared" si="756"/>
        <v>0</v>
      </c>
      <c r="AP334" s="183">
        <f t="shared" si="757"/>
        <v>0</v>
      </c>
    </row>
    <row r="335" spans="2:42">
      <c r="B335" s="181" t="s">
        <v>364</v>
      </c>
      <c r="C335" s="182" t="s">
        <v>231</v>
      </c>
      <c r="D3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5" s="183">
        <f>D335+E335</f>
        <v>0</v>
      </c>
      <c r="G335" s="183"/>
      <c r="H335" s="183">
        <f>F335-G335</f>
        <v>0</v>
      </c>
      <c r="I335" s="183"/>
      <c r="J335" s="183">
        <f>F335-I335</f>
        <v>0</v>
      </c>
      <c r="K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5" s="183">
        <f>Z335+AA335+AB335</f>
        <v>0</v>
      </c>
      <c r="AD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5" s="183">
        <f>AD335+AE335+AF335</f>
        <v>0</v>
      </c>
      <c r="AH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5" s="183">
        <f>AH335+AI335+AJ335</f>
        <v>0</v>
      </c>
      <c r="AL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5" s="183">
        <f>AL335+AM335+AN335</f>
        <v>0</v>
      </c>
      <c r="AP335" s="183">
        <f>AC335+AG335+AK335+AO335</f>
        <v>0</v>
      </c>
    </row>
    <row r="336" spans="2:42">
      <c r="B336" s="181" t="s">
        <v>994</v>
      </c>
      <c r="C336" s="182" t="s">
        <v>995</v>
      </c>
      <c r="D3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6" s="183">
        <f t="shared" ref="F336:F337" si="758">D336+E336</f>
        <v>0</v>
      </c>
      <c r="G336" s="183"/>
      <c r="H336" s="183">
        <f t="shared" ref="H336:H337" si="759">F336-G336</f>
        <v>0</v>
      </c>
      <c r="I336" s="183"/>
      <c r="J336" s="183">
        <f t="shared" ref="J336:J337" si="760">F336-I336</f>
        <v>0</v>
      </c>
      <c r="K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6" s="183">
        <f t="shared" ref="AC336:AC337" si="761">Z336+AA336+AB336</f>
        <v>0</v>
      </c>
      <c r="AD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6" s="183">
        <f t="shared" ref="AG336:AG337" si="762">AD336+AE336+AF336</f>
        <v>0</v>
      </c>
      <c r="AH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6" s="183">
        <f t="shared" ref="AK336:AK337" si="763">AH336+AI336+AJ336</f>
        <v>0</v>
      </c>
      <c r="AL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6" s="183">
        <f t="shared" ref="AO336:AO337" si="764">AL336+AM336+AN336</f>
        <v>0</v>
      </c>
      <c r="AP336" s="183">
        <f t="shared" ref="AP336:AP337" si="765">AC336+AG336+AK336+AO336</f>
        <v>0</v>
      </c>
    </row>
    <row r="337" spans="2:42">
      <c r="B337" s="181" t="s">
        <v>365</v>
      </c>
      <c r="C337" s="182" t="s">
        <v>232</v>
      </c>
      <c r="D3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7" s="183">
        <f t="shared" si="758"/>
        <v>0</v>
      </c>
      <c r="G337" s="183"/>
      <c r="H337" s="183">
        <f t="shared" si="759"/>
        <v>0</v>
      </c>
      <c r="I337" s="183"/>
      <c r="J337" s="183">
        <f t="shared" si="760"/>
        <v>0</v>
      </c>
      <c r="K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7" s="183">
        <f t="shared" si="761"/>
        <v>0</v>
      </c>
      <c r="AD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7" s="183">
        <f t="shared" si="762"/>
        <v>0</v>
      </c>
      <c r="AH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7" s="183">
        <f t="shared" si="763"/>
        <v>0</v>
      </c>
      <c r="AL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7" s="183">
        <f t="shared" si="764"/>
        <v>0</v>
      </c>
      <c r="AP337" s="183">
        <f t="shared" si="765"/>
        <v>0</v>
      </c>
    </row>
    <row r="338" spans="2:42">
      <c r="B338" s="181" t="s">
        <v>996</v>
      </c>
      <c r="C338" s="182" t="s">
        <v>997</v>
      </c>
      <c r="D3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8" s="183">
        <f>D338+E338</f>
        <v>0</v>
      </c>
      <c r="G338" s="183"/>
      <c r="H338" s="183">
        <f>F338-G338</f>
        <v>0</v>
      </c>
      <c r="I338" s="183"/>
      <c r="J338" s="183">
        <f>F338-I338</f>
        <v>0</v>
      </c>
      <c r="K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8" s="183">
        <f>Z338+AA338+AB338</f>
        <v>0</v>
      </c>
      <c r="AD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8" s="183">
        <f>AD338+AE338+AF338</f>
        <v>0</v>
      </c>
      <c r="AH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8" s="183">
        <f>AH338+AI338+AJ338</f>
        <v>0</v>
      </c>
      <c r="AL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8" s="183">
        <f>AL338+AM338+AN338</f>
        <v>0</v>
      </c>
      <c r="AP338" s="183">
        <f>AC338+AG338+AK338+AO338</f>
        <v>0</v>
      </c>
    </row>
    <row r="339" spans="2:42">
      <c r="B339" s="181" t="s">
        <v>350</v>
      </c>
      <c r="C339" s="182" t="s">
        <v>221</v>
      </c>
      <c r="D3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9" s="183">
        <f>D339+E339</f>
        <v>0</v>
      </c>
      <c r="G339" s="183"/>
      <c r="H339" s="183">
        <f>F339-G339</f>
        <v>0</v>
      </c>
      <c r="I339" s="183"/>
      <c r="J339" s="183">
        <f>F339-I339</f>
        <v>0</v>
      </c>
      <c r="K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9" s="183">
        <f>Z339+AA339+AB339</f>
        <v>0</v>
      </c>
      <c r="AD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9" s="183">
        <f>AD339+AE339+AF339</f>
        <v>0</v>
      </c>
      <c r="AH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9" s="183">
        <f>AH339+AI339+AJ339</f>
        <v>0</v>
      </c>
      <c r="AL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9" s="183">
        <f>AL339+AM339+AN339</f>
        <v>0</v>
      </c>
      <c r="AP339" s="183">
        <f>AC339+AG339+AK339+AO339</f>
        <v>0</v>
      </c>
    </row>
    <row r="340" spans="2:42">
      <c r="B340" s="181" t="s">
        <v>998</v>
      </c>
      <c r="C340" s="182" t="s">
        <v>999</v>
      </c>
      <c r="D3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0" s="183">
        <f t="shared" ref="F340" si="766">D340+E340</f>
        <v>0</v>
      </c>
      <c r="G340" s="183"/>
      <c r="H340" s="183">
        <f t="shared" ref="H340" si="767">F340-G340</f>
        <v>0</v>
      </c>
      <c r="I340" s="183"/>
      <c r="J340" s="183">
        <f t="shared" ref="J340" si="768">F340-I340</f>
        <v>0</v>
      </c>
      <c r="K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0" s="183">
        <f t="shared" ref="AC340" si="769">Z340+AA340+AB340</f>
        <v>0</v>
      </c>
      <c r="AD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0" s="183">
        <f t="shared" ref="AG340" si="770">AD340+AE340+AF340</f>
        <v>0</v>
      </c>
      <c r="AH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0" s="183">
        <f t="shared" ref="AK340" si="771">AH340+AI340+AJ340</f>
        <v>0</v>
      </c>
      <c r="AL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0" s="183">
        <f t="shared" ref="AO340" si="772">AL340+AM340+AN340</f>
        <v>0</v>
      </c>
      <c r="AP340" s="183">
        <f t="shared" ref="AP340" si="773">AC340+AG340+AK340+AO340</f>
        <v>0</v>
      </c>
    </row>
    <row r="341" spans="2:42">
      <c r="B341" s="181" t="s">
        <v>366</v>
      </c>
      <c r="C341" s="182" t="s">
        <v>233</v>
      </c>
      <c r="D3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500000</v>
      </c>
      <c r="F341" s="183">
        <f>D341+E341</f>
        <v>500000</v>
      </c>
      <c r="G341" s="183"/>
      <c r="H341" s="183">
        <f>F341-G341</f>
        <v>500000</v>
      </c>
      <c r="I341" s="183"/>
      <c r="J341" s="183">
        <f>F341-I341</f>
        <v>500000</v>
      </c>
      <c r="K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500000</v>
      </c>
      <c r="V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1" s="183">
        <f>Z341+AA341+AB341</f>
        <v>0</v>
      </c>
      <c r="AD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500000</v>
      </c>
      <c r="AG341" s="183">
        <f>AD341+AE341+AF341</f>
        <v>500000</v>
      </c>
      <c r="AH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1" s="183">
        <f>AH341+AI341+AJ341</f>
        <v>0</v>
      </c>
      <c r="AL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1" s="183">
        <f>AL341+AM341+AN341</f>
        <v>0</v>
      </c>
      <c r="AP341" s="183">
        <f>AC341+AG341+AK341+AO341</f>
        <v>500000</v>
      </c>
    </row>
    <row r="342" spans="2:42">
      <c r="B342" s="181" t="s">
        <v>1000</v>
      </c>
      <c r="C342" s="182" t="s">
        <v>1001</v>
      </c>
      <c r="D3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2" s="183">
        <f>D342+E342</f>
        <v>0</v>
      </c>
      <c r="G342" s="183"/>
      <c r="H342" s="183">
        <f>F342-G342</f>
        <v>0</v>
      </c>
      <c r="I342" s="183"/>
      <c r="J342" s="183">
        <f>F342-I342</f>
        <v>0</v>
      </c>
      <c r="K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2" s="183">
        <f>Z342+AA342+AB342</f>
        <v>0</v>
      </c>
      <c r="AD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2" s="183">
        <f>AD342+AE342+AF342</f>
        <v>0</v>
      </c>
      <c r="AH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2" s="183">
        <f>AH342+AI342+AJ342</f>
        <v>0</v>
      </c>
      <c r="AL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2" s="183">
        <f>AL342+AM342+AN342</f>
        <v>0</v>
      </c>
      <c r="AP342" s="183">
        <f>AC342+AG342+AK342+AO342</f>
        <v>0</v>
      </c>
    </row>
    <row r="343" spans="2:42">
      <c r="B343" s="181" t="s">
        <v>1002</v>
      </c>
      <c r="C343" s="182" t="s">
        <v>1003</v>
      </c>
      <c r="D3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3" s="183">
        <f t="shared" ref="F343" si="774">D343+E343</f>
        <v>0</v>
      </c>
      <c r="G343" s="183"/>
      <c r="H343" s="183">
        <f t="shared" ref="H343" si="775">F343-G343</f>
        <v>0</v>
      </c>
      <c r="I343" s="183"/>
      <c r="J343" s="183">
        <f t="shared" ref="J343" si="776">F343-I343</f>
        <v>0</v>
      </c>
      <c r="K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3" s="183">
        <f t="shared" ref="AC343" si="777">Z343+AA343+AB343</f>
        <v>0</v>
      </c>
      <c r="AD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3" s="183">
        <f t="shared" ref="AG343" si="778">AD343+AE343+AF343</f>
        <v>0</v>
      </c>
      <c r="AH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3" s="183">
        <f t="shared" ref="AK343" si="779">AH343+AI343+AJ343</f>
        <v>0</v>
      </c>
      <c r="AL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3" s="183">
        <f t="shared" ref="AO343" si="780">AL343+AM343+AN343</f>
        <v>0</v>
      </c>
      <c r="AP343" s="183">
        <f t="shared" ref="AP343" si="781">AC343+AG343+AK343+AO343</f>
        <v>0</v>
      </c>
    </row>
    <row r="344" spans="2:42">
      <c r="B344" s="181" t="s">
        <v>367</v>
      </c>
      <c r="C344" s="182" t="s">
        <v>234</v>
      </c>
      <c r="D3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4" s="183">
        <f>D344+E344</f>
        <v>0</v>
      </c>
      <c r="G344" s="183"/>
      <c r="H344" s="183">
        <f>F344-G344</f>
        <v>0</v>
      </c>
      <c r="I344" s="183"/>
      <c r="J344" s="183">
        <f>F344-I344</f>
        <v>0</v>
      </c>
      <c r="K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4" s="183">
        <f>Z344+AA344+AB344</f>
        <v>0</v>
      </c>
      <c r="AD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4" s="183">
        <f>AD344+AE344+AF344</f>
        <v>0</v>
      </c>
      <c r="AH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4" s="183">
        <f>AH344+AI344+AJ344</f>
        <v>0</v>
      </c>
      <c r="AL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4" s="183">
        <f>AL344+AM344+AN344</f>
        <v>0</v>
      </c>
      <c r="AP344" s="183">
        <f>AC344+AG344+AK344+AO344</f>
        <v>0</v>
      </c>
    </row>
    <row r="345" spans="2:42">
      <c r="B345" s="190" t="s">
        <v>351</v>
      </c>
      <c r="C345" s="191" t="s">
        <v>222</v>
      </c>
      <c r="D345" s="192">
        <f>SUM(D346:D382)</f>
        <v>0</v>
      </c>
      <c r="E345" s="192">
        <f>SUM(E346:E382)</f>
        <v>716640</v>
      </c>
      <c r="F345" s="192">
        <f t="shared" si="594"/>
        <v>716640</v>
      </c>
      <c r="G345" s="192">
        <f>SUM(G346:G382)</f>
        <v>0</v>
      </c>
      <c r="H345" s="192">
        <f t="shared" si="595"/>
        <v>716640</v>
      </c>
      <c r="I345" s="192">
        <f>SUM(I346:I382)</f>
        <v>0</v>
      </c>
      <c r="J345" s="192">
        <f t="shared" si="596"/>
        <v>716640</v>
      </c>
      <c r="K345" s="192">
        <f t="shared" ref="K345:AB345" si="782">SUM(K346:K382)</f>
        <v>0</v>
      </c>
      <c r="L345" s="192">
        <f t="shared" si="782"/>
        <v>270287</v>
      </c>
      <c r="M345" s="192">
        <f t="shared" si="782"/>
        <v>0</v>
      </c>
      <c r="N345" s="192">
        <f t="shared" si="782"/>
        <v>0</v>
      </c>
      <c r="O345" s="192">
        <f t="shared" si="782"/>
        <v>99713</v>
      </c>
      <c r="P345" s="192">
        <f t="shared" si="782"/>
        <v>0</v>
      </c>
      <c r="Q345" s="192">
        <f t="shared" si="782"/>
        <v>0</v>
      </c>
      <c r="R345" s="192">
        <f t="shared" si="782"/>
        <v>0</v>
      </c>
      <c r="S345" s="192">
        <f t="shared" si="782"/>
        <v>0</v>
      </c>
      <c r="T345" s="192">
        <f t="shared" ref="T345" si="783">SUM(T346:T382)</f>
        <v>0</v>
      </c>
      <c r="U345" s="192">
        <f t="shared" si="782"/>
        <v>346640</v>
      </c>
      <c r="V345" s="192">
        <f t="shared" si="782"/>
        <v>0</v>
      </c>
      <c r="W345" s="192">
        <f t="shared" si="782"/>
        <v>0</v>
      </c>
      <c r="X345" s="192">
        <f t="shared" si="782"/>
        <v>0</v>
      </c>
      <c r="Y345" s="192">
        <f t="shared" si="782"/>
        <v>0</v>
      </c>
      <c r="Z345" s="192">
        <f t="shared" si="782"/>
        <v>55000</v>
      </c>
      <c r="AA345" s="192">
        <f t="shared" si="782"/>
        <v>18000</v>
      </c>
      <c r="AB345" s="192">
        <f t="shared" si="782"/>
        <v>89950</v>
      </c>
      <c r="AC345" s="192">
        <f t="shared" si="599"/>
        <v>162950</v>
      </c>
      <c r="AD345" s="192">
        <f>SUM(AD346:AD382)</f>
        <v>172300</v>
      </c>
      <c r="AE345" s="192">
        <f>SUM(AE346:AE382)</f>
        <v>0</v>
      </c>
      <c r="AF345" s="192">
        <f>SUM(AF346:AF382)</f>
        <v>15090</v>
      </c>
      <c r="AG345" s="192">
        <f t="shared" si="600"/>
        <v>187390</v>
      </c>
      <c r="AH345" s="192">
        <f>SUM(AH346:AH382)</f>
        <v>15700</v>
      </c>
      <c r="AI345" s="192">
        <f>SUM(AI346:AI382)</f>
        <v>30000</v>
      </c>
      <c r="AJ345" s="192">
        <f>SUM(AJ346:AJ382)</f>
        <v>317800</v>
      </c>
      <c r="AK345" s="192">
        <f t="shared" si="601"/>
        <v>363500</v>
      </c>
      <c r="AL345" s="192">
        <f>SUM(AL346:AL382)</f>
        <v>0</v>
      </c>
      <c r="AM345" s="192">
        <f>SUM(AM346:AM382)</f>
        <v>0</v>
      </c>
      <c r="AN345" s="192">
        <f>SUM(AN346:AN382)</f>
        <v>2800</v>
      </c>
      <c r="AO345" s="192">
        <f t="shared" si="602"/>
        <v>2800</v>
      </c>
      <c r="AP345" s="192">
        <f t="shared" si="603"/>
        <v>716640</v>
      </c>
    </row>
    <row r="346" spans="2:42">
      <c r="B346" s="181" t="s">
        <v>352</v>
      </c>
      <c r="C346" s="182" t="s">
        <v>223</v>
      </c>
      <c r="D3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6" s="183">
        <f t="shared" si="594"/>
        <v>0</v>
      </c>
      <c r="G346" s="183"/>
      <c r="H346" s="183">
        <f t="shared" si="595"/>
        <v>0</v>
      </c>
      <c r="I346" s="183"/>
      <c r="J346" s="183">
        <f t="shared" si="596"/>
        <v>0</v>
      </c>
      <c r="K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6" s="183">
        <f t="shared" si="599"/>
        <v>0</v>
      </c>
      <c r="AD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6" s="183">
        <f t="shared" si="600"/>
        <v>0</v>
      </c>
      <c r="AH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6" s="183">
        <f t="shared" si="601"/>
        <v>0</v>
      </c>
      <c r="AL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6" s="183">
        <f t="shared" si="602"/>
        <v>0</v>
      </c>
      <c r="AP346" s="183">
        <f t="shared" si="603"/>
        <v>0</v>
      </c>
    </row>
    <row r="347" spans="2:42">
      <c r="B347" s="181" t="s">
        <v>1004</v>
      </c>
      <c r="C347" s="182" t="s">
        <v>1005</v>
      </c>
      <c r="D3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7" s="183">
        <f t="shared" si="594"/>
        <v>0</v>
      </c>
      <c r="G347" s="183"/>
      <c r="H347" s="183">
        <f t="shared" si="595"/>
        <v>0</v>
      </c>
      <c r="I347" s="183"/>
      <c r="J347" s="183">
        <f t="shared" si="596"/>
        <v>0</v>
      </c>
      <c r="K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7" s="183">
        <f t="shared" si="599"/>
        <v>0</v>
      </c>
      <c r="AD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7" s="183">
        <f t="shared" si="600"/>
        <v>0</v>
      </c>
      <c r="AH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7" s="183">
        <f t="shared" si="601"/>
        <v>0</v>
      </c>
      <c r="AL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7" s="183">
        <f t="shared" si="602"/>
        <v>0</v>
      </c>
      <c r="AP347" s="183">
        <f t="shared" si="603"/>
        <v>0</v>
      </c>
    </row>
    <row r="348" spans="2:42">
      <c r="B348" s="181" t="s">
        <v>1006</v>
      </c>
      <c r="C348" s="182" t="s">
        <v>1005</v>
      </c>
      <c r="D3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112400</v>
      </c>
      <c r="F348" s="183">
        <f t="shared" si="594"/>
        <v>112400</v>
      </c>
      <c r="G348" s="183"/>
      <c r="H348" s="183">
        <f t="shared" si="595"/>
        <v>112400</v>
      </c>
      <c r="I348" s="183"/>
      <c r="J348" s="183">
        <f t="shared" si="596"/>
        <v>112400</v>
      </c>
      <c r="K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32200</v>
      </c>
      <c r="P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80200</v>
      </c>
      <c r="V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18000</v>
      </c>
      <c r="AB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</v>
      </c>
      <c r="AC348" s="183">
        <f t="shared" si="599"/>
        <v>23000</v>
      </c>
      <c r="AD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86600</v>
      </c>
      <c r="AE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8" s="183">
        <f t="shared" si="600"/>
        <v>86600</v>
      </c>
      <c r="AH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8" s="183">
        <f t="shared" si="601"/>
        <v>0</v>
      </c>
      <c r="AL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2800</v>
      </c>
      <c r="AO348" s="183">
        <f t="shared" si="602"/>
        <v>2800</v>
      </c>
      <c r="AP348" s="183">
        <f t="shared" si="603"/>
        <v>112400</v>
      </c>
    </row>
    <row r="349" spans="2:42">
      <c r="B349" s="181" t="s">
        <v>1007</v>
      </c>
      <c r="C349" s="182" t="s">
        <v>1008</v>
      </c>
      <c r="D3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9" s="183">
        <f t="shared" si="594"/>
        <v>0</v>
      </c>
      <c r="G349" s="183"/>
      <c r="H349" s="183">
        <f t="shared" si="595"/>
        <v>0</v>
      </c>
      <c r="I349" s="183"/>
      <c r="J349" s="183">
        <f t="shared" si="596"/>
        <v>0</v>
      </c>
      <c r="K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9" s="183">
        <f t="shared" si="599"/>
        <v>0</v>
      </c>
      <c r="AD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9" s="183">
        <f t="shared" si="600"/>
        <v>0</v>
      </c>
      <c r="AH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9" s="183">
        <f t="shared" si="601"/>
        <v>0</v>
      </c>
      <c r="AL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9" s="183">
        <f t="shared" si="602"/>
        <v>0</v>
      </c>
      <c r="AP349" s="183">
        <f t="shared" si="603"/>
        <v>0</v>
      </c>
    </row>
    <row r="350" spans="2:42">
      <c r="B350" s="181" t="s">
        <v>1009</v>
      </c>
      <c r="C350" s="182" t="s">
        <v>1008</v>
      </c>
      <c r="D3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63900</v>
      </c>
      <c r="F350" s="183">
        <f t="shared" si="594"/>
        <v>63900</v>
      </c>
      <c r="G350" s="183"/>
      <c r="H350" s="183">
        <f t="shared" si="595"/>
        <v>63900</v>
      </c>
      <c r="I350" s="183"/>
      <c r="J350" s="183">
        <f t="shared" si="596"/>
        <v>63900</v>
      </c>
      <c r="K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63900</v>
      </c>
      <c r="V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</v>
      </c>
      <c r="AC350" s="183">
        <f t="shared" si="599"/>
        <v>2000</v>
      </c>
      <c r="AD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61200</v>
      </c>
      <c r="AE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0" s="183">
        <f t="shared" si="600"/>
        <v>61200</v>
      </c>
      <c r="AH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700</v>
      </c>
      <c r="AI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0" s="183">
        <f t="shared" si="601"/>
        <v>700</v>
      </c>
      <c r="AL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0" s="183">
        <f t="shared" si="602"/>
        <v>0</v>
      </c>
      <c r="AP350" s="183">
        <f t="shared" si="603"/>
        <v>63900</v>
      </c>
    </row>
    <row r="351" spans="2:42">
      <c r="B351" s="181" t="s">
        <v>1010</v>
      </c>
      <c r="C351" s="182" t="s">
        <v>1011</v>
      </c>
      <c r="D3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1" s="183">
        <f t="shared" si="594"/>
        <v>0</v>
      </c>
      <c r="G351" s="183"/>
      <c r="H351" s="183">
        <f t="shared" si="595"/>
        <v>0</v>
      </c>
      <c r="I351" s="183"/>
      <c r="J351" s="183">
        <f t="shared" si="596"/>
        <v>0</v>
      </c>
      <c r="K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1" s="183">
        <f t="shared" si="599"/>
        <v>0</v>
      </c>
      <c r="AD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1" s="183">
        <f t="shared" si="600"/>
        <v>0</v>
      </c>
      <c r="AH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1" s="183">
        <f t="shared" si="601"/>
        <v>0</v>
      </c>
      <c r="AL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1" s="183">
        <f t="shared" si="602"/>
        <v>0</v>
      </c>
      <c r="AP351" s="183">
        <f t="shared" si="603"/>
        <v>0</v>
      </c>
    </row>
    <row r="352" spans="2:42">
      <c r="B352" s="181" t="s">
        <v>1012</v>
      </c>
      <c r="C352" s="182" t="s">
        <v>1013</v>
      </c>
      <c r="D3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2" s="183">
        <f t="shared" si="594"/>
        <v>0</v>
      </c>
      <c r="G352" s="183"/>
      <c r="H352" s="183">
        <f t="shared" si="595"/>
        <v>0</v>
      </c>
      <c r="I352" s="183"/>
      <c r="J352" s="183">
        <f t="shared" si="596"/>
        <v>0</v>
      </c>
      <c r="K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2" s="183">
        <f t="shared" si="599"/>
        <v>0</v>
      </c>
      <c r="AD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2" s="183">
        <f t="shared" si="600"/>
        <v>0</v>
      </c>
      <c r="AH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2" s="183">
        <f t="shared" si="601"/>
        <v>0</v>
      </c>
      <c r="AL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2" s="183">
        <f t="shared" si="602"/>
        <v>0</v>
      </c>
      <c r="AP352" s="183">
        <f t="shared" si="603"/>
        <v>0</v>
      </c>
    </row>
    <row r="353" spans="2:42">
      <c r="B353" s="181" t="s">
        <v>1014</v>
      </c>
      <c r="C353" s="182" t="s">
        <v>1015</v>
      </c>
      <c r="D3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</v>
      </c>
      <c r="F353" s="183">
        <f t="shared" si="594"/>
        <v>6000</v>
      </c>
      <c r="G353" s="183"/>
      <c r="H353" s="183">
        <f t="shared" si="595"/>
        <v>6000</v>
      </c>
      <c r="I353" s="183"/>
      <c r="J353" s="183">
        <f t="shared" si="596"/>
        <v>6000</v>
      </c>
      <c r="K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</v>
      </c>
      <c r="V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1500</v>
      </c>
      <c r="AC353" s="183">
        <f t="shared" si="599"/>
        <v>1500</v>
      </c>
      <c r="AD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4500</v>
      </c>
      <c r="AE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3" s="183">
        <f t="shared" si="600"/>
        <v>4500</v>
      </c>
      <c r="AH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3" s="183">
        <f t="shared" si="601"/>
        <v>0</v>
      </c>
      <c r="AL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3" s="183">
        <f t="shared" si="602"/>
        <v>0</v>
      </c>
      <c r="AP353" s="183">
        <f t="shared" si="603"/>
        <v>6000</v>
      </c>
    </row>
    <row r="354" spans="2:42">
      <c r="B354" s="181" t="s">
        <v>1016</v>
      </c>
      <c r="C354" s="182" t="s">
        <v>1017</v>
      </c>
      <c r="D3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4" s="183">
        <f t="shared" si="594"/>
        <v>0</v>
      </c>
      <c r="G354" s="183"/>
      <c r="H354" s="183">
        <f t="shared" si="595"/>
        <v>0</v>
      </c>
      <c r="I354" s="183"/>
      <c r="J354" s="183">
        <f t="shared" si="596"/>
        <v>0</v>
      </c>
      <c r="K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4" s="183">
        <f t="shared" si="599"/>
        <v>0</v>
      </c>
      <c r="AD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4" s="183">
        <f t="shared" si="600"/>
        <v>0</v>
      </c>
      <c r="AH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4" s="183">
        <f t="shared" si="601"/>
        <v>0</v>
      </c>
      <c r="AL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4" s="183">
        <f t="shared" si="602"/>
        <v>0</v>
      </c>
      <c r="AP354" s="183">
        <f t="shared" si="603"/>
        <v>0</v>
      </c>
    </row>
    <row r="355" spans="2:42">
      <c r="B355" s="181" t="s">
        <v>1018</v>
      </c>
      <c r="C355" s="182" t="s">
        <v>1019</v>
      </c>
      <c r="D3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151540</v>
      </c>
      <c r="F355" s="183">
        <f t="shared" si="594"/>
        <v>151540</v>
      </c>
      <c r="G355" s="183"/>
      <c r="H355" s="183">
        <f t="shared" si="595"/>
        <v>151540</v>
      </c>
      <c r="I355" s="183"/>
      <c r="J355" s="183">
        <f t="shared" si="596"/>
        <v>151540</v>
      </c>
      <c r="K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151540</v>
      </c>
      <c r="V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30000</v>
      </c>
      <c r="AA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76450</v>
      </c>
      <c r="AC355" s="183">
        <f t="shared" si="599"/>
        <v>106450</v>
      </c>
      <c r="AD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15090</v>
      </c>
      <c r="AG355" s="183">
        <f t="shared" si="600"/>
        <v>15090</v>
      </c>
      <c r="AH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30000</v>
      </c>
      <c r="AJ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5" s="183">
        <f t="shared" si="601"/>
        <v>30000</v>
      </c>
      <c r="AL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5" s="183">
        <f t="shared" si="602"/>
        <v>0</v>
      </c>
      <c r="AP355" s="183">
        <f t="shared" si="603"/>
        <v>151540</v>
      </c>
    </row>
    <row r="356" spans="2:42">
      <c r="B356" s="181" t="s">
        <v>353</v>
      </c>
      <c r="C356" s="182" t="s">
        <v>1020</v>
      </c>
      <c r="D3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6" s="183">
        <f t="shared" si="594"/>
        <v>0</v>
      </c>
      <c r="G356" s="183"/>
      <c r="H356" s="183">
        <f t="shared" si="595"/>
        <v>0</v>
      </c>
      <c r="I356" s="183"/>
      <c r="J356" s="183">
        <f t="shared" si="596"/>
        <v>0</v>
      </c>
      <c r="K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6" s="183">
        <f t="shared" si="599"/>
        <v>0</v>
      </c>
      <c r="AD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6" s="183">
        <f t="shared" si="600"/>
        <v>0</v>
      </c>
      <c r="AH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6" s="183">
        <f t="shared" si="601"/>
        <v>0</v>
      </c>
      <c r="AL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6" s="183">
        <f t="shared" si="602"/>
        <v>0</v>
      </c>
      <c r="AP356" s="183">
        <f t="shared" si="603"/>
        <v>0</v>
      </c>
    </row>
    <row r="357" spans="2:42">
      <c r="B357" s="181" t="s">
        <v>1021</v>
      </c>
      <c r="C357" s="182" t="s">
        <v>1020</v>
      </c>
      <c r="D3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7" s="183">
        <f t="shared" si="594"/>
        <v>0</v>
      </c>
      <c r="G357" s="183"/>
      <c r="H357" s="183">
        <f t="shared" si="595"/>
        <v>0</v>
      </c>
      <c r="I357" s="183"/>
      <c r="J357" s="183">
        <f t="shared" si="596"/>
        <v>0</v>
      </c>
      <c r="K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7" s="183">
        <f t="shared" si="599"/>
        <v>0</v>
      </c>
      <c r="AD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7" s="183">
        <f t="shared" si="600"/>
        <v>0</v>
      </c>
      <c r="AH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7" s="183">
        <f t="shared" si="601"/>
        <v>0</v>
      </c>
      <c r="AL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7" s="183">
        <f t="shared" si="602"/>
        <v>0</v>
      </c>
      <c r="AP357" s="183">
        <f t="shared" si="603"/>
        <v>0</v>
      </c>
    </row>
    <row r="358" spans="2:42">
      <c r="B358" s="181" t="s">
        <v>1022</v>
      </c>
      <c r="C358" s="182" t="s">
        <v>1023</v>
      </c>
      <c r="D3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8" s="183">
        <f t="shared" si="594"/>
        <v>0</v>
      </c>
      <c r="G358" s="183"/>
      <c r="H358" s="183">
        <f t="shared" si="595"/>
        <v>0</v>
      </c>
      <c r="I358" s="183"/>
      <c r="J358" s="183">
        <f t="shared" si="596"/>
        <v>0</v>
      </c>
      <c r="K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8" s="183">
        <f t="shared" si="599"/>
        <v>0</v>
      </c>
      <c r="AD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8" s="183">
        <f t="shared" si="600"/>
        <v>0</v>
      </c>
      <c r="AH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8" s="183">
        <f t="shared" si="601"/>
        <v>0</v>
      </c>
      <c r="AL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8" s="183">
        <f t="shared" si="602"/>
        <v>0</v>
      </c>
      <c r="AP358" s="183">
        <f t="shared" si="603"/>
        <v>0</v>
      </c>
    </row>
    <row r="359" spans="2:42" s="504" customFormat="1">
      <c r="B359" s="510" t="s">
        <v>1024</v>
      </c>
      <c r="C359" s="511" t="s">
        <v>1025</v>
      </c>
      <c r="D359" s="512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9" s="512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317800</v>
      </c>
      <c r="F359" s="512">
        <f t="shared" si="594"/>
        <v>317800</v>
      </c>
      <c r="G359" s="512"/>
      <c r="H359" s="512">
        <f t="shared" si="595"/>
        <v>317800</v>
      </c>
      <c r="I359" s="512"/>
      <c r="J359" s="512">
        <f t="shared" si="596"/>
        <v>317800</v>
      </c>
      <c r="K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270287</v>
      </c>
      <c r="M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47513</v>
      </c>
      <c r="P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9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9" s="512">
        <f t="shared" si="599"/>
        <v>0</v>
      </c>
      <c r="AD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9" s="512">
        <f t="shared" si="600"/>
        <v>0</v>
      </c>
      <c r="AH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317800</v>
      </c>
      <c r="AK359" s="512">
        <f t="shared" si="601"/>
        <v>317800</v>
      </c>
      <c r="AL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9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9" s="512">
        <f t="shared" si="602"/>
        <v>0</v>
      </c>
      <c r="AP359" s="512">
        <f t="shared" si="603"/>
        <v>317800</v>
      </c>
    </row>
    <row r="360" spans="2:42">
      <c r="B360" s="181" t="s">
        <v>354</v>
      </c>
      <c r="C360" s="182" t="s">
        <v>1026</v>
      </c>
      <c r="D3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0" s="183">
        <f t="shared" si="594"/>
        <v>0</v>
      </c>
      <c r="G360" s="183"/>
      <c r="H360" s="183">
        <f t="shared" si="595"/>
        <v>0</v>
      </c>
      <c r="I360" s="183"/>
      <c r="J360" s="183">
        <f t="shared" si="596"/>
        <v>0</v>
      </c>
      <c r="K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0" s="183">
        <f t="shared" si="599"/>
        <v>0</v>
      </c>
      <c r="AD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0" s="183">
        <f t="shared" si="600"/>
        <v>0</v>
      </c>
      <c r="AH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0" s="183">
        <f t="shared" si="601"/>
        <v>0</v>
      </c>
      <c r="AL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0" s="183">
        <f t="shared" si="602"/>
        <v>0</v>
      </c>
      <c r="AP360" s="183">
        <f t="shared" si="603"/>
        <v>0</v>
      </c>
    </row>
    <row r="361" spans="2:42">
      <c r="B361" s="181" t="s">
        <v>1027</v>
      </c>
      <c r="C361" s="182" t="s">
        <v>1026</v>
      </c>
      <c r="D3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17000</v>
      </c>
      <c r="F361" s="183">
        <f t="shared" si="594"/>
        <v>17000</v>
      </c>
      <c r="G361" s="183"/>
      <c r="H361" s="183">
        <f t="shared" si="595"/>
        <v>17000</v>
      </c>
      <c r="I361" s="183"/>
      <c r="J361" s="183">
        <f t="shared" si="596"/>
        <v>17000</v>
      </c>
      <c r="K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17000</v>
      </c>
      <c r="V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</v>
      </c>
      <c r="AC361" s="183">
        <f t="shared" si="599"/>
        <v>2000</v>
      </c>
      <c r="AD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1" s="183">
        <f t="shared" si="600"/>
        <v>0</v>
      </c>
      <c r="AH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15000</v>
      </c>
      <c r="AI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1" s="183">
        <f t="shared" si="601"/>
        <v>15000</v>
      </c>
      <c r="AL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1" s="183">
        <f t="shared" si="602"/>
        <v>0</v>
      </c>
      <c r="AP361" s="183">
        <f t="shared" si="603"/>
        <v>17000</v>
      </c>
    </row>
    <row r="362" spans="2:42">
      <c r="B362" s="181" t="s">
        <v>1028</v>
      </c>
      <c r="C362" s="182" t="s">
        <v>1029</v>
      </c>
      <c r="D3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2" s="183">
        <f t="shared" si="594"/>
        <v>0</v>
      </c>
      <c r="G362" s="183"/>
      <c r="H362" s="183">
        <f t="shared" si="595"/>
        <v>0</v>
      </c>
      <c r="I362" s="183"/>
      <c r="J362" s="183">
        <f t="shared" si="596"/>
        <v>0</v>
      </c>
      <c r="K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2" s="183">
        <f t="shared" si="599"/>
        <v>0</v>
      </c>
      <c r="AD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2" s="183">
        <f t="shared" si="600"/>
        <v>0</v>
      </c>
      <c r="AH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2" s="183">
        <f t="shared" si="601"/>
        <v>0</v>
      </c>
      <c r="AL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2" s="183">
        <f t="shared" si="602"/>
        <v>0</v>
      </c>
      <c r="AP362" s="183">
        <f t="shared" si="603"/>
        <v>0</v>
      </c>
    </row>
    <row r="363" spans="2:42">
      <c r="B363" s="181" t="s">
        <v>1030</v>
      </c>
      <c r="C363" s="182" t="s">
        <v>1031</v>
      </c>
      <c r="D3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3" s="183">
        <f t="shared" ref="F363:F378" si="784">D363+E363</f>
        <v>0</v>
      </c>
      <c r="G363" s="183"/>
      <c r="H363" s="183">
        <f t="shared" ref="H363:H378" si="785">F363-G363</f>
        <v>0</v>
      </c>
      <c r="I363" s="183"/>
      <c r="J363" s="183">
        <f t="shared" ref="J363:J378" si="786">F363-I363</f>
        <v>0</v>
      </c>
      <c r="K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3" s="183">
        <f t="shared" ref="AC363:AC378" si="787">Z363+AA363+AB363</f>
        <v>0</v>
      </c>
      <c r="AD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3" s="183">
        <f t="shared" ref="AG363:AG378" si="788">AD363+AE363+AF363</f>
        <v>0</v>
      </c>
      <c r="AH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3" s="183">
        <f t="shared" ref="AK363:AK378" si="789">AH363+AI363+AJ363</f>
        <v>0</v>
      </c>
      <c r="AL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3" s="183">
        <f t="shared" ref="AO363:AO378" si="790">AL363+AM363+AN363</f>
        <v>0</v>
      </c>
      <c r="AP363" s="183">
        <f t="shared" ref="AP363:AP378" si="791">AC363+AG363+AK363+AO363</f>
        <v>0</v>
      </c>
    </row>
    <row r="364" spans="2:42">
      <c r="B364" s="181" t="s">
        <v>1032</v>
      </c>
      <c r="C364" s="182" t="s">
        <v>1033</v>
      </c>
      <c r="D3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4" s="183">
        <f t="shared" si="784"/>
        <v>0</v>
      </c>
      <c r="G364" s="183"/>
      <c r="H364" s="183">
        <f t="shared" si="785"/>
        <v>0</v>
      </c>
      <c r="I364" s="183"/>
      <c r="J364" s="183">
        <f t="shared" si="786"/>
        <v>0</v>
      </c>
      <c r="K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4" s="183">
        <f t="shared" si="787"/>
        <v>0</v>
      </c>
      <c r="AD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4" s="183">
        <f t="shared" si="788"/>
        <v>0</v>
      </c>
      <c r="AH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4" s="183">
        <f t="shared" si="789"/>
        <v>0</v>
      </c>
      <c r="AL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4" s="183">
        <f t="shared" si="790"/>
        <v>0</v>
      </c>
      <c r="AP364" s="183">
        <f t="shared" si="791"/>
        <v>0</v>
      </c>
    </row>
    <row r="365" spans="2:42">
      <c r="B365" s="181" t="s">
        <v>355</v>
      </c>
      <c r="C365" s="182" t="s">
        <v>1034</v>
      </c>
      <c r="D3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5" s="183">
        <f t="shared" si="784"/>
        <v>0</v>
      </c>
      <c r="G365" s="183"/>
      <c r="H365" s="183">
        <f t="shared" si="785"/>
        <v>0</v>
      </c>
      <c r="I365" s="183"/>
      <c r="J365" s="183">
        <f t="shared" si="786"/>
        <v>0</v>
      </c>
      <c r="K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5" s="183">
        <f t="shared" si="787"/>
        <v>0</v>
      </c>
      <c r="AD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5" s="183">
        <f t="shared" si="788"/>
        <v>0</v>
      </c>
      <c r="AH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5" s="183">
        <f t="shared" si="789"/>
        <v>0</v>
      </c>
      <c r="AL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5" s="183">
        <f t="shared" si="790"/>
        <v>0</v>
      </c>
      <c r="AP365" s="183">
        <f t="shared" si="791"/>
        <v>0</v>
      </c>
    </row>
    <row r="366" spans="2:42">
      <c r="B366" s="181" t="s">
        <v>1035</v>
      </c>
      <c r="C366" s="182" t="s">
        <v>1036</v>
      </c>
      <c r="D3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28000</v>
      </c>
      <c r="F366" s="183">
        <f t="shared" si="784"/>
        <v>28000</v>
      </c>
      <c r="G366" s="183"/>
      <c r="H366" s="183">
        <f t="shared" si="785"/>
        <v>28000</v>
      </c>
      <c r="I366" s="183"/>
      <c r="J366" s="183">
        <f t="shared" si="786"/>
        <v>28000</v>
      </c>
      <c r="K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28000</v>
      </c>
      <c r="V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25000</v>
      </c>
      <c r="AA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C366" s="183">
        <f t="shared" si="787"/>
        <v>28000</v>
      </c>
      <c r="AD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6" s="183">
        <f t="shared" si="788"/>
        <v>0</v>
      </c>
      <c r="AH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6" s="183">
        <f t="shared" si="789"/>
        <v>0</v>
      </c>
      <c r="AL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6" s="183">
        <f t="shared" si="790"/>
        <v>0</v>
      </c>
      <c r="AP366" s="183">
        <f t="shared" si="791"/>
        <v>28000</v>
      </c>
    </row>
    <row r="367" spans="2:42">
      <c r="B367" s="181" t="s">
        <v>1037</v>
      </c>
      <c r="C367" s="182" t="s">
        <v>1038</v>
      </c>
      <c r="D3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7" s="183">
        <f t="shared" si="784"/>
        <v>0</v>
      </c>
      <c r="G367" s="183"/>
      <c r="H367" s="183">
        <f t="shared" si="785"/>
        <v>0</v>
      </c>
      <c r="I367" s="183"/>
      <c r="J367" s="183">
        <f t="shared" si="786"/>
        <v>0</v>
      </c>
      <c r="K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7" s="183">
        <f t="shared" si="787"/>
        <v>0</v>
      </c>
      <c r="AD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7" s="183">
        <f t="shared" si="788"/>
        <v>0</v>
      </c>
      <c r="AH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7" s="183">
        <f t="shared" si="789"/>
        <v>0</v>
      </c>
      <c r="AL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7" s="183">
        <f t="shared" si="790"/>
        <v>0</v>
      </c>
      <c r="AP367" s="183">
        <f t="shared" si="791"/>
        <v>0</v>
      </c>
    </row>
    <row r="368" spans="2:42">
      <c r="B368" s="181" t="s">
        <v>1039</v>
      </c>
      <c r="C368" s="182" t="s">
        <v>1040</v>
      </c>
      <c r="D3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8" s="183">
        <f t="shared" si="784"/>
        <v>0</v>
      </c>
      <c r="G368" s="183"/>
      <c r="H368" s="183">
        <f t="shared" si="785"/>
        <v>0</v>
      </c>
      <c r="I368" s="183"/>
      <c r="J368" s="183">
        <f t="shared" si="786"/>
        <v>0</v>
      </c>
      <c r="K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8" s="183">
        <f t="shared" si="787"/>
        <v>0</v>
      </c>
      <c r="AD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8" s="183">
        <f t="shared" si="788"/>
        <v>0</v>
      </c>
      <c r="AH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8" s="183">
        <f t="shared" si="789"/>
        <v>0</v>
      </c>
      <c r="AL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8" s="183">
        <f t="shared" si="790"/>
        <v>0</v>
      </c>
      <c r="AP368" s="183">
        <f t="shared" si="791"/>
        <v>0</v>
      </c>
    </row>
    <row r="369" spans="2:42">
      <c r="B369" s="181" t="s">
        <v>1041</v>
      </c>
      <c r="C369" s="182" t="s">
        <v>1042</v>
      </c>
      <c r="D3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9" s="183">
        <f t="shared" si="784"/>
        <v>0</v>
      </c>
      <c r="G369" s="183"/>
      <c r="H369" s="183">
        <f t="shared" si="785"/>
        <v>0</v>
      </c>
      <c r="I369" s="183"/>
      <c r="J369" s="183">
        <f t="shared" si="786"/>
        <v>0</v>
      </c>
      <c r="K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9" s="183">
        <f t="shared" si="787"/>
        <v>0</v>
      </c>
      <c r="AD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9" s="183">
        <f t="shared" si="788"/>
        <v>0</v>
      </c>
      <c r="AH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9" s="183">
        <f t="shared" si="789"/>
        <v>0</v>
      </c>
      <c r="AL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9" s="183">
        <f t="shared" si="790"/>
        <v>0</v>
      </c>
      <c r="AP369" s="183">
        <f t="shared" si="791"/>
        <v>0</v>
      </c>
    </row>
    <row r="370" spans="2:42">
      <c r="B370" s="181" t="s">
        <v>356</v>
      </c>
      <c r="C370" s="182" t="s">
        <v>1043</v>
      </c>
      <c r="D3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0" s="183">
        <f t="shared" si="784"/>
        <v>0</v>
      </c>
      <c r="G370" s="183"/>
      <c r="H370" s="183">
        <f t="shared" si="785"/>
        <v>0</v>
      </c>
      <c r="I370" s="183"/>
      <c r="J370" s="183">
        <f t="shared" si="786"/>
        <v>0</v>
      </c>
      <c r="K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0" s="183">
        <f t="shared" si="787"/>
        <v>0</v>
      </c>
      <c r="AD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0" s="183">
        <f t="shared" si="788"/>
        <v>0</v>
      </c>
      <c r="AH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0" s="183">
        <f t="shared" si="789"/>
        <v>0</v>
      </c>
      <c r="AL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0" s="183">
        <f t="shared" si="790"/>
        <v>0</v>
      </c>
      <c r="AP370" s="183">
        <f t="shared" si="791"/>
        <v>0</v>
      </c>
    </row>
    <row r="371" spans="2:42">
      <c r="B371" s="181" t="s">
        <v>1044</v>
      </c>
      <c r="C371" s="182" t="s">
        <v>1045</v>
      </c>
      <c r="D3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1" s="183">
        <f t="shared" si="784"/>
        <v>0</v>
      </c>
      <c r="G371" s="183"/>
      <c r="H371" s="183">
        <f t="shared" si="785"/>
        <v>0</v>
      </c>
      <c r="I371" s="183"/>
      <c r="J371" s="183">
        <f t="shared" si="786"/>
        <v>0</v>
      </c>
      <c r="K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1" s="183">
        <f t="shared" si="787"/>
        <v>0</v>
      </c>
      <c r="AD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1" s="183">
        <f t="shared" si="788"/>
        <v>0</v>
      </c>
      <c r="AH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1" s="183">
        <f t="shared" si="789"/>
        <v>0</v>
      </c>
      <c r="AL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1" s="183">
        <f t="shared" si="790"/>
        <v>0</v>
      </c>
      <c r="AP371" s="183">
        <f t="shared" si="791"/>
        <v>0</v>
      </c>
    </row>
    <row r="372" spans="2:42">
      <c r="B372" s="181" t="s">
        <v>1046</v>
      </c>
      <c r="C372" s="182" t="s">
        <v>1047</v>
      </c>
      <c r="D3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2" s="183">
        <f t="shared" si="784"/>
        <v>0</v>
      </c>
      <c r="G372" s="183"/>
      <c r="H372" s="183">
        <f t="shared" si="785"/>
        <v>0</v>
      </c>
      <c r="I372" s="183"/>
      <c r="J372" s="183">
        <f t="shared" si="786"/>
        <v>0</v>
      </c>
      <c r="K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2" s="183">
        <f t="shared" si="787"/>
        <v>0</v>
      </c>
      <c r="AD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2" s="183">
        <f t="shared" si="788"/>
        <v>0</v>
      </c>
      <c r="AH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2" s="183">
        <f t="shared" si="789"/>
        <v>0</v>
      </c>
      <c r="AL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2" s="183">
        <f t="shared" si="790"/>
        <v>0</v>
      </c>
      <c r="AP372" s="183">
        <f t="shared" si="791"/>
        <v>0</v>
      </c>
    </row>
    <row r="373" spans="2:42">
      <c r="B373" s="181" t="s">
        <v>1048</v>
      </c>
      <c r="C373" s="182" t="s">
        <v>1049</v>
      </c>
      <c r="D3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3" s="183">
        <f t="shared" si="784"/>
        <v>0</v>
      </c>
      <c r="G373" s="183"/>
      <c r="H373" s="183">
        <f t="shared" si="785"/>
        <v>0</v>
      </c>
      <c r="I373" s="183"/>
      <c r="J373" s="183">
        <f t="shared" si="786"/>
        <v>0</v>
      </c>
      <c r="K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3" s="183">
        <f t="shared" si="787"/>
        <v>0</v>
      </c>
      <c r="AD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3" s="183">
        <f t="shared" si="788"/>
        <v>0</v>
      </c>
      <c r="AH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3" s="183">
        <f t="shared" si="789"/>
        <v>0</v>
      </c>
      <c r="AL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3" s="183">
        <f t="shared" si="790"/>
        <v>0</v>
      </c>
      <c r="AP373" s="183">
        <f t="shared" si="791"/>
        <v>0</v>
      </c>
    </row>
    <row r="374" spans="2:42">
      <c r="B374" s="181" t="s">
        <v>1050</v>
      </c>
      <c r="C374" s="182" t="s">
        <v>1051</v>
      </c>
      <c r="D3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4" s="183">
        <f t="shared" si="784"/>
        <v>0</v>
      </c>
      <c r="G374" s="183"/>
      <c r="H374" s="183">
        <f t="shared" si="785"/>
        <v>0</v>
      </c>
      <c r="I374" s="183"/>
      <c r="J374" s="183">
        <f t="shared" si="786"/>
        <v>0</v>
      </c>
      <c r="K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4" s="183">
        <f t="shared" si="787"/>
        <v>0</v>
      </c>
      <c r="AD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4" s="183">
        <f t="shared" si="788"/>
        <v>0</v>
      </c>
      <c r="AH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4" s="183">
        <f t="shared" si="789"/>
        <v>0</v>
      </c>
      <c r="AL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4" s="183">
        <f t="shared" si="790"/>
        <v>0</v>
      </c>
      <c r="AP374" s="183">
        <f t="shared" si="791"/>
        <v>0</v>
      </c>
    </row>
    <row r="375" spans="2:42">
      <c r="B375" s="181" t="s">
        <v>1052</v>
      </c>
      <c r="C375" s="182" t="s">
        <v>1053</v>
      </c>
      <c r="D3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5" s="183">
        <f t="shared" si="784"/>
        <v>0</v>
      </c>
      <c r="G375" s="183"/>
      <c r="H375" s="183">
        <f t="shared" si="785"/>
        <v>0</v>
      </c>
      <c r="I375" s="183"/>
      <c r="J375" s="183">
        <f t="shared" si="786"/>
        <v>0</v>
      </c>
      <c r="K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5" s="183">
        <f t="shared" si="787"/>
        <v>0</v>
      </c>
      <c r="AD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5" s="183">
        <f t="shared" si="788"/>
        <v>0</v>
      </c>
      <c r="AH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5" s="183">
        <f t="shared" si="789"/>
        <v>0</v>
      </c>
      <c r="AL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5" s="183">
        <f t="shared" si="790"/>
        <v>0</v>
      </c>
      <c r="AP375" s="183">
        <f t="shared" si="791"/>
        <v>0</v>
      </c>
    </row>
    <row r="376" spans="2:42">
      <c r="B376" s="181" t="s">
        <v>1054</v>
      </c>
      <c r="C376" s="182" t="s">
        <v>1055</v>
      </c>
      <c r="D3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6" s="183">
        <f t="shared" si="784"/>
        <v>0</v>
      </c>
      <c r="G376" s="183"/>
      <c r="H376" s="183">
        <f t="shared" si="785"/>
        <v>0</v>
      </c>
      <c r="I376" s="183"/>
      <c r="J376" s="183">
        <f t="shared" si="786"/>
        <v>0</v>
      </c>
      <c r="K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6" s="183">
        <f t="shared" si="787"/>
        <v>0</v>
      </c>
      <c r="AD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6" s="183">
        <f t="shared" si="788"/>
        <v>0</v>
      </c>
      <c r="AH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6" s="183">
        <f t="shared" si="789"/>
        <v>0</v>
      </c>
      <c r="AL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6" s="183">
        <f t="shared" si="790"/>
        <v>0</v>
      </c>
      <c r="AP376" s="183">
        <f t="shared" si="791"/>
        <v>0</v>
      </c>
    </row>
    <row r="377" spans="2:42" s="504" customFormat="1">
      <c r="B377" s="510" t="s">
        <v>1056</v>
      </c>
      <c r="C377" s="511" t="s">
        <v>1057</v>
      </c>
      <c r="D377" s="512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7" s="512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F377" s="512">
        <f t="shared" si="784"/>
        <v>20000</v>
      </c>
      <c r="G377" s="512"/>
      <c r="H377" s="512">
        <f t="shared" si="785"/>
        <v>20000</v>
      </c>
      <c r="I377" s="512"/>
      <c r="J377" s="512">
        <f t="shared" si="786"/>
        <v>20000</v>
      </c>
      <c r="K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20000</v>
      </c>
      <c r="P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7" s="512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7" s="512">
        <f t="shared" si="787"/>
        <v>0</v>
      </c>
      <c r="AD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20000</v>
      </c>
      <c r="AE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7" s="512">
        <f t="shared" si="788"/>
        <v>20000</v>
      </c>
      <c r="AH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7" s="512">
        <f t="shared" si="789"/>
        <v>0</v>
      </c>
      <c r="AL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7" s="512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7" s="512">
        <f t="shared" si="790"/>
        <v>0</v>
      </c>
      <c r="AP377" s="512">
        <f t="shared" si="791"/>
        <v>20000</v>
      </c>
    </row>
    <row r="378" spans="2:42">
      <c r="B378" s="181" t="s">
        <v>1058</v>
      </c>
      <c r="C378" s="182" t="s">
        <v>1059</v>
      </c>
      <c r="D3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8" s="183">
        <f t="shared" si="784"/>
        <v>0</v>
      </c>
      <c r="G378" s="183"/>
      <c r="H378" s="183">
        <f t="shared" si="785"/>
        <v>0</v>
      </c>
      <c r="I378" s="183"/>
      <c r="J378" s="183">
        <f t="shared" si="786"/>
        <v>0</v>
      </c>
      <c r="K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8" s="183">
        <f t="shared" si="787"/>
        <v>0</v>
      </c>
      <c r="AD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8" s="183">
        <f t="shared" si="788"/>
        <v>0</v>
      </c>
      <c r="AH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8" s="183">
        <f t="shared" si="789"/>
        <v>0</v>
      </c>
      <c r="AL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8" s="183">
        <f t="shared" si="790"/>
        <v>0</v>
      </c>
      <c r="AP378" s="183">
        <f t="shared" si="791"/>
        <v>0</v>
      </c>
    </row>
    <row r="379" spans="2:42">
      <c r="B379" s="181" t="s">
        <v>1060</v>
      </c>
      <c r="C379" s="182" t="s">
        <v>1061</v>
      </c>
      <c r="D3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9" s="183">
        <f t="shared" si="594"/>
        <v>0</v>
      </c>
      <c r="G379" s="183"/>
      <c r="H379" s="183">
        <f t="shared" si="595"/>
        <v>0</v>
      </c>
      <c r="I379" s="183"/>
      <c r="J379" s="183">
        <f t="shared" si="596"/>
        <v>0</v>
      </c>
      <c r="K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9" s="183">
        <f t="shared" si="599"/>
        <v>0</v>
      </c>
      <c r="AD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9" s="183">
        <f t="shared" si="600"/>
        <v>0</v>
      </c>
      <c r="AH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9" s="183">
        <f t="shared" si="601"/>
        <v>0</v>
      </c>
      <c r="AL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9" s="183">
        <f t="shared" si="602"/>
        <v>0</v>
      </c>
      <c r="AP379" s="183">
        <f t="shared" si="603"/>
        <v>0</v>
      </c>
    </row>
    <row r="380" spans="2:42">
      <c r="B380" s="181" t="s">
        <v>1062</v>
      </c>
      <c r="C380" s="182" t="s">
        <v>1063</v>
      </c>
      <c r="D3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0" s="183">
        <f t="shared" si="594"/>
        <v>0</v>
      </c>
      <c r="G380" s="183"/>
      <c r="H380" s="183">
        <f t="shared" si="595"/>
        <v>0</v>
      </c>
      <c r="I380" s="183"/>
      <c r="J380" s="183">
        <f t="shared" si="596"/>
        <v>0</v>
      </c>
      <c r="K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0" s="183">
        <f t="shared" si="599"/>
        <v>0</v>
      </c>
      <c r="AD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0" s="183">
        <f t="shared" si="600"/>
        <v>0</v>
      </c>
      <c r="AH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0" s="183">
        <f t="shared" si="601"/>
        <v>0</v>
      </c>
      <c r="AL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0" s="183">
        <f t="shared" si="602"/>
        <v>0</v>
      </c>
      <c r="AP380" s="183">
        <f t="shared" si="603"/>
        <v>0</v>
      </c>
    </row>
    <row r="381" spans="2:42">
      <c r="B381" s="181" t="s">
        <v>1064</v>
      </c>
      <c r="C381" s="182" t="s">
        <v>1063</v>
      </c>
      <c r="D3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1" s="183">
        <f t="shared" si="594"/>
        <v>0</v>
      </c>
      <c r="G381" s="183"/>
      <c r="H381" s="183">
        <f t="shared" si="595"/>
        <v>0</v>
      </c>
      <c r="I381" s="183"/>
      <c r="J381" s="183">
        <f t="shared" si="596"/>
        <v>0</v>
      </c>
      <c r="K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1" s="183">
        <f t="shared" si="599"/>
        <v>0</v>
      </c>
      <c r="AD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1" s="183">
        <f t="shared" si="600"/>
        <v>0</v>
      </c>
      <c r="AH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1" s="183">
        <f t="shared" si="601"/>
        <v>0</v>
      </c>
      <c r="AL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1" s="183">
        <f t="shared" si="602"/>
        <v>0</v>
      </c>
      <c r="AP381" s="183">
        <f t="shared" si="603"/>
        <v>0</v>
      </c>
    </row>
    <row r="382" spans="2:42">
      <c r="B382" s="181" t="s">
        <v>1065</v>
      </c>
      <c r="C382" s="182" t="s">
        <v>1066</v>
      </c>
      <c r="D3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2" s="183">
        <f t="shared" si="594"/>
        <v>0</v>
      </c>
      <c r="G382" s="183"/>
      <c r="H382" s="183">
        <f t="shared" si="595"/>
        <v>0</v>
      </c>
      <c r="I382" s="183"/>
      <c r="J382" s="183">
        <f t="shared" si="596"/>
        <v>0</v>
      </c>
      <c r="K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2" s="183">
        <f t="shared" si="599"/>
        <v>0</v>
      </c>
      <c r="AD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2" s="183">
        <f t="shared" si="600"/>
        <v>0</v>
      </c>
      <c r="AH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2" s="183">
        <f t="shared" si="601"/>
        <v>0</v>
      </c>
      <c r="AL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2" s="183">
        <f t="shared" si="602"/>
        <v>0</v>
      </c>
      <c r="AP382" s="183">
        <f t="shared" si="603"/>
        <v>0</v>
      </c>
    </row>
    <row r="383" spans="2:42">
      <c r="B383" s="190" t="s">
        <v>357</v>
      </c>
      <c r="C383" s="191" t="s">
        <v>224</v>
      </c>
      <c r="D383" s="192">
        <f>SUM(D384:D388)</f>
        <v>0</v>
      </c>
      <c r="E383" s="192">
        <f>SUM(E384:E388)</f>
        <v>100000</v>
      </c>
      <c r="F383" s="192">
        <f t="shared" ref="F383:F498" si="792">D383+E383</f>
        <v>100000</v>
      </c>
      <c r="G383" s="192">
        <f>SUM(G384:G388)</f>
        <v>0</v>
      </c>
      <c r="H383" s="192">
        <f t="shared" si="595"/>
        <v>100000</v>
      </c>
      <c r="I383" s="192">
        <f>SUM(I384:I388)</f>
        <v>0</v>
      </c>
      <c r="J383" s="192">
        <f t="shared" si="596"/>
        <v>100000</v>
      </c>
      <c r="K383" s="192">
        <f t="shared" ref="K383:AB383" si="793">SUM(K384:K388)</f>
        <v>0</v>
      </c>
      <c r="L383" s="192">
        <f t="shared" si="793"/>
        <v>0</v>
      </c>
      <c r="M383" s="192">
        <f t="shared" si="793"/>
        <v>0</v>
      </c>
      <c r="N383" s="192">
        <f t="shared" si="793"/>
        <v>0</v>
      </c>
      <c r="O383" s="192">
        <f t="shared" si="793"/>
        <v>0</v>
      </c>
      <c r="P383" s="192">
        <f t="shared" ref="P383:Q383" si="794">SUM(P384:P388)</f>
        <v>0</v>
      </c>
      <c r="Q383" s="192">
        <f t="shared" si="794"/>
        <v>0</v>
      </c>
      <c r="R383" s="192">
        <f t="shared" si="793"/>
        <v>0</v>
      </c>
      <c r="S383" s="192">
        <f t="shared" si="793"/>
        <v>0</v>
      </c>
      <c r="T383" s="192">
        <f t="shared" ref="T383" si="795">SUM(T384:T388)</f>
        <v>0</v>
      </c>
      <c r="U383" s="192">
        <f t="shared" si="793"/>
        <v>100000</v>
      </c>
      <c r="V383" s="192">
        <f t="shared" si="793"/>
        <v>0</v>
      </c>
      <c r="W383" s="192">
        <f t="shared" ref="W383" si="796">SUM(W384:W388)</f>
        <v>0</v>
      </c>
      <c r="X383" s="192">
        <f t="shared" si="793"/>
        <v>0</v>
      </c>
      <c r="Y383" s="192">
        <f t="shared" si="793"/>
        <v>0</v>
      </c>
      <c r="Z383" s="192">
        <f t="shared" si="793"/>
        <v>0</v>
      </c>
      <c r="AA383" s="192">
        <f t="shared" si="793"/>
        <v>0</v>
      </c>
      <c r="AB383" s="192">
        <f t="shared" si="793"/>
        <v>0</v>
      </c>
      <c r="AC383" s="192">
        <f t="shared" si="599"/>
        <v>0</v>
      </c>
      <c r="AD383" s="192">
        <f>SUM(AD384:AD388)</f>
        <v>0</v>
      </c>
      <c r="AE383" s="192">
        <f>SUM(AE384:AE388)</f>
        <v>0</v>
      </c>
      <c r="AF383" s="192">
        <f>SUM(AF384:AF388)</f>
        <v>0</v>
      </c>
      <c r="AG383" s="192">
        <f t="shared" si="600"/>
        <v>0</v>
      </c>
      <c r="AH383" s="192">
        <f>SUM(AH384:AH388)</f>
        <v>100000</v>
      </c>
      <c r="AI383" s="192">
        <f>SUM(AI384:AI388)</f>
        <v>0</v>
      </c>
      <c r="AJ383" s="192">
        <f>SUM(AJ384:AJ388)</f>
        <v>0</v>
      </c>
      <c r="AK383" s="192">
        <f t="shared" si="601"/>
        <v>100000</v>
      </c>
      <c r="AL383" s="192">
        <f>SUM(AL384:AL388)</f>
        <v>0</v>
      </c>
      <c r="AM383" s="192">
        <f>SUM(AM384:AM388)</f>
        <v>0</v>
      </c>
      <c r="AN383" s="192">
        <f>SUM(AN384:AN388)</f>
        <v>0</v>
      </c>
      <c r="AO383" s="192">
        <f t="shared" si="602"/>
        <v>0</v>
      </c>
      <c r="AP383" s="192">
        <f t="shared" si="603"/>
        <v>100000</v>
      </c>
    </row>
    <row r="384" spans="2:42">
      <c r="B384" s="181" t="s">
        <v>358</v>
      </c>
      <c r="C384" s="182" t="s">
        <v>225</v>
      </c>
      <c r="D3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4" s="183">
        <f t="shared" si="792"/>
        <v>0</v>
      </c>
      <c r="G384" s="183"/>
      <c r="H384" s="183">
        <f t="shared" si="595"/>
        <v>0</v>
      </c>
      <c r="I384" s="183"/>
      <c r="J384" s="183">
        <f t="shared" si="596"/>
        <v>0</v>
      </c>
      <c r="K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4" s="183">
        <f t="shared" si="599"/>
        <v>0</v>
      </c>
      <c r="AD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4" s="183">
        <f t="shared" si="600"/>
        <v>0</v>
      </c>
      <c r="AH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4" s="183">
        <f t="shared" si="601"/>
        <v>0</v>
      </c>
      <c r="AL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4" s="183">
        <f t="shared" si="602"/>
        <v>0</v>
      </c>
      <c r="AP384" s="183">
        <f t="shared" si="603"/>
        <v>0</v>
      </c>
    </row>
    <row r="385" spans="1:42">
      <c r="B385" s="181" t="s">
        <v>1067</v>
      </c>
      <c r="C385" s="182" t="s">
        <v>1068</v>
      </c>
      <c r="D3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100000</v>
      </c>
      <c r="F385" s="183">
        <f t="shared" si="792"/>
        <v>100000</v>
      </c>
      <c r="G385" s="183"/>
      <c r="H385" s="183">
        <f t="shared" si="595"/>
        <v>100000</v>
      </c>
      <c r="I385" s="183"/>
      <c r="J385" s="183">
        <f t="shared" si="596"/>
        <v>100000</v>
      </c>
      <c r="K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100000</v>
      </c>
      <c r="V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5" s="183">
        <f t="shared" si="599"/>
        <v>0</v>
      </c>
      <c r="AD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5" s="183">
        <f t="shared" si="600"/>
        <v>0</v>
      </c>
      <c r="AH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100000</v>
      </c>
      <c r="AI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5" s="183">
        <f t="shared" si="601"/>
        <v>100000</v>
      </c>
      <c r="AL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5" s="183">
        <f t="shared" si="602"/>
        <v>0</v>
      </c>
      <c r="AP385" s="183">
        <f t="shared" si="603"/>
        <v>100000</v>
      </c>
    </row>
    <row r="386" spans="1:42">
      <c r="B386" s="181" t="s">
        <v>1069</v>
      </c>
      <c r="C386" s="182" t="s">
        <v>1070</v>
      </c>
      <c r="D3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6" s="183">
        <f t="shared" ref="F386" si="797">D386+E386</f>
        <v>0</v>
      </c>
      <c r="G386" s="183"/>
      <c r="H386" s="183">
        <f t="shared" ref="H386" si="798">F386-G386</f>
        <v>0</v>
      </c>
      <c r="I386" s="183"/>
      <c r="J386" s="183">
        <f t="shared" ref="J386" si="799">F386-I386</f>
        <v>0</v>
      </c>
      <c r="K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6" s="183">
        <f t="shared" ref="AC386" si="800">Z386+AA386+AB386</f>
        <v>0</v>
      </c>
      <c r="AD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6" s="183">
        <f t="shared" ref="AG386" si="801">AD386+AE386+AF386</f>
        <v>0</v>
      </c>
      <c r="AH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6" s="183">
        <f t="shared" ref="AK386" si="802">AH386+AI386+AJ386</f>
        <v>0</v>
      </c>
      <c r="AL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6" s="183">
        <f t="shared" ref="AO386" si="803">AL386+AM386+AN386</f>
        <v>0</v>
      </c>
      <c r="AP386" s="183">
        <f t="shared" ref="AP386" si="804">AC386+AG386+AK386+AO386</f>
        <v>0</v>
      </c>
    </row>
    <row r="387" spans="1:42">
      <c r="A387" s="110"/>
      <c r="B387" s="181" t="s">
        <v>1071</v>
      </c>
      <c r="C387" s="182" t="s">
        <v>1393</v>
      </c>
      <c r="D3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7" s="183">
        <f t="shared" ref="F387" si="805">D387+E387</f>
        <v>0</v>
      </c>
      <c r="G387" s="183"/>
      <c r="H387" s="183">
        <f t="shared" ref="H387" si="806">F387-G387</f>
        <v>0</v>
      </c>
      <c r="I387" s="183"/>
      <c r="J387" s="183">
        <f t="shared" ref="J387" si="807">F387-I387</f>
        <v>0</v>
      </c>
      <c r="K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7" s="183">
        <f t="shared" ref="AC387" si="808">Z387+AA387+AB387</f>
        <v>0</v>
      </c>
      <c r="AD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7" s="183">
        <f t="shared" ref="AG387" si="809">AD387+AE387+AF387</f>
        <v>0</v>
      </c>
      <c r="AH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7" s="183">
        <f t="shared" ref="AK387" si="810">AH387+AI387+AJ387</f>
        <v>0</v>
      </c>
      <c r="AL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7" s="183">
        <f t="shared" ref="AO387" si="811">AL387+AM387+AN387</f>
        <v>0</v>
      </c>
      <c r="AP387" s="183">
        <f t="shared" ref="AP387" si="812">AC387+AG387+AK387+AO387</f>
        <v>0</v>
      </c>
    </row>
    <row r="388" spans="1:42">
      <c r="A388" s="110"/>
      <c r="B388" s="181" t="s">
        <v>1073</v>
      </c>
      <c r="C388" s="182" t="s">
        <v>1072</v>
      </c>
      <c r="D3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8" s="183">
        <f t="shared" si="792"/>
        <v>0</v>
      </c>
      <c r="G388" s="183"/>
      <c r="H388" s="183">
        <f t="shared" si="595"/>
        <v>0</v>
      </c>
      <c r="I388" s="183"/>
      <c r="J388" s="183">
        <f t="shared" si="596"/>
        <v>0</v>
      </c>
      <c r="K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8" s="183">
        <f t="shared" si="599"/>
        <v>0</v>
      </c>
      <c r="AD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8" s="183">
        <f t="shared" si="600"/>
        <v>0</v>
      </c>
      <c r="AH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8" s="183">
        <f t="shared" si="601"/>
        <v>0</v>
      </c>
      <c r="AL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8" s="183">
        <f t="shared" si="602"/>
        <v>0</v>
      </c>
      <c r="AP388" s="183">
        <f t="shared" si="603"/>
        <v>0</v>
      </c>
    </row>
    <row r="389" spans="1:42">
      <c r="B389" s="190" t="s">
        <v>359</v>
      </c>
      <c r="C389" s="191" t="s">
        <v>226</v>
      </c>
      <c r="D389" s="192">
        <f>SUM(D390:D396)</f>
        <v>0</v>
      </c>
      <c r="E389" s="192">
        <f>SUM(E390:E396)</f>
        <v>690750</v>
      </c>
      <c r="F389" s="192">
        <f t="shared" si="792"/>
        <v>690750</v>
      </c>
      <c r="G389" s="192">
        <f>SUM(G390:G396)</f>
        <v>0</v>
      </c>
      <c r="H389" s="192">
        <f t="shared" si="595"/>
        <v>690750</v>
      </c>
      <c r="I389" s="192">
        <f>SUM(I390:I396)</f>
        <v>0</v>
      </c>
      <c r="J389" s="192">
        <f t="shared" si="596"/>
        <v>690750</v>
      </c>
      <c r="K389" s="192">
        <f t="shared" ref="K389:AB389" si="813">SUM(K390:K396)</f>
        <v>0</v>
      </c>
      <c r="L389" s="192">
        <f t="shared" si="813"/>
        <v>0</v>
      </c>
      <c r="M389" s="192">
        <f t="shared" si="813"/>
        <v>0</v>
      </c>
      <c r="N389" s="192">
        <f t="shared" si="813"/>
        <v>0</v>
      </c>
      <c r="O389" s="192">
        <f t="shared" si="813"/>
        <v>690750</v>
      </c>
      <c r="P389" s="192">
        <f t="shared" si="813"/>
        <v>0</v>
      </c>
      <c r="Q389" s="192">
        <f t="shared" si="813"/>
        <v>0</v>
      </c>
      <c r="R389" s="192">
        <f t="shared" si="813"/>
        <v>0</v>
      </c>
      <c r="S389" s="192">
        <f t="shared" si="813"/>
        <v>0</v>
      </c>
      <c r="T389" s="192">
        <f t="shared" ref="T389" si="814">SUM(T390:T396)</f>
        <v>0</v>
      </c>
      <c r="U389" s="192">
        <f t="shared" si="813"/>
        <v>0</v>
      </c>
      <c r="V389" s="192">
        <f t="shared" si="813"/>
        <v>0</v>
      </c>
      <c r="W389" s="192">
        <f t="shared" si="813"/>
        <v>0</v>
      </c>
      <c r="X389" s="192">
        <f t="shared" si="813"/>
        <v>0</v>
      </c>
      <c r="Y389" s="192">
        <f t="shared" si="813"/>
        <v>0</v>
      </c>
      <c r="Z389" s="192">
        <f t="shared" si="813"/>
        <v>0</v>
      </c>
      <c r="AA389" s="192">
        <f t="shared" si="813"/>
        <v>0</v>
      </c>
      <c r="AB389" s="192">
        <f t="shared" si="813"/>
        <v>90750</v>
      </c>
      <c r="AC389" s="192">
        <f t="shared" si="599"/>
        <v>90750</v>
      </c>
      <c r="AD389" s="192">
        <f>SUM(AD390:AD396)</f>
        <v>0</v>
      </c>
      <c r="AE389" s="192">
        <f>SUM(AE390:AE396)</f>
        <v>0</v>
      </c>
      <c r="AF389" s="192">
        <f>SUM(AF390:AF396)</f>
        <v>600000</v>
      </c>
      <c r="AG389" s="192">
        <f t="shared" si="600"/>
        <v>600000</v>
      </c>
      <c r="AH389" s="192">
        <f>SUM(AH390:AH396)</f>
        <v>0</v>
      </c>
      <c r="AI389" s="192">
        <f>SUM(AI390:AI396)</f>
        <v>0</v>
      </c>
      <c r="AJ389" s="192">
        <f>SUM(AJ390:AJ396)</f>
        <v>0</v>
      </c>
      <c r="AK389" s="192">
        <f t="shared" si="601"/>
        <v>0</v>
      </c>
      <c r="AL389" s="192">
        <f>SUM(AL390:AL396)</f>
        <v>0</v>
      </c>
      <c r="AM389" s="192">
        <f>SUM(AM390:AM396)</f>
        <v>0</v>
      </c>
      <c r="AN389" s="192">
        <f>SUM(AN390:AN396)</f>
        <v>0</v>
      </c>
      <c r="AO389" s="192">
        <f t="shared" si="602"/>
        <v>0</v>
      </c>
      <c r="AP389" s="192">
        <f t="shared" si="603"/>
        <v>690750</v>
      </c>
    </row>
    <row r="390" spans="1:42">
      <c r="B390" s="181" t="s">
        <v>360</v>
      </c>
      <c r="C390" s="182" t="s">
        <v>227</v>
      </c>
      <c r="D3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690750</v>
      </c>
      <c r="F390" s="183">
        <f t="shared" si="792"/>
        <v>690750</v>
      </c>
      <c r="G390" s="183"/>
      <c r="H390" s="183">
        <f t="shared" si="595"/>
        <v>690750</v>
      </c>
      <c r="I390" s="183"/>
      <c r="J390" s="183">
        <f t="shared" si="596"/>
        <v>690750</v>
      </c>
      <c r="K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690750</v>
      </c>
      <c r="P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90750</v>
      </c>
      <c r="AC390" s="183">
        <f t="shared" si="599"/>
        <v>90750</v>
      </c>
      <c r="AD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600000</v>
      </c>
      <c r="AG390" s="183">
        <f t="shared" si="600"/>
        <v>600000</v>
      </c>
      <c r="AH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0" s="183">
        <f t="shared" si="601"/>
        <v>0</v>
      </c>
      <c r="AL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0" s="183">
        <f t="shared" si="602"/>
        <v>0</v>
      </c>
      <c r="AP390" s="183">
        <f t="shared" si="603"/>
        <v>690750</v>
      </c>
    </row>
    <row r="391" spans="1:42">
      <c r="B391" s="181" t="s">
        <v>1074</v>
      </c>
      <c r="C391" s="182" t="s">
        <v>1075</v>
      </c>
      <c r="D3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1" s="183">
        <f t="shared" ref="F391:F394" si="815">D391+E391</f>
        <v>0</v>
      </c>
      <c r="G391" s="183"/>
      <c r="H391" s="183">
        <f t="shared" ref="H391:H394" si="816">F391-G391</f>
        <v>0</v>
      </c>
      <c r="I391" s="183"/>
      <c r="J391" s="183">
        <f t="shared" ref="J391:J394" si="817">F391-I391</f>
        <v>0</v>
      </c>
      <c r="K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1" s="183">
        <f t="shared" ref="AC391:AC394" si="818">Z391+AA391+AB391</f>
        <v>0</v>
      </c>
      <c r="AD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1" s="183">
        <f t="shared" ref="AG391:AG394" si="819">AD391+AE391+AF391</f>
        <v>0</v>
      </c>
      <c r="AH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1" s="183">
        <f t="shared" ref="AK391:AK394" si="820">AH391+AI391+AJ391</f>
        <v>0</v>
      </c>
      <c r="AL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1" s="183">
        <f t="shared" ref="AO391:AO394" si="821">AL391+AM391+AN391</f>
        <v>0</v>
      </c>
      <c r="AP391" s="183">
        <f t="shared" ref="AP391:AP394" si="822">AC391+AG391+AK391+AO391</f>
        <v>0</v>
      </c>
    </row>
    <row r="392" spans="1:42">
      <c r="B392" s="181" t="s">
        <v>361</v>
      </c>
      <c r="C392" s="182" t="s">
        <v>228</v>
      </c>
      <c r="D3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2" s="183">
        <f t="shared" si="815"/>
        <v>0</v>
      </c>
      <c r="G392" s="183"/>
      <c r="H392" s="183">
        <f t="shared" si="816"/>
        <v>0</v>
      </c>
      <c r="I392" s="183"/>
      <c r="J392" s="183">
        <f t="shared" si="817"/>
        <v>0</v>
      </c>
      <c r="K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2" s="183">
        <f t="shared" si="818"/>
        <v>0</v>
      </c>
      <c r="AD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2" s="183">
        <f t="shared" si="819"/>
        <v>0</v>
      </c>
      <c r="AH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2" s="183">
        <f t="shared" si="820"/>
        <v>0</v>
      </c>
      <c r="AL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2" s="183">
        <f t="shared" si="821"/>
        <v>0</v>
      </c>
      <c r="AP392" s="183">
        <f t="shared" si="822"/>
        <v>0</v>
      </c>
    </row>
    <row r="393" spans="1:42">
      <c r="B393" s="181" t="s">
        <v>1076</v>
      </c>
      <c r="C393" s="182" t="s">
        <v>1077</v>
      </c>
      <c r="D3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3" s="183">
        <f t="shared" si="815"/>
        <v>0</v>
      </c>
      <c r="G393" s="183"/>
      <c r="H393" s="183">
        <f t="shared" si="816"/>
        <v>0</v>
      </c>
      <c r="I393" s="183"/>
      <c r="J393" s="183">
        <f t="shared" si="817"/>
        <v>0</v>
      </c>
      <c r="K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3" s="183">
        <f t="shared" si="818"/>
        <v>0</v>
      </c>
      <c r="AD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3" s="183">
        <f t="shared" si="819"/>
        <v>0</v>
      </c>
      <c r="AH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3" s="183">
        <f t="shared" si="820"/>
        <v>0</v>
      </c>
      <c r="AL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3" s="183">
        <f t="shared" si="821"/>
        <v>0</v>
      </c>
      <c r="AP393" s="183">
        <f t="shared" si="822"/>
        <v>0</v>
      </c>
    </row>
    <row r="394" spans="1:42">
      <c r="B394" s="181" t="s">
        <v>1078</v>
      </c>
      <c r="C394" s="182" t="s">
        <v>1079</v>
      </c>
      <c r="D3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4" s="183">
        <f t="shared" si="815"/>
        <v>0</v>
      </c>
      <c r="G394" s="183"/>
      <c r="H394" s="183">
        <f t="shared" si="816"/>
        <v>0</v>
      </c>
      <c r="I394" s="183"/>
      <c r="J394" s="183">
        <f t="shared" si="817"/>
        <v>0</v>
      </c>
      <c r="K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4" s="183">
        <f t="shared" si="818"/>
        <v>0</v>
      </c>
      <c r="AD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4" s="183">
        <f t="shared" si="819"/>
        <v>0</v>
      </c>
      <c r="AH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4" s="183">
        <f t="shared" si="820"/>
        <v>0</v>
      </c>
      <c r="AL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4" s="183">
        <f t="shared" si="821"/>
        <v>0</v>
      </c>
      <c r="AP394" s="183">
        <f t="shared" si="822"/>
        <v>0</v>
      </c>
    </row>
    <row r="395" spans="1:42">
      <c r="B395" s="181" t="s">
        <v>362</v>
      </c>
      <c r="C395" s="182" t="s">
        <v>229</v>
      </c>
      <c r="D3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5" s="183">
        <f t="shared" si="792"/>
        <v>0</v>
      </c>
      <c r="G395" s="183"/>
      <c r="H395" s="183">
        <f t="shared" si="595"/>
        <v>0</v>
      </c>
      <c r="I395" s="183"/>
      <c r="J395" s="183">
        <f t="shared" si="596"/>
        <v>0</v>
      </c>
      <c r="K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5" s="183">
        <f t="shared" si="599"/>
        <v>0</v>
      </c>
      <c r="AD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5" s="183">
        <f t="shared" si="600"/>
        <v>0</v>
      </c>
      <c r="AH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5" s="183">
        <f t="shared" si="601"/>
        <v>0</v>
      </c>
      <c r="AL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5" s="183">
        <f t="shared" si="602"/>
        <v>0</v>
      </c>
      <c r="AP395" s="183">
        <f t="shared" si="603"/>
        <v>0</v>
      </c>
    </row>
    <row r="396" spans="1:42">
      <c r="B396" s="181" t="s">
        <v>1080</v>
      </c>
      <c r="C396" s="182" t="s">
        <v>1081</v>
      </c>
      <c r="D3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6" s="183">
        <f t="shared" ref="F396" si="823">D396+E396</f>
        <v>0</v>
      </c>
      <c r="G396" s="183"/>
      <c r="H396" s="183">
        <f t="shared" ref="H396" si="824">F396-G396</f>
        <v>0</v>
      </c>
      <c r="I396" s="183"/>
      <c r="J396" s="183">
        <f t="shared" ref="J396" si="825">F396-I396</f>
        <v>0</v>
      </c>
      <c r="K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6" s="183">
        <f t="shared" ref="AC396" si="826">Z396+AA396+AB396</f>
        <v>0</v>
      </c>
      <c r="AD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6" s="183">
        <f t="shared" ref="AG396" si="827">AD396+AE396+AF396</f>
        <v>0</v>
      </c>
      <c r="AH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6" s="183">
        <f t="shared" ref="AK396" si="828">AH396+AI396+AJ396</f>
        <v>0</v>
      </c>
      <c r="AL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6" s="183">
        <f t="shared" ref="AO396" si="829">AL396+AM396+AN396</f>
        <v>0</v>
      </c>
      <c r="AP396" s="183">
        <f t="shared" ref="AP396" si="830">AC396+AG396+AK396+AO396</f>
        <v>0</v>
      </c>
    </row>
    <row r="397" spans="1:42">
      <c r="B397" s="178" t="s">
        <v>368</v>
      </c>
      <c r="C397" s="179" t="s">
        <v>235</v>
      </c>
      <c r="D397" s="180">
        <f>D398+D459+D467+D485+D489</f>
        <v>0</v>
      </c>
      <c r="E397" s="180">
        <f>E398+E459+E467+E485+E489</f>
        <v>100000</v>
      </c>
      <c r="F397" s="180">
        <f t="shared" si="792"/>
        <v>100000</v>
      </c>
      <c r="G397" s="180">
        <f>G398+G459+G467+G485+G489</f>
        <v>0</v>
      </c>
      <c r="H397" s="180">
        <f t="shared" si="595"/>
        <v>100000</v>
      </c>
      <c r="I397" s="180">
        <f>I398+I459+I467+I485+I489</f>
        <v>0</v>
      </c>
      <c r="J397" s="180">
        <f t="shared" si="596"/>
        <v>100000</v>
      </c>
      <c r="K397" s="180">
        <f t="shared" ref="K397:AB397" si="831">K398+K459+K467+K485+K489</f>
        <v>0</v>
      </c>
      <c r="L397" s="180">
        <f t="shared" si="831"/>
        <v>100000</v>
      </c>
      <c r="M397" s="180">
        <f t="shared" si="831"/>
        <v>0</v>
      </c>
      <c r="N397" s="180">
        <f t="shared" si="831"/>
        <v>0</v>
      </c>
      <c r="O397" s="180">
        <f t="shared" si="831"/>
        <v>0</v>
      </c>
      <c r="P397" s="180">
        <f t="shared" si="831"/>
        <v>0</v>
      </c>
      <c r="Q397" s="180">
        <f t="shared" si="831"/>
        <v>0</v>
      </c>
      <c r="R397" s="180">
        <f t="shared" si="831"/>
        <v>0</v>
      </c>
      <c r="S397" s="180">
        <f t="shared" si="831"/>
        <v>0</v>
      </c>
      <c r="T397" s="180">
        <f t="shared" ref="T397" si="832">T398+T459+T467+T485+T489</f>
        <v>0</v>
      </c>
      <c r="U397" s="180">
        <f t="shared" si="831"/>
        <v>0</v>
      </c>
      <c r="V397" s="180">
        <f t="shared" si="831"/>
        <v>0</v>
      </c>
      <c r="W397" s="180">
        <f t="shared" si="831"/>
        <v>0</v>
      </c>
      <c r="X397" s="180">
        <f t="shared" si="831"/>
        <v>0</v>
      </c>
      <c r="Y397" s="180">
        <f t="shared" si="831"/>
        <v>0</v>
      </c>
      <c r="Z397" s="180">
        <f t="shared" si="831"/>
        <v>100000</v>
      </c>
      <c r="AA397" s="180">
        <f t="shared" si="831"/>
        <v>0</v>
      </c>
      <c r="AB397" s="180">
        <f t="shared" si="831"/>
        <v>0</v>
      </c>
      <c r="AC397" s="180">
        <f t="shared" si="599"/>
        <v>100000</v>
      </c>
      <c r="AD397" s="180">
        <f>AD398+AD459+AD467+AD485+AD489</f>
        <v>0</v>
      </c>
      <c r="AE397" s="180">
        <f>AE398+AE459+AE467+AE485+AE489</f>
        <v>0</v>
      </c>
      <c r="AF397" s="180">
        <f>AF398+AF459+AF467+AF485+AF489</f>
        <v>0</v>
      </c>
      <c r="AG397" s="180">
        <f t="shared" si="600"/>
        <v>0</v>
      </c>
      <c r="AH397" s="180">
        <f>AH398+AH459+AH467+AH485+AH489</f>
        <v>0</v>
      </c>
      <c r="AI397" s="180">
        <f>AI398+AI459+AI467+AI485+AI489</f>
        <v>0</v>
      </c>
      <c r="AJ397" s="180">
        <f>AJ398+AJ459+AJ467+AJ485+AJ489</f>
        <v>0</v>
      </c>
      <c r="AK397" s="180">
        <f t="shared" si="601"/>
        <v>0</v>
      </c>
      <c r="AL397" s="180">
        <f>AL398+AL459+AL467+AL485+AL489</f>
        <v>0</v>
      </c>
      <c r="AM397" s="180">
        <f>AM398+AM459+AM467+AM485+AM489</f>
        <v>0</v>
      </c>
      <c r="AN397" s="180">
        <f>AN398+AN459+AN467+AN485+AN489</f>
        <v>0</v>
      </c>
      <c r="AO397" s="180">
        <f t="shared" si="602"/>
        <v>0</v>
      </c>
      <c r="AP397" s="180">
        <f t="shared" si="603"/>
        <v>100000</v>
      </c>
    </row>
    <row r="398" spans="1:42">
      <c r="B398" s="190" t="s">
        <v>369</v>
      </c>
      <c r="C398" s="191" t="s">
        <v>236</v>
      </c>
      <c r="D398" s="192">
        <f>SUM(D399:D458)</f>
        <v>0</v>
      </c>
      <c r="E398" s="192">
        <f>SUM(E399:E458)</f>
        <v>100000</v>
      </c>
      <c r="F398" s="192">
        <f t="shared" si="792"/>
        <v>100000</v>
      </c>
      <c r="G398" s="192">
        <f t="shared" ref="G398:I398" si="833">SUM(G399:G458)</f>
        <v>0</v>
      </c>
      <c r="H398" s="192">
        <f t="shared" si="595"/>
        <v>100000</v>
      </c>
      <c r="I398" s="192">
        <f t="shared" si="833"/>
        <v>0</v>
      </c>
      <c r="J398" s="192">
        <f t="shared" si="596"/>
        <v>100000</v>
      </c>
      <c r="K398" s="192">
        <f t="shared" ref="K398:AN398" si="834">SUM(K399:K458)</f>
        <v>0</v>
      </c>
      <c r="L398" s="192">
        <f t="shared" si="834"/>
        <v>100000</v>
      </c>
      <c r="M398" s="192">
        <f t="shared" si="834"/>
        <v>0</v>
      </c>
      <c r="N398" s="192">
        <f t="shared" si="834"/>
        <v>0</v>
      </c>
      <c r="O398" s="192">
        <f t="shared" si="834"/>
        <v>0</v>
      </c>
      <c r="P398" s="192">
        <f t="shared" ref="P398:Q398" si="835">SUM(P399:P458)</f>
        <v>0</v>
      </c>
      <c r="Q398" s="192">
        <f t="shared" si="835"/>
        <v>0</v>
      </c>
      <c r="R398" s="192">
        <f t="shared" si="834"/>
        <v>0</v>
      </c>
      <c r="S398" s="192">
        <f t="shared" si="834"/>
        <v>0</v>
      </c>
      <c r="T398" s="192">
        <f t="shared" ref="T398" si="836">SUM(T399:T458)</f>
        <v>0</v>
      </c>
      <c r="U398" s="192">
        <f t="shared" si="834"/>
        <v>0</v>
      </c>
      <c r="V398" s="192">
        <f t="shared" si="834"/>
        <v>0</v>
      </c>
      <c r="W398" s="192">
        <f t="shared" ref="W398" si="837">SUM(W399:W458)</f>
        <v>0</v>
      </c>
      <c r="X398" s="192">
        <f t="shared" si="834"/>
        <v>0</v>
      </c>
      <c r="Y398" s="192">
        <f t="shared" si="834"/>
        <v>0</v>
      </c>
      <c r="Z398" s="192">
        <f t="shared" si="834"/>
        <v>100000</v>
      </c>
      <c r="AA398" s="192">
        <f t="shared" si="834"/>
        <v>0</v>
      </c>
      <c r="AB398" s="192">
        <f t="shared" si="834"/>
        <v>0</v>
      </c>
      <c r="AC398" s="192">
        <f t="shared" si="599"/>
        <v>100000</v>
      </c>
      <c r="AD398" s="192">
        <f t="shared" si="834"/>
        <v>0</v>
      </c>
      <c r="AE398" s="192">
        <f t="shared" si="834"/>
        <v>0</v>
      </c>
      <c r="AF398" s="192">
        <f t="shared" si="834"/>
        <v>0</v>
      </c>
      <c r="AG398" s="192">
        <f t="shared" si="600"/>
        <v>0</v>
      </c>
      <c r="AH398" s="192">
        <f t="shared" si="834"/>
        <v>0</v>
      </c>
      <c r="AI398" s="192">
        <f t="shared" si="834"/>
        <v>0</v>
      </c>
      <c r="AJ398" s="192">
        <f t="shared" si="834"/>
        <v>0</v>
      </c>
      <c r="AK398" s="192">
        <f t="shared" si="601"/>
        <v>0</v>
      </c>
      <c r="AL398" s="192">
        <f t="shared" si="834"/>
        <v>0</v>
      </c>
      <c r="AM398" s="192">
        <f t="shared" si="834"/>
        <v>0</v>
      </c>
      <c r="AN398" s="192">
        <f t="shared" si="834"/>
        <v>0</v>
      </c>
      <c r="AO398" s="192">
        <f t="shared" si="602"/>
        <v>0</v>
      </c>
      <c r="AP398" s="192">
        <f t="shared" si="603"/>
        <v>100000</v>
      </c>
    </row>
    <row r="399" spans="1:42">
      <c r="B399" s="181" t="s">
        <v>370</v>
      </c>
      <c r="C399" s="182" t="s">
        <v>237</v>
      </c>
      <c r="D3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9" s="183">
        <f t="shared" si="792"/>
        <v>0</v>
      </c>
      <c r="G399" s="183"/>
      <c r="H399" s="183">
        <f t="shared" si="595"/>
        <v>0</v>
      </c>
      <c r="I399" s="183"/>
      <c r="J399" s="183">
        <f t="shared" si="596"/>
        <v>0</v>
      </c>
      <c r="K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9" s="183">
        <f t="shared" si="599"/>
        <v>0</v>
      </c>
      <c r="AD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9" s="183">
        <f t="shared" si="600"/>
        <v>0</v>
      </c>
      <c r="AH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9" s="183">
        <f t="shared" si="601"/>
        <v>0</v>
      </c>
      <c r="AL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9" s="183">
        <f t="shared" si="602"/>
        <v>0</v>
      </c>
      <c r="AP399" s="183">
        <f t="shared" si="603"/>
        <v>0</v>
      </c>
    </row>
    <row r="400" spans="1:42">
      <c r="B400" s="181" t="s">
        <v>1083</v>
      </c>
      <c r="C400" s="182" t="s">
        <v>1084</v>
      </c>
      <c r="D4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0" s="183">
        <f t="shared" si="792"/>
        <v>0</v>
      </c>
      <c r="G400" s="183"/>
      <c r="H400" s="183">
        <f t="shared" si="595"/>
        <v>0</v>
      </c>
      <c r="I400" s="183"/>
      <c r="J400" s="183">
        <f t="shared" si="596"/>
        <v>0</v>
      </c>
      <c r="K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0" s="183">
        <f t="shared" si="599"/>
        <v>0</v>
      </c>
      <c r="AD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0" s="183">
        <f t="shared" si="600"/>
        <v>0</v>
      </c>
      <c r="AH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0" s="183">
        <f t="shared" si="601"/>
        <v>0</v>
      </c>
      <c r="AL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0" s="183">
        <f t="shared" si="602"/>
        <v>0</v>
      </c>
      <c r="AP400" s="183">
        <f t="shared" si="603"/>
        <v>0</v>
      </c>
    </row>
    <row r="401" spans="2:42">
      <c r="B401" s="181" t="s">
        <v>1085</v>
      </c>
      <c r="C401" s="182" t="s">
        <v>1086</v>
      </c>
      <c r="D4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1" s="183">
        <f t="shared" si="792"/>
        <v>0</v>
      </c>
      <c r="G401" s="183"/>
      <c r="H401" s="183">
        <f t="shared" si="595"/>
        <v>0</v>
      </c>
      <c r="I401" s="183"/>
      <c r="J401" s="183">
        <f t="shared" si="596"/>
        <v>0</v>
      </c>
      <c r="K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1" s="183">
        <f t="shared" si="599"/>
        <v>0</v>
      </c>
      <c r="AD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1" s="183">
        <f t="shared" si="600"/>
        <v>0</v>
      </c>
      <c r="AH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1" s="183">
        <f t="shared" si="601"/>
        <v>0</v>
      </c>
      <c r="AL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1" s="183">
        <f t="shared" si="602"/>
        <v>0</v>
      </c>
      <c r="AP401" s="183">
        <f t="shared" si="603"/>
        <v>0</v>
      </c>
    </row>
    <row r="402" spans="2:42">
      <c r="B402" s="181" t="s">
        <v>371</v>
      </c>
      <c r="C402" s="182" t="s">
        <v>238</v>
      </c>
      <c r="D4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2" s="183">
        <f t="shared" ref="F402:F453" si="838">D402+E402</f>
        <v>0</v>
      </c>
      <c r="G402" s="183"/>
      <c r="H402" s="183">
        <f t="shared" ref="H402:H453" si="839">F402-G402</f>
        <v>0</v>
      </c>
      <c r="I402" s="183"/>
      <c r="J402" s="183">
        <f t="shared" ref="J402:J453" si="840">F402-I402</f>
        <v>0</v>
      </c>
      <c r="K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2" s="183">
        <f t="shared" ref="AC402:AC453" si="841">Z402+AA402+AB402</f>
        <v>0</v>
      </c>
      <c r="AD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2" s="183">
        <f t="shared" ref="AG402:AG453" si="842">AD402+AE402+AF402</f>
        <v>0</v>
      </c>
      <c r="AH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2" s="183">
        <f t="shared" ref="AK402:AK453" si="843">AH402+AI402+AJ402</f>
        <v>0</v>
      </c>
      <c r="AL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2" s="183">
        <f t="shared" ref="AO402:AO453" si="844">AL402+AM402+AN402</f>
        <v>0</v>
      </c>
      <c r="AP402" s="183">
        <f t="shared" ref="AP402:AP453" si="845">AC402+AG402+AK402+AO402</f>
        <v>0</v>
      </c>
    </row>
    <row r="403" spans="2:42">
      <c r="B403" s="181" t="s">
        <v>381</v>
      </c>
      <c r="C403" s="182" t="s">
        <v>247</v>
      </c>
      <c r="D4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3" s="183">
        <f t="shared" ref="F403:F419" si="846">D403+E403</f>
        <v>0</v>
      </c>
      <c r="G403" s="183"/>
      <c r="H403" s="183">
        <f t="shared" ref="H403:H419" si="847">F403-G403</f>
        <v>0</v>
      </c>
      <c r="I403" s="183"/>
      <c r="J403" s="183">
        <f t="shared" ref="J403:J419" si="848">F403-I403</f>
        <v>0</v>
      </c>
      <c r="K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3" s="183">
        <f t="shared" ref="AC403:AC419" si="849">Z403+AA403+AB403</f>
        <v>0</v>
      </c>
      <c r="AD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3" s="183">
        <f t="shared" ref="AG403:AG419" si="850">AD403+AE403+AF403</f>
        <v>0</v>
      </c>
      <c r="AH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3" s="183">
        <f t="shared" ref="AK403:AK419" si="851">AH403+AI403+AJ403</f>
        <v>0</v>
      </c>
      <c r="AL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3" s="183">
        <f t="shared" ref="AO403:AO419" si="852">AL403+AM403+AN403</f>
        <v>0</v>
      </c>
      <c r="AP403" s="183">
        <f t="shared" ref="AP403:AP419" si="853">AC403+AG403+AK403+AO403</f>
        <v>0</v>
      </c>
    </row>
    <row r="404" spans="2:42">
      <c r="B404" s="181" t="s">
        <v>1087</v>
      </c>
      <c r="C404" s="182" t="s">
        <v>1088</v>
      </c>
      <c r="D4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4" s="183">
        <f t="shared" si="846"/>
        <v>0</v>
      </c>
      <c r="G404" s="183"/>
      <c r="H404" s="183">
        <f t="shared" si="847"/>
        <v>0</v>
      </c>
      <c r="I404" s="183"/>
      <c r="J404" s="183">
        <f t="shared" si="848"/>
        <v>0</v>
      </c>
      <c r="K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4" s="183">
        <f t="shared" si="849"/>
        <v>0</v>
      </c>
      <c r="AD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4" s="183">
        <f t="shared" si="850"/>
        <v>0</v>
      </c>
      <c r="AH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4" s="183">
        <f t="shared" si="851"/>
        <v>0</v>
      </c>
      <c r="AL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4" s="183">
        <f t="shared" si="852"/>
        <v>0</v>
      </c>
      <c r="AP404" s="183">
        <f t="shared" si="853"/>
        <v>0</v>
      </c>
    </row>
    <row r="405" spans="2:42">
      <c r="B405" s="181" t="s">
        <v>1089</v>
      </c>
      <c r="C405" s="182" t="s">
        <v>1090</v>
      </c>
      <c r="D4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5" s="183">
        <f t="shared" si="846"/>
        <v>0</v>
      </c>
      <c r="G405" s="183"/>
      <c r="H405" s="183">
        <f t="shared" si="847"/>
        <v>0</v>
      </c>
      <c r="I405" s="183"/>
      <c r="J405" s="183">
        <f t="shared" si="848"/>
        <v>0</v>
      </c>
      <c r="K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5" s="183">
        <f t="shared" si="849"/>
        <v>0</v>
      </c>
      <c r="AD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5" s="183">
        <f t="shared" si="850"/>
        <v>0</v>
      </c>
      <c r="AH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5" s="183">
        <f t="shared" si="851"/>
        <v>0</v>
      </c>
      <c r="AL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5" s="183">
        <f t="shared" si="852"/>
        <v>0</v>
      </c>
      <c r="AP405" s="183">
        <f t="shared" si="853"/>
        <v>0</v>
      </c>
    </row>
    <row r="406" spans="2:42">
      <c r="B406" s="181" t="s">
        <v>1091</v>
      </c>
      <c r="C406" s="182" t="s">
        <v>1092</v>
      </c>
      <c r="D4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6" s="183">
        <f t="shared" si="846"/>
        <v>0</v>
      </c>
      <c r="G406" s="183"/>
      <c r="H406" s="183">
        <f t="shared" si="847"/>
        <v>0</v>
      </c>
      <c r="I406" s="183"/>
      <c r="J406" s="183">
        <f t="shared" si="848"/>
        <v>0</v>
      </c>
      <c r="K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6" s="183">
        <f t="shared" si="849"/>
        <v>0</v>
      </c>
      <c r="AD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6" s="183">
        <f t="shared" si="850"/>
        <v>0</v>
      </c>
      <c r="AH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6" s="183">
        <f t="shared" si="851"/>
        <v>0</v>
      </c>
      <c r="AL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6" s="183">
        <f t="shared" si="852"/>
        <v>0</v>
      </c>
      <c r="AP406" s="183">
        <f t="shared" si="853"/>
        <v>0</v>
      </c>
    </row>
    <row r="407" spans="2:42">
      <c r="B407" s="181" t="s">
        <v>1093</v>
      </c>
      <c r="C407" s="182" t="s">
        <v>1094</v>
      </c>
      <c r="D4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7" s="183">
        <f t="shared" si="846"/>
        <v>0</v>
      </c>
      <c r="G407" s="183"/>
      <c r="H407" s="183">
        <f t="shared" si="847"/>
        <v>0</v>
      </c>
      <c r="I407" s="183"/>
      <c r="J407" s="183">
        <f t="shared" si="848"/>
        <v>0</v>
      </c>
      <c r="K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7" s="183">
        <f t="shared" si="849"/>
        <v>0</v>
      </c>
      <c r="AD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7" s="183">
        <f t="shared" si="850"/>
        <v>0</v>
      </c>
      <c r="AH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7" s="183">
        <f t="shared" si="851"/>
        <v>0</v>
      </c>
      <c r="AL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7" s="183">
        <f t="shared" si="852"/>
        <v>0</v>
      </c>
      <c r="AP407" s="183">
        <f t="shared" si="853"/>
        <v>0</v>
      </c>
    </row>
    <row r="408" spans="2:42">
      <c r="B408" s="181" t="s">
        <v>1095</v>
      </c>
      <c r="C408" s="182" t="s">
        <v>1096</v>
      </c>
      <c r="D4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8" s="183">
        <f t="shared" si="846"/>
        <v>0</v>
      </c>
      <c r="G408" s="183"/>
      <c r="H408" s="183">
        <f t="shared" si="847"/>
        <v>0</v>
      </c>
      <c r="I408" s="183"/>
      <c r="J408" s="183">
        <f t="shared" si="848"/>
        <v>0</v>
      </c>
      <c r="K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8" s="183">
        <f t="shared" si="849"/>
        <v>0</v>
      </c>
      <c r="AD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8" s="183">
        <f t="shared" si="850"/>
        <v>0</v>
      </c>
      <c r="AH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8" s="183">
        <f t="shared" si="851"/>
        <v>0</v>
      </c>
      <c r="AL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8" s="183">
        <f t="shared" si="852"/>
        <v>0</v>
      </c>
      <c r="AP408" s="183">
        <f t="shared" si="853"/>
        <v>0</v>
      </c>
    </row>
    <row r="409" spans="2:42">
      <c r="B409" s="181" t="s">
        <v>1097</v>
      </c>
      <c r="C409" s="182" t="s">
        <v>1098</v>
      </c>
      <c r="D4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9" s="183">
        <f t="shared" si="846"/>
        <v>0</v>
      </c>
      <c r="G409" s="183"/>
      <c r="H409" s="183">
        <f t="shared" si="847"/>
        <v>0</v>
      </c>
      <c r="I409" s="183"/>
      <c r="J409" s="183">
        <f t="shared" si="848"/>
        <v>0</v>
      </c>
      <c r="K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9" s="183">
        <f t="shared" si="849"/>
        <v>0</v>
      </c>
      <c r="AD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9" s="183">
        <f t="shared" si="850"/>
        <v>0</v>
      </c>
      <c r="AH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9" s="183">
        <f t="shared" si="851"/>
        <v>0</v>
      </c>
      <c r="AL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9" s="183">
        <f t="shared" si="852"/>
        <v>0</v>
      </c>
      <c r="AP409" s="183">
        <f t="shared" si="853"/>
        <v>0</v>
      </c>
    </row>
    <row r="410" spans="2:42">
      <c r="B410" s="181" t="s">
        <v>1099</v>
      </c>
      <c r="C410" s="182" t="s">
        <v>1100</v>
      </c>
      <c r="D4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0" s="183">
        <f t="shared" si="846"/>
        <v>0</v>
      </c>
      <c r="G410" s="183"/>
      <c r="H410" s="183">
        <f t="shared" si="847"/>
        <v>0</v>
      </c>
      <c r="I410" s="183"/>
      <c r="J410" s="183">
        <f t="shared" si="848"/>
        <v>0</v>
      </c>
      <c r="K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0" s="183">
        <f t="shared" si="849"/>
        <v>0</v>
      </c>
      <c r="AD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0" s="183">
        <f t="shared" si="850"/>
        <v>0</v>
      </c>
      <c r="AH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0" s="183">
        <f t="shared" si="851"/>
        <v>0</v>
      </c>
      <c r="AL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0" s="183">
        <f t="shared" si="852"/>
        <v>0</v>
      </c>
      <c r="AP410" s="183">
        <f t="shared" si="853"/>
        <v>0</v>
      </c>
    </row>
    <row r="411" spans="2:42">
      <c r="B411" s="181" t="s">
        <v>1101</v>
      </c>
      <c r="C411" s="182" t="s">
        <v>1102</v>
      </c>
      <c r="D4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1" s="183">
        <f t="shared" si="846"/>
        <v>0</v>
      </c>
      <c r="G411" s="183"/>
      <c r="H411" s="183">
        <f t="shared" si="847"/>
        <v>0</v>
      </c>
      <c r="I411" s="183"/>
      <c r="J411" s="183">
        <f t="shared" si="848"/>
        <v>0</v>
      </c>
      <c r="K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1" s="183">
        <f t="shared" si="849"/>
        <v>0</v>
      </c>
      <c r="AD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1" s="183">
        <f t="shared" si="850"/>
        <v>0</v>
      </c>
      <c r="AH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1" s="183">
        <f t="shared" si="851"/>
        <v>0</v>
      </c>
      <c r="AL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1" s="183">
        <f t="shared" si="852"/>
        <v>0</v>
      </c>
      <c r="AP411" s="183">
        <f t="shared" si="853"/>
        <v>0</v>
      </c>
    </row>
    <row r="412" spans="2:42">
      <c r="B412" s="181" t="s">
        <v>1103</v>
      </c>
      <c r="C412" s="182" t="s">
        <v>1104</v>
      </c>
      <c r="D4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2" s="183">
        <f t="shared" si="846"/>
        <v>0</v>
      </c>
      <c r="G412" s="183"/>
      <c r="H412" s="183">
        <f t="shared" si="847"/>
        <v>0</v>
      </c>
      <c r="I412" s="183"/>
      <c r="J412" s="183">
        <f t="shared" si="848"/>
        <v>0</v>
      </c>
      <c r="K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2" s="183">
        <f t="shared" si="849"/>
        <v>0</v>
      </c>
      <c r="AD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2" s="183">
        <f t="shared" si="850"/>
        <v>0</v>
      </c>
      <c r="AH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2" s="183">
        <f t="shared" si="851"/>
        <v>0</v>
      </c>
      <c r="AL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2" s="183">
        <f t="shared" si="852"/>
        <v>0</v>
      </c>
      <c r="AP412" s="183">
        <f t="shared" si="853"/>
        <v>0</v>
      </c>
    </row>
    <row r="413" spans="2:42">
      <c r="B413" s="181" t="s">
        <v>1105</v>
      </c>
      <c r="C413" s="182" t="s">
        <v>1106</v>
      </c>
      <c r="D4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3" s="183">
        <f t="shared" si="846"/>
        <v>0</v>
      </c>
      <c r="G413" s="183"/>
      <c r="H413" s="183">
        <f t="shared" si="847"/>
        <v>0</v>
      </c>
      <c r="I413" s="183"/>
      <c r="J413" s="183">
        <f t="shared" si="848"/>
        <v>0</v>
      </c>
      <c r="K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3" s="183">
        <f t="shared" si="849"/>
        <v>0</v>
      </c>
      <c r="AD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3" s="183">
        <f t="shared" si="850"/>
        <v>0</v>
      </c>
      <c r="AH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3" s="183">
        <f t="shared" si="851"/>
        <v>0</v>
      </c>
      <c r="AL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3" s="183">
        <f t="shared" si="852"/>
        <v>0</v>
      </c>
      <c r="AP413" s="183">
        <f t="shared" si="853"/>
        <v>0</v>
      </c>
    </row>
    <row r="414" spans="2:42">
      <c r="B414" s="181" t="s">
        <v>1107</v>
      </c>
      <c r="C414" s="182" t="s">
        <v>1108</v>
      </c>
      <c r="D4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4" s="183">
        <f t="shared" si="846"/>
        <v>0</v>
      </c>
      <c r="G414" s="183"/>
      <c r="H414" s="183">
        <f t="shared" si="847"/>
        <v>0</v>
      </c>
      <c r="I414" s="183"/>
      <c r="J414" s="183">
        <f t="shared" si="848"/>
        <v>0</v>
      </c>
      <c r="K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4" s="183">
        <f t="shared" si="849"/>
        <v>0</v>
      </c>
      <c r="AD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4" s="183">
        <f t="shared" si="850"/>
        <v>0</v>
      </c>
      <c r="AH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4" s="183">
        <f t="shared" si="851"/>
        <v>0</v>
      </c>
      <c r="AL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4" s="183">
        <f t="shared" si="852"/>
        <v>0</v>
      </c>
      <c r="AP414" s="183">
        <f t="shared" si="853"/>
        <v>0</v>
      </c>
    </row>
    <row r="415" spans="2:42">
      <c r="B415" s="181" t="s">
        <v>1109</v>
      </c>
      <c r="C415" s="182" t="s">
        <v>1110</v>
      </c>
      <c r="D4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5" s="183">
        <f t="shared" si="846"/>
        <v>0</v>
      </c>
      <c r="G415" s="183"/>
      <c r="H415" s="183">
        <f t="shared" si="847"/>
        <v>0</v>
      </c>
      <c r="I415" s="183"/>
      <c r="J415" s="183">
        <f t="shared" si="848"/>
        <v>0</v>
      </c>
      <c r="K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5" s="183">
        <f t="shared" si="849"/>
        <v>0</v>
      </c>
      <c r="AD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5" s="183">
        <f t="shared" si="850"/>
        <v>0</v>
      </c>
      <c r="AH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5" s="183">
        <f t="shared" si="851"/>
        <v>0</v>
      </c>
      <c r="AL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5" s="183">
        <f t="shared" si="852"/>
        <v>0</v>
      </c>
      <c r="AP415" s="183">
        <f t="shared" si="853"/>
        <v>0</v>
      </c>
    </row>
    <row r="416" spans="2:42">
      <c r="B416" s="181" t="s">
        <v>1111</v>
      </c>
      <c r="C416" s="182" t="s">
        <v>1112</v>
      </c>
      <c r="D4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6" s="183">
        <f t="shared" si="846"/>
        <v>0</v>
      </c>
      <c r="G416" s="183"/>
      <c r="H416" s="183">
        <f t="shared" si="847"/>
        <v>0</v>
      </c>
      <c r="I416" s="183"/>
      <c r="J416" s="183">
        <f t="shared" si="848"/>
        <v>0</v>
      </c>
      <c r="K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6" s="183">
        <f t="shared" si="849"/>
        <v>0</v>
      </c>
      <c r="AD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6" s="183">
        <f t="shared" si="850"/>
        <v>0</v>
      </c>
      <c r="AH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6" s="183">
        <f t="shared" si="851"/>
        <v>0</v>
      </c>
      <c r="AL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6" s="183">
        <f t="shared" si="852"/>
        <v>0</v>
      </c>
      <c r="AP416" s="183">
        <f t="shared" si="853"/>
        <v>0</v>
      </c>
    </row>
    <row r="417" spans="2:42">
      <c r="B417" s="181" t="s">
        <v>1113</v>
      </c>
      <c r="C417" s="182" t="s">
        <v>1114</v>
      </c>
      <c r="D4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7" s="183">
        <f t="shared" si="846"/>
        <v>0</v>
      </c>
      <c r="G417" s="183"/>
      <c r="H417" s="183">
        <f t="shared" si="847"/>
        <v>0</v>
      </c>
      <c r="I417" s="183"/>
      <c r="J417" s="183">
        <f t="shared" si="848"/>
        <v>0</v>
      </c>
      <c r="K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7" s="183">
        <f t="shared" si="849"/>
        <v>0</v>
      </c>
      <c r="AD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7" s="183">
        <f t="shared" si="850"/>
        <v>0</v>
      </c>
      <c r="AH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7" s="183">
        <f t="shared" si="851"/>
        <v>0</v>
      </c>
      <c r="AL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7" s="183">
        <f t="shared" si="852"/>
        <v>0</v>
      </c>
      <c r="AP417" s="183">
        <f t="shared" si="853"/>
        <v>0</v>
      </c>
    </row>
    <row r="418" spans="2:42">
      <c r="B418" s="181" t="s">
        <v>1115</v>
      </c>
      <c r="C418" s="182" t="s">
        <v>1116</v>
      </c>
      <c r="D4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8" s="183">
        <f t="shared" si="846"/>
        <v>0</v>
      </c>
      <c r="G418" s="183"/>
      <c r="H418" s="183">
        <f t="shared" si="847"/>
        <v>0</v>
      </c>
      <c r="I418" s="183"/>
      <c r="J418" s="183">
        <f t="shared" si="848"/>
        <v>0</v>
      </c>
      <c r="K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8" s="183">
        <f t="shared" si="849"/>
        <v>0</v>
      </c>
      <c r="AD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8" s="183">
        <f t="shared" si="850"/>
        <v>0</v>
      </c>
      <c r="AH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8" s="183">
        <f t="shared" si="851"/>
        <v>0</v>
      </c>
      <c r="AL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8" s="183">
        <f t="shared" si="852"/>
        <v>0</v>
      </c>
      <c r="AP418" s="183">
        <f t="shared" si="853"/>
        <v>0</v>
      </c>
    </row>
    <row r="419" spans="2:42">
      <c r="B419" s="181" t="s">
        <v>1117</v>
      </c>
      <c r="C419" s="182" t="s">
        <v>1118</v>
      </c>
      <c r="D4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100000</v>
      </c>
      <c r="F419" s="183">
        <f t="shared" si="846"/>
        <v>100000</v>
      </c>
      <c r="G419" s="183"/>
      <c r="H419" s="183">
        <f t="shared" si="847"/>
        <v>100000</v>
      </c>
      <c r="I419" s="183"/>
      <c r="J419" s="183">
        <f t="shared" si="848"/>
        <v>100000</v>
      </c>
      <c r="K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100000</v>
      </c>
      <c r="M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100000</v>
      </c>
      <c r="AA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9" s="183">
        <f t="shared" si="849"/>
        <v>100000</v>
      </c>
      <c r="AD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9" s="183">
        <f t="shared" si="850"/>
        <v>0</v>
      </c>
      <c r="AH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9" s="183">
        <f t="shared" si="851"/>
        <v>0</v>
      </c>
      <c r="AL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9" s="183">
        <f t="shared" si="852"/>
        <v>0</v>
      </c>
      <c r="AP419" s="183">
        <f t="shared" si="853"/>
        <v>100000</v>
      </c>
    </row>
    <row r="420" spans="2:42">
      <c r="B420" s="181" t="s">
        <v>1119</v>
      </c>
      <c r="C420" s="182" t="s">
        <v>1120</v>
      </c>
      <c r="D4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0" s="183">
        <f t="shared" ref="F420:F428" si="854">D420+E420</f>
        <v>0</v>
      </c>
      <c r="G420" s="183"/>
      <c r="H420" s="183">
        <f t="shared" ref="H420:H428" si="855">F420-G420</f>
        <v>0</v>
      </c>
      <c r="I420" s="183"/>
      <c r="J420" s="183">
        <f t="shared" ref="J420:J428" si="856">F420-I420</f>
        <v>0</v>
      </c>
      <c r="K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0" s="183">
        <f t="shared" ref="AC420:AC428" si="857">Z420+AA420+AB420</f>
        <v>0</v>
      </c>
      <c r="AD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0" s="183">
        <f t="shared" ref="AG420:AG428" si="858">AD420+AE420+AF420</f>
        <v>0</v>
      </c>
      <c r="AH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0" s="183">
        <f t="shared" ref="AK420:AK428" si="859">AH420+AI420+AJ420</f>
        <v>0</v>
      </c>
      <c r="AL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0" s="183">
        <f t="shared" ref="AO420:AO428" si="860">AL420+AM420+AN420</f>
        <v>0</v>
      </c>
      <c r="AP420" s="183">
        <f t="shared" ref="AP420:AP428" si="861">AC420+AG420+AK420+AO420</f>
        <v>0</v>
      </c>
    </row>
    <row r="421" spans="2:42">
      <c r="B421" s="181" t="s">
        <v>1121</v>
      </c>
      <c r="C421" s="182" t="s">
        <v>1122</v>
      </c>
      <c r="D4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1" s="183">
        <f t="shared" si="854"/>
        <v>0</v>
      </c>
      <c r="G421" s="183"/>
      <c r="H421" s="183">
        <f t="shared" si="855"/>
        <v>0</v>
      </c>
      <c r="I421" s="183"/>
      <c r="J421" s="183">
        <f t="shared" si="856"/>
        <v>0</v>
      </c>
      <c r="K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1" s="183">
        <f t="shared" si="857"/>
        <v>0</v>
      </c>
      <c r="AD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1" s="183">
        <f t="shared" si="858"/>
        <v>0</v>
      </c>
      <c r="AH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1" s="183">
        <f t="shared" si="859"/>
        <v>0</v>
      </c>
      <c r="AL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1" s="183">
        <f t="shared" si="860"/>
        <v>0</v>
      </c>
      <c r="AP421" s="183">
        <f t="shared" si="861"/>
        <v>0</v>
      </c>
    </row>
    <row r="422" spans="2:42">
      <c r="B422" s="181" t="s">
        <v>1123</v>
      </c>
      <c r="C422" s="182" t="s">
        <v>1124</v>
      </c>
      <c r="D4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2" s="183">
        <f t="shared" si="854"/>
        <v>0</v>
      </c>
      <c r="G422" s="183"/>
      <c r="H422" s="183">
        <f t="shared" si="855"/>
        <v>0</v>
      </c>
      <c r="I422" s="183"/>
      <c r="J422" s="183">
        <f t="shared" si="856"/>
        <v>0</v>
      </c>
      <c r="K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2" s="183">
        <f t="shared" si="857"/>
        <v>0</v>
      </c>
      <c r="AD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2" s="183">
        <f t="shared" si="858"/>
        <v>0</v>
      </c>
      <c r="AH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2" s="183">
        <f t="shared" si="859"/>
        <v>0</v>
      </c>
      <c r="AL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2" s="183">
        <f t="shared" si="860"/>
        <v>0</v>
      </c>
      <c r="AP422" s="183">
        <f t="shared" si="861"/>
        <v>0</v>
      </c>
    </row>
    <row r="423" spans="2:42">
      <c r="B423" s="181" t="s">
        <v>1125</v>
      </c>
      <c r="C423" s="182" t="s">
        <v>1126</v>
      </c>
      <c r="D4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3" s="183">
        <f t="shared" si="854"/>
        <v>0</v>
      </c>
      <c r="G423" s="183"/>
      <c r="H423" s="183">
        <f t="shared" si="855"/>
        <v>0</v>
      </c>
      <c r="I423" s="183"/>
      <c r="J423" s="183">
        <f t="shared" si="856"/>
        <v>0</v>
      </c>
      <c r="K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3" s="183">
        <f t="shared" si="857"/>
        <v>0</v>
      </c>
      <c r="AD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3" s="183">
        <f t="shared" si="858"/>
        <v>0</v>
      </c>
      <c r="AH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3" s="183">
        <f t="shared" si="859"/>
        <v>0</v>
      </c>
      <c r="AL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3" s="183">
        <f t="shared" si="860"/>
        <v>0</v>
      </c>
      <c r="AP423" s="183">
        <f t="shared" si="861"/>
        <v>0</v>
      </c>
    </row>
    <row r="424" spans="2:42">
      <c r="B424" s="181" t="s">
        <v>1127</v>
      </c>
      <c r="C424" s="182" t="s">
        <v>1128</v>
      </c>
      <c r="D4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4" s="183">
        <f t="shared" si="854"/>
        <v>0</v>
      </c>
      <c r="G424" s="183"/>
      <c r="H424" s="183">
        <f t="shared" si="855"/>
        <v>0</v>
      </c>
      <c r="I424" s="183"/>
      <c r="J424" s="183">
        <f t="shared" si="856"/>
        <v>0</v>
      </c>
      <c r="K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4" s="183">
        <f t="shared" si="857"/>
        <v>0</v>
      </c>
      <c r="AD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4" s="183">
        <f t="shared" si="858"/>
        <v>0</v>
      </c>
      <c r="AH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4" s="183">
        <f t="shared" si="859"/>
        <v>0</v>
      </c>
      <c r="AL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4" s="183">
        <f t="shared" si="860"/>
        <v>0</v>
      </c>
      <c r="AP424" s="183">
        <f t="shared" si="861"/>
        <v>0</v>
      </c>
    </row>
    <row r="425" spans="2:42">
      <c r="B425" s="181" t="s">
        <v>1129</v>
      </c>
      <c r="C425" s="182" t="s">
        <v>1130</v>
      </c>
      <c r="D4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5" s="183">
        <f t="shared" si="854"/>
        <v>0</v>
      </c>
      <c r="G425" s="183"/>
      <c r="H425" s="183">
        <f t="shared" si="855"/>
        <v>0</v>
      </c>
      <c r="I425" s="183"/>
      <c r="J425" s="183">
        <f t="shared" si="856"/>
        <v>0</v>
      </c>
      <c r="K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5" s="183">
        <f t="shared" si="857"/>
        <v>0</v>
      </c>
      <c r="AD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5" s="183">
        <f t="shared" si="858"/>
        <v>0</v>
      </c>
      <c r="AH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5" s="183">
        <f t="shared" si="859"/>
        <v>0</v>
      </c>
      <c r="AL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5" s="183">
        <f t="shared" si="860"/>
        <v>0</v>
      </c>
      <c r="AP425" s="183">
        <f t="shared" si="861"/>
        <v>0</v>
      </c>
    </row>
    <row r="426" spans="2:42">
      <c r="B426" s="181" t="s">
        <v>382</v>
      </c>
      <c r="C426" s="182" t="s">
        <v>1131</v>
      </c>
      <c r="D4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6" s="183">
        <f t="shared" si="854"/>
        <v>0</v>
      </c>
      <c r="G426" s="183"/>
      <c r="H426" s="183">
        <f t="shared" si="855"/>
        <v>0</v>
      </c>
      <c r="I426" s="183"/>
      <c r="J426" s="183">
        <f t="shared" si="856"/>
        <v>0</v>
      </c>
      <c r="K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6" s="183">
        <f t="shared" si="857"/>
        <v>0</v>
      </c>
      <c r="AD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6" s="183">
        <f t="shared" si="858"/>
        <v>0</v>
      </c>
      <c r="AH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6" s="183">
        <f t="shared" si="859"/>
        <v>0</v>
      </c>
      <c r="AL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6" s="183">
        <f t="shared" si="860"/>
        <v>0</v>
      </c>
      <c r="AP426" s="183">
        <f t="shared" si="861"/>
        <v>0</v>
      </c>
    </row>
    <row r="427" spans="2:42">
      <c r="B427" s="181" t="s">
        <v>1132</v>
      </c>
      <c r="C427" s="182" t="s">
        <v>1133</v>
      </c>
      <c r="D4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7" s="183">
        <f t="shared" si="854"/>
        <v>0</v>
      </c>
      <c r="G427" s="183"/>
      <c r="H427" s="183">
        <f t="shared" si="855"/>
        <v>0</v>
      </c>
      <c r="I427" s="183"/>
      <c r="J427" s="183">
        <f t="shared" si="856"/>
        <v>0</v>
      </c>
      <c r="K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7" s="183">
        <f t="shared" si="857"/>
        <v>0</v>
      </c>
      <c r="AD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7" s="183">
        <f t="shared" si="858"/>
        <v>0</v>
      </c>
      <c r="AH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7" s="183">
        <f t="shared" si="859"/>
        <v>0</v>
      </c>
      <c r="AL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7" s="183">
        <f t="shared" si="860"/>
        <v>0</v>
      </c>
      <c r="AP427" s="183">
        <f t="shared" si="861"/>
        <v>0</v>
      </c>
    </row>
    <row r="428" spans="2:42">
      <c r="B428" s="181" t="s">
        <v>1134</v>
      </c>
      <c r="C428" s="182" t="s">
        <v>1124</v>
      </c>
      <c r="D4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8" s="183">
        <f t="shared" si="854"/>
        <v>0</v>
      </c>
      <c r="G428" s="183"/>
      <c r="H428" s="183">
        <f t="shared" si="855"/>
        <v>0</v>
      </c>
      <c r="I428" s="183"/>
      <c r="J428" s="183">
        <f t="shared" si="856"/>
        <v>0</v>
      </c>
      <c r="K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8" s="183">
        <f t="shared" si="857"/>
        <v>0</v>
      </c>
      <c r="AD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8" s="183">
        <f t="shared" si="858"/>
        <v>0</v>
      </c>
      <c r="AH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8" s="183">
        <f t="shared" si="859"/>
        <v>0</v>
      </c>
      <c r="AL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8" s="183">
        <f t="shared" si="860"/>
        <v>0</v>
      </c>
      <c r="AP428" s="183">
        <f t="shared" si="861"/>
        <v>0</v>
      </c>
    </row>
    <row r="429" spans="2:42">
      <c r="B429" s="181" t="s">
        <v>1135</v>
      </c>
      <c r="C429" s="182" t="s">
        <v>1136</v>
      </c>
      <c r="D4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9" s="183">
        <f t="shared" ref="F429:F444" si="862">D429+E429</f>
        <v>0</v>
      </c>
      <c r="G429" s="183"/>
      <c r="H429" s="183">
        <f t="shared" ref="H429:H444" si="863">F429-G429</f>
        <v>0</v>
      </c>
      <c r="I429" s="183"/>
      <c r="J429" s="183">
        <f t="shared" ref="J429:J444" si="864">F429-I429</f>
        <v>0</v>
      </c>
      <c r="K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9" s="183">
        <f t="shared" ref="AC429:AC444" si="865">Z429+AA429+AB429</f>
        <v>0</v>
      </c>
      <c r="AD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9" s="183">
        <f t="shared" ref="AG429:AG444" si="866">AD429+AE429+AF429</f>
        <v>0</v>
      </c>
      <c r="AH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9" s="183">
        <f t="shared" ref="AK429:AK444" si="867">AH429+AI429+AJ429</f>
        <v>0</v>
      </c>
      <c r="AL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9" s="183">
        <f t="shared" ref="AO429:AO444" si="868">AL429+AM429+AN429</f>
        <v>0</v>
      </c>
      <c r="AP429" s="183">
        <f t="shared" ref="AP429:AP444" si="869">AC429+AG429+AK429+AO429</f>
        <v>0</v>
      </c>
    </row>
    <row r="430" spans="2:42">
      <c r="B430" s="181" t="s">
        <v>1137</v>
      </c>
      <c r="C430" s="182" t="s">
        <v>1138</v>
      </c>
      <c r="D4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0" s="183">
        <f t="shared" si="862"/>
        <v>0</v>
      </c>
      <c r="G430" s="183"/>
      <c r="H430" s="183">
        <f t="shared" si="863"/>
        <v>0</v>
      </c>
      <c r="I430" s="183"/>
      <c r="J430" s="183">
        <f t="shared" si="864"/>
        <v>0</v>
      </c>
      <c r="K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0" s="183">
        <f t="shared" si="865"/>
        <v>0</v>
      </c>
      <c r="AD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0" s="183">
        <f t="shared" si="866"/>
        <v>0</v>
      </c>
      <c r="AH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0" s="183">
        <f t="shared" si="867"/>
        <v>0</v>
      </c>
      <c r="AL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0" s="183">
        <f t="shared" si="868"/>
        <v>0</v>
      </c>
      <c r="AP430" s="183">
        <f t="shared" si="869"/>
        <v>0</v>
      </c>
    </row>
    <row r="431" spans="2:42">
      <c r="B431" s="181" t="s">
        <v>1139</v>
      </c>
      <c r="C431" s="182" t="s">
        <v>1140</v>
      </c>
      <c r="D4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1" s="183">
        <f t="shared" si="862"/>
        <v>0</v>
      </c>
      <c r="G431" s="183"/>
      <c r="H431" s="183">
        <f t="shared" si="863"/>
        <v>0</v>
      </c>
      <c r="I431" s="183"/>
      <c r="J431" s="183">
        <f t="shared" si="864"/>
        <v>0</v>
      </c>
      <c r="K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1" s="183">
        <f t="shared" si="865"/>
        <v>0</v>
      </c>
      <c r="AD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1" s="183">
        <f t="shared" si="866"/>
        <v>0</v>
      </c>
      <c r="AH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1" s="183">
        <f t="shared" si="867"/>
        <v>0</v>
      </c>
      <c r="AL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1" s="183">
        <f t="shared" si="868"/>
        <v>0</v>
      </c>
      <c r="AP431" s="183">
        <f t="shared" si="869"/>
        <v>0</v>
      </c>
    </row>
    <row r="432" spans="2:42">
      <c r="B432" s="181" t="s">
        <v>1141</v>
      </c>
      <c r="C432" s="182" t="s">
        <v>1142</v>
      </c>
      <c r="D4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2" s="183">
        <f t="shared" si="862"/>
        <v>0</v>
      </c>
      <c r="G432" s="183"/>
      <c r="H432" s="183">
        <f t="shared" si="863"/>
        <v>0</v>
      </c>
      <c r="I432" s="183"/>
      <c r="J432" s="183">
        <f t="shared" si="864"/>
        <v>0</v>
      </c>
      <c r="K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2" s="183">
        <f t="shared" si="865"/>
        <v>0</v>
      </c>
      <c r="AD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2" s="183">
        <f t="shared" si="866"/>
        <v>0</v>
      </c>
      <c r="AH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2" s="183">
        <f t="shared" si="867"/>
        <v>0</v>
      </c>
      <c r="AL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2" s="183">
        <f t="shared" si="868"/>
        <v>0</v>
      </c>
      <c r="AP432" s="183">
        <f t="shared" si="869"/>
        <v>0</v>
      </c>
    </row>
    <row r="433" spans="2:42">
      <c r="B433" s="181" t="s">
        <v>1143</v>
      </c>
      <c r="C433" s="182" t="s">
        <v>1144</v>
      </c>
      <c r="D4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3" s="183">
        <f t="shared" si="862"/>
        <v>0</v>
      </c>
      <c r="G433" s="183"/>
      <c r="H433" s="183">
        <f t="shared" si="863"/>
        <v>0</v>
      </c>
      <c r="I433" s="183"/>
      <c r="J433" s="183">
        <f t="shared" si="864"/>
        <v>0</v>
      </c>
      <c r="K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3" s="183">
        <f t="shared" si="865"/>
        <v>0</v>
      </c>
      <c r="AD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3" s="183">
        <f t="shared" si="866"/>
        <v>0</v>
      </c>
      <c r="AH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3" s="183">
        <f t="shared" si="867"/>
        <v>0</v>
      </c>
      <c r="AL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3" s="183">
        <f t="shared" si="868"/>
        <v>0</v>
      </c>
      <c r="AP433" s="183">
        <f t="shared" si="869"/>
        <v>0</v>
      </c>
    </row>
    <row r="434" spans="2:42">
      <c r="B434" s="181" t="s">
        <v>1145</v>
      </c>
      <c r="C434" s="182" t="s">
        <v>1146</v>
      </c>
      <c r="D4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4" s="183">
        <f t="shared" si="862"/>
        <v>0</v>
      </c>
      <c r="G434" s="183"/>
      <c r="H434" s="183">
        <f t="shared" si="863"/>
        <v>0</v>
      </c>
      <c r="I434" s="183"/>
      <c r="J434" s="183">
        <f t="shared" si="864"/>
        <v>0</v>
      </c>
      <c r="K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4" s="183">
        <f t="shared" si="865"/>
        <v>0</v>
      </c>
      <c r="AD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4" s="183">
        <f t="shared" si="866"/>
        <v>0</v>
      </c>
      <c r="AH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4" s="183">
        <f t="shared" si="867"/>
        <v>0</v>
      </c>
      <c r="AL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4" s="183">
        <f t="shared" si="868"/>
        <v>0</v>
      </c>
      <c r="AP434" s="183">
        <f t="shared" si="869"/>
        <v>0</v>
      </c>
    </row>
    <row r="435" spans="2:42">
      <c r="B435" s="181" t="s">
        <v>1147</v>
      </c>
      <c r="C435" s="182" t="s">
        <v>1148</v>
      </c>
      <c r="D4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5" s="183">
        <f t="shared" si="862"/>
        <v>0</v>
      </c>
      <c r="G435" s="183"/>
      <c r="H435" s="183">
        <f t="shared" si="863"/>
        <v>0</v>
      </c>
      <c r="I435" s="183"/>
      <c r="J435" s="183">
        <f t="shared" si="864"/>
        <v>0</v>
      </c>
      <c r="K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5" s="183">
        <f t="shared" si="865"/>
        <v>0</v>
      </c>
      <c r="AD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5" s="183">
        <f t="shared" si="866"/>
        <v>0</v>
      </c>
      <c r="AH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5" s="183">
        <f t="shared" si="867"/>
        <v>0</v>
      </c>
      <c r="AL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5" s="183">
        <f t="shared" si="868"/>
        <v>0</v>
      </c>
      <c r="AP435" s="183">
        <f t="shared" si="869"/>
        <v>0</v>
      </c>
    </row>
    <row r="436" spans="2:42">
      <c r="B436" s="181" t="s">
        <v>1149</v>
      </c>
      <c r="C436" s="182" t="s">
        <v>1150</v>
      </c>
      <c r="D4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6" s="183">
        <f t="shared" si="862"/>
        <v>0</v>
      </c>
      <c r="G436" s="183"/>
      <c r="H436" s="183">
        <f t="shared" si="863"/>
        <v>0</v>
      </c>
      <c r="I436" s="183"/>
      <c r="J436" s="183">
        <f t="shared" si="864"/>
        <v>0</v>
      </c>
      <c r="K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6" s="183">
        <f t="shared" si="865"/>
        <v>0</v>
      </c>
      <c r="AD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6" s="183">
        <f t="shared" si="866"/>
        <v>0</v>
      </c>
      <c r="AH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6" s="183">
        <f t="shared" si="867"/>
        <v>0</v>
      </c>
      <c r="AL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6" s="183">
        <f t="shared" si="868"/>
        <v>0</v>
      </c>
      <c r="AP436" s="183">
        <f t="shared" si="869"/>
        <v>0</v>
      </c>
    </row>
    <row r="437" spans="2:42">
      <c r="B437" s="181" t="s">
        <v>1151</v>
      </c>
      <c r="C437" s="182" t="s">
        <v>1152</v>
      </c>
      <c r="D4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7" s="183">
        <f t="shared" si="862"/>
        <v>0</v>
      </c>
      <c r="G437" s="183"/>
      <c r="H437" s="183">
        <f t="shared" si="863"/>
        <v>0</v>
      </c>
      <c r="I437" s="183"/>
      <c r="J437" s="183">
        <f t="shared" si="864"/>
        <v>0</v>
      </c>
      <c r="K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7" s="183">
        <f t="shared" si="865"/>
        <v>0</v>
      </c>
      <c r="AD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7" s="183">
        <f t="shared" si="866"/>
        <v>0</v>
      </c>
      <c r="AH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7" s="183">
        <f t="shared" si="867"/>
        <v>0</v>
      </c>
      <c r="AL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7" s="183">
        <f t="shared" si="868"/>
        <v>0</v>
      </c>
      <c r="AP437" s="183">
        <f t="shared" si="869"/>
        <v>0</v>
      </c>
    </row>
    <row r="438" spans="2:42">
      <c r="B438" s="181" t="s">
        <v>1153</v>
      </c>
      <c r="C438" s="182" t="s">
        <v>1154</v>
      </c>
      <c r="D4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8" s="183">
        <f t="shared" si="862"/>
        <v>0</v>
      </c>
      <c r="G438" s="183"/>
      <c r="H438" s="183">
        <f t="shared" si="863"/>
        <v>0</v>
      </c>
      <c r="I438" s="183"/>
      <c r="J438" s="183">
        <f t="shared" si="864"/>
        <v>0</v>
      </c>
      <c r="K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8" s="183">
        <f t="shared" si="865"/>
        <v>0</v>
      </c>
      <c r="AD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8" s="183">
        <f t="shared" si="866"/>
        <v>0</v>
      </c>
      <c r="AH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8" s="183">
        <f t="shared" si="867"/>
        <v>0</v>
      </c>
      <c r="AL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8" s="183">
        <f t="shared" si="868"/>
        <v>0</v>
      </c>
      <c r="AP438" s="183">
        <f t="shared" si="869"/>
        <v>0</v>
      </c>
    </row>
    <row r="439" spans="2:42">
      <c r="B439" s="181" t="s">
        <v>1155</v>
      </c>
      <c r="C439" s="182" t="s">
        <v>1156</v>
      </c>
      <c r="D4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9" s="183">
        <f t="shared" si="862"/>
        <v>0</v>
      </c>
      <c r="G439" s="183"/>
      <c r="H439" s="183">
        <f t="shared" si="863"/>
        <v>0</v>
      </c>
      <c r="I439" s="183"/>
      <c r="J439" s="183">
        <f t="shared" si="864"/>
        <v>0</v>
      </c>
      <c r="K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9" s="183">
        <f t="shared" si="865"/>
        <v>0</v>
      </c>
      <c r="AD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9" s="183">
        <f t="shared" si="866"/>
        <v>0</v>
      </c>
      <c r="AH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9" s="183">
        <f t="shared" si="867"/>
        <v>0</v>
      </c>
      <c r="AL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9" s="183">
        <f t="shared" si="868"/>
        <v>0</v>
      </c>
      <c r="AP439" s="183">
        <f t="shared" si="869"/>
        <v>0</v>
      </c>
    </row>
    <row r="440" spans="2:42">
      <c r="B440" s="181" t="s">
        <v>1157</v>
      </c>
      <c r="C440" s="182" t="s">
        <v>1158</v>
      </c>
      <c r="D4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0" s="183">
        <f t="shared" si="862"/>
        <v>0</v>
      </c>
      <c r="G440" s="183"/>
      <c r="H440" s="183">
        <f t="shared" si="863"/>
        <v>0</v>
      </c>
      <c r="I440" s="183"/>
      <c r="J440" s="183">
        <f t="shared" si="864"/>
        <v>0</v>
      </c>
      <c r="K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0" s="183">
        <f t="shared" si="865"/>
        <v>0</v>
      </c>
      <c r="AD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0" s="183">
        <f t="shared" si="866"/>
        <v>0</v>
      </c>
      <c r="AH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0" s="183">
        <f t="shared" si="867"/>
        <v>0</v>
      </c>
      <c r="AL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0" s="183">
        <f t="shared" si="868"/>
        <v>0</v>
      </c>
      <c r="AP440" s="183">
        <f t="shared" si="869"/>
        <v>0</v>
      </c>
    </row>
    <row r="441" spans="2:42">
      <c r="B441" s="181" t="s">
        <v>1159</v>
      </c>
      <c r="C441" s="182" t="s">
        <v>1160</v>
      </c>
      <c r="D4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1" s="183">
        <f t="shared" si="862"/>
        <v>0</v>
      </c>
      <c r="G441" s="183"/>
      <c r="H441" s="183">
        <f t="shared" si="863"/>
        <v>0</v>
      </c>
      <c r="I441" s="183"/>
      <c r="J441" s="183">
        <f t="shared" si="864"/>
        <v>0</v>
      </c>
      <c r="K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1" s="183">
        <f t="shared" si="865"/>
        <v>0</v>
      </c>
      <c r="AD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1" s="183">
        <f t="shared" si="866"/>
        <v>0</v>
      </c>
      <c r="AH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1" s="183">
        <f t="shared" si="867"/>
        <v>0</v>
      </c>
      <c r="AL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1" s="183">
        <f t="shared" si="868"/>
        <v>0</v>
      </c>
      <c r="AP441" s="183">
        <f t="shared" si="869"/>
        <v>0</v>
      </c>
    </row>
    <row r="442" spans="2:42">
      <c r="B442" s="181" t="s">
        <v>1161</v>
      </c>
      <c r="C442" s="182" t="s">
        <v>1162</v>
      </c>
      <c r="D4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2" s="183">
        <f t="shared" si="862"/>
        <v>0</v>
      </c>
      <c r="G442" s="183"/>
      <c r="H442" s="183">
        <f t="shared" si="863"/>
        <v>0</v>
      </c>
      <c r="I442" s="183"/>
      <c r="J442" s="183">
        <f t="shared" si="864"/>
        <v>0</v>
      </c>
      <c r="K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2" s="183">
        <f t="shared" si="865"/>
        <v>0</v>
      </c>
      <c r="AD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2" s="183">
        <f t="shared" si="866"/>
        <v>0</v>
      </c>
      <c r="AH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2" s="183">
        <f t="shared" si="867"/>
        <v>0</v>
      </c>
      <c r="AL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2" s="183">
        <f t="shared" si="868"/>
        <v>0</v>
      </c>
      <c r="AP442" s="183">
        <f t="shared" si="869"/>
        <v>0</v>
      </c>
    </row>
    <row r="443" spans="2:42">
      <c r="B443" s="181" t="s">
        <v>1163</v>
      </c>
      <c r="C443" s="182" t="s">
        <v>1164</v>
      </c>
      <c r="D4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3" s="183">
        <f t="shared" si="862"/>
        <v>0</v>
      </c>
      <c r="G443" s="183"/>
      <c r="H443" s="183">
        <f t="shared" si="863"/>
        <v>0</v>
      </c>
      <c r="I443" s="183"/>
      <c r="J443" s="183">
        <f t="shared" si="864"/>
        <v>0</v>
      </c>
      <c r="K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3" s="183">
        <f t="shared" si="865"/>
        <v>0</v>
      </c>
      <c r="AD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3" s="183">
        <f t="shared" si="866"/>
        <v>0</v>
      </c>
      <c r="AH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3" s="183">
        <f t="shared" si="867"/>
        <v>0</v>
      </c>
      <c r="AL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3" s="183">
        <f t="shared" si="868"/>
        <v>0</v>
      </c>
      <c r="AP443" s="183">
        <f t="shared" si="869"/>
        <v>0</v>
      </c>
    </row>
    <row r="444" spans="2:42">
      <c r="B444" s="181" t="s">
        <v>1165</v>
      </c>
      <c r="C444" s="182" t="s">
        <v>1166</v>
      </c>
      <c r="D4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4" s="183">
        <f t="shared" si="862"/>
        <v>0</v>
      </c>
      <c r="G444" s="183"/>
      <c r="H444" s="183">
        <f t="shared" si="863"/>
        <v>0</v>
      </c>
      <c r="I444" s="183"/>
      <c r="J444" s="183">
        <f t="shared" si="864"/>
        <v>0</v>
      </c>
      <c r="K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4" s="183">
        <f t="shared" si="865"/>
        <v>0</v>
      </c>
      <c r="AD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4" s="183">
        <f t="shared" si="866"/>
        <v>0</v>
      </c>
      <c r="AH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4" s="183">
        <f t="shared" si="867"/>
        <v>0</v>
      </c>
      <c r="AL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4" s="183">
        <f t="shared" si="868"/>
        <v>0</v>
      </c>
      <c r="AP444" s="183">
        <f t="shared" si="869"/>
        <v>0</v>
      </c>
    </row>
    <row r="445" spans="2:42">
      <c r="B445" s="181" t="s">
        <v>1167</v>
      </c>
      <c r="C445" s="182" t="s">
        <v>1168</v>
      </c>
      <c r="D4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5" s="183">
        <f>D445+E445</f>
        <v>0</v>
      </c>
      <c r="G445" s="183"/>
      <c r="H445" s="183">
        <f>F445-G445</f>
        <v>0</v>
      </c>
      <c r="I445" s="183"/>
      <c r="J445" s="183">
        <f>F445-I445</f>
        <v>0</v>
      </c>
      <c r="K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5" s="183">
        <f>Z445+AA445+AB445</f>
        <v>0</v>
      </c>
      <c r="AD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5" s="183">
        <f>AD445+AE445+AF445</f>
        <v>0</v>
      </c>
      <c r="AH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5" s="183">
        <f>AH445+AI445+AJ445</f>
        <v>0</v>
      </c>
      <c r="AL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5" s="183">
        <f>AL445+AM445+AN445</f>
        <v>0</v>
      </c>
      <c r="AP445" s="183">
        <f>AC445+AG445+AK445+AO445</f>
        <v>0</v>
      </c>
    </row>
    <row r="446" spans="2:42">
      <c r="B446" s="181" t="s">
        <v>1169</v>
      </c>
      <c r="C446" s="182" t="s">
        <v>1170</v>
      </c>
      <c r="D4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6" s="183">
        <f>D446+E446</f>
        <v>0</v>
      </c>
      <c r="G446" s="183"/>
      <c r="H446" s="183">
        <f>F446-G446</f>
        <v>0</v>
      </c>
      <c r="I446" s="183"/>
      <c r="J446" s="183">
        <f>F446-I446</f>
        <v>0</v>
      </c>
      <c r="K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6" s="183">
        <f>Z446+AA446+AB446</f>
        <v>0</v>
      </c>
      <c r="AD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6" s="183">
        <f>AD446+AE446+AF446</f>
        <v>0</v>
      </c>
      <c r="AH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6" s="183">
        <f>AH446+AI446+AJ446</f>
        <v>0</v>
      </c>
      <c r="AL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6" s="183">
        <f>AL446+AM446+AN446</f>
        <v>0</v>
      </c>
      <c r="AP446" s="183">
        <f>AC446+AG446+AK446+AO446</f>
        <v>0</v>
      </c>
    </row>
    <row r="447" spans="2:42">
      <c r="B447" s="181" t="s">
        <v>1171</v>
      </c>
      <c r="C447" s="182" t="s">
        <v>1172</v>
      </c>
      <c r="D4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7" s="183">
        <f>D447+E447</f>
        <v>0</v>
      </c>
      <c r="G447" s="183"/>
      <c r="H447" s="183">
        <f>F447-G447</f>
        <v>0</v>
      </c>
      <c r="I447" s="183"/>
      <c r="J447" s="183">
        <f>F447-I447</f>
        <v>0</v>
      </c>
      <c r="K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7" s="183">
        <f>Z447+AA447+AB447</f>
        <v>0</v>
      </c>
      <c r="AD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7" s="183">
        <f>AD447+AE447+AF447</f>
        <v>0</v>
      </c>
      <c r="AH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7" s="183">
        <f>AH447+AI447+AJ447</f>
        <v>0</v>
      </c>
      <c r="AL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7" s="183">
        <f>AL447+AM447+AN447</f>
        <v>0</v>
      </c>
      <c r="AP447" s="183">
        <f>AC447+AG447+AK447+AO447</f>
        <v>0</v>
      </c>
    </row>
    <row r="448" spans="2:42">
      <c r="B448" s="181" t="s">
        <v>1173</v>
      </c>
      <c r="C448" s="182" t="s">
        <v>1174</v>
      </c>
      <c r="D4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8" s="183">
        <f>D448+E448</f>
        <v>0</v>
      </c>
      <c r="G448" s="183"/>
      <c r="H448" s="183">
        <f>F448-G448</f>
        <v>0</v>
      </c>
      <c r="I448" s="183"/>
      <c r="J448" s="183">
        <f>F448-I448</f>
        <v>0</v>
      </c>
      <c r="K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8" s="183">
        <f>Z448+AA448+AB448</f>
        <v>0</v>
      </c>
      <c r="AD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8" s="183">
        <f>AD448+AE448+AF448</f>
        <v>0</v>
      </c>
      <c r="AH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8" s="183">
        <f>AH448+AI448+AJ448</f>
        <v>0</v>
      </c>
      <c r="AL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8" s="183">
        <f>AL448+AM448+AN448</f>
        <v>0</v>
      </c>
      <c r="AP448" s="183">
        <f>AC448+AG448+AK448+AO448</f>
        <v>0</v>
      </c>
    </row>
    <row r="449" spans="2:42">
      <c r="B449" s="181" t="s">
        <v>1175</v>
      </c>
      <c r="C449" s="182" t="s">
        <v>1176</v>
      </c>
      <c r="D4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9" s="183">
        <f t="shared" ref="F449:F452" si="870">D449+E449</f>
        <v>0</v>
      </c>
      <c r="G449" s="183"/>
      <c r="H449" s="183">
        <f t="shared" ref="H449:H452" si="871">F449-G449</f>
        <v>0</v>
      </c>
      <c r="I449" s="183"/>
      <c r="J449" s="183">
        <f t="shared" ref="J449:J452" si="872">F449-I449</f>
        <v>0</v>
      </c>
      <c r="K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9" s="183">
        <f t="shared" ref="AC449:AC452" si="873">Z449+AA449+AB449</f>
        <v>0</v>
      </c>
      <c r="AD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9" s="183">
        <f t="shared" ref="AG449:AG452" si="874">AD449+AE449+AF449</f>
        <v>0</v>
      </c>
      <c r="AH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9" s="183">
        <f t="shared" ref="AK449:AK452" si="875">AH449+AI449+AJ449</f>
        <v>0</v>
      </c>
      <c r="AL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9" s="183">
        <f t="shared" ref="AO449:AO452" si="876">AL449+AM449+AN449</f>
        <v>0</v>
      </c>
      <c r="AP449" s="183">
        <f t="shared" ref="AP449:AP452" si="877">AC449+AG449+AK449+AO449</f>
        <v>0</v>
      </c>
    </row>
    <row r="450" spans="2:42">
      <c r="B450" s="181" t="s">
        <v>1177</v>
      </c>
      <c r="C450" s="182" t="s">
        <v>1178</v>
      </c>
      <c r="D4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0" s="183">
        <f t="shared" si="870"/>
        <v>0</v>
      </c>
      <c r="G450" s="183"/>
      <c r="H450" s="183">
        <f t="shared" si="871"/>
        <v>0</v>
      </c>
      <c r="I450" s="183"/>
      <c r="J450" s="183">
        <f t="shared" si="872"/>
        <v>0</v>
      </c>
      <c r="K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0" s="183">
        <f t="shared" si="873"/>
        <v>0</v>
      </c>
      <c r="AD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0" s="183">
        <f t="shared" si="874"/>
        <v>0</v>
      </c>
      <c r="AH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0" s="183">
        <f t="shared" si="875"/>
        <v>0</v>
      </c>
      <c r="AL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0" s="183">
        <f t="shared" si="876"/>
        <v>0</v>
      </c>
      <c r="AP450" s="183">
        <f t="shared" si="877"/>
        <v>0</v>
      </c>
    </row>
    <row r="451" spans="2:42">
      <c r="B451" s="181" t="s">
        <v>1179</v>
      </c>
      <c r="C451" s="182" t="s">
        <v>1180</v>
      </c>
      <c r="D4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1" s="183">
        <f t="shared" si="870"/>
        <v>0</v>
      </c>
      <c r="G451" s="183"/>
      <c r="H451" s="183">
        <f t="shared" si="871"/>
        <v>0</v>
      </c>
      <c r="I451" s="183"/>
      <c r="J451" s="183">
        <f t="shared" si="872"/>
        <v>0</v>
      </c>
      <c r="K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1" s="183">
        <f t="shared" si="873"/>
        <v>0</v>
      </c>
      <c r="AD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1" s="183">
        <f t="shared" si="874"/>
        <v>0</v>
      </c>
      <c r="AH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1" s="183">
        <f t="shared" si="875"/>
        <v>0</v>
      </c>
      <c r="AL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1" s="183">
        <f t="shared" si="876"/>
        <v>0</v>
      </c>
      <c r="AP451" s="183">
        <f t="shared" si="877"/>
        <v>0</v>
      </c>
    </row>
    <row r="452" spans="2:42">
      <c r="B452" s="181" t="s">
        <v>1181</v>
      </c>
      <c r="C452" s="182" t="s">
        <v>1182</v>
      </c>
      <c r="D4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2" s="183">
        <f t="shared" si="870"/>
        <v>0</v>
      </c>
      <c r="G452" s="183"/>
      <c r="H452" s="183">
        <f t="shared" si="871"/>
        <v>0</v>
      </c>
      <c r="I452" s="183"/>
      <c r="J452" s="183">
        <f t="shared" si="872"/>
        <v>0</v>
      </c>
      <c r="K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2" s="183">
        <f t="shared" si="873"/>
        <v>0</v>
      </c>
      <c r="AD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2" s="183">
        <f t="shared" si="874"/>
        <v>0</v>
      </c>
      <c r="AH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2" s="183">
        <f t="shared" si="875"/>
        <v>0</v>
      </c>
      <c r="AL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2" s="183">
        <f t="shared" si="876"/>
        <v>0</v>
      </c>
      <c r="AP452" s="183">
        <f t="shared" si="877"/>
        <v>0</v>
      </c>
    </row>
    <row r="453" spans="2:42">
      <c r="B453" s="181" t="s">
        <v>372</v>
      </c>
      <c r="C453" s="182" t="s">
        <v>239</v>
      </c>
      <c r="D4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3" s="183">
        <f t="shared" si="838"/>
        <v>0</v>
      </c>
      <c r="G453" s="183"/>
      <c r="H453" s="183">
        <f t="shared" si="839"/>
        <v>0</v>
      </c>
      <c r="I453" s="183"/>
      <c r="J453" s="183">
        <f t="shared" si="840"/>
        <v>0</v>
      </c>
      <c r="K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3" s="183">
        <f t="shared" si="841"/>
        <v>0</v>
      </c>
      <c r="AD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3" s="183">
        <f t="shared" si="842"/>
        <v>0</v>
      </c>
      <c r="AH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3" s="183">
        <f t="shared" si="843"/>
        <v>0</v>
      </c>
      <c r="AL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3" s="183">
        <f t="shared" si="844"/>
        <v>0</v>
      </c>
      <c r="AP453" s="183">
        <f t="shared" si="845"/>
        <v>0</v>
      </c>
    </row>
    <row r="454" spans="2:42">
      <c r="B454" s="181" t="s">
        <v>1183</v>
      </c>
      <c r="C454" s="182" t="s">
        <v>1184</v>
      </c>
      <c r="D4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4" s="183">
        <f t="shared" ref="F454:F456" si="878">D454+E454</f>
        <v>0</v>
      </c>
      <c r="G454" s="183"/>
      <c r="H454" s="183">
        <f t="shared" ref="H454:H456" si="879">F454-G454</f>
        <v>0</v>
      </c>
      <c r="I454" s="183"/>
      <c r="J454" s="183">
        <f t="shared" ref="J454:J456" si="880">F454-I454</f>
        <v>0</v>
      </c>
      <c r="K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4" s="183">
        <f t="shared" ref="AC454:AC456" si="881">Z454+AA454+AB454</f>
        <v>0</v>
      </c>
      <c r="AD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4" s="183">
        <f t="shared" ref="AG454:AG456" si="882">AD454+AE454+AF454</f>
        <v>0</v>
      </c>
      <c r="AH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4" s="183">
        <f t="shared" ref="AK454:AK456" si="883">AH454+AI454+AJ454</f>
        <v>0</v>
      </c>
      <c r="AL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4" s="183">
        <f t="shared" ref="AO454:AO456" si="884">AL454+AM454+AN454</f>
        <v>0</v>
      </c>
      <c r="AP454" s="183">
        <f t="shared" ref="AP454:AP456" si="885">AC454+AG454+AK454+AO454</f>
        <v>0</v>
      </c>
    </row>
    <row r="455" spans="2:42">
      <c r="B455" s="181" t="s">
        <v>1185</v>
      </c>
      <c r="C455" s="182" t="s">
        <v>1186</v>
      </c>
      <c r="D4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5" s="183">
        <f t="shared" si="878"/>
        <v>0</v>
      </c>
      <c r="G455" s="183"/>
      <c r="H455" s="183">
        <f t="shared" si="879"/>
        <v>0</v>
      </c>
      <c r="I455" s="183"/>
      <c r="J455" s="183">
        <f t="shared" si="880"/>
        <v>0</v>
      </c>
      <c r="K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5" s="183">
        <f t="shared" si="881"/>
        <v>0</v>
      </c>
      <c r="AD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5" s="183">
        <f t="shared" si="882"/>
        <v>0</v>
      </c>
      <c r="AH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5" s="183">
        <f t="shared" si="883"/>
        <v>0</v>
      </c>
      <c r="AL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5" s="183">
        <f t="shared" si="884"/>
        <v>0</v>
      </c>
      <c r="AP455" s="183">
        <f t="shared" si="885"/>
        <v>0</v>
      </c>
    </row>
    <row r="456" spans="2:42">
      <c r="B456" s="181" t="s">
        <v>1187</v>
      </c>
      <c r="C456" s="182" t="s">
        <v>1188</v>
      </c>
      <c r="D4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6" s="183">
        <f t="shared" si="878"/>
        <v>0</v>
      </c>
      <c r="G456" s="183"/>
      <c r="H456" s="183">
        <f t="shared" si="879"/>
        <v>0</v>
      </c>
      <c r="I456" s="183"/>
      <c r="J456" s="183">
        <f t="shared" si="880"/>
        <v>0</v>
      </c>
      <c r="K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6" s="183">
        <f t="shared" si="881"/>
        <v>0</v>
      </c>
      <c r="AD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6" s="183">
        <f t="shared" si="882"/>
        <v>0</v>
      </c>
      <c r="AH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6" s="183">
        <f t="shared" si="883"/>
        <v>0</v>
      </c>
      <c r="AL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6" s="183">
        <f t="shared" si="884"/>
        <v>0</v>
      </c>
      <c r="AP456" s="183">
        <f t="shared" si="885"/>
        <v>0</v>
      </c>
    </row>
    <row r="457" spans="2:42">
      <c r="B457" s="181" t="s">
        <v>1189</v>
      </c>
      <c r="C457" s="182" t="s">
        <v>1190</v>
      </c>
      <c r="D4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7" s="183">
        <f t="shared" si="792"/>
        <v>0</v>
      </c>
      <c r="G457" s="183"/>
      <c r="H457" s="183">
        <f t="shared" si="595"/>
        <v>0</v>
      </c>
      <c r="I457" s="183"/>
      <c r="J457" s="183">
        <f t="shared" si="596"/>
        <v>0</v>
      </c>
      <c r="K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7" s="183">
        <f t="shared" si="599"/>
        <v>0</v>
      </c>
      <c r="AD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7" s="183">
        <f t="shared" si="600"/>
        <v>0</v>
      </c>
      <c r="AH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7" s="183">
        <f t="shared" si="601"/>
        <v>0</v>
      </c>
      <c r="AL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7" s="183">
        <f t="shared" si="602"/>
        <v>0</v>
      </c>
      <c r="AP457" s="183">
        <f t="shared" si="603"/>
        <v>0</v>
      </c>
    </row>
    <row r="458" spans="2:42">
      <c r="B458" s="181" t="s">
        <v>1191</v>
      </c>
      <c r="C458" s="182" t="s">
        <v>1192</v>
      </c>
      <c r="D4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8" s="183">
        <f t="shared" si="792"/>
        <v>0</v>
      </c>
      <c r="G458" s="183"/>
      <c r="H458" s="183">
        <f t="shared" si="595"/>
        <v>0</v>
      </c>
      <c r="I458" s="183"/>
      <c r="J458" s="183">
        <f t="shared" si="596"/>
        <v>0</v>
      </c>
      <c r="K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8" s="183">
        <f t="shared" si="599"/>
        <v>0</v>
      </c>
      <c r="AD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8" s="183">
        <f t="shared" si="600"/>
        <v>0</v>
      </c>
      <c r="AH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8" s="183">
        <f t="shared" si="601"/>
        <v>0</v>
      </c>
      <c r="AL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8" s="183">
        <f t="shared" si="602"/>
        <v>0</v>
      </c>
      <c r="AP458" s="183">
        <f t="shared" si="603"/>
        <v>0</v>
      </c>
    </row>
    <row r="459" spans="2:42">
      <c r="B459" s="190" t="s">
        <v>373</v>
      </c>
      <c r="C459" s="191" t="s">
        <v>240</v>
      </c>
      <c r="D459" s="192">
        <f>SUM(D460:D466)</f>
        <v>0</v>
      </c>
      <c r="E459" s="192">
        <f>SUM(E460:E466)</f>
        <v>0</v>
      </c>
      <c r="F459" s="192">
        <f t="shared" si="792"/>
        <v>0</v>
      </c>
      <c r="G459" s="192">
        <f>SUM(G460:G466)</f>
        <v>0</v>
      </c>
      <c r="H459" s="192">
        <f t="shared" si="595"/>
        <v>0</v>
      </c>
      <c r="I459" s="192">
        <f>SUM(I460:I466)</f>
        <v>0</v>
      </c>
      <c r="J459" s="192">
        <f t="shared" si="596"/>
        <v>0</v>
      </c>
      <c r="K459" s="192">
        <f t="shared" ref="K459:AB459" si="886">SUM(K460:K466)</f>
        <v>0</v>
      </c>
      <c r="L459" s="192">
        <f t="shared" si="886"/>
        <v>0</v>
      </c>
      <c r="M459" s="192">
        <f t="shared" si="886"/>
        <v>0</v>
      </c>
      <c r="N459" s="192">
        <f t="shared" si="886"/>
        <v>0</v>
      </c>
      <c r="O459" s="192">
        <f t="shared" si="886"/>
        <v>0</v>
      </c>
      <c r="P459" s="192">
        <f t="shared" ref="P459:Q459" si="887">SUM(P460:P466)</f>
        <v>0</v>
      </c>
      <c r="Q459" s="192">
        <f t="shared" si="887"/>
        <v>0</v>
      </c>
      <c r="R459" s="192">
        <f t="shared" si="886"/>
        <v>0</v>
      </c>
      <c r="S459" s="192">
        <f t="shared" si="886"/>
        <v>0</v>
      </c>
      <c r="T459" s="192">
        <f t="shared" ref="T459" si="888">SUM(T460:T466)</f>
        <v>0</v>
      </c>
      <c r="U459" s="192">
        <f t="shared" si="886"/>
        <v>0</v>
      </c>
      <c r="V459" s="192">
        <f t="shared" si="886"/>
        <v>0</v>
      </c>
      <c r="W459" s="192">
        <f t="shared" ref="W459" si="889">SUM(W460:W466)</f>
        <v>0</v>
      </c>
      <c r="X459" s="192">
        <f t="shared" si="886"/>
        <v>0</v>
      </c>
      <c r="Y459" s="192">
        <f t="shared" si="886"/>
        <v>0</v>
      </c>
      <c r="Z459" s="192">
        <f t="shared" si="886"/>
        <v>0</v>
      </c>
      <c r="AA459" s="192">
        <f t="shared" si="886"/>
        <v>0</v>
      </c>
      <c r="AB459" s="192">
        <f t="shared" si="886"/>
        <v>0</v>
      </c>
      <c r="AC459" s="192">
        <f t="shared" si="599"/>
        <v>0</v>
      </c>
      <c r="AD459" s="192">
        <f>SUM(AD460:AD466)</f>
        <v>0</v>
      </c>
      <c r="AE459" s="192">
        <f>SUM(AE460:AE466)</f>
        <v>0</v>
      </c>
      <c r="AF459" s="192">
        <f>SUM(AF460:AF466)</f>
        <v>0</v>
      </c>
      <c r="AG459" s="192">
        <f t="shared" si="600"/>
        <v>0</v>
      </c>
      <c r="AH459" s="192">
        <f>SUM(AH460:AH466)</f>
        <v>0</v>
      </c>
      <c r="AI459" s="192">
        <f>SUM(AI460:AI466)</f>
        <v>0</v>
      </c>
      <c r="AJ459" s="192">
        <f>SUM(AJ460:AJ466)</f>
        <v>0</v>
      </c>
      <c r="AK459" s="192">
        <f t="shared" si="601"/>
        <v>0</v>
      </c>
      <c r="AL459" s="192">
        <f>SUM(AL460:AL466)</f>
        <v>0</v>
      </c>
      <c r="AM459" s="192">
        <f>SUM(AM460:AM466)</f>
        <v>0</v>
      </c>
      <c r="AN459" s="192">
        <f>SUM(AN460:AN466)</f>
        <v>0</v>
      </c>
      <c r="AO459" s="192">
        <f t="shared" si="602"/>
        <v>0</v>
      </c>
      <c r="AP459" s="192">
        <f t="shared" si="603"/>
        <v>0</v>
      </c>
    </row>
    <row r="460" spans="2:42">
      <c r="B460" s="181" t="s">
        <v>374</v>
      </c>
      <c r="C460" s="182" t="s">
        <v>241</v>
      </c>
      <c r="D4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0" s="183">
        <f t="shared" ref="F460:F462" si="890">D460+E460</f>
        <v>0</v>
      </c>
      <c r="G460" s="183"/>
      <c r="H460" s="183">
        <f t="shared" ref="H460:H462" si="891">F460-G460</f>
        <v>0</v>
      </c>
      <c r="I460" s="183"/>
      <c r="J460" s="183">
        <f t="shared" ref="J460:J462" si="892">F460-I460</f>
        <v>0</v>
      </c>
      <c r="K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0" s="183">
        <f t="shared" ref="AC460:AC462" si="893">Z460+AA460+AB460</f>
        <v>0</v>
      </c>
      <c r="AD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0" s="183">
        <f t="shared" ref="AG460:AG462" si="894">AD460+AE460+AF460</f>
        <v>0</v>
      </c>
      <c r="AH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0" s="183">
        <f t="shared" ref="AK460:AK462" si="895">AH460+AI460+AJ460</f>
        <v>0</v>
      </c>
      <c r="AL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0" s="183">
        <f t="shared" ref="AO460:AO462" si="896">AL460+AM460+AN460</f>
        <v>0</v>
      </c>
      <c r="AP460" s="183">
        <f t="shared" ref="AP460:AP462" si="897">AC460+AG460+AK460+AO460</f>
        <v>0</v>
      </c>
    </row>
    <row r="461" spans="2:42">
      <c r="B461" s="181" t="s">
        <v>1193</v>
      </c>
      <c r="C461" s="182" t="s">
        <v>1194</v>
      </c>
      <c r="D4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1" s="183">
        <f t="shared" si="890"/>
        <v>0</v>
      </c>
      <c r="G461" s="183"/>
      <c r="H461" s="183">
        <f t="shared" si="891"/>
        <v>0</v>
      </c>
      <c r="I461" s="183"/>
      <c r="J461" s="183">
        <f t="shared" si="892"/>
        <v>0</v>
      </c>
      <c r="K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1" s="183">
        <f t="shared" si="893"/>
        <v>0</v>
      </c>
      <c r="AD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1" s="183">
        <f t="shared" si="894"/>
        <v>0</v>
      </c>
      <c r="AH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1" s="183">
        <f t="shared" si="895"/>
        <v>0</v>
      </c>
      <c r="AL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1" s="183">
        <f t="shared" si="896"/>
        <v>0</v>
      </c>
      <c r="AP461" s="183">
        <f t="shared" si="897"/>
        <v>0</v>
      </c>
    </row>
    <row r="462" spans="2:42">
      <c r="B462" s="181" t="s">
        <v>1195</v>
      </c>
      <c r="C462" s="182" t="s">
        <v>1196</v>
      </c>
      <c r="D4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2" s="183">
        <f t="shared" si="890"/>
        <v>0</v>
      </c>
      <c r="G462" s="183"/>
      <c r="H462" s="183">
        <f t="shared" si="891"/>
        <v>0</v>
      </c>
      <c r="I462" s="183"/>
      <c r="J462" s="183">
        <f t="shared" si="892"/>
        <v>0</v>
      </c>
      <c r="K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2" s="183">
        <f t="shared" si="893"/>
        <v>0</v>
      </c>
      <c r="AD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2" s="183">
        <f t="shared" si="894"/>
        <v>0</v>
      </c>
      <c r="AH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2" s="183">
        <f t="shared" si="895"/>
        <v>0</v>
      </c>
      <c r="AL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2" s="183">
        <f t="shared" si="896"/>
        <v>0</v>
      </c>
      <c r="AP462" s="183">
        <f t="shared" si="897"/>
        <v>0</v>
      </c>
    </row>
    <row r="463" spans="2:42">
      <c r="B463" s="181" t="s">
        <v>1197</v>
      </c>
      <c r="C463" s="182" t="s">
        <v>1198</v>
      </c>
      <c r="D4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3" s="183">
        <f t="shared" si="792"/>
        <v>0</v>
      </c>
      <c r="G463" s="183"/>
      <c r="H463" s="183">
        <f t="shared" si="595"/>
        <v>0</v>
      </c>
      <c r="I463" s="183"/>
      <c r="J463" s="183">
        <f t="shared" si="596"/>
        <v>0</v>
      </c>
      <c r="K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3" s="183">
        <f t="shared" si="599"/>
        <v>0</v>
      </c>
      <c r="AD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3" s="183">
        <f t="shared" si="600"/>
        <v>0</v>
      </c>
      <c r="AH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3" s="183">
        <f t="shared" si="601"/>
        <v>0</v>
      </c>
      <c r="AL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3" s="183">
        <f t="shared" si="602"/>
        <v>0</v>
      </c>
      <c r="AP463" s="183">
        <f t="shared" si="603"/>
        <v>0</v>
      </c>
    </row>
    <row r="464" spans="2:42">
      <c r="B464" s="181" t="s">
        <v>1199</v>
      </c>
      <c r="C464" s="182" t="s">
        <v>1200</v>
      </c>
      <c r="D4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4" s="183">
        <f t="shared" ref="F464" si="898">D464+E464</f>
        <v>0</v>
      </c>
      <c r="G464" s="183"/>
      <c r="H464" s="183">
        <f t="shared" ref="H464" si="899">F464-G464</f>
        <v>0</v>
      </c>
      <c r="I464" s="183"/>
      <c r="J464" s="183">
        <f t="shared" ref="J464" si="900">F464-I464</f>
        <v>0</v>
      </c>
      <c r="K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4" s="183">
        <f t="shared" ref="AC464" si="901">Z464+AA464+AB464</f>
        <v>0</v>
      </c>
      <c r="AD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4" s="183">
        <f t="shared" ref="AG464" si="902">AD464+AE464+AF464</f>
        <v>0</v>
      </c>
      <c r="AH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4" s="183">
        <f t="shared" ref="AK464" si="903">AH464+AI464+AJ464</f>
        <v>0</v>
      </c>
      <c r="AL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4" s="183">
        <f t="shared" ref="AO464" si="904">AL464+AM464+AN464</f>
        <v>0</v>
      </c>
      <c r="AP464" s="183">
        <f t="shared" ref="AP464" si="905">AC464+AG464+AK464+AO464</f>
        <v>0</v>
      </c>
    </row>
    <row r="465" spans="2:42">
      <c r="B465" s="181" t="s">
        <v>1201</v>
      </c>
      <c r="C465" s="182" t="s">
        <v>1202</v>
      </c>
      <c r="D4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5" s="183">
        <f t="shared" ref="F465" si="906">D465+E465</f>
        <v>0</v>
      </c>
      <c r="G465" s="183"/>
      <c r="H465" s="183">
        <f t="shared" ref="H465" si="907">F465-G465</f>
        <v>0</v>
      </c>
      <c r="I465" s="183"/>
      <c r="J465" s="183">
        <f t="shared" ref="J465" si="908">F465-I465</f>
        <v>0</v>
      </c>
      <c r="K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5" s="183">
        <f t="shared" ref="AC465" si="909">Z465+AA465+AB465</f>
        <v>0</v>
      </c>
      <c r="AD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5" s="183">
        <f t="shared" ref="AG465" si="910">AD465+AE465+AF465</f>
        <v>0</v>
      </c>
      <c r="AH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5" s="183">
        <f t="shared" ref="AK465" si="911">AH465+AI465+AJ465</f>
        <v>0</v>
      </c>
      <c r="AL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5" s="183">
        <f t="shared" ref="AO465" si="912">AL465+AM465+AN465</f>
        <v>0</v>
      </c>
      <c r="AP465" s="183">
        <f t="shared" ref="AP465" si="913">AC465+AG465+AK465+AO465</f>
        <v>0</v>
      </c>
    </row>
    <row r="466" spans="2:42">
      <c r="B466" s="181" t="s">
        <v>1203</v>
      </c>
      <c r="C466" s="182" t="s">
        <v>1204</v>
      </c>
      <c r="D4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6" s="183">
        <f t="shared" si="792"/>
        <v>0</v>
      </c>
      <c r="G466" s="183"/>
      <c r="H466" s="183">
        <f t="shared" si="595"/>
        <v>0</v>
      </c>
      <c r="I466" s="183"/>
      <c r="J466" s="183">
        <f t="shared" si="596"/>
        <v>0</v>
      </c>
      <c r="K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6" s="183">
        <f t="shared" si="599"/>
        <v>0</v>
      </c>
      <c r="AD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6" s="183">
        <f t="shared" si="600"/>
        <v>0</v>
      </c>
      <c r="AH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6" s="183">
        <f t="shared" si="601"/>
        <v>0</v>
      </c>
      <c r="AL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6" s="183">
        <f t="shared" si="602"/>
        <v>0</v>
      </c>
      <c r="AP466" s="183">
        <f t="shared" si="603"/>
        <v>0</v>
      </c>
    </row>
    <row r="467" spans="2:42">
      <c r="B467" s="190" t="s">
        <v>375</v>
      </c>
      <c r="C467" s="191" t="s">
        <v>242</v>
      </c>
      <c r="D467" s="192">
        <f>SUM(D468:D484)</f>
        <v>0</v>
      </c>
      <c r="E467" s="192">
        <f>SUM(E468:E484)</f>
        <v>0</v>
      </c>
      <c r="F467" s="192">
        <f t="shared" si="792"/>
        <v>0</v>
      </c>
      <c r="G467" s="192">
        <f>SUM(G468:G484)</f>
        <v>0</v>
      </c>
      <c r="H467" s="192">
        <f t="shared" si="595"/>
        <v>0</v>
      </c>
      <c r="I467" s="192">
        <f>SUM(I468:I484)</f>
        <v>0</v>
      </c>
      <c r="J467" s="192">
        <f t="shared" si="596"/>
        <v>0</v>
      </c>
      <c r="K467" s="192">
        <f t="shared" ref="K467:AB467" si="914">SUM(K468:K484)</f>
        <v>0</v>
      </c>
      <c r="L467" s="192">
        <f t="shared" si="914"/>
        <v>0</v>
      </c>
      <c r="M467" s="192">
        <f t="shared" si="914"/>
        <v>0</v>
      </c>
      <c r="N467" s="192">
        <f t="shared" si="914"/>
        <v>0</v>
      </c>
      <c r="O467" s="192">
        <f t="shared" si="914"/>
        <v>0</v>
      </c>
      <c r="P467" s="192">
        <f t="shared" si="914"/>
        <v>0</v>
      </c>
      <c r="Q467" s="192">
        <f t="shared" si="914"/>
        <v>0</v>
      </c>
      <c r="R467" s="192">
        <f t="shared" si="914"/>
        <v>0</v>
      </c>
      <c r="S467" s="192">
        <f t="shared" si="914"/>
        <v>0</v>
      </c>
      <c r="T467" s="192">
        <f t="shared" ref="T467" si="915">SUM(T468:T484)</f>
        <v>0</v>
      </c>
      <c r="U467" s="192">
        <f t="shared" si="914"/>
        <v>0</v>
      </c>
      <c r="V467" s="192">
        <f t="shared" si="914"/>
        <v>0</v>
      </c>
      <c r="W467" s="192">
        <f t="shared" si="914"/>
        <v>0</v>
      </c>
      <c r="X467" s="192">
        <f t="shared" si="914"/>
        <v>0</v>
      </c>
      <c r="Y467" s="192">
        <f t="shared" si="914"/>
        <v>0</v>
      </c>
      <c r="Z467" s="192">
        <f t="shared" si="914"/>
        <v>0</v>
      </c>
      <c r="AA467" s="192">
        <f t="shared" si="914"/>
        <v>0</v>
      </c>
      <c r="AB467" s="192">
        <f t="shared" si="914"/>
        <v>0</v>
      </c>
      <c r="AC467" s="192">
        <f t="shared" si="599"/>
        <v>0</v>
      </c>
      <c r="AD467" s="192">
        <f>SUM(AD468:AD484)</f>
        <v>0</v>
      </c>
      <c r="AE467" s="192">
        <f>SUM(AE468:AE484)</f>
        <v>0</v>
      </c>
      <c r="AF467" s="192">
        <f>SUM(AF468:AF484)</f>
        <v>0</v>
      </c>
      <c r="AG467" s="192">
        <f t="shared" si="600"/>
        <v>0</v>
      </c>
      <c r="AH467" s="192">
        <f>SUM(AH468:AH484)</f>
        <v>0</v>
      </c>
      <c r="AI467" s="192">
        <f>SUM(AI468:AI484)</f>
        <v>0</v>
      </c>
      <c r="AJ467" s="192">
        <f>SUM(AJ468:AJ484)</f>
        <v>0</v>
      </c>
      <c r="AK467" s="192">
        <f t="shared" si="601"/>
        <v>0</v>
      </c>
      <c r="AL467" s="192">
        <f>SUM(AL468:AL484)</f>
        <v>0</v>
      </c>
      <c r="AM467" s="192">
        <f>SUM(AM468:AM484)</f>
        <v>0</v>
      </c>
      <c r="AN467" s="192">
        <f>SUM(AN468:AN484)</f>
        <v>0</v>
      </c>
      <c r="AO467" s="192">
        <f t="shared" si="602"/>
        <v>0</v>
      </c>
      <c r="AP467" s="192">
        <f t="shared" si="603"/>
        <v>0</v>
      </c>
    </row>
    <row r="468" spans="2:42">
      <c r="B468" s="181" t="s">
        <v>1205</v>
      </c>
      <c r="C468" s="182" t="s">
        <v>1206</v>
      </c>
      <c r="D4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8" s="183">
        <f t="shared" ref="F468" si="916">D468+E468</f>
        <v>0</v>
      </c>
      <c r="G468" s="183"/>
      <c r="H468" s="183">
        <f t="shared" ref="H468" si="917">F468-G468</f>
        <v>0</v>
      </c>
      <c r="I468" s="183"/>
      <c r="J468" s="183">
        <f t="shared" ref="J468" si="918">F468-I468</f>
        <v>0</v>
      </c>
      <c r="K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8" s="183">
        <f t="shared" ref="AC468" si="919">Z468+AA468+AB468</f>
        <v>0</v>
      </c>
      <c r="AD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8" s="183">
        <f t="shared" ref="AG468" si="920">AD468+AE468+AF468</f>
        <v>0</v>
      </c>
      <c r="AH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8" s="183">
        <f t="shared" ref="AK468" si="921">AH468+AI468+AJ468</f>
        <v>0</v>
      </c>
      <c r="AL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8" s="183">
        <f t="shared" ref="AO468" si="922">AL468+AM468+AN468</f>
        <v>0</v>
      </c>
      <c r="AP468" s="183">
        <f t="shared" ref="AP468" si="923">AC468+AG468+AK468+AO468</f>
        <v>0</v>
      </c>
    </row>
    <row r="469" spans="2:42">
      <c r="B469" s="181" t="s">
        <v>376</v>
      </c>
      <c r="C469" s="182" t="s">
        <v>243</v>
      </c>
      <c r="D4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9" s="183">
        <f>D469+E469</f>
        <v>0</v>
      </c>
      <c r="G469" s="183"/>
      <c r="H469" s="183">
        <f>F469-G469</f>
        <v>0</v>
      </c>
      <c r="I469" s="183"/>
      <c r="J469" s="183">
        <f>F469-I469</f>
        <v>0</v>
      </c>
      <c r="K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9" s="183">
        <f>Z469+AA469+AB469</f>
        <v>0</v>
      </c>
      <c r="AD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9" s="183">
        <f>AD469+AE469+AF469</f>
        <v>0</v>
      </c>
      <c r="AH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9" s="183">
        <f>AH469+AI469+AJ469</f>
        <v>0</v>
      </c>
      <c r="AL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9" s="183">
        <f>AL469+AM469+AN469</f>
        <v>0</v>
      </c>
      <c r="AP469" s="183">
        <f>AC469+AG469+AK469+AO469</f>
        <v>0</v>
      </c>
    </row>
    <row r="470" spans="2:42">
      <c r="B470" s="181" t="s">
        <v>383</v>
      </c>
      <c r="C470" s="182" t="s">
        <v>248</v>
      </c>
      <c r="D4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0" s="183">
        <f>D470+E470</f>
        <v>0</v>
      </c>
      <c r="G470" s="183"/>
      <c r="H470" s="183">
        <f>F470-G470</f>
        <v>0</v>
      </c>
      <c r="I470" s="183"/>
      <c r="J470" s="183">
        <f>F470-I470</f>
        <v>0</v>
      </c>
      <c r="K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0" s="183">
        <f>Z470+AA470+AB470</f>
        <v>0</v>
      </c>
      <c r="AD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0" s="183">
        <f>AD470+AE470+AF470</f>
        <v>0</v>
      </c>
      <c r="AH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0" s="183">
        <f>AH470+AI470+AJ470</f>
        <v>0</v>
      </c>
      <c r="AL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0" s="183">
        <f>AL470+AM470+AN470</f>
        <v>0</v>
      </c>
      <c r="AP470" s="183">
        <f>AC470+AG470+AK470+AO470</f>
        <v>0</v>
      </c>
    </row>
    <row r="471" spans="2:42">
      <c r="B471" s="181" t="s">
        <v>1207</v>
      </c>
      <c r="C471" s="182" t="s">
        <v>1208</v>
      </c>
      <c r="D4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1" s="183">
        <f>D471+E471</f>
        <v>0</v>
      </c>
      <c r="G471" s="183"/>
      <c r="H471" s="183">
        <f>F471-G471</f>
        <v>0</v>
      </c>
      <c r="I471" s="183"/>
      <c r="J471" s="183">
        <f>F471-I471</f>
        <v>0</v>
      </c>
      <c r="K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1" s="183">
        <f>Z471+AA471+AB471</f>
        <v>0</v>
      </c>
      <c r="AD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1" s="183">
        <f>AD471+AE471+AF471</f>
        <v>0</v>
      </c>
      <c r="AH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1" s="183">
        <f>AH471+AI471+AJ471</f>
        <v>0</v>
      </c>
      <c r="AL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1" s="183">
        <f>AL471+AM471+AN471</f>
        <v>0</v>
      </c>
      <c r="AP471" s="183">
        <f>AC471+AG471+AK471+AO471</f>
        <v>0</v>
      </c>
    </row>
    <row r="472" spans="2:42">
      <c r="B472" s="181" t="s">
        <v>1209</v>
      </c>
      <c r="C472" s="182" t="s">
        <v>1210</v>
      </c>
      <c r="D4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2" s="183">
        <f>D472+E472</f>
        <v>0</v>
      </c>
      <c r="G472" s="183"/>
      <c r="H472" s="183">
        <f>F472-G472</f>
        <v>0</v>
      </c>
      <c r="I472" s="183"/>
      <c r="J472" s="183">
        <f>F472-I472</f>
        <v>0</v>
      </c>
      <c r="K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2" s="183">
        <f>Z472+AA472+AB472</f>
        <v>0</v>
      </c>
      <c r="AD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2" s="183">
        <f>AD472+AE472+AF472</f>
        <v>0</v>
      </c>
      <c r="AH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2" s="183">
        <f>AH472+AI472+AJ472</f>
        <v>0</v>
      </c>
      <c r="AL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2" s="183">
        <f>AL472+AM472+AN472</f>
        <v>0</v>
      </c>
      <c r="AP472" s="183">
        <f>AC472+AG472+AK472+AO472</f>
        <v>0</v>
      </c>
    </row>
    <row r="473" spans="2:42">
      <c r="B473" s="181" t="s">
        <v>1211</v>
      </c>
      <c r="C473" s="182" t="s">
        <v>1212</v>
      </c>
      <c r="D4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3" s="183">
        <f>D473+E473</f>
        <v>0</v>
      </c>
      <c r="G473" s="183"/>
      <c r="H473" s="183">
        <f>F473-G473</f>
        <v>0</v>
      </c>
      <c r="I473" s="183"/>
      <c r="J473" s="183">
        <f>F473-I473</f>
        <v>0</v>
      </c>
      <c r="K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3" s="183">
        <f>Z473+AA473+AB473</f>
        <v>0</v>
      </c>
      <c r="AD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3" s="183">
        <f>AD473+AE473+AF473</f>
        <v>0</v>
      </c>
      <c r="AH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3" s="183">
        <f>AH473+AI473+AJ473</f>
        <v>0</v>
      </c>
      <c r="AL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3" s="183">
        <f>AL473+AM473+AN473</f>
        <v>0</v>
      </c>
      <c r="AP473" s="183">
        <f>AC473+AG473+AK473+AO473</f>
        <v>0</v>
      </c>
    </row>
    <row r="474" spans="2:42">
      <c r="B474" s="181" t="s">
        <v>1213</v>
      </c>
      <c r="C474" s="182" t="s">
        <v>1214</v>
      </c>
      <c r="D4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4" s="183">
        <f t="shared" ref="F474:F477" si="924">D474+E474</f>
        <v>0</v>
      </c>
      <c r="G474" s="183"/>
      <c r="H474" s="183">
        <f t="shared" ref="H474:H477" si="925">F474-G474</f>
        <v>0</v>
      </c>
      <c r="I474" s="183"/>
      <c r="J474" s="183">
        <f t="shared" ref="J474:J477" si="926">F474-I474</f>
        <v>0</v>
      </c>
      <c r="K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4" s="183">
        <f t="shared" ref="AC474:AC477" si="927">Z474+AA474+AB474</f>
        <v>0</v>
      </c>
      <c r="AD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4" s="183">
        <f t="shared" ref="AG474:AG477" si="928">AD474+AE474+AF474</f>
        <v>0</v>
      </c>
      <c r="AH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4" s="183">
        <f t="shared" ref="AK474:AK477" si="929">AH474+AI474+AJ474</f>
        <v>0</v>
      </c>
      <c r="AL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4" s="183">
        <f t="shared" ref="AO474:AO477" si="930">AL474+AM474+AN474</f>
        <v>0</v>
      </c>
      <c r="AP474" s="183">
        <f t="shared" ref="AP474:AP477" si="931">AC474+AG474+AK474+AO474</f>
        <v>0</v>
      </c>
    </row>
    <row r="475" spans="2:42">
      <c r="B475" s="181" t="s">
        <v>1215</v>
      </c>
      <c r="C475" s="182" t="s">
        <v>1216</v>
      </c>
      <c r="D4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5" s="183">
        <f t="shared" si="924"/>
        <v>0</v>
      </c>
      <c r="G475" s="183"/>
      <c r="H475" s="183">
        <f t="shared" si="925"/>
        <v>0</v>
      </c>
      <c r="I475" s="183"/>
      <c r="J475" s="183">
        <f t="shared" si="926"/>
        <v>0</v>
      </c>
      <c r="K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5" s="183">
        <f t="shared" si="927"/>
        <v>0</v>
      </c>
      <c r="AD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5" s="183">
        <f t="shared" si="928"/>
        <v>0</v>
      </c>
      <c r="AH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5" s="183">
        <f t="shared" si="929"/>
        <v>0</v>
      </c>
      <c r="AL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5" s="183">
        <f t="shared" si="930"/>
        <v>0</v>
      </c>
      <c r="AP475" s="183">
        <f t="shared" si="931"/>
        <v>0</v>
      </c>
    </row>
    <row r="476" spans="2:42">
      <c r="B476" s="181" t="s">
        <v>1217</v>
      </c>
      <c r="C476" s="182" t="s">
        <v>1218</v>
      </c>
      <c r="D4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6" s="183">
        <f t="shared" si="924"/>
        <v>0</v>
      </c>
      <c r="G476" s="183"/>
      <c r="H476" s="183">
        <f t="shared" si="925"/>
        <v>0</v>
      </c>
      <c r="I476" s="183"/>
      <c r="J476" s="183">
        <f t="shared" si="926"/>
        <v>0</v>
      </c>
      <c r="K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6" s="183">
        <f t="shared" si="927"/>
        <v>0</v>
      </c>
      <c r="AD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6" s="183">
        <f t="shared" si="928"/>
        <v>0</v>
      </c>
      <c r="AH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6" s="183">
        <f t="shared" si="929"/>
        <v>0</v>
      </c>
      <c r="AL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6" s="183">
        <f t="shared" si="930"/>
        <v>0</v>
      </c>
      <c r="AP476" s="183">
        <f t="shared" si="931"/>
        <v>0</v>
      </c>
    </row>
    <row r="477" spans="2:42">
      <c r="B477" s="181" t="s">
        <v>1219</v>
      </c>
      <c r="C477" s="182" t="s">
        <v>1220</v>
      </c>
      <c r="D4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7" s="183">
        <f t="shared" si="924"/>
        <v>0</v>
      </c>
      <c r="G477" s="183"/>
      <c r="H477" s="183">
        <f t="shared" si="925"/>
        <v>0</v>
      </c>
      <c r="I477" s="183"/>
      <c r="J477" s="183">
        <f t="shared" si="926"/>
        <v>0</v>
      </c>
      <c r="K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7" s="183">
        <f t="shared" si="927"/>
        <v>0</v>
      </c>
      <c r="AD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7" s="183">
        <f t="shared" si="928"/>
        <v>0</v>
      </c>
      <c r="AH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7" s="183">
        <f t="shared" si="929"/>
        <v>0</v>
      </c>
      <c r="AL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7" s="183">
        <f t="shared" si="930"/>
        <v>0</v>
      </c>
      <c r="AP477" s="183">
        <f t="shared" si="931"/>
        <v>0</v>
      </c>
    </row>
    <row r="478" spans="2:42">
      <c r="B478" s="181" t="s">
        <v>1221</v>
      </c>
      <c r="C478" s="182" t="s">
        <v>1222</v>
      </c>
      <c r="D4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8" s="183">
        <f t="shared" ref="F478:F481" si="932">D478+E478</f>
        <v>0</v>
      </c>
      <c r="G478" s="183"/>
      <c r="H478" s="183">
        <f t="shared" ref="H478:H481" si="933">F478-G478</f>
        <v>0</v>
      </c>
      <c r="I478" s="183"/>
      <c r="J478" s="183">
        <f t="shared" ref="J478:J481" si="934">F478-I478</f>
        <v>0</v>
      </c>
      <c r="K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8" s="183">
        <f t="shared" ref="AC478:AC481" si="935">Z478+AA478+AB478</f>
        <v>0</v>
      </c>
      <c r="AD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8" s="183">
        <f t="shared" ref="AG478:AG481" si="936">AD478+AE478+AF478</f>
        <v>0</v>
      </c>
      <c r="AH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8" s="183">
        <f t="shared" ref="AK478:AK481" si="937">AH478+AI478+AJ478</f>
        <v>0</v>
      </c>
      <c r="AL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8" s="183">
        <f t="shared" ref="AO478:AO481" si="938">AL478+AM478+AN478</f>
        <v>0</v>
      </c>
      <c r="AP478" s="183">
        <f t="shared" ref="AP478:AP481" si="939">AC478+AG478+AK478+AO478</f>
        <v>0</v>
      </c>
    </row>
    <row r="479" spans="2:42">
      <c r="B479" s="181" t="s">
        <v>1223</v>
      </c>
      <c r="C479" s="182" t="s">
        <v>1224</v>
      </c>
      <c r="D4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9" s="183">
        <f t="shared" si="932"/>
        <v>0</v>
      </c>
      <c r="G479" s="183"/>
      <c r="H479" s="183">
        <f t="shared" si="933"/>
        <v>0</v>
      </c>
      <c r="I479" s="183"/>
      <c r="J479" s="183">
        <f t="shared" si="934"/>
        <v>0</v>
      </c>
      <c r="K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9" s="183">
        <f t="shared" si="935"/>
        <v>0</v>
      </c>
      <c r="AD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9" s="183">
        <f t="shared" si="936"/>
        <v>0</v>
      </c>
      <c r="AH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9" s="183">
        <f t="shared" si="937"/>
        <v>0</v>
      </c>
      <c r="AL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9" s="183">
        <f t="shared" si="938"/>
        <v>0</v>
      </c>
      <c r="AP479" s="183">
        <f t="shared" si="939"/>
        <v>0</v>
      </c>
    </row>
    <row r="480" spans="2:42">
      <c r="B480" s="181" t="s">
        <v>1225</v>
      </c>
      <c r="C480" s="182" t="s">
        <v>1226</v>
      </c>
      <c r="D4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0" s="183">
        <f t="shared" si="932"/>
        <v>0</v>
      </c>
      <c r="G480" s="183"/>
      <c r="H480" s="183">
        <f t="shared" si="933"/>
        <v>0</v>
      </c>
      <c r="I480" s="183"/>
      <c r="J480" s="183">
        <f t="shared" si="934"/>
        <v>0</v>
      </c>
      <c r="K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0" s="183">
        <f t="shared" si="935"/>
        <v>0</v>
      </c>
      <c r="AD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0" s="183">
        <f t="shared" si="936"/>
        <v>0</v>
      </c>
      <c r="AH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0" s="183">
        <f t="shared" si="937"/>
        <v>0</v>
      </c>
      <c r="AL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0" s="183">
        <f t="shared" si="938"/>
        <v>0</v>
      </c>
      <c r="AP480" s="183">
        <f t="shared" si="939"/>
        <v>0</v>
      </c>
    </row>
    <row r="481" spans="2:42">
      <c r="B481" s="181" t="s">
        <v>1227</v>
      </c>
      <c r="C481" s="182" t="s">
        <v>1228</v>
      </c>
      <c r="D4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1" s="183">
        <f t="shared" si="932"/>
        <v>0</v>
      </c>
      <c r="G481" s="183"/>
      <c r="H481" s="183">
        <f t="shared" si="933"/>
        <v>0</v>
      </c>
      <c r="I481" s="183"/>
      <c r="J481" s="183">
        <f t="shared" si="934"/>
        <v>0</v>
      </c>
      <c r="K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1" s="183">
        <f t="shared" si="935"/>
        <v>0</v>
      </c>
      <c r="AD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1" s="183">
        <f t="shared" si="936"/>
        <v>0</v>
      </c>
      <c r="AH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1" s="183">
        <f t="shared" si="937"/>
        <v>0</v>
      </c>
      <c r="AL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1" s="183">
        <f t="shared" si="938"/>
        <v>0</v>
      </c>
      <c r="AP481" s="183">
        <f t="shared" si="939"/>
        <v>0</v>
      </c>
    </row>
    <row r="482" spans="2:42">
      <c r="B482" s="181" t="s">
        <v>1229</v>
      </c>
      <c r="C482" s="182" t="s">
        <v>1230</v>
      </c>
      <c r="D4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2" s="183">
        <f>D482+E482</f>
        <v>0</v>
      </c>
      <c r="G482" s="183"/>
      <c r="H482" s="183">
        <f>F482-G482</f>
        <v>0</v>
      </c>
      <c r="I482" s="183"/>
      <c r="J482" s="183">
        <f>F482-I482</f>
        <v>0</v>
      </c>
      <c r="K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2" s="183">
        <f>Z482+AA482+AB482</f>
        <v>0</v>
      </c>
      <c r="AD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2" s="183">
        <f>AD482+AE482+AF482</f>
        <v>0</v>
      </c>
      <c r="AH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2" s="183">
        <f>AH482+AI482+AJ482</f>
        <v>0</v>
      </c>
      <c r="AL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2" s="183">
        <f>AL482+AM482+AN482</f>
        <v>0</v>
      </c>
      <c r="AP482" s="183">
        <f>AC482+AG482+AK482+AO482</f>
        <v>0</v>
      </c>
    </row>
    <row r="483" spans="2:42">
      <c r="B483" s="181" t="s">
        <v>1231</v>
      </c>
      <c r="C483" s="182" t="s">
        <v>1232</v>
      </c>
      <c r="D4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3" s="183">
        <f t="shared" ref="F483" si="940">D483+E483</f>
        <v>0</v>
      </c>
      <c r="G483" s="183"/>
      <c r="H483" s="183">
        <f t="shared" ref="H483" si="941">F483-G483</f>
        <v>0</v>
      </c>
      <c r="I483" s="183"/>
      <c r="J483" s="183">
        <f t="shared" ref="J483" si="942">F483-I483</f>
        <v>0</v>
      </c>
      <c r="K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3" s="183">
        <f t="shared" ref="AC483" si="943">Z483+AA483+AB483</f>
        <v>0</v>
      </c>
      <c r="AD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3" s="183">
        <f t="shared" ref="AG483" si="944">AD483+AE483+AF483</f>
        <v>0</v>
      </c>
      <c r="AH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3" s="183">
        <f t="shared" ref="AK483" si="945">AH483+AI483+AJ483</f>
        <v>0</v>
      </c>
      <c r="AL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3" s="183">
        <f t="shared" ref="AO483" si="946">AL483+AM483+AN483</f>
        <v>0</v>
      </c>
      <c r="AP483" s="183">
        <f t="shared" ref="AP483" si="947">AC483+AG483+AK483+AO483</f>
        <v>0</v>
      </c>
    </row>
    <row r="484" spans="2:42">
      <c r="B484" s="181" t="s">
        <v>1233</v>
      </c>
      <c r="C484" s="182" t="s">
        <v>1234</v>
      </c>
      <c r="D4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4" s="183">
        <f t="shared" ref="F484" si="948">D484+E484</f>
        <v>0</v>
      </c>
      <c r="G484" s="183"/>
      <c r="H484" s="183">
        <f t="shared" ref="H484" si="949">F484-G484</f>
        <v>0</v>
      </c>
      <c r="I484" s="183"/>
      <c r="J484" s="183">
        <f t="shared" ref="J484" si="950">F484-I484</f>
        <v>0</v>
      </c>
      <c r="K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4" s="183">
        <f t="shared" ref="AC484" si="951">Z484+AA484+AB484</f>
        <v>0</v>
      </c>
      <c r="AD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4" s="183">
        <f t="shared" ref="AG484" si="952">AD484+AE484+AF484</f>
        <v>0</v>
      </c>
      <c r="AH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4" s="183">
        <f t="shared" ref="AK484" si="953">AH484+AI484+AJ484</f>
        <v>0</v>
      </c>
      <c r="AL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4" s="183">
        <f t="shared" ref="AO484" si="954">AL484+AM484+AN484</f>
        <v>0</v>
      </c>
      <c r="AP484" s="183">
        <f t="shared" ref="AP484" si="955">AC484+AG484+AK484+AO484</f>
        <v>0</v>
      </c>
    </row>
    <row r="485" spans="2:42">
      <c r="B485" s="190" t="s">
        <v>377</v>
      </c>
      <c r="C485" s="191" t="s">
        <v>244</v>
      </c>
      <c r="D485" s="192">
        <f>SUM(D486:D488)</f>
        <v>0</v>
      </c>
      <c r="E485" s="192">
        <f>SUM(E486:E488)</f>
        <v>0</v>
      </c>
      <c r="F485" s="192">
        <f t="shared" si="792"/>
        <v>0</v>
      </c>
      <c r="G485" s="192">
        <f>SUM(G486:G488)</f>
        <v>0</v>
      </c>
      <c r="H485" s="192">
        <f t="shared" si="595"/>
        <v>0</v>
      </c>
      <c r="I485" s="192">
        <f>SUM(I486:I488)</f>
        <v>0</v>
      </c>
      <c r="J485" s="192">
        <f t="shared" si="596"/>
        <v>0</v>
      </c>
      <c r="K485" s="192">
        <f t="shared" ref="K485:AB485" si="956">SUM(K486:K488)</f>
        <v>0</v>
      </c>
      <c r="L485" s="192">
        <f t="shared" si="956"/>
        <v>0</v>
      </c>
      <c r="M485" s="192">
        <f t="shared" si="956"/>
        <v>0</v>
      </c>
      <c r="N485" s="192">
        <f t="shared" si="956"/>
        <v>0</v>
      </c>
      <c r="O485" s="192">
        <f t="shared" si="956"/>
        <v>0</v>
      </c>
      <c r="P485" s="192">
        <f t="shared" ref="P485:Q485" si="957">SUM(P486:P488)</f>
        <v>0</v>
      </c>
      <c r="Q485" s="192">
        <f t="shared" si="957"/>
        <v>0</v>
      </c>
      <c r="R485" s="192">
        <f t="shared" si="956"/>
        <v>0</v>
      </c>
      <c r="S485" s="192">
        <f t="shared" si="956"/>
        <v>0</v>
      </c>
      <c r="T485" s="192">
        <f t="shared" ref="T485" si="958">SUM(T486:T488)</f>
        <v>0</v>
      </c>
      <c r="U485" s="192">
        <f t="shared" si="956"/>
        <v>0</v>
      </c>
      <c r="V485" s="192">
        <f t="shared" si="956"/>
        <v>0</v>
      </c>
      <c r="W485" s="192">
        <f t="shared" ref="W485" si="959">SUM(W486:W488)</f>
        <v>0</v>
      </c>
      <c r="X485" s="192">
        <f t="shared" si="956"/>
        <v>0</v>
      </c>
      <c r="Y485" s="192">
        <f t="shared" si="956"/>
        <v>0</v>
      </c>
      <c r="Z485" s="192">
        <f t="shared" si="956"/>
        <v>0</v>
      </c>
      <c r="AA485" s="192">
        <f t="shared" si="956"/>
        <v>0</v>
      </c>
      <c r="AB485" s="192">
        <f t="shared" si="956"/>
        <v>0</v>
      </c>
      <c r="AC485" s="192">
        <f t="shared" si="599"/>
        <v>0</v>
      </c>
      <c r="AD485" s="192">
        <f>SUM(AD486:AD488)</f>
        <v>0</v>
      </c>
      <c r="AE485" s="192">
        <f>SUM(AE486:AE488)</f>
        <v>0</v>
      </c>
      <c r="AF485" s="192">
        <f>SUM(AF486:AF488)</f>
        <v>0</v>
      </c>
      <c r="AG485" s="192">
        <f t="shared" si="600"/>
        <v>0</v>
      </c>
      <c r="AH485" s="192">
        <f>SUM(AH486:AH488)</f>
        <v>0</v>
      </c>
      <c r="AI485" s="192">
        <f>SUM(AI486:AI488)</f>
        <v>0</v>
      </c>
      <c r="AJ485" s="192">
        <f>SUM(AJ486:AJ488)</f>
        <v>0</v>
      </c>
      <c r="AK485" s="192">
        <f t="shared" si="601"/>
        <v>0</v>
      </c>
      <c r="AL485" s="192">
        <f>SUM(AL486:AL488)</f>
        <v>0</v>
      </c>
      <c r="AM485" s="192">
        <f>SUM(AM486:AM488)</f>
        <v>0</v>
      </c>
      <c r="AN485" s="192">
        <f>SUM(AN486:AN488)</f>
        <v>0</v>
      </c>
      <c r="AO485" s="192">
        <f t="shared" si="602"/>
        <v>0</v>
      </c>
      <c r="AP485" s="192">
        <f t="shared" si="603"/>
        <v>0</v>
      </c>
    </row>
    <row r="486" spans="2:42">
      <c r="B486" s="181" t="s">
        <v>378</v>
      </c>
      <c r="C486" s="182" t="s">
        <v>245</v>
      </c>
      <c r="D4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6" s="183">
        <f t="shared" si="792"/>
        <v>0</v>
      </c>
      <c r="G486" s="183"/>
      <c r="H486" s="183">
        <f t="shared" si="595"/>
        <v>0</v>
      </c>
      <c r="I486" s="183"/>
      <c r="J486" s="183">
        <f t="shared" si="596"/>
        <v>0</v>
      </c>
      <c r="K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6" s="183">
        <f t="shared" si="599"/>
        <v>0</v>
      </c>
      <c r="AD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6" s="183">
        <f t="shared" si="600"/>
        <v>0</v>
      </c>
      <c r="AH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6" s="183">
        <f t="shared" si="601"/>
        <v>0</v>
      </c>
      <c r="AL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6" s="183">
        <f t="shared" si="602"/>
        <v>0</v>
      </c>
      <c r="AP486" s="183">
        <f t="shared" si="603"/>
        <v>0</v>
      </c>
    </row>
    <row r="487" spans="2:42">
      <c r="B487" s="181" t="s">
        <v>1235</v>
      </c>
      <c r="C487" s="182" t="s">
        <v>1236</v>
      </c>
      <c r="D4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7" s="183">
        <f t="shared" ref="F487" si="960">D487+E487</f>
        <v>0</v>
      </c>
      <c r="G487" s="183"/>
      <c r="H487" s="183">
        <f t="shared" ref="H487" si="961">F487-G487</f>
        <v>0</v>
      </c>
      <c r="I487" s="183"/>
      <c r="J487" s="183">
        <f t="shared" ref="J487" si="962">F487-I487</f>
        <v>0</v>
      </c>
      <c r="K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7" s="183">
        <f t="shared" ref="AC487" si="963">Z487+AA487+AB487</f>
        <v>0</v>
      </c>
      <c r="AD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7" s="183">
        <f t="shared" ref="AG487" si="964">AD487+AE487+AF487</f>
        <v>0</v>
      </c>
      <c r="AH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7" s="183">
        <f t="shared" ref="AK487" si="965">AH487+AI487+AJ487</f>
        <v>0</v>
      </c>
      <c r="AL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7" s="183">
        <f t="shared" ref="AO487" si="966">AL487+AM487+AN487</f>
        <v>0</v>
      </c>
      <c r="AP487" s="183">
        <f t="shared" ref="AP487" si="967">AC487+AG487+AK487+AO487</f>
        <v>0</v>
      </c>
    </row>
    <row r="488" spans="2:42">
      <c r="B488" s="181" t="s">
        <v>1237</v>
      </c>
      <c r="C488" s="182" t="s">
        <v>1238</v>
      </c>
      <c r="D4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8" s="183">
        <f t="shared" si="792"/>
        <v>0</v>
      </c>
      <c r="G488" s="183"/>
      <c r="H488" s="183">
        <f t="shared" si="595"/>
        <v>0</v>
      </c>
      <c r="I488" s="183"/>
      <c r="J488" s="183">
        <f t="shared" si="596"/>
        <v>0</v>
      </c>
      <c r="K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8" s="183">
        <f t="shared" si="599"/>
        <v>0</v>
      </c>
      <c r="AD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8" s="183">
        <f t="shared" si="600"/>
        <v>0</v>
      </c>
      <c r="AH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8" s="183">
        <f t="shared" si="601"/>
        <v>0</v>
      </c>
      <c r="AL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8" s="183">
        <f t="shared" si="602"/>
        <v>0</v>
      </c>
      <c r="AP488" s="183">
        <f t="shared" si="603"/>
        <v>0</v>
      </c>
    </row>
    <row r="489" spans="2:42">
      <c r="B489" s="190" t="s">
        <v>379</v>
      </c>
      <c r="C489" s="191" t="s">
        <v>246</v>
      </c>
      <c r="D489" s="192">
        <f>SUM(D490:D498)</f>
        <v>0</v>
      </c>
      <c r="E489" s="192">
        <f>SUM(E490:E498)</f>
        <v>0</v>
      </c>
      <c r="F489" s="192">
        <f t="shared" si="792"/>
        <v>0</v>
      </c>
      <c r="G489" s="192">
        <f>SUM(G490:G498)</f>
        <v>0</v>
      </c>
      <c r="H489" s="192">
        <f t="shared" si="595"/>
        <v>0</v>
      </c>
      <c r="I489" s="192">
        <f>SUM(I490:I498)</f>
        <v>0</v>
      </c>
      <c r="J489" s="192">
        <f t="shared" si="596"/>
        <v>0</v>
      </c>
      <c r="K489" s="192">
        <f t="shared" ref="K489:AB489" si="968">SUM(K490:K498)</f>
        <v>0</v>
      </c>
      <c r="L489" s="192">
        <f t="shared" si="968"/>
        <v>0</v>
      </c>
      <c r="M489" s="192">
        <f t="shared" si="968"/>
        <v>0</v>
      </c>
      <c r="N489" s="192">
        <f t="shared" si="968"/>
        <v>0</v>
      </c>
      <c r="O489" s="192">
        <f t="shared" si="968"/>
        <v>0</v>
      </c>
      <c r="P489" s="192">
        <f t="shared" ref="P489:Q489" si="969">SUM(P490:P498)</f>
        <v>0</v>
      </c>
      <c r="Q489" s="192">
        <f t="shared" si="969"/>
        <v>0</v>
      </c>
      <c r="R489" s="192">
        <f t="shared" si="968"/>
        <v>0</v>
      </c>
      <c r="S489" s="192">
        <f t="shared" si="968"/>
        <v>0</v>
      </c>
      <c r="T489" s="192">
        <f t="shared" ref="T489" si="970">SUM(T490:T498)</f>
        <v>0</v>
      </c>
      <c r="U489" s="192">
        <f t="shared" si="968"/>
        <v>0</v>
      </c>
      <c r="V489" s="192">
        <f t="shared" si="968"/>
        <v>0</v>
      </c>
      <c r="W489" s="192">
        <f t="shared" ref="W489" si="971">SUM(W490:W498)</f>
        <v>0</v>
      </c>
      <c r="X489" s="192">
        <f t="shared" si="968"/>
        <v>0</v>
      </c>
      <c r="Y489" s="192">
        <f t="shared" si="968"/>
        <v>0</v>
      </c>
      <c r="Z489" s="192">
        <f t="shared" si="968"/>
        <v>0</v>
      </c>
      <c r="AA489" s="192">
        <f t="shared" si="968"/>
        <v>0</v>
      </c>
      <c r="AB489" s="192">
        <f t="shared" si="968"/>
        <v>0</v>
      </c>
      <c r="AC489" s="192">
        <f t="shared" si="599"/>
        <v>0</v>
      </c>
      <c r="AD489" s="192">
        <f>SUM(AD490:AD498)</f>
        <v>0</v>
      </c>
      <c r="AE489" s="192">
        <f>SUM(AE490:AE498)</f>
        <v>0</v>
      </c>
      <c r="AF489" s="192">
        <f>SUM(AF490:AF498)</f>
        <v>0</v>
      </c>
      <c r="AG489" s="192">
        <f t="shared" si="600"/>
        <v>0</v>
      </c>
      <c r="AH489" s="192">
        <f>SUM(AH490:AH498)</f>
        <v>0</v>
      </c>
      <c r="AI489" s="192">
        <f>SUM(AI490:AI498)</f>
        <v>0</v>
      </c>
      <c r="AJ489" s="192">
        <f>SUM(AJ490:AJ498)</f>
        <v>0</v>
      </c>
      <c r="AK489" s="192">
        <f t="shared" si="601"/>
        <v>0</v>
      </c>
      <c r="AL489" s="192">
        <f>SUM(AL490:AL498)</f>
        <v>0</v>
      </c>
      <c r="AM489" s="192">
        <f>SUM(AM490:AM498)</f>
        <v>0</v>
      </c>
      <c r="AN489" s="192">
        <f>SUM(AN490:AN498)</f>
        <v>0</v>
      </c>
      <c r="AO489" s="192">
        <f t="shared" si="602"/>
        <v>0</v>
      </c>
      <c r="AP489" s="192">
        <f t="shared" si="603"/>
        <v>0</v>
      </c>
    </row>
    <row r="490" spans="2:42">
      <c r="B490" s="181" t="s">
        <v>380</v>
      </c>
      <c r="C490" s="182" t="s">
        <v>241</v>
      </c>
      <c r="D4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0" s="183">
        <f t="shared" ref="F490:F494" si="972">D490+E490</f>
        <v>0</v>
      </c>
      <c r="G490" s="183"/>
      <c r="H490" s="183">
        <f t="shared" ref="H490:H494" si="973">F490-G490</f>
        <v>0</v>
      </c>
      <c r="I490" s="183"/>
      <c r="J490" s="183">
        <f t="shared" ref="J490:J494" si="974">F490-I490</f>
        <v>0</v>
      </c>
      <c r="K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0" s="183">
        <f t="shared" ref="AC490:AC494" si="975">Z490+AA490+AB490</f>
        <v>0</v>
      </c>
      <c r="AD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0" s="183">
        <f t="shared" ref="AG490:AG494" si="976">AD490+AE490+AF490</f>
        <v>0</v>
      </c>
      <c r="AH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0" s="183">
        <f t="shared" ref="AK490:AK494" si="977">AH490+AI490+AJ490</f>
        <v>0</v>
      </c>
      <c r="AL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0" s="183">
        <f t="shared" ref="AO490:AO494" si="978">AL490+AM490+AN490</f>
        <v>0</v>
      </c>
      <c r="AP490" s="183">
        <f t="shared" ref="AP490:AP494" si="979">AC490+AG490+AK490+AO490</f>
        <v>0</v>
      </c>
    </row>
    <row r="491" spans="2:42">
      <c r="B491" s="181" t="s">
        <v>1239</v>
      </c>
      <c r="C491" s="182" t="s">
        <v>1194</v>
      </c>
      <c r="D4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1" s="183">
        <f t="shared" ref="F491" si="980">D491+E491</f>
        <v>0</v>
      </c>
      <c r="G491" s="183"/>
      <c r="H491" s="183">
        <f t="shared" ref="H491" si="981">F491-G491</f>
        <v>0</v>
      </c>
      <c r="I491" s="183"/>
      <c r="J491" s="183">
        <f t="shared" ref="J491" si="982">F491-I491</f>
        <v>0</v>
      </c>
      <c r="K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1" s="183">
        <f t="shared" ref="AC491" si="983">Z491+AA491+AB491</f>
        <v>0</v>
      </c>
      <c r="AD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1" s="183">
        <f t="shared" ref="AG491" si="984">AD491+AE491+AF491</f>
        <v>0</v>
      </c>
      <c r="AH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1" s="183">
        <f t="shared" ref="AK491" si="985">AH491+AI491+AJ491</f>
        <v>0</v>
      </c>
      <c r="AL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1" s="183">
        <f t="shared" ref="AO491" si="986">AL491+AM491+AN491</f>
        <v>0</v>
      </c>
      <c r="AP491" s="183">
        <f t="shared" ref="AP491" si="987">AC491+AG491+AK491+AO491</f>
        <v>0</v>
      </c>
    </row>
    <row r="492" spans="2:42">
      <c r="B492" s="181" t="s">
        <v>1240</v>
      </c>
      <c r="C492" s="182" t="s">
        <v>1196</v>
      </c>
      <c r="D4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2" s="183">
        <f t="shared" si="972"/>
        <v>0</v>
      </c>
      <c r="G492" s="183"/>
      <c r="H492" s="183">
        <f t="shared" si="973"/>
        <v>0</v>
      </c>
      <c r="I492" s="183"/>
      <c r="J492" s="183">
        <f t="shared" si="974"/>
        <v>0</v>
      </c>
      <c r="K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2" s="183">
        <f t="shared" si="975"/>
        <v>0</v>
      </c>
      <c r="AD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2" s="183">
        <f t="shared" si="976"/>
        <v>0</v>
      </c>
      <c r="AH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2" s="183">
        <f t="shared" si="977"/>
        <v>0</v>
      </c>
      <c r="AL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2" s="183">
        <f t="shared" si="978"/>
        <v>0</v>
      </c>
      <c r="AP492" s="183">
        <f t="shared" si="979"/>
        <v>0</v>
      </c>
    </row>
    <row r="493" spans="2:42">
      <c r="B493" s="181" t="s">
        <v>1241</v>
      </c>
      <c r="C493" s="182" t="s">
        <v>1200</v>
      </c>
      <c r="D4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3" s="183">
        <f t="shared" si="972"/>
        <v>0</v>
      </c>
      <c r="G493" s="183"/>
      <c r="H493" s="183">
        <f t="shared" si="973"/>
        <v>0</v>
      </c>
      <c r="I493" s="183"/>
      <c r="J493" s="183">
        <f t="shared" si="974"/>
        <v>0</v>
      </c>
      <c r="K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3" s="183">
        <f t="shared" si="975"/>
        <v>0</v>
      </c>
      <c r="AD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3" s="183">
        <f t="shared" si="976"/>
        <v>0</v>
      </c>
      <c r="AH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3" s="183">
        <f t="shared" si="977"/>
        <v>0</v>
      </c>
      <c r="AL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3" s="183">
        <f t="shared" si="978"/>
        <v>0</v>
      </c>
      <c r="AP493" s="183">
        <f t="shared" si="979"/>
        <v>0</v>
      </c>
    </row>
    <row r="494" spans="2:42">
      <c r="B494" s="181" t="s">
        <v>1242</v>
      </c>
      <c r="C494" s="182" t="s">
        <v>1243</v>
      </c>
      <c r="D4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4" s="183">
        <f t="shared" si="972"/>
        <v>0</v>
      </c>
      <c r="G494" s="183"/>
      <c r="H494" s="183">
        <f t="shared" si="973"/>
        <v>0</v>
      </c>
      <c r="I494" s="183"/>
      <c r="J494" s="183">
        <f t="shared" si="974"/>
        <v>0</v>
      </c>
      <c r="K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4" s="183">
        <f t="shared" si="975"/>
        <v>0</v>
      </c>
      <c r="AD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4" s="183">
        <f t="shared" si="976"/>
        <v>0</v>
      </c>
      <c r="AH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4" s="183">
        <f t="shared" si="977"/>
        <v>0</v>
      </c>
      <c r="AL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4" s="183">
        <f t="shared" si="978"/>
        <v>0</v>
      </c>
      <c r="AP494" s="183">
        <f t="shared" si="979"/>
        <v>0</v>
      </c>
    </row>
    <row r="495" spans="2:42">
      <c r="B495" s="181" t="s">
        <v>1244</v>
      </c>
      <c r="C495" s="182" t="s">
        <v>1204</v>
      </c>
      <c r="D4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5" s="183">
        <f t="shared" si="792"/>
        <v>0</v>
      </c>
      <c r="G495" s="183"/>
      <c r="H495" s="183">
        <f t="shared" si="595"/>
        <v>0</v>
      </c>
      <c r="I495" s="183"/>
      <c r="J495" s="183">
        <f t="shared" si="596"/>
        <v>0</v>
      </c>
      <c r="K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5" s="183">
        <f t="shared" si="599"/>
        <v>0</v>
      </c>
      <c r="AD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5" s="183">
        <f t="shared" si="600"/>
        <v>0</v>
      </c>
      <c r="AH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5" s="183">
        <f t="shared" si="601"/>
        <v>0</v>
      </c>
      <c r="AL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5" s="183">
        <f t="shared" si="602"/>
        <v>0</v>
      </c>
      <c r="AP495" s="183">
        <f t="shared" si="603"/>
        <v>0</v>
      </c>
    </row>
    <row r="496" spans="2:42">
      <c r="B496" s="181" t="s">
        <v>1245</v>
      </c>
      <c r="C496" s="182" t="s">
        <v>1246</v>
      </c>
      <c r="D4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6" s="183">
        <f t="shared" ref="F496" si="988">D496+E496</f>
        <v>0</v>
      </c>
      <c r="G496" s="183"/>
      <c r="H496" s="183">
        <f t="shared" ref="H496" si="989">F496-G496</f>
        <v>0</v>
      </c>
      <c r="I496" s="183"/>
      <c r="J496" s="183">
        <f t="shared" ref="J496" si="990">F496-I496</f>
        <v>0</v>
      </c>
      <c r="K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6" s="183">
        <f t="shared" ref="AC496" si="991">Z496+AA496+AB496</f>
        <v>0</v>
      </c>
      <c r="AD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6" s="183">
        <f t="shared" ref="AG496" si="992">AD496+AE496+AF496</f>
        <v>0</v>
      </c>
      <c r="AH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6" s="183">
        <f t="shared" ref="AK496" si="993">AH496+AI496+AJ496</f>
        <v>0</v>
      </c>
      <c r="AL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6" s="183">
        <f t="shared" ref="AO496" si="994">AL496+AM496+AN496</f>
        <v>0</v>
      </c>
      <c r="AP496" s="183">
        <f t="shared" ref="AP496" si="995">AC496+AG496+AK496+AO496</f>
        <v>0</v>
      </c>
    </row>
    <row r="497" spans="2:42">
      <c r="B497" s="181" t="s">
        <v>1247</v>
      </c>
      <c r="C497" s="182" t="s">
        <v>1206</v>
      </c>
      <c r="D4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7" s="183">
        <f t="shared" ref="F497" si="996">D497+E497</f>
        <v>0</v>
      </c>
      <c r="G497" s="183"/>
      <c r="H497" s="183">
        <f t="shared" ref="H497" si="997">F497-G497</f>
        <v>0</v>
      </c>
      <c r="I497" s="183"/>
      <c r="J497" s="183">
        <f t="shared" ref="J497" si="998">F497-I497</f>
        <v>0</v>
      </c>
      <c r="K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7" s="183">
        <f t="shared" ref="AC497" si="999">Z497+AA497+AB497</f>
        <v>0</v>
      </c>
      <c r="AD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7" s="183">
        <f t="shared" ref="AG497" si="1000">AD497+AE497+AF497</f>
        <v>0</v>
      </c>
      <c r="AH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7" s="183">
        <f t="shared" ref="AK497" si="1001">AH497+AI497+AJ497</f>
        <v>0</v>
      </c>
      <c r="AL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7" s="183">
        <f t="shared" ref="AO497" si="1002">AL497+AM497+AN497</f>
        <v>0</v>
      </c>
      <c r="AP497" s="183">
        <f t="shared" ref="AP497" si="1003">AC497+AG497+AK497+AO497</f>
        <v>0</v>
      </c>
    </row>
    <row r="498" spans="2:42">
      <c r="B498" s="181" t="s">
        <v>1248</v>
      </c>
      <c r="C498" s="182" t="s">
        <v>1249</v>
      </c>
      <c r="D4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8" s="183">
        <f t="shared" si="792"/>
        <v>0</v>
      </c>
      <c r="G498" s="183"/>
      <c r="H498" s="183">
        <f t="shared" si="595"/>
        <v>0</v>
      </c>
      <c r="I498" s="183"/>
      <c r="J498" s="183">
        <f t="shared" si="596"/>
        <v>0</v>
      </c>
      <c r="K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8" s="183">
        <f t="shared" si="599"/>
        <v>0</v>
      </c>
      <c r="AD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8" s="183">
        <f t="shared" si="600"/>
        <v>0</v>
      </c>
      <c r="AH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8" s="183">
        <f t="shared" si="601"/>
        <v>0</v>
      </c>
      <c r="AL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8" s="183">
        <f t="shared" si="602"/>
        <v>0</v>
      </c>
      <c r="AP498" s="183">
        <f t="shared" si="603"/>
        <v>0</v>
      </c>
    </row>
    <row r="499" spans="2:42">
      <c r="B499" s="178" t="s">
        <v>384</v>
      </c>
      <c r="C499" s="179" t="s">
        <v>249</v>
      </c>
      <c r="D499" s="180">
        <f>D500+D509</f>
        <v>0</v>
      </c>
      <c r="E499" s="180">
        <f>E500+E509</f>
        <v>0</v>
      </c>
      <c r="F499" s="180">
        <f t="shared" ref="F499:F566" si="1004">D499+E499</f>
        <v>0</v>
      </c>
      <c r="G499" s="180">
        <f t="shared" ref="G499:I499" si="1005">G500+G509</f>
        <v>0</v>
      </c>
      <c r="H499" s="180">
        <f t="shared" ref="H499:H566" si="1006">F499-G499</f>
        <v>0</v>
      </c>
      <c r="I499" s="180">
        <f t="shared" si="1005"/>
        <v>0</v>
      </c>
      <c r="J499" s="180">
        <f t="shared" ref="J499:J566" si="1007">F499-I499</f>
        <v>0</v>
      </c>
      <c r="K499" s="180">
        <f t="shared" ref="K499:AN499" si="1008">K500+K509</f>
        <v>0</v>
      </c>
      <c r="L499" s="180">
        <f t="shared" si="1008"/>
        <v>0</v>
      </c>
      <c r="M499" s="180">
        <f t="shared" si="1008"/>
        <v>0</v>
      </c>
      <c r="N499" s="180">
        <f t="shared" si="1008"/>
        <v>0</v>
      </c>
      <c r="O499" s="180">
        <f t="shared" si="1008"/>
        <v>0</v>
      </c>
      <c r="P499" s="180">
        <f t="shared" ref="P499:Q499" si="1009">P500+P509</f>
        <v>0</v>
      </c>
      <c r="Q499" s="180">
        <f t="shared" si="1009"/>
        <v>0</v>
      </c>
      <c r="R499" s="180">
        <f t="shared" si="1008"/>
        <v>0</v>
      </c>
      <c r="S499" s="180">
        <f t="shared" si="1008"/>
        <v>0</v>
      </c>
      <c r="T499" s="180">
        <f t="shared" ref="T499" si="1010">T500+T509</f>
        <v>0</v>
      </c>
      <c r="U499" s="180">
        <f t="shared" si="1008"/>
        <v>0</v>
      </c>
      <c r="V499" s="180">
        <f t="shared" si="1008"/>
        <v>0</v>
      </c>
      <c r="W499" s="180">
        <f t="shared" ref="W499" si="1011">W500+W509</f>
        <v>0</v>
      </c>
      <c r="X499" s="180">
        <f t="shared" si="1008"/>
        <v>0</v>
      </c>
      <c r="Y499" s="180">
        <f t="shared" si="1008"/>
        <v>0</v>
      </c>
      <c r="Z499" s="180">
        <f t="shared" si="1008"/>
        <v>0</v>
      </c>
      <c r="AA499" s="180">
        <f t="shared" si="1008"/>
        <v>0</v>
      </c>
      <c r="AB499" s="180">
        <f t="shared" si="1008"/>
        <v>0</v>
      </c>
      <c r="AC499" s="180">
        <f t="shared" ref="AC499:AC566" si="1012">Z499+AA499+AB499</f>
        <v>0</v>
      </c>
      <c r="AD499" s="180">
        <f t="shared" si="1008"/>
        <v>0</v>
      </c>
      <c r="AE499" s="180">
        <f t="shared" si="1008"/>
        <v>0</v>
      </c>
      <c r="AF499" s="180">
        <f t="shared" si="1008"/>
        <v>0</v>
      </c>
      <c r="AG499" s="180">
        <f t="shared" ref="AG499:AG566" si="1013">AD499+AE499+AF499</f>
        <v>0</v>
      </c>
      <c r="AH499" s="180">
        <f t="shared" si="1008"/>
        <v>0</v>
      </c>
      <c r="AI499" s="180">
        <f t="shared" si="1008"/>
        <v>0</v>
      </c>
      <c r="AJ499" s="180">
        <f t="shared" si="1008"/>
        <v>0</v>
      </c>
      <c r="AK499" s="180">
        <f t="shared" ref="AK499:AK566" si="1014">AH499+AI499+AJ499</f>
        <v>0</v>
      </c>
      <c r="AL499" s="180">
        <f t="shared" si="1008"/>
        <v>0</v>
      </c>
      <c r="AM499" s="180">
        <f t="shared" si="1008"/>
        <v>0</v>
      </c>
      <c r="AN499" s="180">
        <f t="shared" si="1008"/>
        <v>0</v>
      </c>
      <c r="AO499" s="180">
        <f t="shared" ref="AO499:AO566" si="1015">AL499+AM499+AN499</f>
        <v>0</v>
      </c>
      <c r="AP499" s="180">
        <f t="shared" ref="AP499:AP566" si="1016">AC499+AG499+AK499+AO499</f>
        <v>0</v>
      </c>
    </row>
    <row r="500" spans="2:42">
      <c r="B500" s="190" t="s">
        <v>385</v>
      </c>
      <c r="C500" s="191" t="s">
        <v>250</v>
      </c>
      <c r="D500" s="192">
        <f>SUM(D501:D508)</f>
        <v>0</v>
      </c>
      <c r="E500" s="192">
        <f>SUM(E501:E508)</f>
        <v>0</v>
      </c>
      <c r="F500" s="192">
        <f t="shared" si="1004"/>
        <v>0</v>
      </c>
      <c r="G500" s="192">
        <f t="shared" ref="G500:I500" si="1017">SUM(G501:G508)</f>
        <v>0</v>
      </c>
      <c r="H500" s="192">
        <f t="shared" si="1006"/>
        <v>0</v>
      </c>
      <c r="I500" s="192">
        <f t="shared" si="1017"/>
        <v>0</v>
      </c>
      <c r="J500" s="192">
        <f t="shared" si="1007"/>
        <v>0</v>
      </c>
      <c r="K500" s="192">
        <f t="shared" ref="K500:AN500" si="1018">SUM(K501:K508)</f>
        <v>0</v>
      </c>
      <c r="L500" s="192">
        <f t="shared" si="1018"/>
        <v>0</v>
      </c>
      <c r="M500" s="192">
        <f t="shared" si="1018"/>
        <v>0</v>
      </c>
      <c r="N500" s="192">
        <f t="shared" si="1018"/>
        <v>0</v>
      </c>
      <c r="O500" s="192">
        <f t="shared" si="1018"/>
        <v>0</v>
      </c>
      <c r="P500" s="192">
        <f t="shared" ref="P500:Q500" si="1019">SUM(P501:P508)</f>
        <v>0</v>
      </c>
      <c r="Q500" s="192">
        <f t="shared" si="1019"/>
        <v>0</v>
      </c>
      <c r="R500" s="192">
        <f t="shared" si="1018"/>
        <v>0</v>
      </c>
      <c r="S500" s="192">
        <f t="shared" si="1018"/>
        <v>0</v>
      </c>
      <c r="T500" s="192">
        <f t="shared" ref="T500" si="1020">SUM(T501:T508)</f>
        <v>0</v>
      </c>
      <c r="U500" s="192">
        <f t="shared" si="1018"/>
        <v>0</v>
      </c>
      <c r="V500" s="192">
        <f t="shared" si="1018"/>
        <v>0</v>
      </c>
      <c r="W500" s="192">
        <f t="shared" ref="W500" si="1021">SUM(W501:W508)</f>
        <v>0</v>
      </c>
      <c r="X500" s="192">
        <f t="shared" si="1018"/>
        <v>0</v>
      </c>
      <c r="Y500" s="192">
        <f t="shared" si="1018"/>
        <v>0</v>
      </c>
      <c r="Z500" s="192">
        <f t="shared" si="1018"/>
        <v>0</v>
      </c>
      <c r="AA500" s="192">
        <f t="shared" si="1018"/>
        <v>0</v>
      </c>
      <c r="AB500" s="192">
        <f t="shared" si="1018"/>
        <v>0</v>
      </c>
      <c r="AC500" s="192">
        <f t="shared" si="1012"/>
        <v>0</v>
      </c>
      <c r="AD500" s="192">
        <f t="shared" si="1018"/>
        <v>0</v>
      </c>
      <c r="AE500" s="192">
        <f t="shared" si="1018"/>
        <v>0</v>
      </c>
      <c r="AF500" s="192">
        <f t="shared" si="1018"/>
        <v>0</v>
      </c>
      <c r="AG500" s="192">
        <f t="shared" si="1013"/>
        <v>0</v>
      </c>
      <c r="AH500" s="192">
        <f t="shared" si="1018"/>
        <v>0</v>
      </c>
      <c r="AI500" s="192">
        <f t="shared" si="1018"/>
        <v>0</v>
      </c>
      <c r="AJ500" s="192">
        <f t="shared" si="1018"/>
        <v>0</v>
      </c>
      <c r="AK500" s="192">
        <f t="shared" si="1014"/>
        <v>0</v>
      </c>
      <c r="AL500" s="192">
        <f t="shared" si="1018"/>
        <v>0</v>
      </c>
      <c r="AM500" s="192">
        <f t="shared" si="1018"/>
        <v>0</v>
      </c>
      <c r="AN500" s="192">
        <f t="shared" si="1018"/>
        <v>0</v>
      </c>
      <c r="AO500" s="192">
        <f t="shared" si="1015"/>
        <v>0</v>
      </c>
      <c r="AP500" s="192">
        <f t="shared" si="1016"/>
        <v>0</v>
      </c>
    </row>
    <row r="501" spans="2:42">
      <c r="B501" s="181" t="s">
        <v>386</v>
      </c>
      <c r="C501" s="182" t="s">
        <v>251</v>
      </c>
      <c r="D5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1" s="183">
        <f t="shared" si="1004"/>
        <v>0</v>
      </c>
      <c r="G501" s="183"/>
      <c r="H501" s="183">
        <f t="shared" si="1006"/>
        <v>0</v>
      </c>
      <c r="I501" s="183"/>
      <c r="J501" s="183">
        <f t="shared" si="1007"/>
        <v>0</v>
      </c>
      <c r="K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1" s="183">
        <f t="shared" si="1012"/>
        <v>0</v>
      </c>
      <c r="AD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1" s="183">
        <f t="shared" si="1013"/>
        <v>0</v>
      </c>
      <c r="AH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1" s="183">
        <f t="shared" si="1014"/>
        <v>0</v>
      </c>
      <c r="AL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1" s="183">
        <f t="shared" si="1015"/>
        <v>0</v>
      </c>
      <c r="AP501" s="183">
        <f t="shared" si="1016"/>
        <v>0</v>
      </c>
    </row>
    <row r="502" spans="2:42">
      <c r="B502" s="181" t="s">
        <v>1250</v>
      </c>
      <c r="C502" s="182" t="s">
        <v>1251</v>
      </c>
      <c r="D5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2" s="183">
        <f t="shared" si="1004"/>
        <v>0</v>
      </c>
      <c r="G502" s="183"/>
      <c r="H502" s="183">
        <f t="shared" si="1006"/>
        <v>0</v>
      </c>
      <c r="I502" s="183"/>
      <c r="J502" s="183">
        <f t="shared" si="1007"/>
        <v>0</v>
      </c>
      <c r="K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2" s="183">
        <f t="shared" si="1012"/>
        <v>0</v>
      </c>
      <c r="AD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2" s="183">
        <f t="shared" si="1013"/>
        <v>0</v>
      </c>
      <c r="AH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2" s="183">
        <f t="shared" si="1014"/>
        <v>0</v>
      </c>
      <c r="AL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2" s="183">
        <f t="shared" si="1015"/>
        <v>0</v>
      </c>
      <c r="AP502" s="183">
        <f t="shared" si="1016"/>
        <v>0</v>
      </c>
    </row>
    <row r="503" spans="2:42">
      <c r="B503" s="181" t="s">
        <v>1252</v>
      </c>
      <c r="C503" s="182" t="s">
        <v>1253</v>
      </c>
      <c r="D5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3" s="183">
        <f t="shared" ref="F503:F506" si="1022">D503+E503</f>
        <v>0</v>
      </c>
      <c r="G503" s="183"/>
      <c r="H503" s="183">
        <f t="shared" ref="H503:H506" si="1023">F503-G503</f>
        <v>0</v>
      </c>
      <c r="I503" s="183"/>
      <c r="J503" s="183">
        <f t="shared" ref="J503:J506" si="1024">F503-I503</f>
        <v>0</v>
      </c>
      <c r="K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3" s="183">
        <f t="shared" ref="AC503:AC506" si="1025">Z503+AA503+AB503</f>
        <v>0</v>
      </c>
      <c r="AD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3" s="183">
        <f t="shared" ref="AG503:AG506" si="1026">AD503+AE503+AF503</f>
        <v>0</v>
      </c>
      <c r="AH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3" s="183">
        <f t="shared" ref="AK503:AK506" si="1027">AH503+AI503+AJ503</f>
        <v>0</v>
      </c>
      <c r="AL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3" s="183">
        <f t="shared" ref="AO503:AO506" si="1028">AL503+AM503+AN503</f>
        <v>0</v>
      </c>
      <c r="AP503" s="183">
        <f t="shared" ref="AP503:AP506" si="1029">AC503+AG503+AK503+AO503</f>
        <v>0</v>
      </c>
    </row>
    <row r="504" spans="2:42">
      <c r="B504" s="181" t="s">
        <v>387</v>
      </c>
      <c r="C504" s="182" t="s">
        <v>252</v>
      </c>
      <c r="D5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4" s="183">
        <f t="shared" si="1022"/>
        <v>0</v>
      </c>
      <c r="G504" s="183"/>
      <c r="H504" s="183">
        <f t="shared" si="1023"/>
        <v>0</v>
      </c>
      <c r="I504" s="183"/>
      <c r="J504" s="183">
        <f t="shared" si="1024"/>
        <v>0</v>
      </c>
      <c r="K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4" s="183">
        <f t="shared" si="1025"/>
        <v>0</v>
      </c>
      <c r="AD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4" s="183">
        <f t="shared" si="1026"/>
        <v>0</v>
      </c>
      <c r="AH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4" s="183">
        <f t="shared" si="1027"/>
        <v>0</v>
      </c>
      <c r="AL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4" s="183">
        <f t="shared" si="1028"/>
        <v>0</v>
      </c>
      <c r="AP504" s="183">
        <f t="shared" si="1029"/>
        <v>0</v>
      </c>
    </row>
    <row r="505" spans="2:42">
      <c r="B505" s="181" t="s">
        <v>1254</v>
      </c>
      <c r="C505" s="182" t="s">
        <v>1255</v>
      </c>
      <c r="D5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5" s="183">
        <f t="shared" ref="F505" si="1030">D505+E505</f>
        <v>0</v>
      </c>
      <c r="G505" s="183"/>
      <c r="H505" s="183">
        <f t="shared" ref="H505" si="1031">F505-G505</f>
        <v>0</v>
      </c>
      <c r="I505" s="183"/>
      <c r="J505" s="183">
        <f t="shared" ref="J505" si="1032">F505-I505</f>
        <v>0</v>
      </c>
      <c r="K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5" s="183">
        <f t="shared" ref="AC505" si="1033">Z505+AA505+AB505</f>
        <v>0</v>
      </c>
      <c r="AD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5" s="183">
        <f t="shared" ref="AG505" si="1034">AD505+AE505+AF505</f>
        <v>0</v>
      </c>
      <c r="AH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5" s="183">
        <f t="shared" ref="AK505" si="1035">AH505+AI505+AJ505</f>
        <v>0</v>
      </c>
      <c r="AL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5" s="183">
        <f t="shared" ref="AO505" si="1036">AL505+AM505+AN505</f>
        <v>0</v>
      </c>
      <c r="AP505" s="183">
        <f t="shared" ref="AP505" si="1037">AC505+AG505+AK505+AO505</f>
        <v>0</v>
      </c>
    </row>
    <row r="506" spans="2:42">
      <c r="B506" s="181" t="s">
        <v>1256</v>
      </c>
      <c r="C506" s="182" t="s">
        <v>1257</v>
      </c>
      <c r="D5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6" s="183">
        <f t="shared" si="1022"/>
        <v>0</v>
      </c>
      <c r="G506" s="183"/>
      <c r="H506" s="183">
        <f t="shared" si="1023"/>
        <v>0</v>
      </c>
      <c r="I506" s="183"/>
      <c r="J506" s="183">
        <f t="shared" si="1024"/>
        <v>0</v>
      </c>
      <c r="K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6" s="183">
        <f t="shared" si="1025"/>
        <v>0</v>
      </c>
      <c r="AD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6" s="183">
        <f t="shared" si="1026"/>
        <v>0</v>
      </c>
      <c r="AH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6" s="183">
        <f t="shared" si="1027"/>
        <v>0</v>
      </c>
      <c r="AL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6" s="183">
        <f t="shared" si="1028"/>
        <v>0</v>
      </c>
      <c r="AP506" s="183">
        <f t="shared" si="1029"/>
        <v>0</v>
      </c>
    </row>
    <row r="507" spans="2:42">
      <c r="B507" s="181" t="s">
        <v>1258</v>
      </c>
      <c r="C507" s="182" t="s">
        <v>1259</v>
      </c>
      <c r="D5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7" s="183">
        <f t="shared" ref="F507" si="1038">D507+E507</f>
        <v>0</v>
      </c>
      <c r="G507" s="183"/>
      <c r="H507" s="183">
        <f t="shared" ref="H507" si="1039">F507-G507</f>
        <v>0</v>
      </c>
      <c r="I507" s="183"/>
      <c r="J507" s="183">
        <f t="shared" ref="J507" si="1040">F507-I507</f>
        <v>0</v>
      </c>
      <c r="K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7" s="183">
        <f t="shared" ref="AC507" si="1041">Z507+AA507+AB507</f>
        <v>0</v>
      </c>
      <c r="AD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7" s="183">
        <f t="shared" ref="AG507" si="1042">AD507+AE507+AF507</f>
        <v>0</v>
      </c>
      <c r="AH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7" s="183">
        <f t="shared" ref="AK507" si="1043">AH507+AI507+AJ507</f>
        <v>0</v>
      </c>
      <c r="AL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7" s="183">
        <f t="shared" ref="AO507" si="1044">AL507+AM507+AN507</f>
        <v>0</v>
      </c>
      <c r="AP507" s="183">
        <f t="shared" ref="AP507" si="1045">AC507+AG507+AK507+AO507</f>
        <v>0</v>
      </c>
    </row>
    <row r="508" spans="2:42">
      <c r="B508" s="181" t="s">
        <v>1260</v>
      </c>
      <c r="C508" s="182" t="s">
        <v>1261</v>
      </c>
      <c r="D5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8" s="183">
        <f t="shared" si="1004"/>
        <v>0</v>
      </c>
      <c r="G508" s="183"/>
      <c r="H508" s="183">
        <f t="shared" si="1006"/>
        <v>0</v>
      </c>
      <c r="I508" s="183"/>
      <c r="J508" s="183">
        <f t="shared" si="1007"/>
        <v>0</v>
      </c>
      <c r="K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8" s="183">
        <f t="shared" si="1012"/>
        <v>0</v>
      </c>
      <c r="AD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8" s="183">
        <f t="shared" si="1013"/>
        <v>0</v>
      </c>
      <c r="AH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8" s="183">
        <f t="shared" si="1014"/>
        <v>0</v>
      </c>
      <c r="AL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8" s="183">
        <f t="shared" si="1015"/>
        <v>0</v>
      </c>
      <c r="AP508" s="183">
        <f t="shared" si="1016"/>
        <v>0</v>
      </c>
    </row>
    <row r="509" spans="2:42">
      <c r="B509" s="190" t="s">
        <v>388</v>
      </c>
      <c r="C509" s="191" t="s">
        <v>253</v>
      </c>
      <c r="D509" s="192">
        <f>SUM(D510:D525)</f>
        <v>0</v>
      </c>
      <c r="E509" s="192">
        <f>SUM(E510:E525)</f>
        <v>0</v>
      </c>
      <c r="F509" s="192">
        <f t="shared" si="1004"/>
        <v>0</v>
      </c>
      <c r="G509" s="192">
        <f>SUM(G510:G525)</f>
        <v>0</v>
      </c>
      <c r="H509" s="192">
        <f t="shared" si="1006"/>
        <v>0</v>
      </c>
      <c r="I509" s="192">
        <f>SUM(I510:I525)</f>
        <v>0</v>
      </c>
      <c r="J509" s="192">
        <f t="shared" si="1007"/>
        <v>0</v>
      </c>
      <c r="K509" s="192">
        <f t="shared" ref="K509:AB509" si="1046">SUM(K510:K525)</f>
        <v>0</v>
      </c>
      <c r="L509" s="192">
        <f t="shared" si="1046"/>
        <v>0</v>
      </c>
      <c r="M509" s="192">
        <f t="shared" si="1046"/>
        <v>0</v>
      </c>
      <c r="N509" s="192">
        <f t="shared" si="1046"/>
        <v>0</v>
      </c>
      <c r="O509" s="192">
        <f t="shared" si="1046"/>
        <v>0</v>
      </c>
      <c r="P509" s="192">
        <f t="shared" ref="P509:Q509" si="1047">SUM(P510:P525)</f>
        <v>0</v>
      </c>
      <c r="Q509" s="192">
        <f t="shared" si="1047"/>
        <v>0</v>
      </c>
      <c r="R509" s="192">
        <f t="shared" si="1046"/>
        <v>0</v>
      </c>
      <c r="S509" s="192">
        <f t="shared" si="1046"/>
        <v>0</v>
      </c>
      <c r="T509" s="192">
        <f t="shared" ref="T509" si="1048">SUM(T510:T525)</f>
        <v>0</v>
      </c>
      <c r="U509" s="192">
        <f t="shared" si="1046"/>
        <v>0</v>
      </c>
      <c r="V509" s="192">
        <f t="shared" si="1046"/>
        <v>0</v>
      </c>
      <c r="W509" s="192">
        <f t="shared" ref="W509" si="1049">SUM(W510:W525)</f>
        <v>0</v>
      </c>
      <c r="X509" s="192">
        <f t="shared" si="1046"/>
        <v>0</v>
      </c>
      <c r="Y509" s="192">
        <f t="shared" si="1046"/>
        <v>0</v>
      </c>
      <c r="Z509" s="192">
        <f t="shared" si="1046"/>
        <v>0</v>
      </c>
      <c r="AA509" s="192">
        <f t="shared" si="1046"/>
        <v>0</v>
      </c>
      <c r="AB509" s="192">
        <f t="shared" si="1046"/>
        <v>0</v>
      </c>
      <c r="AC509" s="192">
        <f t="shared" si="1012"/>
        <v>0</v>
      </c>
      <c r="AD509" s="192">
        <f>SUM(AD510:AD525)</f>
        <v>0</v>
      </c>
      <c r="AE509" s="192">
        <f>SUM(AE510:AE525)</f>
        <v>0</v>
      </c>
      <c r="AF509" s="192">
        <f>SUM(AF510:AF525)</f>
        <v>0</v>
      </c>
      <c r="AG509" s="192">
        <f t="shared" si="1013"/>
        <v>0</v>
      </c>
      <c r="AH509" s="192">
        <f>SUM(AH510:AH525)</f>
        <v>0</v>
      </c>
      <c r="AI509" s="192">
        <f>SUM(AI510:AI525)</f>
        <v>0</v>
      </c>
      <c r="AJ509" s="192">
        <f>SUM(AJ510:AJ525)</f>
        <v>0</v>
      </c>
      <c r="AK509" s="192">
        <f t="shared" si="1014"/>
        <v>0</v>
      </c>
      <c r="AL509" s="192">
        <f>SUM(AL510:AL525)</f>
        <v>0</v>
      </c>
      <c r="AM509" s="192">
        <f>SUM(AM510:AM525)</f>
        <v>0</v>
      </c>
      <c r="AN509" s="192">
        <f>SUM(AN510:AN525)</f>
        <v>0</v>
      </c>
      <c r="AO509" s="192">
        <f t="shared" si="1015"/>
        <v>0</v>
      </c>
      <c r="AP509" s="192">
        <f t="shared" si="1016"/>
        <v>0</v>
      </c>
    </row>
    <row r="510" spans="2:42">
      <c r="B510" s="181" t="s">
        <v>389</v>
      </c>
      <c r="C510" s="182" t="s">
        <v>254</v>
      </c>
      <c r="D5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0" s="183">
        <f t="shared" si="1004"/>
        <v>0</v>
      </c>
      <c r="G510" s="183"/>
      <c r="H510" s="183">
        <f t="shared" si="1006"/>
        <v>0</v>
      </c>
      <c r="I510" s="183"/>
      <c r="J510" s="183">
        <f t="shared" si="1007"/>
        <v>0</v>
      </c>
      <c r="K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0" s="183">
        <f t="shared" si="1012"/>
        <v>0</v>
      </c>
      <c r="AD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0" s="183">
        <f t="shared" si="1013"/>
        <v>0</v>
      </c>
      <c r="AH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0" s="183">
        <f t="shared" si="1014"/>
        <v>0</v>
      </c>
      <c r="AL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0" s="183">
        <f t="shared" si="1015"/>
        <v>0</v>
      </c>
      <c r="AP510" s="183">
        <f t="shared" si="1016"/>
        <v>0</v>
      </c>
    </row>
    <row r="511" spans="2:42">
      <c r="B511" s="181" t="s">
        <v>1262</v>
      </c>
      <c r="C511" s="182" t="s">
        <v>1263</v>
      </c>
      <c r="D5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1" s="183">
        <f t="shared" ref="F511:F518" si="1050">D511+E511</f>
        <v>0</v>
      </c>
      <c r="G511" s="183"/>
      <c r="H511" s="183">
        <f t="shared" ref="H511:H518" si="1051">F511-G511</f>
        <v>0</v>
      </c>
      <c r="I511" s="183"/>
      <c r="J511" s="183">
        <f t="shared" ref="J511:J518" si="1052">F511-I511</f>
        <v>0</v>
      </c>
      <c r="K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1" s="183">
        <f t="shared" ref="AC511:AC518" si="1053">Z511+AA511+AB511</f>
        <v>0</v>
      </c>
      <c r="AD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1" s="183">
        <f t="shared" ref="AG511:AG518" si="1054">AD511+AE511+AF511</f>
        <v>0</v>
      </c>
      <c r="AH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1" s="183">
        <f t="shared" ref="AK511:AK518" si="1055">AH511+AI511+AJ511</f>
        <v>0</v>
      </c>
      <c r="AL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1" s="183">
        <f t="shared" ref="AO511:AO518" si="1056">AL511+AM511+AN511</f>
        <v>0</v>
      </c>
      <c r="AP511" s="183">
        <f t="shared" ref="AP511:AP518" si="1057">AC511+AG511+AK511+AO511</f>
        <v>0</v>
      </c>
    </row>
    <row r="512" spans="2:42">
      <c r="B512" s="181" t="s">
        <v>1264</v>
      </c>
      <c r="C512" s="182" t="s">
        <v>1265</v>
      </c>
      <c r="D5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2" s="183">
        <f t="shared" si="1050"/>
        <v>0</v>
      </c>
      <c r="G512" s="183"/>
      <c r="H512" s="183">
        <f t="shared" si="1051"/>
        <v>0</v>
      </c>
      <c r="I512" s="183"/>
      <c r="J512" s="183">
        <f t="shared" si="1052"/>
        <v>0</v>
      </c>
      <c r="K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2" s="183">
        <f t="shared" si="1053"/>
        <v>0</v>
      </c>
      <c r="AD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2" s="183">
        <f t="shared" si="1054"/>
        <v>0</v>
      </c>
      <c r="AH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2" s="183">
        <f t="shared" si="1055"/>
        <v>0</v>
      </c>
      <c r="AL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2" s="183">
        <f t="shared" si="1056"/>
        <v>0</v>
      </c>
      <c r="AP512" s="183">
        <f t="shared" si="1057"/>
        <v>0</v>
      </c>
    </row>
    <row r="513" spans="2:42">
      <c r="B513" s="181" t="s">
        <v>1266</v>
      </c>
      <c r="C513" s="182" t="s">
        <v>1267</v>
      </c>
      <c r="D5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3" s="183">
        <f t="shared" si="1050"/>
        <v>0</v>
      </c>
      <c r="G513" s="183"/>
      <c r="H513" s="183">
        <f t="shared" si="1051"/>
        <v>0</v>
      </c>
      <c r="I513" s="183"/>
      <c r="J513" s="183">
        <f t="shared" si="1052"/>
        <v>0</v>
      </c>
      <c r="K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3" s="183">
        <f t="shared" si="1053"/>
        <v>0</v>
      </c>
      <c r="AD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3" s="183">
        <f t="shared" si="1054"/>
        <v>0</v>
      </c>
      <c r="AH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3" s="183">
        <f t="shared" si="1055"/>
        <v>0</v>
      </c>
      <c r="AL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3" s="183">
        <f t="shared" si="1056"/>
        <v>0</v>
      </c>
      <c r="AP513" s="183">
        <f t="shared" si="1057"/>
        <v>0</v>
      </c>
    </row>
    <row r="514" spans="2:42">
      <c r="B514" s="181" t="s">
        <v>1268</v>
      </c>
      <c r="C514" s="182" t="s">
        <v>1269</v>
      </c>
      <c r="D5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4" s="183">
        <f t="shared" si="1050"/>
        <v>0</v>
      </c>
      <c r="G514" s="183"/>
      <c r="H514" s="183">
        <f t="shared" si="1051"/>
        <v>0</v>
      </c>
      <c r="I514" s="183"/>
      <c r="J514" s="183">
        <f t="shared" si="1052"/>
        <v>0</v>
      </c>
      <c r="K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4" s="183">
        <f t="shared" si="1053"/>
        <v>0</v>
      </c>
      <c r="AD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4" s="183">
        <f t="shared" si="1054"/>
        <v>0</v>
      </c>
      <c r="AH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4" s="183">
        <f t="shared" si="1055"/>
        <v>0</v>
      </c>
      <c r="AL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4" s="183">
        <f t="shared" si="1056"/>
        <v>0</v>
      </c>
      <c r="AP514" s="183">
        <f t="shared" si="1057"/>
        <v>0</v>
      </c>
    </row>
    <row r="515" spans="2:42">
      <c r="B515" s="181" t="s">
        <v>1270</v>
      </c>
      <c r="C515" s="182" t="s">
        <v>1271</v>
      </c>
      <c r="D5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5" s="183">
        <f t="shared" si="1050"/>
        <v>0</v>
      </c>
      <c r="G515" s="183"/>
      <c r="H515" s="183">
        <f t="shared" si="1051"/>
        <v>0</v>
      </c>
      <c r="I515" s="183"/>
      <c r="J515" s="183">
        <f t="shared" si="1052"/>
        <v>0</v>
      </c>
      <c r="K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5" s="183">
        <f t="shared" si="1053"/>
        <v>0</v>
      </c>
      <c r="AD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5" s="183">
        <f t="shared" si="1054"/>
        <v>0</v>
      </c>
      <c r="AH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5" s="183">
        <f t="shared" si="1055"/>
        <v>0</v>
      </c>
      <c r="AL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5" s="183">
        <f t="shared" si="1056"/>
        <v>0</v>
      </c>
      <c r="AP515" s="183">
        <f t="shared" si="1057"/>
        <v>0</v>
      </c>
    </row>
    <row r="516" spans="2:42">
      <c r="B516" s="181" t="s">
        <v>1272</v>
      </c>
      <c r="C516" s="182" t="s">
        <v>1273</v>
      </c>
      <c r="D5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6" s="183">
        <f t="shared" si="1050"/>
        <v>0</v>
      </c>
      <c r="G516" s="183"/>
      <c r="H516" s="183">
        <f t="shared" si="1051"/>
        <v>0</v>
      </c>
      <c r="I516" s="183"/>
      <c r="J516" s="183">
        <f t="shared" si="1052"/>
        <v>0</v>
      </c>
      <c r="K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6" s="183">
        <f t="shared" si="1053"/>
        <v>0</v>
      </c>
      <c r="AD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6" s="183">
        <f t="shared" si="1054"/>
        <v>0</v>
      </c>
      <c r="AH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6" s="183">
        <f t="shared" si="1055"/>
        <v>0</v>
      </c>
      <c r="AL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6" s="183">
        <f t="shared" si="1056"/>
        <v>0</v>
      </c>
      <c r="AP516" s="183">
        <f t="shared" si="1057"/>
        <v>0</v>
      </c>
    </row>
    <row r="517" spans="2:42">
      <c r="B517" s="181" t="s">
        <v>1274</v>
      </c>
      <c r="C517" s="182" t="s">
        <v>1275</v>
      </c>
      <c r="D5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7" s="183">
        <f t="shared" si="1050"/>
        <v>0</v>
      </c>
      <c r="G517" s="183"/>
      <c r="H517" s="183">
        <f t="shared" si="1051"/>
        <v>0</v>
      </c>
      <c r="I517" s="183"/>
      <c r="J517" s="183">
        <f t="shared" si="1052"/>
        <v>0</v>
      </c>
      <c r="K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7" s="183">
        <f t="shared" si="1053"/>
        <v>0</v>
      </c>
      <c r="AD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7" s="183">
        <f t="shared" si="1054"/>
        <v>0</v>
      </c>
      <c r="AH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7" s="183">
        <f t="shared" si="1055"/>
        <v>0</v>
      </c>
      <c r="AL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7" s="183">
        <f t="shared" si="1056"/>
        <v>0</v>
      </c>
      <c r="AP517" s="183">
        <f t="shared" si="1057"/>
        <v>0</v>
      </c>
    </row>
    <row r="518" spans="2:42">
      <c r="B518" s="181" t="s">
        <v>1276</v>
      </c>
      <c r="C518" s="182" t="s">
        <v>1277</v>
      </c>
      <c r="D5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8" s="183">
        <f t="shared" si="1050"/>
        <v>0</v>
      </c>
      <c r="G518" s="183"/>
      <c r="H518" s="183">
        <f t="shared" si="1051"/>
        <v>0</v>
      </c>
      <c r="I518" s="183"/>
      <c r="J518" s="183">
        <f t="shared" si="1052"/>
        <v>0</v>
      </c>
      <c r="K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8" s="183">
        <f t="shared" si="1053"/>
        <v>0</v>
      </c>
      <c r="AD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8" s="183">
        <f t="shared" si="1054"/>
        <v>0</v>
      </c>
      <c r="AH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8" s="183">
        <f t="shared" si="1055"/>
        <v>0</v>
      </c>
      <c r="AL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8" s="183">
        <f t="shared" si="1056"/>
        <v>0</v>
      </c>
      <c r="AP518" s="183">
        <f t="shared" si="1057"/>
        <v>0</v>
      </c>
    </row>
    <row r="519" spans="2:42">
      <c r="B519" s="181" t="s">
        <v>1278</v>
      </c>
      <c r="C519" s="182" t="s">
        <v>1279</v>
      </c>
      <c r="D5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9" s="183">
        <f t="shared" si="1004"/>
        <v>0</v>
      </c>
      <c r="G519" s="183"/>
      <c r="H519" s="183">
        <f t="shared" si="1006"/>
        <v>0</v>
      </c>
      <c r="I519" s="183"/>
      <c r="J519" s="183">
        <f t="shared" si="1007"/>
        <v>0</v>
      </c>
      <c r="K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9" s="183">
        <f t="shared" si="1012"/>
        <v>0</v>
      </c>
      <c r="AD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9" s="183">
        <f t="shared" si="1013"/>
        <v>0</v>
      </c>
      <c r="AH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9" s="183">
        <f t="shared" si="1014"/>
        <v>0</v>
      </c>
      <c r="AL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9" s="183">
        <f t="shared" si="1015"/>
        <v>0</v>
      </c>
      <c r="AP519" s="183">
        <f t="shared" si="1016"/>
        <v>0</v>
      </c>
    </row>
    <row r="520" spans="2:42">
      <c r="B520" s="181" t="s">
        <v>1280</v>
      </c>
      <c r="C520" s="182" t="s">
        <v>1281</v>
      </c>
      <c r="D5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0" s="183">
        <f t="shared" si="1004"/>
        <v>0</v>
      </c>
      <c r="G520" s="183"/>
      <c r="H520" s="183">
        <f t="shared" si="1006"/>
        <v>0</v>
      </c>
      <c r="I520" s="183"/>
      <c r="J520" s="183">
        <f t="shared" si="1007"/>
        <v>0</v>
      </c>
      <c r="K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0" s="183">
        <f t="shared" si="1012"/>
        <v>0</v>
      </c>
      <c r="AD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0" s="183">
        <f t="shared" si="1013"/>
        <v>0</v>
      </c>
      <c r="AH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0" s="183">
        <f t="shared" si="1014"/>
        <v>0</v>
      </c>
      <c r="AL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0" s="183">
        <f t="shared" si="1015"/>
        <v>0</v>
      </c>
      <c r="AP520" s="183">
        <f t="shared" si="1016"/>
        <v>0</v>
      </c>
    </row>
    <row r="521" spans="2:42">
      <c r="B521" s="181" t="s">
        <v>1282</v>
      </c>
      <c r="C521" s="182" t="s">
        <v>1283</v>
      </c>
      <c r="D5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1" s="183">
        <f t="shared" ref="F521:F522" si="1058">D521+E521</f>
        <v>0</v>
      </c>
      <c r="G521" s="183"/>
      <c r="H521" s="183">
        <f t="shared" ref="H521:H522" si="1059">F521-G521</f>
        <v>0</v>
      </c>
      <c r="I521" s="183"/>
      <c r="J521" s="183">
        <f t="shared" ref="J521:J522" si="1060">F521-I521</f>
        <v>0</v>
      </c>
      <c r="K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1" s="183">
        <f t="shared" ref="AC521:AC522" si="1061">Z521+AA521+AB521</f>
        <v>0</v>
      </c>
      <c r="AD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1" s="183">
        <f t="shared" ref="AG521:AG522" si="1062">AD521+AE521+AF521</f>
        <v>0</v>
      </c>
      <c r="AH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1" s="183">
        <f t="shared" ref="AK521:AK522" si="1063">AH521+AI521+AJ521</f>
        <v>0</v>
      </c>
      <c r="AL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1" s="183">
        <f t="shared" ref="AO521:AO522" si="1064">AL521+AM521+AN521</f>
        <v>0</v>
      </c>
      <c r="AP521" s="183">
        <f t="shared" ref="AP521:AP522" si="1065">AC521+AG521+AK521+AO521</f>
        <v>0</v>
      </c>
    </row>
    <row r="522" spans="2:42">
      <c r="B522" s="181" t="s">
        <v>1284</v>
      </c>
      <c r="C522" s="182" t="s">
        <v>1285</v>
      </c>
      <c r="D5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2" s="183">
        <f t="shared" si="1058"/>
        <v>0</v>
      </c>
      <c r="G522" s="183"/>
      <c r="H522" s="183">
        <f t="shared" si="1059"/>
        <v>0</v>
      </c>
      <c r="I522" s="183"/>
      <c r="J522" s="183">
        <f t="shared" si="1060"/>
        <v>0</v>
      </c>
      <c r="K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2" s="183">
        <f t="shared" si="1061"/>
        <v>0</v>
      </c>
      <c r="AD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2" s="183">
        <f t="shared" si="1062"/>
        <v>0</v>
      </c>
      <c r="AH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2" s="183">
        <f t="shared" si="1063"/>
        <v>0</v>
      </c>
      <c r="AL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2" s="183">
        <f t="shared" si="1064"/>
        <v>0</v>
      </c>
      <c r="AP522" s="183">
        <f t="shared" si="1065"/>
        <v>0</v>
      </c>
    </row>
    <row r="523" spans="2:42">
      <c r="B523" s="181" t="s">
        <v>1286</v>
      </c>
      <c r="C523" s="182" t="s">
        <v>1287</v>
      </c>
      <c r="D5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3" s="183">
        <f t="shared" ref="F523:F524" si="1066">D523+E523</f>
        <v>0</v>
      </c>
      <c r="G523" s="183"/>
      <c r="H523" s="183">
        <f t="shared" ref="H523:H524" si="1067">F523-G523</f>
        <v>0</v>
      </c>
      <c r="I523" s="183"/>
      <c r="J523" s="183">
        <f t="shared" ref="J523:J524" si="1068">F523-I523</f>
        <v>0</v>
      </c>
      <c r="K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3" s="183">
        <f t="shared" ref="AC523:AC524" si="1069">Z523+AA523+AB523</f>
        <v>0</v>
      </c>
      <c r="AD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3" s="183">
        <f t="shared" ref="AG523:AG524" si="1070">AD523+AE523+AF523</f>
        <v>0</v>
      </c>
      <c r="AH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3" s="183">
        <f t="shared" ref="AK523:AK524" si="1071">AH523+AI523+AJ523</f>
        <v>0</v>
      </c>
      <c r="AL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3" s="183">
        <f t="shared" ref="AO523:AO524" si="1072">AL523+AM523+AN523</f>
        <v>0</v>
      </c>
      <c r="AP523" s="183">
        <f t="shared" ref="AP523:AP524" si="1073">AC523+AG523+AK523+AO523</f>
        <v>0</v>
      </c>
    </row>
    <row r="524" spans="2:42">
      <c r="B524" s="181" t="s">
        <v>1288</v>
      </c>
      <c r="C524" s="182" t="s">
        <v>1289</v>
      </c>
      <c r="D5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4" s="183">
        <f t="shared" si="1066"/>
        <v>0</v>
      </c>
      <c r="G524" s="183"/>
      <c r="H524" s="183">
        <f t="shared" si="1067"/>
        <v>0</v>
      </c>
      <c r="I524" s="183"/>
      <c r="J524" s="183">
        <f t="shared" si="1068"/>
        <v>0</v>
      </c>
      <c r="K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4" s="183">
        <f t="shared" si="1069"/>
        <v>0</v>
      </c>
      <c r="AD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4" s="183">
        <f t="shared" si="1070"/>
        <v>0</v>
      </c>
      <c r="AH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4" s="183">
        <f t="shared" si="1071"/>
        <v>0</v>
      </c>
      <c r="AL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4" s="183">
        <f t="shared" si="1072"/>
        <v>0</v>
      </c>
      <c r="AP524" s="183">
        <f t="shared" si="1073"/>
        <v>0</v>
      </c>
    </row>
    <row r="525" spans="2:42">
      <c r="B525" s="181" t="s">
        <v>1290</v>
      </c>
      <c r="C525" s="182" t="s">
        <v>1291</v>
      </c>
      <c r="D5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5" s="183">
        <f t="shared" si="1004"/>
        <v>0</v>
      </c>
      <c r="G525" s="183"/>
      <c r="H525" s="183">
        <f t="shared" si="1006"/>
        <v>0</v>
      </c>
      <c r="I525" s="183"/>
      <c r="J525" s="183">
        <f t="shared" si="1007"/>
        <v>0</v>
      </c>
      <c r="K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5" s="183">
        <f t="shared" si="1012"/>
        <v>0</v>
      </c>
      <c r="AD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5" s="183">
        <f t="shared" si="1013"/>
        <v>0</v>
      </c>
      <c r="AH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5" s="183">
        <f t="shared" si="1014"/>
        <v>0</v>
      </c>
      <c r="AL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5" s="183">
        <f t="shared" si="1015"/>
        <v>0</v>
      </c>
      <c r="AP525" s="183">
        <f t="shared" si="1016"/>
        <v>0</v>
      </c>
    </row>
    <row r="526" spans="2:42">
      <c r="B526" s="178" t="s">
        <v>390</v>
      </c>
      <c r="C526" s="179" t="s">
        <v>255</v>
      </c>
      <c r="D526" s="180">
        <f>D527+D541</f>
        <v>0</v>
      </c>
      <c r="E526" s="180">
        <f>E527+E541</f>
        <v>0</v>
      </c>
      <c r="F526" s="180">
        <f t="shared" si="1004"/>
        <v>0</v>
      </c>
      <c r="G526" s="180">
        <f t="shared" ref="G526:I526" si="1074">G527+G541</f>
        <v>0</v>
      </c>
      <c r="H526" s="180">
        <f t="shared" si="1006"/>
        <v>0</v>
      </c>
      <c r="I526" s="180">
        <f t="shared" si="1074"/>
        <v>0</v>
      </c>
      <c r="J526" s="180">
        <f t="shared" si="1007"/>
        <v>0</v>
      </c>
      <c r="K526" s="180">
        <f t="shared" ref="K526:AN526" si="1075">K527+K541</f>
        <v>0</v>
      </c>
      <c r="L526" s="180">
        <f t="shared" si="1075"/>
        <v>0</v>
      </c>
      <c r="M526" s="180">
        <f t="shared" si="1075"/>
        <v>0</v>
      </c>
      <c r="N526" s="180">
        <f t="shared" si="1075"/>
        <v>0</v>
      </c>
      <c r="O526" s="180">
        <f t="shared" si="1075"/>
        <v>0</v>
      </c>
      <c r="P526" s="180">
        <f t="shared" ref="P526:Q526" si="1076">P527+P541</f>
        <v>0</v>
      </c>
      <c r="Q526" s="180">
        <f t="shared" si="1076"/>
        <v>0</v>
      </c>
      <c r="R526" s="180">
        <f t="shared" si="1075"/>
        <v>0</v>
      </c>
      <c r="S526" s="180">
        <f t="shared" si="1075"/>
        <v>0</v>
      </c>
      <c r="T526" s="180">
        <f t="shared" ref="T526" si="1077">T527+T541</f>
        <v>0</v>
      </c>
      <c r="U526" s="180">
        <f t="shared" si="1075"/>
        <v>0</v>
      </c>
      <c r="V526" s="180">
        <f t="shared" si="1075"/>
        <v>0</v>
      </c>
      <c r="W526" s="180">
        <f t="shared" ref="W526" si="1078">W527+W541</f>
        <v>0</v>
      </c>
      <c r="X526" s="180">
        <f t="shared" si="1075"/>
        <v>0</v>
      </c>
      <c r="Y526" s="180">
        <f t="shared" si="1075"/>
        <v>0</v>
      </c>
      <c r="Z526" s="180">
        <f t="shared" si="1075"/>
        <v>0</v>
      </c>
      <c r="AA526" s="180">
        <f t="shared" si="1075"/>
        <v>0</v>
      </c>
      <c r="AB526" s="180">
        <f t="shared" si="1075"/>
        <v>0</v>
      </c>
      <c r="AC526" s="180">
        <f t="shared" si="1012"/>
        <v>0</v>
      </c>
      <c r="AD526" s="180">
        <f t="shared" si="1075"/>
        <v>0</v>
      </c>
      <c r="AE526" s="180">
        <f t="shared" si="1075"/>
        <v>0</v>
      </c>
      <c r="AF526" s="180">
        <f t="shared" si="1075"/>
        <v>0</v>
      </c>
      <c r="AG526" s="180">
        <f t="shared" si="1013"/>
        <v>0</v>
      </c>
      <c r="AH526" s="180">
        <f t="shared" si="1075"/>
        <v>0</v>
      </c>
      <c r="AI526" s="180">
        <f t="shared" si="1075"/>
        <v>0</v>
      </c>
      <c r="AJ526" s="180">
        <f t="shared" si="1075"/>
        <v>0</v>
      </c>
      <c r="AK526" s="180">
        <f t="shared" si="1014"/>
        <v>0</v>
      </c>
      <c r="AL526" s="180">
        <f t="shared" si="1075"/>
        <v>0</v>
      </c>
      <c r="AM526" s="180">
        <f t="shared" si="1075"/>
        <v>0</v>
      </c>
      <c r="AN526" s="180">
        <f t="shared" si="1075"/>
        <v>0</v>
      </c>
      <c r="AO526" s="180">
        <f t="shared" si="1015"/>
        <v>0</v>
      </c>
      <c r="AP526" s="180">
        <f t="shared" si="1016"/>
        <v>0</v>
      </c>
    </row>
    <row r="527" spans="2:42">
      <c r="B527" s="190" t="s">
        <v>391</v>
      </c>
      <c r="C527" s="191" t="s">
        <v>256</v>
      </c>
      <c r="D527" s="192">
        <f>SUM(D528:D540)</f>
        <v>0</v>
      </c>
      <c r="E527" s="192">
        <f>SUM(E528:E540)</f>
        <v>0</v>
      </c>
      <c r="F527" s="192">
        <f t="shared" si="1004"/>
        <v>0</v>
      </c>
      <c r="G527" s="192">
        <f t="shared" ref="G527:I527" si="1079">SUM(G528:G540)</f>
        <v>0</v>
      </c>
      <c r="H527" s="192">
        <f t="shared" si="1006"/>
        <v>0</v>
      </c>
      <c r="I527" s="192">
        <f t="shared" si="1079"/>
        <v>0</v>
      </c>
      <c r="J527" s="192">
        <f t="shared" si="1007"/>
        <v>0</v>
      </c>
      <c r="K527" s="192">
        <f t="shared" ref="K527:AN527" si="1080">SUM(K528:K540)</f>
        <v>0</v>
      </c>
      <c r="L527" s="192">
        <f t="shared" si="1080"/>
        <v>0</v>
      </c>
      <c r="M527" s="192">
        <f t="shared" si="1080"/>
        <v>0</v>
      </c>
      <c r="N527" s="192">
        <f t="shared" si="1080"/>
        <v>0</v>
      </c>
      <c r="O527" s="192">
        <f t="shared" si="1080"/>
        <v>0</v>
      </c>
      <c r="P527" s="192">
        <f t="shared" ref="P527:Q527" si="1081">SUM(P528:P540)</f>
        <v>0</v>
      </c>
      <c r="Q527" s="192">
        <f t="shared" si="1081"/>
        <v>0</v>
      </c>
      <c r="R527" s="192">
        <f t="shared" si="1080"/>
        <v>0</v>
      </c>
      <c r="S527" s="192">
        <f t="shared" si="1080"/>
        <v>0</v>
      </c>
      <c r="T527" s="192">
        <f t="shared" ref="T527" si="1082">SUM(T528:T540)</f>
        <v>0</v>
      </c>
      <c r="U527" s="192">
        <f t="shared" si="1080"/>
        <v>0</v>
      </c>
      <c r="V527" s="192">
        <f t="shared" si="1080"/>
        <v>0</v>
      </c>
      <c r="W527" s="192">
        <f t="shared" ref="W527" si="1083">SUM(W528:W540)</f>
        <v>0</v>
      </c>
      <c r="X527" s="192">
        <f t="shared" si="1080"/>
        <v>0</v>
      </c>
      <c r="Y527" s="192">
        <f t="shared" si="1080"/>
        <v>0</v>
      </c>
      <c r="Z527" s="192">
        <f t="shared" si="1080"/>
        <v>0</v>
      </c>
      <c r="AA527" s="192">
        <f t="shared" si="1080"/>
        <v>0</v>
      </c>
      <c r="AB527" s="192">
        <f t="shared" si="1080"/>
        <v>0</v>
      </c>
      <c r="AC527" s="192">
        <f t="shared" si="1012"/>
        <v>0</v>
      </c>
      <c r="AD527" s="192">
        <f t="shared" si="1080"/>
        <v>0</v>
      </c>
      <c r="AE527" s="192">
        <f t="shared" si="1080"/>
        <v>0</v>
      </c>
      <c r="AF527" s="192">
        <f t="shared" si="1080"/>
        <v>0</v>
      </c>
      <c r="AG527" s="192">
        <f t="shared" si="1013"/>
        <v>0</v>
      </c>
      <c r="AH527" s="192">
        <f t="shared" si="1080"/>
        <v>0</v>
      </c>
      <c r="AI527" s="192">
        <f t="shared" si="1080"/>
        <v>0</v>
      </c>
      <c r="AJ527" s="192">
        <f t="shared" si="1080"/>
        <v>0</v>
      </c>
      <c r="AK527" s="192">
        <f t="shared" si="1014"/>
        <v>0</v>
      </c>
      <c r="AL527" s="192">
        <f t="shared" si="1080"/>
        <v>0</v>
      </c>
      <c r="AM527" s="192">
        <f t="shared" si="1080"/>
        <v>0</v>
      </c>
      <c r="AN527" s="192">
        <f t="shared" si="1080"/>
        <v>0</v>
      </c>
      <c r="AO527" s="192">
        <f t="shared" si="1015"/>
        <v>0</v>
      </c>
      <c r="AP527" s="192">
        <f t="shared" si="1016"/>
        <v>0</v>
      </c>
    </row>
    <row r="528" spans="2:42">
      <c r="B528" s="181" t="s">
        <v>392</v>
      </c>
      <c r="C528" s="182" t="s">
        <v>257</v>
      </c>
      <c r="D5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8" s="183">
        <f t="shared" ref="F528:F540" si="1084">D528+E528</f>
        <v>0</v>
      </c>
      <c r="G528" s="183"/>
      <c r="H528" s="183">
        <f t="shared" ref="H528:H540" si="1085">F528-G528</f>
        <v>0</v>
      </c>
      <c r="I528" s="183"/>
      <c r="J528" s="183">
        <f t="shared" ref="J528:J540" si="1086">F528-I528</f>
        <v>0</v>
      </c>
      <c r="K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8" s="183">
        <f t="shared" ref="AC528:AC540" si="1087">Z528+AA528+AB528</f>
        <v>0</v>
      </c>
      <c r="AD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8" s="183">
        <f t="shared" ref="AG528:AG540" si="1088">AD528+AE528+AF528</f>
        <v>0</v>
      </c>
      <c r="AH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8" s="183">
        <f t="shared" ref="AK528:AK540" si="1089">AH528+AI528+AJ528</f>
        <v>0</v>
      </c>
      <c r="AL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8" s="183">
        <f t="shared" ref="AO528:AO540" si="1090">AL528+AM528+AN528</f>
        <v>0</v>
      </c>
      <c r="AP528" s="183">
        <f t="shared" ref="AP528:AP540" si="1091">AC528+AG528+AK528+AO528</f>
        <v>0</v>
      </c>
    </row>
    <row r="529" spans="2:42">
      <c r="B529" s="181" t="s">
        <v>1292</v>
      </c>
      <c r="C529" s="182" t="s">
        <v>1293</v>
      </c>
      <c r="D5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9" s="183">
        <f t="shared" ref="F529:F533" si="1092">D529+E529</f>
        <v>0</v>
      </c>
      <c r="G529" s="183"/>
      <c r="H529" s="183">
        <f t="shared" ref="H529:H533" si="1093">F529-G529</f>
        <v>0</v>
      </c>
      <c r="I529" s="183"/>
      <c r="J529" s="183">
        <f t="shared" ref="J529:J533" si="1094">F529-I529</f>
        <v>0</v>
      </c>
      <c r="K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9" s="183">
        <f t="shared" ref="AC529:AC533" si="1095">Z529+AA529+AB529</f>
        <v>0</v>
      </c>
      <c r="AD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9" s="183">
        <f t="shared" ref="AG529:AG533" si="1096">AD529+AE529+AF529</f>
        <v>0</v>
      </c>
      <c r="AH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9" s="183">
        <f t="shared" ref="AK529:AK533" si="1097">AH529+AI529+AJ529</f>
        <v>0</v>
      </c>
      <c r="AL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9" s="183">
        <f t="shared" ref="AO529:AO533" si="1098">AL529+AM529+AN529</f>
        <v>0</v>
      </c>
      <c r="AP529" s="183">
        <f t="shared" ref="AP529:AP533" si="1099">AC529+AG529+AK529+AO529</f>
        <v>0</v>
      </c>
    </row>
    <row r="530" spans="2:42">
      <c r="B530" s="181" t="s">
        <v>1294</v>
      </c>
      <c r="C530" s="182" t="s">
        <v>1295</v>
      </c>
      <c r="D5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0" s="183">
        <f t="shared" si="1092"/>
        <v>0</v>
      </c>
      <c r="G530" s="183"/>
      <c r="H530" s="183">
        <f t="shared" si="1093"/>
        <v>0</v>
      </c>
      <c r="I530" s="183"/>
      <c r="J530" s="183">
        <f t="shared" si="1094"/>
        <v>0</v>
      </c>
      <c r="K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0" s="183">
        <f t="shared" si="1095"/>
        <v>0</v>
      </c>
      <c r="AD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0" s="183">
        <f t="shared" si="1096"/>
        <v>0</v>
      </c>
      <c r="AH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0" s="183">
        <f t="shared" si="1097"/>
        <v>0</v>
      </c>
      <c r="AL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0" s="183">
        <f t="shared" si="1098"/>
        <v>0</v>
      </c>
      <c r="AP530" s="183">
        <f t="shared" si="1099"/>
        <v>0</v>
      </c>
    </row>
    <row r="531" spans="2:42">
      <c r="B531" s="181" t="s">
        <v>1296</v>
      </c>
      <c r="C531" s="182" t="s">
        <v>1297</v>
      </c>
      <c r="D5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1" s="183">
        <f t="shared" si="1092"/>
        <v>0</v>
      </c>
      <c r="G531" s="183"/>
      <c r="H531" s="183">
        <f t="shared" si="1093"/>
        <v>0</v>
      </c>
      <c r="I531" s="183"/>
      <c r="J531" s="183">
        <f t="shared" si="1094"/>
        <v>0</v>
      </c>
      <c r="K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1" s="183">
        <f t="shared" si="1095"/>
        <v>0</v>
      </c>
      <c r="AD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1" s="183">
        <f t="shared" si="1096"/>
        <v>0</v>
      </c>
      <c r="AH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1" s="183">
        <f t="shared" si="1097"/>
        <v>0</v>
      </c>
      <c r="AL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1" s="183">
        <f t="shared" si="1098"/>
        <v>0</v>
      </c>
      <c r="AP531" s="183">
        <f t="shared" si="1099"/>
        <v>0</v>
      </c>
    </row>
    <row r="532" spans="2:42">
      <c r="B532" s="181" t="s">
        <v>1298</v>
      </c>
      <c r="C532" s="182" t="s">
        <v>1299</v>
      </c>
      <c r="D5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2" s="183">
        <f t="shared" si="1092"/>
        <v>0</v>
      </c>
      <c r="G532" s="183"/>
      <c r="H532" s="183">
        <f t="shared" si="1093"/>
        <v>0</v>
      </c>
      <c r="I532" s="183"/>
      <c r="J532" s="183">
        <f t="shared" si="1094"/>
        <v>0</v>
      </c>
      <c r="K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2" s="183">
        <f t="shared" si="1095"/>
        <v>0</v>
      </c>
      <c r="AD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2" s="183">
        <f t="shared" si="1096"/>
        <v>0</v>
      </c>
      <c r="AH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2" s="183">
        <f t="shared" si="1097"/>
        <v>0</v>
      </c>
      <c r="AL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2" s="183">
        <f t="shared" si="1098"/>
        <v>0</v>
      </c>
      <c r="AP532" s="183">
        <f t="shared" si="1099"/>
        <v>0</v>
      </c>
    </row>
    <row r="533" spans="2:42">
      <c r="B533" s="181" t="s">
        <v>1300</v>
      </c>
      <c r="C533" s="182" t="s">
        <v>1301</v>
      </c>
      <c r="D5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3" s="183">
        <f t="shared" si="1092"/>
        <v>0</v>
      </c>
      <c r="G533" s="183"/>
      <c r="H533" s="183">
        <f t="shared" si="1093"/>
        <v>0</v>
      </c>
      <c r="I533" s="183"/>
      <c r="J533" s="183">
        <f t="shared" si="1094"/>
        <v>0</v>
      </c>
      <c r="K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3" s="183">
        <f t="shared" si="1095"/>
        <v>0</v>
      </c>
      <c r="AD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3" s="183">
        <f t="shared" si="1096"/>
        <v>0</v>
      </c>
      <c r="AH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3" s="183">
        <f t="shared" si="1097"/>
        <v>0</v>
      </c>
      <c r="AL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3" s="183">
        <f t="shared" si="1098"/>
        <v>0</v>
      </c>
      <c r="AP533" s="183">
        <f t="shared" si="1099"/>
        <v>0</v>
      </c>
    </row>
    <row r="534" spans="2:42">
      <c r="B534" s="181" t="s">
        <v>393</v>
      </c>
      <c r="C534" s="182" t="s">
        <v>258</v>
      </c>
      <c r="D5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4" s="183">
        <f t="shared" si="1084"/>
        <v>0</v>
      </c>
      <c r="G534" s="183"/>
      <c r="H534" s="183">
        <f t="shared" si="1085"/>
        <v>0</v>
      </c>
      <c r="I534" s="183"/>
      <c r="J534" s="183">
        <f t="shared" si="1086"/>
        <v>0</v>
      </c>
      <c r="K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4" s="183">
        <f t="shared" si="1087"/>
        <v>0</v>
      </c>
      <c r="AD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4" s="183">
        <f t="shared" si="1088"/>
        <v>0</v>
      </c>
      <c r="AH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4" s="183">
        <f t="shared" si="1089"/>
        <v>0</v>
      </c>
      <c r="AL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4" s="183">
        <f t="shared" si="1090"/>
        <v>0</v>
      </c>
      <c r="AP534" s="183">
        <f t="shared" si="1091"/>
        <v>0</v>
      </c>
    </row>
    <row r="535" spans="2:42">
      <c r="B535" s="181" t="s">
        <v>1302</v>
      </c>
      <c r="C535" s="182" t="s">
        <v>1303</v>
      </c>
      <c r="D5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5" s="183">
        <f t="shared" si="1084"/>
        <v>0</v>
      </c>
      <c r="G535" s="183"/>
      <c r="H535" s="183">
        <f t="shared" si="1085"/>
        <v>0</v>
      </c>
      <c r="I535" s="183"/>
      <c r="J535" s="183">
        <f t="shared" si="1086"/>
        <v>0</v>
      </c>
      <c r="K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5" s="183">
        <f t="shared" si="1087"/>
        <v>0</v>
      </c>
      <c r="AD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5" s="183">
        <f t="shared" si="1088"/>
        <v>0</v>
      </c>
      <c r="AH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5" s="183">
        <f t="shared" si="1089"/>
        <v>0</v>
      </c>
      <c r="AL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5" s="183">
        <f t="shared" si="1090"/>
        <v>0</v>
      </c>
      <c r="AP535" s="183">
        <f t="shared" si="1091"/>
        <v>0</v>
      </c>
    </row>
    <row r="536" spans="2:42">
      <c r="B536" s="181" t="s">
        <v>1304</v>
      </c>
      <c r="C536" s="182" t="s">
        <v>1305</v>
      </c>
      <c r="D5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6" s="183">
        <f t="shared" si="1084"/>
        <v>0</v>
      </c>
      <c r="G536" s="183"/>
      <c r="H536" s="183">
        <f t="shared" si="1085"/>
        <v>0</v>
      </c>
      <c r="I536" s="183"/>
      <c r="J536" s="183">
        <f t="shared" si="1086"/>
        <v>0</v>
      </c>
      <c r="K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6" s="183">
        <f t="shared" si="1087"/>
        <v>0</v>
      </c>
      <c r="AD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6" s="183">
        <f t="shared" si="1088"/>
        <v>0</v>
      </c>
      <c r="AH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6" s="183">
        <f t="shared" si="1089"/>
        <v>0</v>
      </c>
      <c r="AL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6" s="183">
        <f t="shared" si="1090"/>
        <v>0</v>
      </c>
      <c r="AP536" s="183">
        <f t="shared" si="1091"/>
        <v>0</v>
      </c>
    </row>
    <row r="537" spans="2:42">
      <c r="B537" s="181" t="s">
        <v>1306</v>
      </c>
      <c r="C537" s="182" t="s">
        <v>1307</v>
      </c>
      <c r="D5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7" s="183">
        <f t="shared" ref="F537" si="1100">D537+E537</f>
        <v>0</v>
      </c>
      <c r="G537" s="183"/>
      <c r="H537" s="183">
        <f t="shared" ref="H537" si="1101">F537-G537</f>
        <v>0</v>
      </c>
      <c r="I537" s="183"/>
      <c r="J537" s="183">
        <f t="shared" ref="J537" si="1102">F537-I537</f>
        <v>0</v>
      </c>
      <c r="K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7" s="183">
        <f t="shared" ref="AC537" si="1103">Z537+AA537+AB537</f>
        <v>0</v>
      </c>
      <c r="AD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7" s="183">
        <f t="shared" ref="AG537" si="1104">AD537+AE537+AF537</f>
        <v>0</v>
      </c>
      <c r="AH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7" s="183">
        <f t="shared" ref="AK537" si="1105">AH537+AI537+AJ537</f>
        <v>0</v>
      </c>
      <c r="AL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7" s="183">
        <f t="shared" ref="AO537" si="1106">AL537+AM537+AN537</f>
        <v>0</v>
      </c>
      <c r="AP537" s="183">
        <f t="shared" ref="AP537" si="1107">AC537+AG537+AK537+AO537</f>
        <v>0</v>
      </c>
    </row>
    <row r="538" spans="2:42">
      <c r="B538" s="181" t="s">
        <v>1308</v>
      </c>
      <c r="C538" s="182" t="s">
        <v>1309</v>
      </c>
      <c r="D5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8" s="183">
        <f t="shared" ref="F538" si="1108">D538+E538</f>
        <v>0</v>
      </c>
      <c r="G538" s="183"/>
      <c r="H538" s="183">
        <f t="shared" ref="H538" si="1109">F538-G538</f>
        <v>0</v>
      </c>
      <c r="I538" s="183"/>
      <c r="J538" s="183">
        <f t="shared" ref="J538" si="1110">F538-I538</f>
        <v>0</v>
      </c>
      <c r="K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8" s="183">
        <f t="shared" ref="AC538" si="1111">Z538+AA538+AB538</f>
        <v>0</v>
      </c>
      <c r="AD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8" s="183">
        <f t="shared" ref="AG538" si="1112">AD538+AE538+AF538</f>
        <v>0</v>
      </c>
      <c r="AH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8" s="183">
        <f t="shared" ref="AK538" si="1113">AH538+AI538+AJ538</f>
        <v>0</v>
      </c>
      <c r="AL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8" s="183">
        <f t="shared" ref="AO538" si="1114">AL538+AM538+AN538</f>
        <v>0</v>
      </c>
      <c r="AP538" s="183">
        <f t="shared" ref="AP538" si="1115">AC538+AG538+AK538+AO538</f>
        <v>0</v>
      </c>
    </row>
    <row r="539" spans="2:42">
      <c r="B539" s="181" t="s">
        <v>1310</v>
      </c>
      <c r="C539" s="182" t="s">
        <v>1311</v>
      </c>
      <c r="D5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9" s="183">
        <f t="shared" ref="F539" si="1116">D539+E539</f>
        <v>0</v>
      </c>
      <c r="G539" s="183"/>
      <c r="H539" s="183">
        <f t="shared" ref="H539" si="1117">F539-G539</f>
        <v>0</v>
      </c>
      <c r="I539" s="183"/>
      <c r="J539" s="183">
        <f t="shared" ref="J539" si="1118">F539-I539</f>
        <v>0</v>
      </c>
      <c r="K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9" s="183">
        <f t="shared" ref="AC539" si="1119">Z539+AA539+AB539</f>
        <v>0</v>
      </c>
      <c r="AD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9" s="183">
        <f t="shared" ref="AG539" si="1120">AD539+AE539+AF539</f>
        <v>0</v>
      </c>
      <c r="AH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9" s="183">
        <f t="shared" ref="AK539" si="1121">AH539+AI539+AJ539</f>
        <v>0</v>
      </c>
      <c r="AL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9" s="183">
        <f t="shared" ref="AO539" si="1122">AL539+AM539+AN539</f>
        <v>0</v>
      </c>
      <c r="AP539" s="183">
        <f t="shared" ref="AP539" si="1123">AC539+AG539+AK539+AO539</f>
        <v>0</v>
      </c>
    </row>
    <row r="540" spans="2:42">
      <c r="B540" s="181" t="s">
        <v>1312</v>
      </c>
      <c r="C540" s="182" t="s">
        <v>1313</v>
      </c>
      <c r="D5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0" s="183">
        <f t="shared" si="1084"/>
        <v>0</v>
      </c>
      <c r="G540" s="183"/>
      <c r="H540" s="183">
        <f t="shared" si="1085"/>
        <v>0</v>
      </c>
      <c r="I540" s="183"/>
      <c r="J540" s="183">
        <f t="shared" si="1086"/>
        <v>0</v>
      </c>
      <c r="K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0" s="183">
        <f t="shared" si="1087"/>
        <v>0</v>
      </c>
      <c r="AD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0" s="183">
        <f t="shared" si="1088"/>
        <v>0</v>
      </c>
      <c r="AH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0" s="183">
        <f t="shared" si="1089"/>
        <v>0</v>
      </c>
      <c r="AL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0" s="183">
        <f t="shared" si="1090"/>
        <v>0</v>
      </c>
      <c r="AP540" s="183">
        <f t="shared" si="1091"/>
        <v>0</v>
      </c>
    </row>
    <row r="541" spans="2:42">
      <c r="B541" s="190" t="s">
        <v>394</v>
      </c>
      <c r="C541" s="191" t="s">
        <v>259</v>
      </c>
      <c r="D541" s="192">
        <f>SUM(D542:D559)</f>
        <v>0</v>
      </c>
      <c r="E541" s="192">
        <f>E542</f>
        <v>0</v>
      </c>
      <c r="F541" s="192">
        <f t="shared" si="1004"/>
        <v>0</v>
      </c>
      <c r="G541" s="192">
        <f t="shared" ref="G541:I541" si="1124">G542</f>
        <v>0</v>
      </c>
      <c r="H541" s="192">
        <f t="shared" si="1006"/>
        <v>0</v>
      </c>
      <c r="I541" s="192">
        <f t="shared" si="1124"/>
        <v>0</v>
      </c>
      <c r="J541" s="192">
        <f t="shared" si="1007"/>
        <v>0</v>
      </c>
      <c r="K541" s="192">
        <f t="shared" ref="K541:AN541" si="1125">K542</f>
        <v>0</v>
      </c>
      <c r="L541" s="192">
        <f t="shared" si="1125"/>
        <v>0</v>
      </c>
      <c r="M541" s="192">
        <f t="shared" si="1125"/>
        <v>0</v>
      </c>
      <c r="N541" s="192">
        <f t="shared" si="1125"/>
        <v>0</v>
      </c>
      <c r="O541" s="192">
        <f t="shared" si="1125"/>
        <v>0</v>
      </c>
      <c r="P541" s="192">
        <f t="shared" si="1125"/>
        <v>0</v>
      </c>
      <c r="Q541" s="192">
        <f t="shared" si="1125"/>
        <v>0</v>
      </c>
      <c r="R541" s="192">
        <f t="shared" si="1125"/>
        <v>0</v>
      </c>
      <c r="S541" s="192">
        <f t="shared" si="1125"/>
        <v>0</v>
      </c>
      <c r="T541" s="192">
        <f t="shared" si="1125"/>
        <v>0</v>
      </c>
      <c r="U541" s="192">
        <f t="shared" si="1125"/>
        <v>0</v>
      </c>
      <c r="V541" s="192">
        <f t="shared" si="1125"/>
        <v>0</v>
      </c>
      <c r="W541" s="192">
        <f t="shared" si="1125"/>
        <v>0</v>
      </c>
      <c r="X541" s="192">
        <f t="shared" si="1125"/>
        <v>0</v>
      </c>
      <c r="Y541" s="192">
        <f t="shared" si="1125"/>
        <v>0</v>
      </c>
      <c r="Z541" s="192">
        <f t="shared" si="1125"/>
        <v>0</v>
      </c>
      <c r="AA541" s="192">
        <f t="shared" si="1125"/>
        <v>0</v>
      </c>
      <c r="AB541" s="192">
        <f t="shared" si="1125"/>
        <v>0</v>
      </c>
      <c r="AC541" s="192">
        <f t="shared" si="1012"/>
        <v>0</v>
      </c>
      <c r="AD541" s="192">
        <f t="shared" si="1125"/>
        <v>0</v>
      </c>
      <c r="AE541" s="192">
        <f t="shared" si="1125"/>
        <v>0</v>
      </c>
      <c r="AF541" s="192">
        <f t="shared" si="1125"/>
        <v>0</v>
      </c>
      <c r="AG541" s="192">
        <f t="shared" si="1013"/>
        <v>0</v>
      </c>
      <c r="AH541" s="192">
        <f t="shared" si="1125"/>
        <v>0</v>
      </c>
      <c r="AI541" s="192">
        <f t="shared" si="1125"/>
        <v>0</v>
      </c>
      <c r="AJ541" s="192">
        <f t="shared" si="1125"/>
        <v>0</v>
      </c>
      <c r="AK541" s="192">
        <f t="shared" si="1014"/>
        <v>0</v>
      </c>
      <c r="AL541" s="192">
        <f t="shared" si="1125"/>
        <v>0</v>
      </c>
      <c r="AM541" s="192">
        <f t="shared" si="1125"/>
        <v>0</v>
      </c>
      <c r="AN541" s="192">
        <f t="shared" si="1125"/>
        <v>0</v>
      </c>
      <c r="AO541" s="192">
        <f t="shared" si="1015"/>
        <v>0</v>
      </c>
      <c r="AP541" s="192">
        <f t="shared" si="1016"/>
        <v>0</v>
      </c>
    </row>
    <row r="542" spans="2:42">
      <c r="B542" s="181" t="s">
        <v>395</v>
      </c>
      <c r="C542" s="182" t="s">
        <v>260</v>
      </c>
      <c r="D5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2" s="183">
        <f t="shared" ref="F542" si="1126">D542+E542</f>
        <v>0</v>
      </c>
      <c r="G542" s="183"/>
      <c r="H542" s="183">
        <f t="shared" ref="H542" si="1127">F542-G542</f>
        <v>0</v>
      </c>
      <c r="I542" s="183"/>
      <c r="J542" s="183">
        <f t="shared" ref="J542" si="1128">F542-I542</f>
        <v>0</v>
      </c>
      <c r="K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2" s="183">
        <f t="shared" ref="AC542" si="1129">Z542+AA542+AB542</f>
        <v>0</v>
      </c>
      <c r="AD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2" s="183">
        <f t="shared" ref="AG542" si="1130">AD542+AE542+AF542</f>
        <v>0</v>
      </c>
      <c r="AH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2" s="183">
        <f t="shared" ref="AK542" si="1131">AH542+AI542+AJ542</f>
        <v>0</v>
      </c>
      <c r="AL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2" s="183">
        <f t="shared" ref="AO542" si="1132">AL542+AM542+AN542</f>
        <v>0</v>
      </c>
      <c r="AP542" s="183">
        <f t="shared" ref="AP542" si="1133">AC542+AG542+AK542+AO542</f>
        <v>0</v>
      </c>
    </row>
    <row r="543" spans="2:42">
      <c r="B543" s="181" t="s">
        <v>396</v>
      </c>
      <c r="C543" s="182" t="s">
        <v>261</v>
      </c>
      <c r="D5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3" s="183">
        <f t="shared" ref="F543:F559" si="1134">D543+E543</f>
        <v>0</v>
      </c>
      <c r="G543" s="183"/>
      <c r="H543" s="183">
        <f t="shared" ref="H543:H559" si="1135">F543-G543</f>
        <v>0</v>
      </c>
      <c r="I543" s="183"/>
      <c r="J543" s="183">
        <f t="shared" ref="J543:J559" si="1136">F543-I543</f>
        <v>0</v>
      </c>
      <c r="K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3" s="183">
        <f t="shared" ref="AC543:AC559" si="1137">Z543+AA543+AB543</f>
        <v>0</v>
      </c>
      <c r="AD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3" s="183">
        <f t="shared" ref="AG543:AG559" si="1138">AD543+AE543+AF543</f>
        <v>0</v>
      </c>
      <c r="AH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3" s="183">
        <f t="shared" ref="AK543:AK559" si="1139">AH543+AI543+AJ543</f>
        <v>0</v>
      </c>
      <c r="AL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3" s="183">
        <f t="shared" ref="AO543:AO559" si="1140">AL543+AM543+AN543</f>
        <v>0</v>
      </c>
      <c r="AP543" s="183">
        <f t="shared" ref="AP543:AP559" si="1141">AC543+AG543+AK543+AO543</f>
        <v>0</v>
      </c>
    </row>
    <row r="544" spans="2:42">
      <c r="B544" s="181" t="s">
        <v>1314</v>
      </c>
      <c r="C544" s="182" t="s">
        <v>1315</v>
      </c>
      <c r="D5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4" s="183">
        <f t="shared" si="1134"/>
        <v>0</v>
      </c>
      <c r="G544" s="183"/>
      <c r="H544" s="183">
        <f t="shared" si="1135"/>
        <v>0</v>
      </c>
      <c r="I544" s="183"/>
      <c r="J544" s="183">
        <f t="shared" si="1136"/>
        <v>0</v>
      </c>
      <c r="K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4" s="183">
        <f t="shared" si="1137"/>
        <v>0</v>
      </c>
      <c r="AD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4" s="183">
        <f t="shared" si="1138"/>
        <v>0</v>
      </c>
      <c r="AH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4" s="183">
        <f t="shared" si="1139"/>
        <v>0</v>
      </c>
      <c r="AL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4" s="183">
        <f t="shared" si="1140"/>
        <v>0</v>
      </c>
      <c r="AP544" s="183">
        <f t="shared" si="1141"/>
        <v>0</v>
      </c>
    </row>
    <row r="545" spans="2:42">
      <c r="B545" s="181" t="s">
        <v>1316</v>
      </c>
      <c r="C545" s="182" t="s">
        <v>533</v>
      </c>
      <c r="D5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5" s="183">
        <f t="shared" si="1134"/>
        <v>0</v>
      </c>
      <c r="G545" s="183"/>
      <c r="H545" s="183">
        <f t="shared" si="1135"/>
        <v>0</v>
      </c>
      <c r="I545" s="183"/>
      <c r="J545" s="183">
        <f t="shared" si="1136"/>
        <v>0</v>
      </c>
      <c r="K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5" s="183">
        <f t="shared" si="1137"/>
        <v>0</v>
      </c>
      <c r="AD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5" s="183">
        <f t="shared" si="1138"/>
        <v>0</v>
      </c>
      <c r="AH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5" s="183">
        <f t="shared" si="1139"/>
        <v>0</v>
      </c>
      <c r="AL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5" s="183">
        <f t="shared" si="1140"/>
        <v>0</v>
      </c>
      <c r="AP545" s="183">
        <f t="shared" si="1141"/>
        <v>0</v>
      </c>
    </row>
    <row r="546" spans="2:42">
      <c r="B546" s="181" t="s">
        <v>1317</v>
      </c>
      <c r="C546" s="182" t="s">
        <v>1318</v>
      </c>
      <c r="D5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6" s="183">
        <f t="shared" si="1134"/>
        <v>0</v>
      </c>
      <c r="G546" s="183"/>
      <c r="H546" s="183">
        <f t="shared" si="1135"/>
        <v>0</v>
      </c>
      <c r="I546" s="183"/>
      <c r="J546" s="183">
        <f t="shared" si="1136"/>
        <v>0</v>
      </c>
      <c r="K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6" s="183">
        <f t="shared" si="1137"/>
        <v>0</v>
      </c>
      <c r="AD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6" s="183">
        <f t="shared" si="1138"/>
        <v>0</v>
      </c>
      <c r="AH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6" s="183">
        <f t="shared" si="1139"/>
        <v>0</v>
      </c>
      <c r="AL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6" s="183">
        <f t="shared" si="1140"/>
        <v>0</v>
      </c>
      <c r="AP546" s="183">
        <f t="shared" si="1141"/>
        <v>0</v>
      </c>
    </row>
    <row r="547" spans="2:42">
      <c r="B547" s="181" t="s">
        <v>1319</v>
      </c>
      <c r="C547" s="182" t="s">
        <v>1320</v>
      </c>
      <c r="D5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7" s="183">
        <f t="shared" si="1134"/>
        <v>0</v>
      </c>
      <c r="G547" s="183"/>
      <c r="H547" s="183">
        <f t="shared" si="1135"/>
        <v>0</v>
      </c>
      <c r="I547" s="183"/>
      <c r="J547" s="183">
        <f t="shared" si="1136"/>
        <v>0</v>
      </c>
      <c r="K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7" s="183">
        <f t="shared" si="1137"/>
        <v>0</v>
      </c>
      <c r="AD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7" s="183">
        <f t="shared" si="1138"/>
        <v>0</v>
      </c>
      <c r="AH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7" s="183">
        <f t="shared" si="1139"/>
        <v>0</v>
      </c>
      <c r="AL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7" s="183">
        <f t="shared" si="1140"/>
        <v>0</v>
      </c>
      <c r="AP547" s="183">
        <f t="shared" si="1141"/>
        <v>0</v>
      </c>
    </row>
    <row r="548" spans="2:42">
      <c r="B548" s="181" t="s">
        <v>1321</v>
      </c>
      <c r="C548" s="182" t="s">
        <v>1322</v>
      </c>
      <c r="D5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8" s="183">
        <f t="shared" si="1134"/>
        <v>0</v>
      </c>
      <c r="G548" s="183"/>
      <c r="H548" s="183">
        <f t="shared" si="1135"/>
        <v>0</v>
      </c>
      <c r="I548" s="183"/>
      <c r="J548" s="183">
        <f t="shared" si="1136"/>
        <v>0</v>
      </c>
      <c r="K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8" s="183">
        <f t="shared" si="1137"/>
        <v>0</v>
      </c>
      <c r="AD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8" s="183">
        <f t="shared" si="1138"/>
        <v>0</v>
      </c>
      <c r="AH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8" s="183">
        <f t="shared" si="1139"/>
        <v>0</v>
      </c>
      <c r="AL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8" s="183">
        <f t="shared" si="1140"/>
        <v>0</v>
      </c>
      <c r="AP548" s="183">
        <f t="shared" si="1141"/>
        <v>0</v>
      </c>
    </row>
    <row r="549" spans="2:42">
      <c r="B549" s="181" t="s">
        <v>1323</v>
      </c>
      <c r="C549" s="182" t="s">
        <v>1324</v>
      </c>
      <c r="D5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9" s="183">
        <f t="shared" si="1134"/>
        <v>0</v>
      </c>
      <c r="G549" s="183"/>
      <c r="H549" s="183">
        <f t="shared" si="1135"/>
        <v>0</v>
      </c>
      <c r="I549" s="183"/>
      <c r="J549" s="183">
        <f t="shared" si="1136"/>
        <v>0</v>
      </c>
      <c r="K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9" s="183">
        <f t="shared" si="1137"/>
        <v>0</v>
      </c>
      <c r="AD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9" s="183">
        <f t="shared" si="1138"/>
        <v>0</v>
      </c>
      <c r="AH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9" s="183">
        <f t="shared" si="1139"/>
        <v>0</v>
      </c>
      <c r="AL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9" s="183">
        <f t="shared" si="1140"/>
        <v>0</v>
      </c>
      <c r="AP549" s="183">
        <f t="shared" si="1141"/>
        <v>0</v>
      </c>
    </row>
    <row r="550" spans="2:42">
      <c r="B550" s="181" t="s">
        <v>1325</v>
      </c>
      <c r="C550" s="182" t="s">
        <v>1326</v>
      </c>
      <c r="D5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0" s="183">
        <f t="shared" si="1134"/>
        <v>0</v>
      </c>
      <c r="G550" s="183"/>
      <c r="H550" s="183">
        <f t="shared" si="1135"/>
        <v>0</v>
      </c>
      <c r="I550" s="183"/>
      <c r="J550" s="183">
        <f t="shared" si="1136"/>
        <v>0</v>
      </c>
      <c r="K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0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0" s="183">
        <f t="shared" si="1137"/>
        <v>0</v>
      </c>
      <c r="AD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0" s="183">
        <f t="shared" si="1138"/>
        <v>0</v>
      </c>
      <c r="AH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0" s="183">
        <f t="shared" si="1139"/>
        <v>0</v>
      </c>
      <c r="AL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0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0" s="183">
        <f t="shared" si="1140"/>
        <v>0</v>
      </c>
      <c r="AP550" s="183">
        <f t="shared" si="1141"/>
        <v>0</v>
      </c>
    </row>
    <row r="551" spans="2:42">
      <c r="B551" s="181" t="s">
        <v>1327</v>
      </c>
      <c r="C551" s="182" t="s">
        <v>1328</v>
      </c>
      <c r="D5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1" s="183">
        <f t="shared" si="1134"/>
        <v>0</v>
      </c>
      <c r="G551" s="183"/>
      <c r="H551" s="183">
        <f t="shared" si="1135"/>
        <v>0</v>
      </c>
      <c r="I551" s="183"/>
      <c r="J551" s="183">
        <f t="shared" si="1136"/>
        <v>0</v>
      </c>
      <c r="K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1" s="183">
        <f t="shared" si="1137"/>
        <v>0</v>
      </c>
      <c r="AD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1" s="183">
        <f t="shared" si="1138"/>
        <v>0</v>
      </c>
      <c r="AH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1" s="183">
        <f t="shared" si="1139"/>
        <v>0</v>
      </c>
      <c r="AL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1" s="183">
        <f t="shared" si="1140"/>
        <v>0</v>
      </c>
      <c r="AP551" s="183">
        <f t="shared" si="1141"/>
        <v>0</v>
      </c>
    </row>
    <row r="552" spans="2:42">
      <c r="B552" s="181" t="s">
        <v>1329</v>
      </c>
      <c r="C552" s="182" t="s">
        <v>1330</v>
      </c>
      <c r="D5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2" s="183">
        <f t="shared" si="1134"/>
        <v>0</v>
      </c>
      <c r="G552" s="183"/>
      <c r="H552" s="183">
        <f t="shared" si="1135"/>
        <v>0</v>
      </c>
      <c r="I552" s="183"/>
      <c r="J552" s="183">
        <f t="shared" si="1136"/>
        <v>0</v>
      </c>
      <c r="K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2" s="183">
        <f t="shared" si="1137"/>
        <v>0</v>
      </c>
      <c r="AD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2" s="183">
        <f t="shared" si="1138"/>
        <v>0</v>
      </c>
      <c r="AH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2" s="183">
        <f t="shared" si="1139"/>
        <v>0</v>
      </c>
      <c r="AL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2" s="183">
        <f t="shared" si="1140"/>
        <v>0</v>
      </c>
      <c r="AP552" s="183">
        <f t="shared" si="1141"/>
        <v>0</v>
      </c>
    </row>
    <row r="553" spans="2:42">
      <c r="B553" s="181" t="s">
        <v>1331</v>
      </c>
      <c r="C553" s="182" t="s">
        <v>1332</v>
      </c>
      <c r="D5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3" s="183">
        <f t="shared" si="1134"/>
        <v>0</v>
      </c>
      <c r="G553" s="183"/>
      <c r="H553" s="183">
        <f t="shared" si="1135"/>
        <v>0</v>
      </c>
      <c r="I553" s="183"/>
      <c r="J553" s="183">
        <f t="shared" si="1136"/>
        <v>0</v>
      </c>
      <c r="K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3" s="183">
        <f t="shared" si="1137"/>
        <v>0</v>
      </c>
      <c r="AD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3" s="183">
        <f t="shared" si="1138"/>
        <v>0</v>
      </c>
      <c r="AH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3" s="183">
        <f t="shared" si="1139"/>
        <v>0</v>
      </c>
      <c r="AL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3" s="183">
        <f t="shared" si="1140"/>
        <v>0</v>
      </c>
      <c r="AP553" s="183">
        <f t="shared" si="1141"/>
        <v>0</v>
      </c>
    </row>
    <row r="554" spans="2:42">
      <c r="B554" s="181" t="s">
        <v>1333</v>
      </c>
      <c r="C554" s="182" t="s">
        <v>1334</v>
      </c>
      <c r="D5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4" s="183">
        <f t="shared" si="1134"/>
        <v>0</v>
      </c>
      <c r="G554" s="183"/>
      <c r="H554" s="183">
        <f t="shared" si="1135"/>
        <v>0</v>
      </c>
      <c r="I554" s="183"/>
      <c r="J554" s="183">
        <f t="shared" si="1136"/>
        <v>0</v>
      </c>
      <c r="K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4" s="183">
        <f t="shared" si="1137"/>
        <v>0</v>
      </c>
      <c r="AD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4" s="183">
        <f t="shared" si="1138"/>
        <v>0</v>
      </c>
      <c r="AH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4" s="183">
        <f t="shared" si="1139"/>
        <v>0</v>
      </c>
      <c r="AL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4" s="183">
        <f t="shared" si="1140"/>
        <v>0</v>
      </c>
      <c r="AP554" s="183">
        <f t="shared" si="1141"/>
        <v>0</v>
      </c>
    </row>
    <row r="555" spans="2:42">
      <c r="B555" s="181" t="s">
        <v>1335</v>
      </c>
      <c r="C555" s="182" t="s">
        <v>1336</v>
      </c>
      <c r="D5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5" s="183">
        <f t="shared" si="1134"/>
        <v>0</v>
      </c>
      <c r="G555" s="183"/>
      <c r="H555" s="183">
        <f t="shared" si="1135"/>
        <v>0</v>
      </c>
      <c r="I555" s="183"/>
      <c r="J555" s="183">
        <f t="shared" si="1136"/>
        <v>0</v>
      </c>
      <c r="K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5" s="183">
        <f t="shared" si="1137"/>
        <v>0</v>
      </c>
      <c r="AD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5" s="183">
        <f t="shared" si="1138"/>
        <v>0</v>
      </c>
      <c r="AH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5" s="183">
        <f t="shared" si="1139"/>
        <v>0</v>
      </c>
      <c r="AL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5" s="183">
        <f t="shared" si="1140"/>
        <v>0</v>
      </c>
      <c r="AP555" s="183">
        <f t="shared" si="1141"/>
        <v>0</v>
      </c>
    </row>
    <row r="556" spans="2:42">
      <c r="B556" s="181" t="s">
        <v>1337</v>
      </c>
      <c r="C556" s="182" t="s">
        <v>1338</v>
      </c>
      <c r="D5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6" s="183">
        <f t="shared" si="1134"/>
        <v>0</v>
      </c>
      <c r="G556" s="183"/>
      <c r="H556" s="183">
        <f t="shared" si="1135"/>
        <v>0</v>
      </c>
      <c r="I556" s="183"/>
      <c r="J556" s="183">
        <f t="shared" si="1136"/>
        <v>0</v>
      </c>
      <c r="K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6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6" s="183">
        <f t="shared" si="1137"/>
        <v>0</v>
      </c>
      <c r="AD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6" s="183">
        <f t="shared" si="1138"/>
        <v>0</v>
      </c>
      <c r="AH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6" s="183">
        <f t="shared" si="1139"/>
        <v>0</v>
      </c>
      <c r="AL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6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6" s="183">
        <f t="shared" si="1140"/>
        <v>0</v>
      </c>
      <c r="AP556" s="183">
        <f t="shared" si="1141"/>
        <v>0</v>
      </c>
    </row>
    <row r="557" spans="2:42">
      <c r="B557" s="181" t="s">
        <v>1339</v>
      </c>
      <c r="C557" s="182" t="s">
        <v>1340</v>
      </c>
      <c r="D5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7" s="183">
        <f t="shared" si="1134"/>
        <v>0</v>
      </c>
      <c r="G557" s="183"/>
      <c r="H557" s="183">
        <f t="shared" si="1135"/>
        <v>0</v>
      </c>
      <c r="I557" s="183"/>
      <c r="J557" s="183">
        <f t="shared" si="1136"/>
        <v>0</v>
      </c>
      <c r="K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7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7" s="183">
        <f t="shared" si="1137"/>
        <v>0</v>
      </c>
      <c r="AD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7" s="183">
        <f t="shared" si="1138"/>
        <v>0</v>
      </c>
      <c r="AH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7" s="183">
        <f t="shared" si="1139"/>
        <v>0</v>
      </c>
      <c r="AL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7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7" s="183">
        <f t="shared" si="1140"/>
        <v>0</v>
      </c>
      <c r="AP557" s="183">
        <f t="shared" si="1141"/>
        <v>0</v>
      </c>
    </row>
    <row r="558" spans="2:42">
      <c r="B558" s="181" t="s">
        <v>1341</v>
      </c>
      <c r="C558" s="182" t="s">
        <v>1342</v>
      </c>
      <c r="D5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8" s="183">
        <f t="shared" si="1134"/>
        <v>0</v>
      </c>
      <c r="G558" s="183"/>
      <c r="H558" s="183">
        <f t="shared" si="1135"/>
        <v>0</v>
      </c>
      <c r="I558" s="183"/>
      <c r="J558" s="183">
        <f t="shared" si="1136"/>
        <v>0</v>
      </c>
      <c r="K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8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8" s="183">
        <f t="shared" si="1137"/>
        <v>0</v>
      </c>
      <c r="AD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8" s="183">
        <f t="shared" si="1138"/>
        <v>0</v>
      </c>
      <c r="AH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8" s="183">
        <f t="shared" si="1139"/>
        <v>0</v>
      </c>
      <c r="AL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8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8" s="183">
        <f t="shared" si="1140"/>
        <v>0</v>
      </c>
      <c r="AP558" s="183">
        <f t="shared" si="1141"/>
        <v>0</v>
      </c>
    </row>
    <row r="559" spans="2:42">
      <c r="B559" s="181" t="s">
        <v>1343</v>
      </c>
      <c r="C559" s="182" t="s">
        <v>1344</v>
      </c>
      <c r="D5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9" s="183">
        <f t="shared" si="1134"/>
        <v>0</v>
      </c>
      <c r="G559" s="183"/>
      <c r="H559" s="183">
        <f t="shared" si="1135"/>
        <v>0</v>
      </c>
      <c r="I559" s="183"/>
      <c r="J559" s="183">
        <f t="shared" si="1136"/>
        <v>0</v>
      </c>
      <c r="K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9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9" s="183">
        <f t="shared" si="1137"/>
        <v>0</v>
      </c>
      <c r="AD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9" s="183">
        <f t="shared" si="1138"/>
        <v>0</v>
      </c>
      <c r="AH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9" s="183">
        <f t="shared" si="1139"/>
        <v>0</v>
      </c>
      <c r="AL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9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9" s="183">
        <f t="shared" si="1140"/>
        <v>0</v>
      </c>
      <c r="AP559" s="183">
        <f t="shared" si="1141"/>
        <v>0</v>
      </c>
    </row>
    <row r="560" spans="2:42">
      <c r="B560" s="178" t="s">
        <v>1345</v>
      </c>
      <c r="C560" s="179" t="s">
        <v>1346</v>
      </c>
      <c r="D560" s="180">
        <f>SUM(D561:D565)</f>
        <v>0</v>
      </c>
      <c r="E560" s="180">
        <f>SUM(E561:E565)</f>
        <v>0</v>
      </c>
      <c r="F560" s="180">
        <f t="shared" ref="F560:F565" si="1142">D560+E560</f>
        <v>0</v>
      </c>
      <c r="G560" s="180">
        <f>SUM(G561:G565)</f>
        <v>0</v>
      </c>
      <c r="H560" s="180">
        <f t="shared" ref="H560:H565" si="1143">F560-G560</f>
        <v>0</v>
      </c>
      <c r="I560" s="180">
        <f>SUM(I561:I565)</f>
        <v>0</v>
      </c>
      <c r="J560" s="180">
        <f t="shared" ref="J560:J565" si="1144">F560-I560</f>
        <v>0</v>
      </c>
      <c r="K560" s="180">
        <f t="shared" ref="K560:AB560" si="1145">SUM(K561:K565)</f>
        <v>0</v>
      </c>
      <c r="L560" s="180">
        <f t="shared" si="1145"/>
        <v>0</v>
      </c>
      <c r="M560" s="180">
        <f t="shared" si="1145"/>
        <v>0</v>
      </c>
      <c r="N560" s="180">
        <f t="shared" si="1145"/>
        <v>0</v>
      </c>
      <c r="O560" s="180">
        <f t="shared" si="1145"/>
        <v>0</v>
      </c>
      <c r="P560" s="180">
        <f t="shared" ref="P560:Q560" si="1146">SUM(P561:P565)</f>
        <v>0</v>
      </c>
      <c r="Q560" s="180">
        <f t="shared" si="1146"/>
        <v>0</v>
      </c>
      <c r="R560" s="180">
        <f t="shared" si="1145"/>
        <v>0</v>
      </c>
      <c r="S560" s="180">
        <f t="shared" si="1145"/>
        <v>0</v>
      </c>
      <c r="T560" s="180">
        <f t="shared" ref="T560" si="1147">SUM(T561:T565)</f>
        <v>0</v>
      </c>
      <c r="U560" s="180">
        <f t="shared" si="1145"/>
        <v>0</v>
      </c>
      <c r="V560" s="180">
        <f t="shared" si="1145"/>
        <v>0</v>
      </c>
      <c r="W560" s="180">
        <f t="shared" ref="W560" si="1148">SUM(W561:W565)</f>
        <v>0</v>
      </c>
      <c r="X560" s="180">
        <f t="shared" si="1145"/>
        <v>0</v>
      </c>
      <c r="Y560" s="180">
        <f t="shared" si="1145"/>
        <v>0</v>
      </c>
      <c r="Z560" s="180">
        <f t="shared" si="1145"/>
        <v>0</v>
      </c>
      <c r="AA560" s="180">
        <f t="shared" si="1145"/>
        <v>0</v>
      </c>
      <c r="AB560" s="180">
        <f t="shared" si="1145"/>
        <v>0</v>
      </c>
      <c r="AC560" s="180">
        <f t="shared" ref="AC560:AC565" si="1149">Z560+AA560+AB560</f>
        <v>0</v>
      </c>
      <c r="AD560" s="180">
        <f>SUM(AD561:AD565)</f>
        <v>0</v>
      </c>
      <c r="AE560" s="180">
        <f>SUM(AE561:AE565)</f>
        <v>0</v>
      </c>
      <c r="AF560" s="180">
        <f>SUM(AF561:AF565)</f>
        <v>0</v>
      </c>
      <c r="AG560" s="180">
        <f t="shared" ref="AG560:AG565" si="1150">AD560+AE560+AF560</f>
        <v>0</v>
      </c>
      <c r="AH560" s="180">
        <f>SUM(AH561:AH565)</f>
        <v>0</v>
      </c>
      <c r="AI560" s="180">
        <f>SUM(AI561:AI565)</f>
        <v>0</v>
      </c>
      <c r="AJ560" s="180">
        <f>SUM(AJ561:AJ565)</f>
        <v>0</v>
      </c>
      <c r="AK560" s="180">
        <f t="shared" ref="AK560:AK565" si="1151">AH560+AI560+AJ560</f>
        <v>0</v>
      </c>
      <c r="AL560" s="180">
        <f>SUM(AL561:AL565)</f>
        <v>0</v>
      </c>
      <c r="AM560" s="180">
        <f>SUM(AM561:AM565)</f>
        <v>0</v>
      </c>
      <c r="AN560" s="180">
        <f>SUM(AN561:AN565)</f>
        <v>0</v>
      </c>
      <c r="AO560" s="180">
        <f t="shared" ref="AO560:AO565" si="1152">AL560+AM560+AN560</f>
        <v>0</v>
      </c>
      <c r="AP560" s="180">
        <f t="shared" ref="AP560:AP565" si="1153">AC560+AG560+AK560+AO560</f>
        <v>0</v>
      </c>
    </row>
    <row r="561" spans="2:42">
      <c r="B561" s="181" t="s">
        <v>1347</v>
      </c>
      <c r="C561" s="182" t="s">
        <v>1348</v>
      </c>
      <c r="D5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1" s="183">
        <f t="shared" si="1142"/>
        <v>0</v>
      </c>
      <c r="G561" s="183"/>
      <c r="H561" s="183">
        <f t="shared" si="1143"/>
        <v>0</v>
      </c>
      <c r="I561" s="183"/>
      <c r="J561" s="183">
        <f t="shared" si="1144"/>
        <v>0</v>
      </c>
      <c r="K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1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1" s="183">
        <f t="shared" si="1149"/>
        <v>0</v>
      </c>
      <c r="AD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1" s="183">
        <f t="shared" si="1150"/>
        <v>0</v>
      </c>
      <c r="AH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1" s="183">
        <f t="shared" si="1151"/>
        <v>0</v>
      </c>
      <c r="AL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1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1" s="183">
        <f t="shared" si="1152"/>
        <v>0</v>
      </c>
      <c r="AP561" s="183">
        <f t="shared" si="1153"/>
        <v>0</v>
      </c>
    </row>
    <row r="562" spans="2:42">
      <c r="B562" s="181" t="s">
        <v>1349</v>
      </c>
      <c r="C562" s="182" t="s">
        <v>1350</v>
      </c>
      <c r="D5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2" s="183">
        <f t="shared" si="1142"/>
        <v>0</v>
      </c>
      <c r="G562" s="183"/>
      <c r="H562" s="183">
        <f t="shared" si="1143"/>
        <v>0</v>
      </c>
      <c r="I562" s="183"/>
      <c r="J562" s="183">
        <f t="shared" si="1144"/>
        <v>0</v>
      </c>
      <c r="K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2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2" s="183">
        <f t="shared" si="1149"/>
        <v>0</v>
      </c>
      <c r="AD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2" s="183">
        <f t="shared" si="1150"/>
        <v>0</v>
      </c>
      <c r="AH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2" s="183">
        <f t="shared" si="1151"/>
        <v>0</v>
      </c>
      <c r="AL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2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2" s="183">
        <f t="shared" si="1152"/>
        <v>0</v>
      </c>
      <c r="AP562" s="183">
        <f t="shared" si="1153"/>
        <v>0</v>
      </c>
    </row>
    <row r="563" spans="2:42">
      <c r="B563" s="181" t="s">
        <v>1351</v>
      </c>
      <c r="C563" s="182" t="s">
        <v>1352</v>
      </c>
      <c r="D5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3" s="183">
        <f t="shared" si="1142"/>
        <v>0</v>
      </c>
      <c r="G563" s="183"/>
      <c r="H563" s="183">
        <f t="shared" si="1143"/>
        <v>0</v>
      </c>
      <c r="I563" s="183"/>
      <c r="J563" s="183">
        <f t="shared" si="1144"/>
        <v>0</v>
      </c>
      <c r="K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3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3" s="183">
        <f t="shared" si="1149"/>
        <v>0</v>
      </c>
      <c r="AD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3" s="183">
        <f t="shared" si="1150"/>
        <v>0</v>
      </c>
      <c r="AH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3" s="183">
        <f t="shared" si="1151"/>
        <v>0</v>
      </c>
      <c r="AL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3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3" s="183">
        <f t="shared" si="1152"/>
        <v>0</v>
      </c>
      <c r="AP563" s="183">
        <f t="shared" si="1153"/>
        <v>0</v>
      </c>
    </row>
    <row r="564" spans="2:42">
      <c r="B564" s="181" t="s">
        <v>1353</v>
      </c>
      <c r="C564" s="182" t="s">
        <v>1354</v>
      </c>
      <c r="D5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4" s="183">
        <f t="shared" si="1142"/>
        <v>0</v>
      </c>
      <c r="G564" s="183"/>
      <c r="H564" s="183">
        <f t="shared" si="1143"/>
        <v>0</v>
      </c>
      <c r="I564" s="183"/>
      <c r="J564" s="183">
        <f t="shared" si="1144"/>
        <v>0</v>
      </c>
      <c r="K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4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4" s="183">
        <f t="shared" si="1149"/>
        <v>0</v>
      </c>
      <c r="AD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4" s="183">
        <f t="shared" si="1150"/>
        <v>0</v>
      </c>
      <c r="AH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4" s="183">
        <f t="shared" si="1151"/>
        <v>0</v>
      </c>
      <c r="AL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4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4" s="183">
        <f t="shared" si="1152"/>
        <v>0</v>
      </c>
      <c r="AP564" s="183">
        <f t="shared" si="1153"/>
        <v>0</v>
      </c>
    </row>
    <row r="565" spans="2:42">
      <c r="B565" s="181" t="s">
        <v>1355</v>
      </c>
      <c r="C565" s="182" t="s">
        <v>1356</v>
      </c>
      <c r="D5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5" s="183">
        <f t="shared" si="1142"/>
        <v>0</v>
      </c>
      <c r="G565" s="183"/>
      <c r="H565" s="183">
        <f t="shared" si="1143"/>
        <v>0</v>
      </c>
      <c r="I565" s="183"/>
      <c r="J565" s="183">
        <f t="shared" si="1144"/>
        <v>0</v>
      </c>
      <c r="K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5" s="183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5" s="183">
        <f t="shared" si="1149"/>
        <v>0</v>
      </c>
      <c r="AD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5" s="183">
        <f t="shared" si="1150"/>
        <v>0</v>
      </c>
      <c r="AH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5" s="183">
        <f t="shared" si="1151"/>
        <v>0</v>
      </c>
      <c r="AL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5" s="183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5" s="183">
        <f t="shared" si="1152"/>
        <v>0</v>
      </c>
      <c r="AP565" s="183">
        <f t="shared" si="1153"/>
        <v>0</v>
      </c>
    </row>
    <row r="566" spans="2:42" ht="26.25">
      <c r="B566" s="184"/>
      <c r="C566" s="185" t="s">
        <v>262</v>
      </c>
      <c r="D566" s="186">
        <f>D12+D106+D222+D327+D397+D499+D526+D560</f>
        <v>797357.04</v>
      </c>
      <c r="E566" s="186">
        <f>E12+E106+E222+E327+E397+E499+E526+E560</f>
        <v>3665878.6483333334</v>
      </c>
      <c r="F566" s="186">
        <f t="shared" si="1004"/>
        <v>4463235.6883333335</v>
      </c>
      <c r="G566" s="186">
        <f>G12+G106+G222+G327+G397+G499+G526+G560</f>
        <v>0</v>
      </c>
      <c r="H566" s="186">
        <f t="shared" si="1006"/>
        <v>4463235.6883333335</v>
      </c>
      <c r="I566" s="186">
        <f>I12+I106+I222+I327+I397+I499+I526+I560</f>
        <v>0</v>
      </c>
      <c r="J566" s="186">
        <f t="shared" si="1007"/>
        <v>4463235.6883333335</v>
      </c>
      <c r="K566" s="186">
        <f t="shared" ref="K566:AB566" si="1154">K12+K106+K222+K327+K397+K499+K526+K560</f>
        <v>70000.08</v>
      </c>
      <c r="L566" s="186">
        <f t="shared" si="1154"/>
        <v>388867</v>
      </c>
      <c r="M566" s="186">
        <f t="shared" si="1154"/>
        <v>115100</v>
      </c>
      <c r="N566" s="186">
        <f t="shared" si="1154"/>
        <v>0</v>
      </c>
      <c r="O566" s="186">
        <f t="shared" si="1154"/>
        <v>896332</v>
      </c>
      <c r="P566" s="186">
        <f t="shared" ref="P566:Q566" si="1155">P12+P106+P222+P327+P397+P499+P526+P560</f>
        <v>15000</v>
      </c>
      <c r="Q566" s="186">
        <f t="shared" si="1155"/>
        <v>109000</v>
      </c>
      <c r="R566" s="186">
        <f t="shared" si="1154"/>
        <v>0</v>
      </c>
      <c r="S566" s="186">
        <f t="shared" si="1154"/>
        <v>0</v>
      </c>
      <c r="T566" s="186">
        <f t="shared" ref="T566" si="1156">T12+T106+T222+T327+T397+T499+T526+T560</f>
        <v>0</v>
      </c>
      <c r="U566" s="186">
        <f t="shared" si="1154"/>
        <v>1920997.3733333335</v>
      </c>
      <c r="V566" s="186">
        <f t="shared" si="1154"/>
        <v>1067939.2349999999</v>
      </c>
      <c r="W566" s="186">
        <f t="shared" ref="W566" si="1157">W12+W106+W222+W327+W397+W499+W526+W560</f>
        <v>0</v>
      </c>
      <c r="X566" s="186">
        <f t="shared" si="1154"/>
        <v>0</v>
      </c>
      <c r="Y566" s="186">
        <f t="shared" si="1154"/>
        <v>0</v>
      </c>
      <c r="Z566" s="186">
        <f t="shared" si="1154"/>
        <v>1064183.3733333335</v>
      </c>
      <c r="AA566" s="186">
        <f t="shared" si="1154"/>
        <v>1187375.2349999999</v>
      </c>
      <c r="AB566" s="186">
        <f t="shared" si="1154"/>
        <v>290107</v>
      </c>
      <c r="AC566" s="186">
        <f t="shared" si="1012"/>
        <v>2541665.6083333334</v>
      </c>
      <c r="AD566" s="186">
        <f t="shared" ref="AD566:AF566" si="1158">AD12+AD106+AD222+AD327+AD397+AD499+AD526+AD560</f>
        <v>243180</v>
      </c>
      <c r="AE566" s="186">
        <f t="shared" si="1158"/>
        <v>6050</v>
      </c>
      <c r="AF566" s="186">
        <f t="shared" si="1158"/>
        <v>1141840</v>
      </c>
      <c r="AG566" s="186">
        <f t="shared" si="1013"/>
        <v>1391070</v>
      </c>
      <c r="AH566" s="186">
        <f t="shared" ref="AH566:AJ566" si="1159">AH12+AH106+AH222+AH327+AH397+AH499+AH526+AH560</f>
        <v>120700</v>
      </c>
      <c r="AI566" s="186">
        <f t="shared" si="1159"/>
        <v>37040</v>
      </c>
      <c r="AJ566" s="186">
        <f t="shared" si="1159"/>
        <v>317800</v>
      </c>
      <c r="AK566" s="186">
        <f t="shared" si="1014"/>
        <v>475540</v>
      </c>
      <c r="AL566" s="186">
        <f t="shared" ref="AL566:AN566" si="1160">AL12+AL106+AL222+AL327+AL397+AL499+AL526+AL560</f>
        <v>172160.08000000002</v>
      </c>
      <c r="AM566" s="186">
        <f t="shared" si="1160"/>
        <v>0</v>
      </c>
      <c r="AN566" s="186">
        <f t="shared" si="1160"/>
        <v>2800</v>
      </c>
      <c r="AO566" s="186">
        <f t="shared" si="1015"/>
        <v>174960.08000000002</v>
      </c>
      <c r="AP566" s="186">
        <f t="shared" si="1016"/>
        <v>4583235.6883333335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4:F5"/>
  <sheetViews>
    <sheetView workbookViewId="0">
      <selection activeCell="E5" sqref="E5"/>
    </sheetView>
  </sheetViews>
  <sheetFormatPr baseColWidth="10" defaultRowHeight="15"/>
  <cols>
    <col min="5" max="5" width="10.85546875" bestFit="1" customWidth="1"/>
    <col min="6" max="6" width="19.5703125" bestFit="1" customWidth="1"/>
  </cols>
  <sheetData>
    <row r="4" spans="3:6">
      <c r="C4" s="521" t="s">
        <v>1954</v>
      </c>
      <c r="D4" s="522" t="s">
        <v>1955</v>
      </c>
      <c r="E4" s="522" t="s">
        <v>1956</v>
      </c>
      <c r="F4" s="523" t="s">
        <v>1957</v>
      </c>
    </row>
    <row r="5" spans="3:6" ht="157.5">
      <c r="C5" s="326" t="s">
        <v>1958</v>
      </c>
      <c r="D5" s="347" t="s">
        <v>1940</v>
      </c>
      <c r="E5" s="524" t="s">
        <v>1731</v>
      </c>
      <c r="F5" s="525">
        <v>1067939.24</v>
      </c>
    </row>
  </sheetData>
  <hyperlinks>
    <hyperlink ref="E5" location="'Gestión del Talento Humano'!F7" display="12.a.1.gth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I480"/>
  <sheetViews>
    <sheetView showGridLines="0" tabSelected="1" topLeftCell="A4" zoomScale="80" zoomScaleNormal="80" workbookViewId="0">
      <selection activeCell="F10" sqref="F10"/>
    </sheetView>
  </sheetViews>
  <sheetFormatPr baseColWidth="10" defaultColWidth="11.5703125" defaultRowHeight="15"/>
  <cols>
    <col min="1" max="1" width="1.85546875" style="84" customWidth="1"/>
    <col min="2" max="2" width="7.85546875" style="84" customWidth="1"/>
    <col min="3" max="3" width="50" style="84" bestFit="1" customWidth="1"/>
    <col min="4" max="4" width="23.5703125" style="84" customWidth="1"/>
    <col min="5" max="5" width="10.140625" style="84" customWidth="1"/>
    <col min="6" max="7" width="13.85546875" style="84" customWidth="1"/>
    <col min="8" max="8" width="12.85546875" style="74" customWidth="1"/>
    <col min="9" max="9" width="14.85546875" style="84" customWidth="1"/>
    <col min="10" max="10" width="55.28515625" style="84" customWidth="1"/>
    <col min="11" max="11" width="33.7109375" style="84" customWidth="1"/>
    <col min="12" max="12" width="13.85546875" style="84" customWidth="1"/>
    <col min="13" max="33" width="11.5703125" style="84"/>
    <col min="34" max="34" width="45.42578125" style="84" bestFit="1" customWidth="1"/>
    <col min="35" max="35" width="35.28515625" style="84" bestFit="1" customWidth="1"/>
    <col min="36" max="36" width="35.7109375" style="84" bestFit="1" customWidth="1"/>
    <col min="37" max="41" width="46" style="84" customWidth="1"/>
    <col min="42" max="45" width="46.5703125" style="84" bestFit="1" customWidth="1"/>
    <col min="46" max="49" width="46.7109375" style="84" bestFit="1" customWidth="1"/>
    <col min="50" max="53" width="46.140625" style="84" bestFit="1" customWidth="1"/>
    <col min="54" max="56" width="45.42578125" style="84" bestFit="1" customWidth="1"/>
    <col min="57" max="57" width="49.28515625" style="84" bestFit="1" customWidth="1"/>
    <col min="58" max="61" width="46" style="84" bestFit="1" customWidth="1"/>
    <col min="62" max="65" width="46.5703125" style="84" bestFit="1" customWidth="1"/>
    <col min="66" max="69" width="46.7109375" style="84" bestFit="1" customWidth="1"/>
    <col min="70" max="73" width="46.140625" style="84" bestFit="1" customWidth="1"/>
    <col min="74" max="77" width="12.7109375" style="84" bestFit="1" customWidth="1"/>
    <col min="78" max="78" width="11.5703125" style="84"/>
    <col min="79" max="79" width="12.7109375" style="84" bestFit="1" customWidth="1"/>
    <col min="80" max="80" width="11.5703125" style="84"/>
    <col min="81" max="83" width="12.7109375" style="84" bestFit="1" customWidth="1"/>
    <col min="84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4" t="s">
        <v>1378</v>
      </c>
      <c r="B2" s="124" t="s">
        <v>1380</v>
      </c>
      <c r="C2" s="124" t="s">
        <v>491</v>
      </c>
      <c r="D2" s="124" t="s">
        <v>1379</v>
      </c>
      <c r="E2" s="124" t="s">
        <v>1381</v>
      </c>
      <c r="F2" s="124" t="s">
        <v>492</v>
      </c>
      <c r="G2" s="124" t="s">
        <v>1382</v>
      </c>
      <c r="H2" s="124" t="s">
        <v>1383</v>
      </c>
      <c r="I2" s="124" t="s">
        <v>1384</v>
      </c>
      <c r="J2" s="124" t="s">
        <v>1479</v>
      </c>
      <c r="K2" s="124" t="s">
        <v>1385</v>
      </c>
      <c r="L2" s="124" t="s">
        <v>1386</v>
      </c>
      <c r="M2" s="124" t="s">
        <v>1387</v>
      </c>
      <c r="N2" s="124" t="s">
        <v>1388</v>
      </c>
      <c r="O2" s="124" t="s">
        <v>1389</v>
      </c>
      <c r="S2" s="121" t="s">
        <v>145</v>
      </c>
      <c r="T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219" t="s">
        <v>440</v>
      </c>
      <c r="AI2" s="219" t="s">
        <v>441</v>
      </c>
      <c r="AJ2" s="219" t="s">
        <v>442</v>
      </c>
      <c r="AK2" s="219" t="s">
        <v>443</v>
      </c>
      <c r="AL2" s="219" t="s">
        <v>444</v>
      </c>
      <c r="AM2" s="219" t="s">
        <v>447</v>
      </c>
      <c r="AN2" s="219" t="s">
        <v>445</v>
      </c>
      <c r="AO2" s="219" t="s">
        <v>446</v>
      </c>
      <c r="AP2" s="219" t="s">
        <v>448</v>
      </c>
      <c r="AQ2" s="219" t="s">
        <v>449</v>
      </c>
      <c r="AR2" s="219" t="s">
        <v>450</v>
      </c>
      <c r="AS2" s="219" t="s">
        <v>451</v>
      </c>
      <c r="AT2" s="219" t="s">
        <v>452</v>
      </c>
      <c r="AU2" s="219" t="s">
        <v>453</v>
      </c>
      <c r="AV2" s="219" t="s">
        <v>454</v>
      </c>
      <c r="AW2" s="219" t="s">
        <v>455</v>
      </c>
      <c r="AX2" s="219" t="s">
        <v>456</v>
      </c>
      <c r="AY2" s="219" t="s">
        <v>457</v>
      </c>
      <c r="AZ2" s="219" t="s">
        <v>458</v>
      </c>
      <c r="BA2" s="219" t="s">
        <v>459</v>
      </c>
      <c r="BB2" s="219" t="s">
        <v>460</v>
      </c>
      <c r="BC2" s="219" t="s">
        <v>461</v>
      </c>
      <c r="BD2" s="219" t="s">
        <v>462</v>
      </c>
      <c r="BE2" s="219" t="s">
        <v>463</v>
      </c>
      <c r="BF2" s="219" t="s">
        <v>464</v>
      </c>
      <c r="BG2" s="219" t="s">
        <v>465</v>
      </c>
      <c r="BH2" s="219" t="s">
        <v>466</v>
      </c>
      <c r="BI2" s="219" t="s">
        <v>467</v>
      </c>
      <c r="BJ2" s="219" t="s">
        <v>468</v>
      </c>
      <c r="BK2" s="219" t="s">
        <v>469</v>
      </c>
      <c r="BL2" s="219" t="s">
        <v>470</v>
      </c>
      <c r="BM2" s="219" t="s">
        <v>471</v>
      </c>
      <c r="BN2" s="219" t="s">
        <v>472</v>
      </c>
      <c r="BO2" s="219" t="s">
        <v>473</v>
      </c>
      <c r="BP2" s="219" t="s">
        <v>474</v>
      </c>
      <c r="BQ2" s="219" t="s">
        <v>475</v>
      </c>
      <c r="BR2" s="219" t="s">
        <v>476</v>
      </c>
      <c r="BS2" s="219" t="s">
        <v>477</v>
      </c>
      <c r="BT2" s="219" t="s">
        <v>478</v>
      </c>
      <c r="BU2" s="219" t="s">
        <v>479</v>
      </c>
    </row>
    <row r="3" spans="1:555" s="121" customFormat="1" hidden="1">
      <c r="A3" s="152"/>
      <c r="B3" s="152"/>
      <c r="C3" s="152"/>
      <c r="D3" s="152"/>
      <c r="E3" s="152"/>
      <c r="F3" s="152"/>
      <c r="G3" s="154"/>
      <c r="H3" s="154"/>
      <c r="I3" s="154"/>
      <c r="J3" s="154"/>
      <c r="K3" s="154"/>
      <c r="AH3" s="220">
        <v>2500</v>
      </c>
      <c r="AI3" s="220">
        <v>1900</v>
      </c>
      <c r="AJ3" s="220">
        <v>1650</v>
      </c>
      <c r="AK3" s="220">
        <v>1580</v>
      </c>
      <c r="AL3" s="220">
        <v>2250</v>
      </c>
      <c r="AM3" s="220">
        <v>1650</v>
      </c>
      <c r="AN3" s="220">
        <v>1400</v>
      </c>
      <c r="AO3" s="221">
        <v>1340</v>
      </c>
      <c r="AP3" s="221">
        <v>2000</v>
      </c>
      <c r="AQ3" s="221">
        <v>1400</v>
      </c>
      <c r="AR3" s="221">
        <v>1150</v>
      </c>
      <c r="AS3" s="221">
        <v>1100</v>
      </c>
      <c r="AT3" s="221">
        <v>1750</v>
      </c>
      <c r="AU3" s="221">
        <v>1150</v>
      </c>
      <c r="AV3" s="221">
        <v>900</v>
      </c>
      <c r="AW3" s="221">
        <v>860</v>
      </c>
      <c r="AX3" s="221">
        <v>1200</v>
      </c>
      <c r="AY3" s="121">
        <v>900</v>
      </c>
      <c r="AZ3" s="121">
        <v>650</v>
      </c>
      <c r="BA3" s="121">
        <v>620</v>
      </c>
      <c r="BB3" s="220">
        <v>5355</v>
      </c>
      <c r="BC3" s="220">
        <v>4935</v>
      </c>
      <c r="BD3" s="220">
        <v>6300</v>
      </c>
      <c r="BE3" s="220">
        <v>5880</v>
      </c>
      <c r="BF3" s="220">
        <v>4725</v>
      </c>
      <c r="BG3" s="220">
        <v>4305</v>
      </c>
      <c r="BH3" s="220">
        <v>5670</v>
      </c>
      <c r="BI3" s="221">
        <v>5250</v>
      </c>
      <c r="BJ3" s="221">
        <v>4095</v>
      </c>
      <c r="BK3" s="221">
        <v>3780</v>
      </c>
      <c r="BL3" s="221">
        <v>5040</v>
      </c>
      <c r="BM3" s="221">
        <v>4620</v>
      </c>
      <c r="BN3" s="221">
        <v>3465</v>
      </c>
      <c r="BO3" s="221">
        <v>3150</v>
      </c>
      <c r="BP3" s="221">
        <v>4410</v>
      </c>
      <c r="BQ3" s="221">
        <v>4095</v>
      </c>
      <c r="BR3" s="221">
        <v>3045</v>
      </c>
      <c r="BS3" s="121">
        <v>2835</v>
      </c>
      <c r="BT3" s="121">
        <v>3885</v>
      </c>
      <c r="BU3" s="121">
        <v>3570</v>
      </c>
    </row>
    <row r="5" spans="1:555" ht="60" customHeight="1">
      <c r="C5" s="195" t="s">
        <v>266</v>
      </c>
      <c r="D5" s="168">
        <f>SUMIF(C:C,$C$10,D:D)</f>
        <v>362110.08</v>
      </c>
    </row>
    <row r="6" spans="1:555">
      <c r="C6" s="67"/>
      <c r="D6" s="67"/>
      <c r="E6" s="67"/>
      <c r="F6" s="67"/>
      <c r="G6" s="67"/>
      <c r="H6" s="76"/>
      <c r="I6" s="67"/>
      <c r="J6" s="67"/>
    </row>
    <row r="7" spans="1:555">
      <c r="C7" s="67" t="s">
        <v>41</v>
      </c>
      <c r="D7" s="67"/>
      <c r="E7" s="67"/>
      <c r="F7" s="67"/>
      <c r="G7" s="67"/>
      <c r="H7" s="76"/>
      <c r="I7" s="67"/>
      <c r="J7" s="67"/>
    </row>
    <row r="8" spans="1:555">
      <c r="C8" s="67" t="s">
        <v>42</v>
      </c>
      <c r="D8" s="67"/>
      <c r="E8" s="67"/>
      <c r="F8" s="67"/>
      <c r="G8" s="67"/>
      <c r="H8" s="76"/>
      <c r="I8" s="67"/>
      <c r="J8" s="67"/>
    </row>
    <row r="9" spans="1:555" ht="15.75" thickBot="1">
      <c r="B9" s="92"/>
      <c r="C9" s="177"/>
      <c r="D9" s="177"/>
      <c r="E9" s="177"/>
      <c r="F9" s="177"/>
      <c r="G9" s="177"/>
      <c r="H9" s="76"/>
      <c r="I9" s="177"/>
      <c r="J9" s="177"/>
      <c r="K9" s="111"/>
    </row>
    <row r="10" spans="1:555" s="461" customFormat="1" ht="15.75" thickBot="1">
      <c r="B10" s="92"/>
      <c r="C10" s="513" t="s">
        <v>43</v>
      </c>
      <c r="D10" s="514">
        <f>SUM(G17:G26)</f>
        <v>260</v>
      </c>
      <c r="E10" s="92"/>
      <c r="F10" s="92"/>
      <c r="G10" s="92"/>
      <c r="H10" s="73"/>
      <c r="I10" s="73"/>
      <c r="J10" s="73"/>
      <c r="K10" s="92"/>
    </row>
    <row r="11" spans="1:555">
      <c r="B11" s="92"/>
      <c r="C11" s="67"/>
      <c r="D11" s="29"/>
      <c r="E11" s="92"/>
      <c r="F11" s="92"/>
      <c r="G11" s="92"/>
      <c r="H11" s="73"/>
      <c r="I11" s="73"/>
      <c r="J11" s="73"/>
      <c r="K11" s="111"/>
    </row>
    <row r="12" spans="1:555">
      <c r="B12" s="92"/>
      <c r="C12" s="67"/>
      <c r="D12" s="29"/>
      <c r="E12" s="92"/>
      <c r="F12" s="92"/>
      <c r="G12" s="92"/>
      <c r="H12" s="73"/>
      <c r="I12" s="73"/>
      <c r="J12" s="73"/>
      <c r="K12" s="111"/>
      <c r="N12" s="152"/>
    </row>
    <row r="13" spans="1:555" ht="15.75">
      <c r="B13" s="92"/>
      <c r="C13" s="204" t="s">
        <v>409</v>
      </c>
      <c r="D13" s="325" t="s">
        <v>1500</v>
      </c>
      <c r="E13" s="92"/>
      <c r="F13" s="92"/>
      <c r="G13" s="92"/>
      <c r="H13" s="73"/>
      <c r="I13" s="73"/>
      <c r="J13" s="73"/>
      <c r="K13" s="111"/>
      <c r="N13" s="152"/>
    </row>
    <row r="14" spans="1:555" ht="18.75">
      <c r="B14" s="92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Crear el Comité de Investigación del CURVA</v>
      </c>
      <c r="D14" s="29"/>
      <c r="E14" s="92"/>
      <c r="F14" s="92"/>
      <c r="G14" s="92"/>
      <c r="H14" s="73"/>
      <c r="I14" s="73"/>
      <c r="J14" s="73"/>
      <c r="K14" s="111"/>
      <c r="N14" s="152"/>
    </row>
    <row r="15" spans="1:555" ht="15.75" thickBot="1">
      <c r="B15" s="92"/>
      <c r="C15" s="67"/>
      <c r="D15" s="29"/>
      <c r="E15" s="92"/>
      <c r="F15" s="92"/>
      <c r="G15" s="92"/>
      <c r="H15" s="73"/>
      <c r="I15" s="73"/>
      <c r="J15" s="73"/>
      <c r="K15" s="111"/>
      <c r="N15" s="152"/>
    </row>
    <row r="16" spans="1:555" ht="32.25" customHeight="1" thickBot="1">
      <c r="B16" s="92"/>
      <c r="C16" s="125" t="s">
        <v>44</v>
      </c>
      <c r="D16" s="128" t="s">
        <v>45</v>
      </c>
      <c r="E16" s="127" t="s">
        <v>55</v>
      </c>
      <c r="F16" s="127" t="s">
        <v>57</v>
      </c>
      <c r="G16" s="126" t="s">
        <v>27</v>
      </c>
      <c r="H16" s="132" t="s">
        <v>147</v>
      </c>
      <c r="I16" s="127" t="s">
        <v>46</v>
      </c>
      <c r="J16" s="127" t="s">
        <v>148</v>
      </c>
      <c r="K16" s="127" t="s">
        <v>428</v>
      </c>
      <c r="L16" s="127" t="s">
        <v>429</v>
      </c>
      <c r="N16" s="152"/>
    </row>
    <row r="17" spans="2:14">
      <c r="B17" s="92"/>
      <c r="C17" s="349" t="s">
        <v>47</v>
      </c>
      <c r="D17" s="541">
        <v>8</v>
      </c>
      <c r="E17" s="350"/>
      <c r="F17" s="114">
        <v>30000</v>
      </c>
      <c r="G17" s="351">
        <f t="shared" ref="G17:G25" si="0">E17*F17</f>
        <v>0</v>
      </c>
      <c r="H17" s="352" t="s">
        <v>145</v>
      </c>
      <c r="I17" s="115" t="s">
        <v>720</v>
      </c>
      <c r="J17" s="115" t="str">
        <f>VLOOKUP(I17,Presupuesto!$B$11:$C$566,2,0)</f>
        <v>SERVICIOS DE CAPACITACION.</v>
      </c>
      <c r="K17" s="353" t="s">
        <v>1380</v>
      </c>
      <c r="L17" s="115" t="s">
        <v>412</v>
      </c>
      <c r="N17" s="152"/>
    </row>
    <row r="18" spans="2:14">
      <c r="B18" s="92"/>
      <c r="C18" s="98" t="s">
        <v>48</v>
      </c>
      <c r="D18" s="542"/>
      <c r="E18" s="200">
        <v>8</v>
      </c>
      <c r="F18" s="99">
        <v>20</v>
      </c>
      <c r="G18" s="96">
        <f t="shared" si="0"/>
        <v>160</v>
      </c>
      <c r="H18" s="160" t="s">
        <v>1467</v>
      </c>
      <c r="I18" s="97" t="s">
        <v>738</v>
      </c>
      <c r="J18" s="97" t="str">
        <f>VLOOKUP(I18,Presupuesto!$B$11:$C$566,2,0)</f>
        <v>SERVICIOS DE IMPRENTA PUBLIC.Y REPRODUCCION</v>
      </c>
      <c r="K18" s="97" t="str">
        <f t="shared" ref="K18:K26" si="1">$K$17</f>
        <v>Investigación Científica</v>
      </c>
      <c r="L18" s="97" t="s">
        <v>430</v>
      </c>
      <c r="N18" s="152"/>
    </row>
    <row r="19" spans="2:14">
      <c r="B19" s="92"/>
      <c r="C19" s="98" t="s">
        <v>49</v>
      </c>
      <c r="D19" s="542"/>
      <c r="E19" s="200">
        <v>4</v>
      </c>
      <c r="F19" s="99">
        <v>25</v>
      </c>
      <c r="G19" s="96">
        <f t="shared" si="0"/>
        <v>100</v>
      </c>
      <c r="H19" s="160" t="s">
        <v>1467</v>
      </c>
      <c r="I19" s="97" t="s">
        <v>813</v>
      </c>
      <c r="J19" s="97" t="str">
        <f>VLOOKUP(I19,Presupuesto!$B$11:$C$566,2,0)</f>
        <v>ALIMENTOS B EBIDAS PARA PERSONAS</v>
      </c>
      <c r="K19" s="97" t="str">
        <f t="shared" si="1"/>
        <v>Investigación Científica</v>
      </c>
      <c r="L19" s="97" t="s">
        <v>430</v>
      </c>
      <c r="N19" s="152"/>
    </row>
    <row r="20" spans="2:14">
      <c r="B20" s="92"/>
      <c r="C20" s="98" t="s">
        <v>50</v>
      </c>
      <c r="D20" s="542"/>
      <c r="E20" s="150"/>
      <c r="F20" s="117">
        <v>10000</v>
      </c>
      <c r="G20" s="96">
        <f t="shared" si="0"/>
        <v>0</v>
      </c>
      <c r="H20" s="160"/>
      <c r="I20" s="341" t="s">
        <v>317</v>
      </c>
      <c r="J20" s="97" t="str">
        <f>VLOOKUP(I20,Presupuesto!$B$11:$C$566,2,0)</f>
        <v>PASAJES (26100-00)</v>
      </c>
      <c r="K20" s="97" t="str">
        <f t="shared" si="1"/>
        <v>Investigación Científica</v>
      </c>
      <c r="L20" s="97" t="s">
        <v>430</v>
      </c>
      <c r="N20" s="152"/>
    </row>
    <row r="21" spans="2:14">
      <c r="B21" s="92"/>
      <c r="C21" s="98" t="s">
        <v>437</v>
      </c>
      <c r="D21" s="542"/>
      <c r="E21" s="150"/>
      <c r="F21" s="117">
        <v>250</v>
      </c>
      <c r="G21" s="96">
        <f t="shared" si="0"/>
        <v>0</v>
      </c>
      <c r="H21" s="160"/>
      <c r="I21" s="97" t="s">
        <v>842</v>
      </c>
      <c r="J21" s="97" t="str">
        <f>VLOOKUP(I21,Presupuesto!$B$11:$C$566,2,0)</f>
        <v>PRODUCTOS PAPEL Y CARTON</v>
      </c>
      <c r="K21" s="97" t="str">
        <f t="shared" si="1"/>
        <v>Investigación Científica</v>
      </c>
      <c r="L21" s="97" t="s">
        <v>430</v>
      </c>
      <c r="N21" s="152"/>
    </row>
    <row r="22" spans="2:14">
      <c r="B22" s="92"/>
      <c r="C22" s="98" t="s">
        <v>51</v>
      </c>
      <c r="D22" s="542"/>
      <c r="E22" s="200"/>
      <c r="F22" s="99">
        <v>85</v>
      </c>
      <c r="G22" s="96">
        <f t="shared" si="0"/>
        <v>0</v>
      </c>
      <c r="H22" s="160" t="s">
        <v>1467</v>
      </c>
      <c r="I22" s="97" t="s">
        <v>842</v>
      </c>
      <c r="J22" s="97" t="str">
        <f>VLOOKUP(I22,Presupuesto!$B$11:$C$566,2,0)</f>
        <v>PRODUCTOS PAPEL Y CARTON</v>
      </c>
      <c r="K22" s="97" t="str">
        <f t="shared" si="1"/>
        <v>Investigación Científica</v>
      </c>
      <c r="L22" s="97" t="s">
        <v>414</v>
      </c>
      <c r="N22" s="152"/>
    </row>
    <row r="23" spans="2:14">
      <c r="B23" s="92"/>
      <c r="C23" s="98" t="s">
        <v>139</v>
      </c>
      <c r="D23" s="542"/>
      <c r="E23" s="200"/>
      <c r="F23" s="99">
        <v>4</v>
      </c>
      <c r="G23" s="96">
        <f t="shared" si="0"/>
        <v>0</v>
      </c>
      <c r="H23" s="160" t="s">
        <v>1467</v>
      </c>
      <c r="I23" s="97" t="s">
        <v>963</v>
      </c>
      <c r="J23" s="97" t="str">
        <f>VLOOKUP(I23,Presupuesto!$B$11:$C$566,2,0)</f>
        <v>UTILES DE ESCRITORIO, OFICINA Y ENSE¥ANZA</v>
      </c>
      <c r="K23" s="97" t="str">
        <f t="shared" si="1"/>
        <v>Investigación Científica</v>
      </c>
      <c r="L23" s="97" t="s">
        <v>414</v>
      </c>
      <c r="N23" s="152"/>
    </row>
    <row r="24" spans="2:14">
      <c r="B24" s="92"/>
      <c r="C24" s="98" t="s">
        <v>34</v>
      </c>
      <c r="D24" s="542"/>
      <c r="E24" s="200"/>
      <c r="F24" s="99">
        <v>80</v>
      </c>
      <c r="G24" s="96">
        <f t="shared" si="0"/>
        <v>0</v>
      </c>
      <c r="H24" s="160"/>
      <c r="I24" s="97" t="s">
        <v>963</v>
      </c>
      <c r="J24" s="97" t="str">
        <f>VLOOKUP(I24,Presupuesto!$B$11:$C$566,2,0)</f>
        <v>UTILES DE ESCRITORIO, OFICINA Y ENSE¥ANZA</v>
      </c>
      <c r="K24" s="97" t="str">
        <f t="shared" si="1"/>
        <v>Investigación Científica</v>
      </c>
      <c r="L24" s="97" t="s">
        <v>430</v>
      </c>
      <c r="N24" s="152"/>
    </row>
    <row r="25" spans="2:14">
      <c r="B25" s="92"/>
      <c r="C25" s="108" t="s">
        <v>52</v>
      </c>
      <c r="D25" s="542"/>
      <c r="E25" s="218"/>
      <c r="F25" s="118">
        <v>18</v>
      </c>
      <c r="G25" s="96">
        <f t="shared" si="0"/>
        <v>0</v>
      </c>
      <c r="H25" s="160" t="s">
        <v>1467</v>
      </c>
      <c r="I25" s="97" t="s">
        <v>963</v>
      </c>
      <c r="J25" s="97" t="str">
        <f>VLOOKUP(I25,Presupuesto!$B$11:$C$566,2,0)</f>
        <v>UTILES DE ESCRITORIO, OFICINA Y ENSE¥ANZA</v>
      </c>
      <c r="K25" s="97" t="str">
        <f t="shared" si="1"/>
        <v>Investigación Científica</v>
      </c>
      <c r="L25" s="97" t="s">
        <v>414</v>
      </c>
      <c r="N25" s="152"/>
    </row>
    <row r="26" spans="2:14" ht="15.75" thickBot="1">
      <c r="B26" s="92"/>
      <c r="C26" s="222" t="s">
        <v>450</v>
      </c>
      <c r="D26" s="223">
        <v>0</v>
      </c>
      <c r="E26" s="354">
        <v>0</v>
      </c>
      <c r="F26" s="103">
        <f>HLOOKUP(C26,$AH$2:$BU$3,2,0)</f>
        <v>1150</v>
      </c>
      <c r="G26" s="104">
        <f>D26*E26*F26</f>
        <v>0</v>
      </c>
      <c r="H26" s="355"/>
      <c r="I26" s="356" t="s">
        <v>318</v>
      </c>
      <c r="J26" s="105" t="str">
        <f>VLOOKUP(I26,Presupuesto!$B$11:$C$566,2,0)</f>
        <v>VIATICOS (26200-00)</v>
      </c>
      <c r="K26" s="357" t="str">
        <f t="shared" si="1"/>
        <v>Investigación Científica</v>
      </c>
      <c r="L26" s="357" t="s">
        <v>430</v>
      </c>
    </row>
    <row r="27" spans="2:14">
      <c r="B27" s="92"/>
      <c r="C27" s="92"/>
      <c r="E27" s="111"/>
      <c r="F27" s="111"/>
      <c r="G27" s="111"/>
      <c r="H27" s="174"/>
      <c r="I27" s="111"/>
      <c r="J27" s="111"/>
      <c r="K27" s="111"/>
    </row>
    <row r="29" spans="2:14" ht="15.75" thickBot="1"/>
    <row r="30" spans="2:14" s="461" customFormat="1" ht="15.75" thickBot="1">
      <c r="B30" s="92"/>
      <c r="C30" s="513" t="s">
        <v>43</v>
      </c>
      <c r="D30" s="514">
        <f>SUM(G37:G46)</f>
        <v>2000</v>
      </c>
      <c r="E30" s="92"/>
      <c r="F30" s="92"/>
      <c r="G30" s="92"/>
      <c r="H30" s="73"/>
      <c r="I30" s="73"/>
      <c r="J30" s="73"/>
      <c r="K30" s="92"/>
    </row>
    <row r="31" spans="2:14">
      <c r="B31" s="92"/>
      <c r="C31" s="67"/>
      <c r="D31" s="29"/>
      <c r="E31" s="92"/>
      <c r="F31" s="92"/>
      <c r="G31" s="92"/>
      <c r="H31" s="73"/>
      <c r="I31" s="73"/>
      <c r="J31" s="73"/>
      <c r="K31" s="111"/>
    </row>
    <row r="32" spans="2:14">
      <c r="B32" s="92"/>
      <c r="C32" s="67"/>
      <c r="D32" s="29"/>
      <c r="E32" s="92"/>
      <c r="F32" s="92"/>
      <c r="G32" s="92"/>
      <c r="H32" s="73"/>
      <c r="I32" s="73"/>
      <c r="J32" s="73"/>
      <c r="K32" s="111"/>
    </row>
    <row r="33" spans="2:12" ht="15.75">
      <c r="B33" s="92"/>
      <c r="C33" s="204" t="s">
        <v>409</v>
      </c>
      <c r="D33" s="325" t="str">
        <f>'Vinculación Univ. Sociedad'!E10</f>
        <v>3.a.2.vinc</v>
      </c>
      <c r="E33" s="92"/>
      <c r="F33" s="92"/>
      <c r="G33" s="92"/>
      <c r="H33" s="73"/>
      <c r="I33" s="73"/>
      <c r="J33" s="73"/>
      <c r="K33" s="111"/>
    </row>
    <row r="34" spans="2:12" ht="18.75">
      <c r="B34" s="92"/>
      <c r="C34" s="214" t="str">
        <f>IFERROR(VLOOKUP(D33,'Desarrollo e Innov. Curricular'!$E:$F,2,FALSE),IFERROR(VLOOKUP(D33,'Investigación Científica'!$E:$F,2,FALSE),IFERROR(VLOOKUP(D33,'Vinculación Univ. Sociedad'!$E:$F,2,FALSE),IFERROR(VLOOKUP(D33,'Docencia y Profesorado Universi'!$E:$F,2,FALSE),IFERROR(VLOOKUP(D33,'Estudiantes y Graduados'!$E:$F,2,FALSE),IFERROR(VLOOKUP(D33,'Gestion Administrativa'!$E:$F,2,FALSE),IFERROR(VLOOKUP(D33,'Gestión Académica'!$E:$F,2,FALSE),IFERROR(VLOOKUP(D33,'Aseguramiento de la Calidad'!$E:$F,2,FALSE),IFERROR(VLOOKUP(D33,'Gestión del Conocimiento'!$E:$F,2,FALSE),IFERROR(VLOOKUP(D33,'Gobernabilidad y Procesos...'!$E:$F,2,FALSE),IFERROR(VLOOKUP(D33,'Gestión del Talento Humano'!$E:$F,2,FALSE),IFERROR(VLOOKUP(D33,'Internacionalización de la E.S.'!$E:$F,2,FALSE),IFERROR(VLOOKUP(D33,Posgrado!$E:$F,2,FALSE),IFERROR(VLOOKUP(D33,'Cultura de Innovación Insti...'!$E:$F,2,FALSE),VLOOKUP(D33,'Lo Esencial de la Reforma Univ.'!$E:$F,2,0)))))))))))))))</f>
        <v>Capacitar los docentes del CURVA sobre la información referente a las políticas de vinculación para promover la realización de proyectos, lograr sus propuestas y participación</v>
      </c>
      <c r="D34" s="29"/>
      <c r="E34" s="92"/>
      <c r="F34" s="92"/>
      <c r="G34" s="92"/>
      <c r="H34" s="73"/>
      <c r="I34" s="73"/>
      <c r="J34" s="73"/>
      <c r="K34" s="111"/>
    </row>
    <row r="35" spans="2:12" ht="15.75" thickBot="1">
      <c r="B35" s="92"/>
      <c r="C35" s="67"/>
      <c r="D35" s="29"/>
      <c r="E35" s="92"/>
      <c r="F35" s="92"/>
      <c r="G35" s="92"/>
      <c r="H35" s="73"/>
      <c r="I35" s="73"/>
      <c r="J35" s="73"/>
      <c r="K35" s="111"/>
    </row>
    <row r="36" spans="2:12" ht="30.75" thickBot="1">
      <c r="B36" s="92"/>
      <c r="C36" s="125" t="s">
        <v>44</v>
      </c>
      <c r="D36" s="128" t="s">
        <v>45</v>
      </c>
      <c r="E36" s="127" t="s">
        <v>55</v>
      </c>
      <c r="F36" s="127" t="s">
        <v>57</v>
      </c>
      <c r="G36" s="126" t="s">
        <v>27</v>
      </c>
      <c r="H36" s="132" t="s">
        <v>147</v>
      </c>
      <c r="I36" s="127" t="s">
        <v>46</v>
      </c>
      <c r="J36" s="127" t="s">
        <v>148</v>
      </c>
      <c r="K36" s="127" t="s">
        <v>428</v>
      </c>
      <c r="L36" s="127" t="s">
        <v>429</v>
      </c>
    </row>
    <row r="37" spans="2:12">
      <c r="B37" s="92"/>
      <c r="C37" s="349" t="s">
        <v>47</v>
      </c>
      <c r="D37" s="541">
        <v>40</v>
      </c>
      <c r="E37" s="350"/>
      <c r="F37" s="114">
        <v>30000</v>
      </c>
      <c r="G37" s="351">
        <f t="shared" ref="G37:G45" si="2">E37*F37</f>
        <v>0</v>
      </c>
      <c r="H37" s="352" t="s">
        <v>145</v>
      </c>
      <c r="I37" s="115" t="s">
        <v>720</v>
      </c>
      <c r="J37" s="115" t="str">
        <f>VLOOKUP(I37,Presupuesto!$B$11:$C$566,2,0)</f>
        <v>SERVICIOS DE CAPACITACION.</v>
      </c>
      <c r="K37" s="353" t="s">
        <v>491</v>
      </c>
      <c r="L37" s="115" t="s">
        <v>412</v>
      </c>
    </row>
    <row r="38" spans="2:12">
      <c r="B38" s="92"/>
      <c r="C38" s="98" t="s">
        <v>48</v>
      </c>
      <c r="D38" s="542"/>
      <c r="E38" s="200"/>
      <c r="F38" s="99">
        <v>50</v>
      </c>
      <c r="G38" s="96">
        <f t="shared" si="2"/>
        <v>0</v>
      </c>
      <c r="H38" s="160"/>
      <c r="I38" s="97" t="s">
        <v>738</v>
      </c>
      <c r="J38" s="97" t="str">
        <f>VLOOKUP(I38,Presupuesto!$B$11:$C$566,2,0)</f>
        <v>SERVICIOS DE IMPRENTA PUBLIC.Y REPRODUCCION</v>
      </c>
      <c r="K38" s="97" t="str">
        <f t="shared" ref="K38:K46" si="3">$K$17</f>
        <v>Investigación Científica</v>
      </c>
      <c r="L38" s="97" t="s">
        <v>415</v>
      </c>
    </row>
    <row r="39" spans="2:12">
      <c r="B39" s="92"/>
      <c r="C39" s="98" t="s">
        <v>49</v>
      </c>
      <c r="D39" s="542"/>
      <c r="E39" s="200">
        <v>40</v>
      </c>
      <c r="F39" s="99">
        <v>50</v>
      </c>
      <c r="G39" s="96">
        <f t="shared" si="2"/>
        <v>2000</v>
      </c>
      <c r="H39" s="160" t="s">
        <v>1467</v>
      </c>
      <c r="I39" s="97" t="s">
        <v>813</v>
      </c>
      <c r="J39" s="97" t="str">
        <f>VLOOKUP(I39,Presupuesto!$B$11:$C$566,2,0)</f>
        <v>ALIMENTOS B EBIDAS PARA PERSONAS</v>
      </c>
      <c r="K39" s="97" t="s">
        <v>491</v>
      </c>
      <c r="L39" s="97" t="s">
        <v>415</v>
      </c>
    </row>
    <row r="40" spans="2:12">
      <c r="B40" s="92"/>
      <c r="C40" s="98" t="s">
        <v>50</v>
      </c>
      <c r="D40" s="542"/>
      <c r="E40" s="150"/>
      <c r="F40" s="117">
        <v>10000</v>
      </c>
      <c r="G40" s="96">
        <f t="shared" si="2"/>
        <v>0</v>
      </c>
      <c r="H40" s="160"/>
      <c r="I40" s="341" t="s">
        <v>317</v>
      </c>
      <c r="J40" s="97" t="str">
        <f>VLOOKUP(I40,Presupuesto!$B$11:$C$566,2,0)</f>
        <v>PASAJES (26100-00)</v>
      </c>
      <c r="K40" s="97" t="str">
        <f t="shared" si="3"/>
        <v>Investigación Científica</v>
      </c>
      <c r="L40" s="97" t="s">
        <v>430</v>
      </c>
    </row>
    <row r="41" spans="2:12">
      <c r="B41" s="92"/>
      <c r="C41" s="98" t="s">
        <v>437</v>
      </c>
      <c r="D41" s="542"/>
      <c r="E41" s="150"/>
      <c r="F41" s="117">
        <v>250</v>
      </c>
      <c r="G41" s="96">
        <f t="shared" si="2"/>
        <v>0</v>
      </c>
      <c r="H41" s="160"/>
      <c r="I41" s="97" t="s">
        <v>842</v>
      </c>
      <c r="J41" s="97" t="str">
        <f>VLOOKUP(I41,Presupuesto!$B$11:$C$566,2,0)</f>
        <v>PRODUCTOS PAPEL Y CARTON</v>
      </c>
      <c r="K41" s="97" t="str">
        <f t="shared" si="3"/>
        <v>Investigación Científica</v>
      </c>
      <c r="L41" s="97" t="s">
        <v>430</v>
      </c>
    </row>
    <row r="42" spans="2:12">
      <c r="B42" s="92"/>
      <c r="C42" s="98" t="s">
        <v>51</v>
      </c>
      <c r="D42" s="542"/>
      <c r="E42" s="200"/>
      <c r="F42" s="99">
        <v>85</v>
      </c>
      <c r="G42" s="96">
        <f t="shared" si="2"/>
        <v>0</v>
      </c>
      <c r="H42" s="160" t="s">
        <v>145</v>
      </c>
      <c r="I42" s="97" t="s">
        <v>842</v>
      </c>
      <c r="J42" s="97" t="str">
        <f>VLOOKUP(I42,Presupuesto!$B$11:$C$566,2,0)</f>
        <v>PRODUCTOS PAPEL Y CARTON</v>
      </c>
      <c r="K42" s="97" t="str">
        <f t="shared" si="3"/>
        <v>Investigación Científica</v>
      </c>
      <c r="L42" s="97" t="s">
        <v>415</v>
      </c>
    </row>
    <row r="43" spans="2:12">
      <c r="B43" s="92"/>
      <c r="C43" s="98" t="s">
        <v>139</v>
      </c>
      <c r="D43" s="542"/>
      <c r="E43" s="200"/>
      <c r="F43" s="99">
        <v>4</v>
      </c>
      <c r="G43" s="96">
        <f t="shared" si="2"/>
        <v>0</v>
      </c>
      <c r="H43" s="160" t="s">
        <v>145</v>
      </c>
      <c r="I43" s="97" t="s">
        <v>963</v>
      </c>
      <c r="J43" s="97" t="str">
        <f>VLOOKUP(I43,Presupuesto!$B$11:$C$566,2,0)</f>
        <v>UTILES DE ESCRITORIO, OFICINA Y ENSE¥ANZA</v>
      </c>
      <c r="K43" s="97" t="str">
        <f t="shared" si="3"/>
        <v>Investigación Científica</v>
      </c>
      <c r="L43" s="97" t="s">
        <v>415</v>
      </c>
    </row>
    <row r="44" spans="2:12">
      <c r="B44" s="92"/>
      <c r="C44" s="98" t="s">
        <v>34</v>
      </c>
      <c r="D44" s="542"/>
      <c r="E44" s="200"/>
      <c r="F44" s="99">
        <v>80</v>
      </c>
      <c r="G44" s="96">
        <f t="shared" si="2"/>
        <v>0</v>
      </c>
      <c r="H44" s="160"/>
      <c r="I44" s="97" t="s">
        <v>963</v>
      </c>
      <c r="J44" s="97" t="str">
        <f>VLOOKUP(I44,Presupuesto!$B$11:$C$566,2,0)</f>
        <v>UTILES DE ESCRITORIO, OFICINA Y ENSE¥ANZA</v>
      </c>
      <c r="K44" s="97" t="str">
        <f t="shared" si="3"/>
        <v>Investigación Científica</v>
      </c>
      <c r="L44" s="97" t="s">
        <v>430</v>
      </c>
    </row>
    <row r="45" spans="2:12">
      <c r="B45" s="92"/>
      <c r="C45" s="108" t="s">
        <v>52</v>
      </c>
      <c r="D45" s="542"/>
      <c r="E45" s="218"/>
      <c r="F45" s="118">
        <v>18</v>
      </c>
      <c r="G45" s="96">
        <f t="shared" si="2"/>
        <v>0</v>
      </c>
      <c r="H45" s="160" t="s">
        <v>145</v>
      </c>
      <c r="I45" s="97" t="s">
        <v>963</v>
      </c>
      <c r="J45" s="97" t="str">
        <f>VLOOKUP(I45,Presupuesto!$B$11:$C$566,2,0)</f>
        <v>UTILES DE ESCRITORIO, OFICINA Y ENSE¥ANZA</v>
      </c>
      <c r="K45" s="97" t="str">
        <f t="shared" si="3"/>
        <v>Investigación Científica</v>
      </c>
      <c r="L45" s="97" t="s">
        <v>415</v>
      </c>
    </row>
    <row r="46" spans="2:12" ht="15.75" thickBot="1">
      <c r="B46" s="92"/>
      <c r="C46" s="222" t="s">
        <v>450</v>
      </c>
      <c r="D46" s="223">
        <v>0</v>
      </c>
      <c r="E46" s="354">
        <v>0</v>
      </c>
      <c r="F46" s="103">
        <f>HLOOKUP(C46,$AH$2:$BU$3,2,0)</f>
        <v>1150</v>
      </c>
      <c r="G46" s="104">
        <f>D46*E46*F46</f>
        <v>0</v>
      </c>
      <c r="H46" s="355" t="s">
        <v>145</v>
      </c>
      <c r="I46" s="356" t="s">
        <v>318</v>
      </c>
      <c r="J46" s="105" t="str">
        <f>VLOOKUP(I46,Presupuesto!$B$11:$C$566,2,0)</f>
        <v>VIATICOS (26200-00)</v>
      </c>
      <c r="K46" s="357" t="str">
        <f t="shared" si="3"/>
        <v>Investigación Científica</v>
      </c>
      <c r="L46" s="357" t="s">
        <v>430</v>
      </c>
    </row>
    <row r="49" spans="2:12" ht="15.75" thickBot="1"/>
    <row r="50" spans="2:12" s="461" customFormat="1" ht="15.75" thickBot="1">
      <c r="B50" s="92"/>
      <c r="C50" s="513" t="s">
        <v>43</v>
      </c>
      <c r="D50" s="514">
        <f>SUM(G57:G66)</f>
        <v>7440</v>
      </c>
      <c r="E50" s="92"/>
      <c r="F50" s="92"/>
      <c r="G50" s="92"/>
      <c r="H50" s="73"/>
      <c r="I50" s="73"/>
      <c r="J50" s="73"/>
      <c r="K50" s="92"/>
    </row>
    <row r="51" spans="2:12">
      <c r="B51" s="92"/>
      <c r="C51" s="67"/>
      <c r="D51" s="29"/>
      <c r="E51" s="92"/>
      <c r="F51" s="92"/>
      <c r="G51" s="92"/>
      <c r="H51" s="73"/>
      <c r="I51" s="73"/>
      <c r="J51" s="73"/>
      <c r="K51" s="111"/>
    </row>
    <row r="52" spans="2:12">
      <c r="B52" s="92"/>
      <c r="C52" s="67"/>
      <c r="D52" s="29"/>
      <c r="E52" s="92"/>
      <c r="F52" s="92"/>
      <c r="G52" s="92"/>
      <c r="H52" s="73"/>
      <c r="I52" s="73"/>
      <c r="J52" s="73"/>
      <c r="K52" s="111"/>
    </row>
    <row r="53" spans="2:12" ht="15.75">
      <c r="B53" s="92"/>
      <c r="C53" s="204" t="s">
        <v>409</v>
      </c>
      <c r="D53" s="325" t="str">
        <f>'Estudiantes y Graduados'!E20</f>
        <v>5.c.1.voae</v>
      </c>
      <c r="E53" s="92"/>
      <c r="F53" s="92"/>
      <c r="G53" s="92"/>
      <c r="H53" s="73"/>
      <c r="I53" s="73"/>
      <c r="J53" s="73"/>
      <c r="K53" s="111"/>
    </row>
    <row r="54" spans="2:12" ht="18.75">
      <c r="B54" s="92"/>
      <c r="C54" s="214" t="str">
        <f>IFERROR(VLOOKUP(D53,'Desarrollo e Innov. Curricular'!$E:$F,2,FALSE),IFERROR(VLOOKUP(D53,'Investigación Científica'!$E:$F,2,FALSE),IFERROR(VLOOKUP(D53,'Vinculación Univ. Sociedad'!$E:$F,2,FALSE),IFERROR(VLOOKUP(D53,'Docencia y Profesorado Universi'!$E:$F,2,FALSE),IFERROR(VLOOKUP(D53,'Estudiantes y Graduados'!$E:$F,2,FALSE),IFERROR(VLOOKUP(D53,'Gestion Administrativa'!$E:$F,2,FALSE),IFERROR(VLOOKUP(D53,'Gestión Académica'!$E:$F,2,FALSE),IFERROR(VLOOKUP(D53,'Aseguramiento de la Calidad'!$E:$F,2,FALSE),IFERROR(VLOOKUP(D53,'Gestión del Conocimiento'!$E:$F,2,FALSE),IFERROR(VLOOKUP(D53,'Gobernabilidad y Procesos...'!$E:$F,2,FALSE),IFERROR(VLOOKUP(D53,'Gestión del Talento Humano'!$E:$F,2,FALSE),IFERROR(VLOOKUP(D53,'Internacionalización de la E.S.'!$E:$F,2,FALSE),IFERROR(VLOOKUP(D53,Posgrado!$E:$F,2,FALSE),IFERROR(VLOOKUP(D53,'Cultura de Innovación Insti...'!$E:$F,2,FALSE),VLOOKUP(D53,'Lo Esencial de la Reforma Univ.'!$E:$F,2,0)))))))))))))))</f>
        <v>Día del Deportista Hondureño</v>
      </c>
      <c r="D54" s="29"/>
      <c r="E54" s="92"/>
      <c r="F54" s="92"/>
      <c r="G54" s="92"/>
      <c r="H54" s="73"/>
      <c r="I54" s="73"/>
      <c r="J54" s="73"/>
      <c r="K54" s="111"/>
    </row>
    <row r="55" spans="2:12" ht="15.75" thickBot="1">
      <c r="B55" s="92"/>
      <c r="C55" s="67"/>
      <c r="D55" s="29"/>
      <c r="E55" s="92"/>
      <c r="F55" s="92"/>
      <c r="G55" s="92"/>
      <c r="H55" s="73"/>
      <c r="I55" s="73"/>
      <c r="J55" s="73"/>
      <c r="K55" s="111"/>
    </row>
    <row r="56" spans="2:12" ht="30.75" thickBot="1">
      <c r="B56" s="92"/>
      <c r="C56" s="125" t="s">
        <v>44</v>
      </c>
      <c r="D56" s="128" t="s">
        <v>45</v>
      </c>
      <c r="E56" s="127" t="s">
        <v>55</v>
      </c>
      <c r="F56" s="127" t="s">
        <v>57</v>
      </c>
      <c r="G56" s="126" t="s">
        <v>27</v>
      </c>
      <c r="H56" s="132" t="s">
        <v>147</v>
      </c>
      <c r="I56" s="127" t="s">
        <v>46</v>
      </c>
      <c r="J56" s="127" t="s">
        <v>148</v>
      </c>
      <c r="K56" s="127" t="s">
        <v>428</v>
      </c>
      <c r="L56" s="127" t="s">
        <v>429</v>
      </c>
    </row>
    <row r="57" spans="2:12">
      <c r="B57" s="92"/>
      <c r="C57" s="349" t="s">
        <v>47</v>
      </c>
      <c r="D57" s="541">
        <v>180</v>
      </c>
      <c r="E57" s="350">
        <v>6</v>
      </c>
      <c r="F57" s="114">
        <v>350</v>
      </c>
      <c r="G57" s="351">
        <f t="shared" ref="G57:G65" si="4">E57*F57</f>
        <v>2100</v>
      </c>
      <c r="H57" s="352" t="s">
        <v>1467</v>
      </c>
      <c r="I57" s="115" t="s">
        <v>720</v>
      </c>
      <c r="J57" s="115" t="str">
        <f>VLOOKUP(I57,Presupuesto!$B$11:$C$566,2,0)</f>
        <v>SERVICIOS DE CAPACITACION.</v>
      </c>
      <c r="K57" s="353" t="s">
        <v>1381</v>
      </c>
      <c r="L57" s="115" t="s">
        <v>412</v>
      </c>
    </row>
    <row r="58" spans="2:12">
      <c r="B58" s="92"/>
      <c r="C58" s="98" t="s">
        <v>48</v>
      </c>
      <c r="D58" s="542"/>
      <c r="E58" s="200"/>
      <c r="F58" s="99">
        <v>50</v>
      </c>
      <c r="G58" s="96">
        <f t="shared" si="4"/>
        <v>0</v>
      </c>
      <c r="H58" s="160"/>
      <c r="I58" s="97" t="s">
        <v>738</v>
      </c>
      <c r="J58" s="97" t="str">
        <f>VLOOKUP(I58,Presupuesto!$B$11:$C$566,2,0)</f>
        <v>SERVICIOS DE IMPRENTA PUBLIC.Y REPRODUCCION</v>
      </c>
      <c r="K58" s="97" t="s">
        <v>1381</v>
      </c>
      <c r="L58" s="97" t="s">
        <v>430</v>
      </c>
    </row>
    <row r="59" spans="2:12">
      <c r="B59" s="92"/>
      <c r="C59" s="98" t="s">
        <v>49</v>
      </c>
      <c r="D59" s="542"/>
      <c r="E59" s="200">
        <f>D57</f>
        <v>180</v>
      </c>
      <c r="F59" s="99">
        <v>28</v>
      </c>
      <c r="G59" s="96">
        <f t="shared" si="4"/>
        <v>5040</v>
      </c>
      <c r="H59" s="160" t="s">
        <v>1467</v>
      </c>
      <c r="I59" s="97" t="s">
        <v>813</v>
      </c>
      <c r="J59" s="97" t="str">
        <f>VLOOKUP(I59,Presupuesto!$B$11:$C$566,2,0)</f>
        <v>ALIMENTOS B EBIDAS PARA PERSONAS</v>
      </c>
      <c r="K59" s="97" t="s">
        <v>1381</v>
      </c>
      <c r="L59" s="97" t="s">
        <v>414</v>
      </c>
    </row>
    <row r="60" spans="2:12">
      <c r="B60" s="92"/>
      <c r="C60" s="98" t="s">
        <v>50</v>
      </c>
      <c r="D60" s="542"/>
      <c r="E60" s="150">
        <v>0</v>
      </c>
      <c r="F60" s="117">
        <v>10000</v>
      </c>
      <c r="G60" s="96">
        <f t="shared" si="4"/>
        <v>0</v>
      </c>
      <c r="H60" s="160"/>
      <c r="I60" s="341" t="s">
        <v>317</v>
      </c>
      <c r="J60" s="97" t="str">
        <f>VLOOKUP(I60,Presupuesto!$B$11:$C$566,2,0)</f>
        <v>PASAJES (26100-00)</v>
      </c>
      <c r="K60" s="97" t="s">
        <v>1381</v>
      </c>
      <c r="L60" s="97" t="s">
        <v>430</v>
      </c>
    </row>
    <row r="61" spans="2:12">
      <c r="B61" s="92"/>
      <c r="C61" s="98" t="s">
        <v>437</v>
      </c>
      <c r="D61" s="542"/>
      <c r="E61" s="150">
        <v>0</v>
      </c>
      <c r="F61" s="117">
        <v>250</v>
      </c>
      <c r="G61" s="96">
        <f t="shared" si="4"/>
        <v>0</v>
      </c>
      <c r="H61" s="160"/>
      <c r="I61" s="97" t="s">
        <v>842</v>
      </c>
      <c r="J61" s="97" t="str">
        <f>VLOOKUP(I61,Presupuesto!$B$11:$C$566,2,0)</f>
        <v>PRODUCTOS PAPEL Y CARTON</v>
      </c>
      <c r="K61" s="97" t="str">
        <f t="shared" ref="K61:K66" si="5">$K$17</f>
        <v>Investigación Científica</v>
      </c>
      <c r="L61" s="97" t="s">
        <v>430</v>
      </c>
    </row>
    <row r="62" spans="2:12">
      <c r="B62" s="92"/>
      <c r="C62" s="98" t="s">
        <v>51</v>
      </c>
      <c r="D62" s="542"/>
      <c r="E62" s="200">
        <v>1</v>
      </c>
      <c r="F62" s="99">
        <v>300</v>
      </c>
      <c r="G62" s="96">
        <f t="shared" si="4"/>
        <v>300</v>
      </c>
      <c r="H62" s="160" t="s">
        <v>1467</v>
      </c>
      <c r="I62" s="97" t="s">
        <v>842</v>
      </c>
      <c r="J62" s="97" t="str">
        <f>VLOOKUP(I62,Presupuesto!$B$11:$C$566,2,0)</f>
        <v>PRODUCTOS PAPEL Y CARTON</v>
      </c>
      <c r="K62" s="97" t="s">
        <v>1381</v>
      </c>
      <c r="L62" s="97" t="s">
        <v>414</v>
      </c>
    </row>
    <row r="63" spans="2:12">
      <c r="B63" s="92"/>
      <c r="C63" s="98" t="s">
        <v>139</v>
      </c>
      <c r="D63" s="542"/>
      <c r="E63" s="200">
        <v>0</v>
      </c>
      <c r="F63" s="99">
        <v>4</v>
      </c>
      <c r="G63" s="96">
        <f t="shared" si="4"/>
        <v>0</v>
      </c>
      <c r="H63" s="160" t="s">
        <v>1467</v>
      </c>
      <c r="I63" s="97" t="s">
        <v>963</v>
      </c>
      <c r="J63" s="97" t="str">
        <f>VLOOKUP(I63,Presupuesto!$B$11:$C$566,2,0)</f>
        <v>UTILES DE ESCRITORIO, OFICINA Y ENSE¥ANZA</v>
      </c>
      <c r="K63" s="97" t="str">
        <f t="shared" si="5"/>
        <v>Investigación Científica</v>
      </c>
      <c r="L63" s="97" t="s">
        <v>414</v>
      </c>
    </row>
    <row r="64" spans="2:12">
      <c r="B64" s="92"/>
      <c r="C64" s="98" t="s">
        <v>34</v>
      </c>
      <c r="D64" s="542"/>
      <c r="E64" s="200">
        <v>0</v>
      </c>
      <c r="F64" s="99">
        <v>80</v>
      </c>
      <c r="G64" s="96">
        <f t="shared" si="4"/>
        <v>0</v>
      </c>
      <c r="H64" s="160"/>
      <c r="I64" s="97" t="s">
        <v>963</v>
      </c>
      <c r="J64" s="97" t="str">
        <f>VLOOKUP(I64,Presupuesto!$B$11:$C$566,2,0)</f>
        <v>UTILES DE ESCRITORIO, OFICINA Y ENSE¥ANZA</v>
      </c>
      <c r="K64" s="97" t="str">
        <f t="shared" si="5"/>
        <v>Investigación Científica</v>
      </c>
      <c r="L64" s="97" t="s">
        <v>430</v>
      </c>
    </row>
    <row r="65" spans="2:12">
      <c r="B65" s="92"/>
      <c r="C65" s="108" t="s">
        <v>52</v>
      </c>
      <c r="D65" s="542"/>
      <c r="E65" s="218">
        <v>0</v>
      </c>
      <c r="F65" s="118">
        <v>18</v>
      </c>
      <c r="G65" s="96">
        <f t="shared" si="4"/>
        <v>0</v>
      </c>
      <c r="H65" s="160" t="s">
        <v>1467</v>
      </c>
      <c r="I65" s="97" t="s">
        <v>963</v>
      </c>
      <c r="J65" s="97" t="str">
        <f>VLOOKUP(I65,Presupuesto!$B$11:$C$566,2,0)</f>
        <v>UTILES DE ESCRITORIO, OFICINA Y ENSE¥ANZA</v>
      </c>
      <c r="K65" s="97" t="str">
        <f t="shared" si="5"/>
        <v>Investigación Científica</v>
      </c>
      <c r="L65" s="97" t="s">
        <v>414</v>
      </c>
    </row>
    <row r="66" spans="2:12" ht="15.75" thickBot="1">
      <c r="B66" s="92"/>
      <c r="C66" s="222" t="s">
        <v>450</v>
      </c>
      <c r="D66" s="223">
        <v>0</v>
      </c>
      <c r="E66" s="354">
        <v>0</v>
      </c>
      <c r="F66" s="103">
        <f>HLOOKUP(C66,$AH$2:$BU$3,2,0)</f>
        <v>1150</v>
      </c>
      <c r="G66" s="104">
        <f>D66*E66*F66</f>
        <v>0</v>
      </c>
      <c r="H66" s="355"/>
      <c r="I66" s="356" t="s">
        <v>318</v>
      </c>
      <c r="J66" s="105" t="str">
        <f>VLOOKUP(I66,Presupuesto!$B$11:$C$566,2,0)</f>
        <v>VIATICOS (26200-00)</v>
      </c>
      <c r="K66" s="357" t="str">
        <f t="shared" si="5"/>
        <v>Investigación Científica</v>
      </c>
      <c r="L66" s="357" t="s">
        <v>430</v>
      </c>
    </row>
    <row r="72" spans="2:12" ht="15.75" thickBot="1"/>
    <row r="73" spans="2:12" s="461" customFormat="1" ht="15.75" thickBot="1">
      <c r="C73" s="513" t="s">
        <v>43</v>
      </c>
      <c r="D73" s="514">
        <f>SUM(G80:G89)</f>
        <v>5300</v>
      </c>
      <c r="E73" s="92"/>
      <c r="F73" s="92"/>
      <c r="G73" s="92"/>
      <c r="H73" s="73"/>
      <c r="I73" s="73"/>
      <c r="J73" s="73"/>
      <c r="K73" s="92"/>
    </row>
    <row r="74" spans="2:12">
      <c r="C74" s="67"/>
      <c r="D74" s="29"/>
      <c r="E74" s="92"/>
      <c r="F74" s="92"/>
      <c r="G74" s="92"/>
      <c r="H74" s="73"/>
      <c r="I74" s="73"/>
      <c r="J74" s="73"/>
      <c r="K74" s="111"/>
    </row>
    <row r="75" spans="2:12">
      <c r="C75" s="67"/>
      <c r="D75" s="29"/>
      <c r="E75" s="92"/>
      <c r="F75" s="92"/>
      <c r="G75" s="92"/>
      <c r="H75" s="73"/>
      <c r="I75" s="73"/>
      <c r="J75" s="73"/>
      <c r="K75" s="111"/>
    </row>
    <row r="76" spans="2:12" ht="15.75">
      <c r="C76" s="204" t="s">
        <v>409</v>
      </c>
      <c r="D76" s="325" t="str">
        <f>'Estudiantes y Graduados'!E21</f>
        <v>5.c.2.voae</v>
      </c>
      <c r="E76" s="92"/>
      <c r="F76" s="92"/>
      <c r="G76" s="92"/>
      <c r="H76" s="73"/>
      <c r="I76" s="73"/>
      <c r="J76" s="73"/>
      <c r="K76" s="111"/>
    </row>
    <row r="77" spans="2:12" ht="18.75">
      <c r="C77" s="214" t="str">
        <f>IFERROR(VLOOKUP(D76,'Desarrollo e Innov. Curricular'!$E:$F,2,FALSE),IFERROR(VLOOKUP(D76,'Investigación Científica'!$E:$F,2,FALSE),IFERROR(VLOOKUP(D76,'Vinculación Univ. Sociedad'!$E:$F,2,FALSE),IFERROR(VLOOKUP(D76,'Docencia y Profesorado Universi'!$E:$F,2,FALSE),IFERROR(VLOOKUP(D76,'Estudiantes y Graduados'!$E:$F,2,FALSE),IFERROR(VLOOKUP(D76,'Gestion Administrativa'!$E:$F,2,FALSE),IFERROR(VLOOKUP(D76,'Gestión Académica'!$E:$F,2,FALSE),IFERROR(VLOOKUP(D76,'Aseguramiento de la Calidad'!$E:$F,2,FALSE),IFERROR(VLOOKUP(D76,'Gestión del Conocimiento'!$E:$F,2,FALSE),IFERROR(VLOOKUP(D76,'Gobernabilidad y Procesos...'!$E:$F,2,FALSE),IFERROR(VLOOKUP(D76,'Gestión del Talento Humano'!$E:$F,2,FALSE),IFERROR(VLOOKUP(D76,'Internacionalización de la E.S.'!$E:$F,2,FALSE),IFERROR(VLOOKUP(D76,Posgrado!$E:$F,2,FALSE),IFERROR(VLOOKUP(D76,'Cultura de Innovación Insti...'!$E:$F,2,FALSE),VLOOKUP(D76,'Lo Esencial de la Reforma Univ.'!$E:$F,2,0)))))))))))))))</f>
        <v>Día del Idioma</v>
      </c>
      <c r="D77" s="29"/>
      <c r="E77" s="92"/>
      <c r="F77" s="92"/>
      <c r="G77" s="92"/>
      <c r="H77" s="73"/>
      <c r="I77" s="73"/>
      <c r="J77" s="73"/>
      <c r="K77" s="111"/>
    </row>
    <row r="78" spans="2:12" ht="15.75" thickBot="1">
      <c r="C78" s="67"/>
      <c r="D78" s="29"/>
      <c r="E78" s="92"/>
      <c r="F78" s="92"/>
      <c r="G78" s="92"/>
      <c r="H78" s="73"/>
      <c r="I78" s="73"/>
      <c r="J78" s="73"/>
      <c r="K78" s="111"/>
    </row>
    <row r="79" spans="2:12" ht="30.75" thickBot="1">
      <c r="C79" s="125" t="s">
        <v>44</v>
      </c>
      <c r="D79" s="128" t="s">
        <v>45</v>
      </c>
      <c r="E79" s="127" t="s">
        <v>55</v>
      </c>
      <c r="F79" s="127" t="s">
        <v>57</v>
      </c>
      <c r="G79" s="126" t="s">
        <v>27</v>
      </c>
      <c r="H79" s="132" t="s">
        <v>147</v>
      </c>
      <c r="I79" s="127" t="s">
        <v>46</v>
      </c>
      <c r="J79" s="127" t="s">
        <v>148</v>
      </c>
      <c r="K79" s="127" t="s">
        <v>428</v>
      </c>
      <c r="L79" s="127" t="s">
        <v>429</v>
      </c>
    </row>
    <row r="80" spans="2:12">
      <c r="C80" s="349" t="s">
        <v>47</v>
      </c>
      <c r="D80" s="541">
        <v>200</v>
      </c>
      <c r="E80" s="350">
        <v>6</v>
      </c>
      <c r="F80" s="114"/>
      <c r="G80" s="351">
        <f t="shared" ref="G80:G88" si="6">E80*F80</f>
        <v>0</v>
      </c>
      <c r="H80" s="352" t="s">
        <v>145</v>
      </c>
      <c r="I80" s="115" t="s">
        <v>720</v>
      </c>
      <c r="J80" s="115" t="str">
        <f>VLOOKUP(I80,Presupuesto!$B$11:$C$566,2,0)</f>
        <v>SERVICIOS DE CAPACITACION.</v>
      </c>
      <c r="K80" s="353" t="s">
        <v>1381</v>
      </c>
      <c r="L80" s="115" t="s">
        <v>412</v>
      </c>
    </row>
    <row r="81" spans="3:12">
      <c r="C81" s="98" t="s">
        <v>48</v>
      </c>
      <c r="D81" s="542"/>
      <c r="E81" s="200"/>
      <c r="F81" s="99">
        <v>50</v>
      </c>
      <c r="G81" s="96">
        <f t="shared" si="6"/>
        <v>0</v>
      </c>
      <c r="H81" s="160"/>
      <c r="I81" s="97" t="s">
        <v>738</v>
      </c>
      <c r="J81" s="97" t="str">
        <f>VLOOKUP(I81,Presupuesto!$B$11:$C$566,2,0)</f>
        <v>SERVICIOS DE IMPRENTA PUBLIC.Y REPRODUCCION</v>
      </c>
      <c r="K81" s="97" t="str">
        <f t="shared" ref="K81:K89" si="7">$K$17</f>
        <v>Investigación Científica</v>
      </c>
      <c r="L81" s="97" t="s">
        <v>430</v>
      </c>
    </row>
    <row r="82" spans="3:12">
      <c r="C82" s="98" t="s">
        <v>49</v>
      </c>
      <c r="D82" s="542"/>
      <c r="E82" s="200">
        <f>D80</f>
        <v>200</v>
      </c>
      <c r="F82" s="99">
        <v>25</v>
      </c>
      <c r="G82" s="96">
        <f t="shared" si="6"/>
        <v>5000</v>
      </c>
      <c r="H82" s="160" t="s">
        <v>1467</v>
      </c>
      <c r="I82" s="97" t="s">
        <v>813</v>
      </c>
      <c r="J82" s="97" t="str">
        <f>VLOOKUP(I82,Presupuesto!$B$11:$C$566,2,0)</f>
        <v>ALIMENTOS B EBIDAS PARA PERSONAS</v>
      </c>
      <c r="K82" s="97" t="s">
        <v>1381</v>
      </c>
      <c r="L82" s="97" t="s">
        <v>414</v>
      </c>
    </row>
    <row r="83" spans="3:12">
      <c r="C83" s="98" t="s">
        <v>50</v>
      </c>
      <c r="D83" s="542"/>
      <c r="E83" s="150">
        <v>0</v>
      </c>
      <c r="F83" s="117">
        <v>10000</v>
      </c>
      <c r="G83" s="96">
        <f t="shared" si="6"/>
        <v>0</v>
      </c>
      <c r="H83" s="160"/>
      <c r="I83" s="341" t="s">
        <v>317</v>
      </c>
      <c r="J83" s="97" t="str">
        <f>VLOOKUP(I83,Presupuesto!$B$11:$C$566,2,0)</f>
        <v>PASAJES (26100-00)</v>
      </c>
      <c r="K83" s="97" t="str">
        <f t="shared" si="7"/>
        <v>Investigación Científica</v>
      </c>
      <c r="L83" s="97" t="s">
        <v>430</v>
      </c>
    </row>
    <row r="84" spans="3:12">
      <c r="C84" s="98" t="s">
        <v>437</v>
      </c>
      <c r="D84" s="542"/>
      <c r="E84" s="150">
        <v>0</v>
      </c>
      <c r="F84" s="117">
        <v>250</v>
      </c>
      <c r="G84" s="96">
        <f t="shared" si="6"/>
        <v>0</v>
      </c>
      <c r="H84" s="160"/>
      <c r="I84" s="97" t="s">
        <v>842</v>
      </c>
      <c r="J84" s="97" t="str">
        <f>VLOOKUP(I84,Presupuesto!$B$11:$C$566,2,0)</f>
        <v>PRODUCTOS PAPEL Y CARTON</v>
      </c>
      <c r="K84" s="97" t="str">
        <f t="shared" si="7"/>
        <v>Investigación Científica</v>
      </c>
      <c r="L84" s="97" t="s">
        <v>430</v>
      </c>
    </row>
    <row r="85" spans="3:12">
      <c r="C85" s="98" t="s">
        <v>51</v>
      </c>
      <c r="D85" s="542"/>
      <c r="E85" s="200">
        <v>1</v>
      </c>
      <c r="F85" s="99">
        <v>300</v>
      </c>
      <c r="G85" s="96">
        <f t="shared" si="6"/>
        <v>300</v>
      </c>
      <c r="H85" s="160" t="s">
        <v>1467</v>
      </c>
      <c r="I85" s="97" t="s">
        <v>842</v>
      </c>
      <c r="J85" s="97" t="str">
        <f>VLOOKUP(I85,Presupuesto!$B$11:$C$566,2,0)</f>
        <v>PRODUCTOS PAPEL Y CARTON</v>
      </c>
      <c r="K85" s="97" t="s">
        <v>1381</v>
      </c>
      <c r="L85" s="97" t="s">
        <v>414</v>
      </c>
    </row>
    <row r="86" spans="3:12">
      <c r="C86" s="98" t="s">
        <v>139</v>
      </c>
      <c r="D86" s="542"/>
      <c r="E86" s="200">
        <v>0</v>
      </c>
      <c r="F86" s="99">
        <v>4</v>
      </c>
      <c r="G86" s="96">
        <f t="shared" si="6"/>
        <v>0</v>
      </c>
      <c r="H86" s="160" t="s">
        <v>1467</v>
      </c>
      <c r="I86" s="97" t="s">
        <v>963</v>
      </c>
      <c r="J86" s="97" t="str">
        <f>VLOOKUP(I86,Presupuesto!$B$11:$C$566,2,0)</f>
        <v>UTILES DE ESCRITORIO, OFICINA Y ENSE¥ANZA</v>
      </c>
      <c r="K86" s="97" t="str">
        <f t="shared" si="7"/>
        <v>Investigación Científica</v>
      </c>
      <c r="L86" s="97" t="s">
        <v>414</v>
      </c>
    </row>
    <row r="87" spans="3:12">
      <c r="C87" s="98" t="s">
        <v>34</v>
      </c>
      <c r="D87" s="542"/>
      <c r="E87" s="200">
        <v>0</v>
      </c>
      <c r="F87" s="99">
        <v>80</v>
      </c>
      <c r="G87" s="96">
        <f t="shared" si="6"/>
        <v>0</v>
      </c>
      <c r="H87" s="160"/>
      <c r="I87" s="97" t="s">
        <v>963</v>
      </c>
      <c r="J87" s="97" t="str">
        <f>VLOOKUP(I87,Presupuesto!$B$11:$C$566,2,0)</f>
        <v>UTILES DE ESCRITORIO, OFICINA Y ENSE¥ANZA</v>
      </c>
      <c r="K87" s="97" t="str">
        <f t="shared" si="7"/>
        <v>Investigación Científica</v>
      </c>
      <c r="L87" s="97" t="s">
        <v>430</v>
      </c>
    </row>
    <row r="88" spans="3:12">
      <c r="C88" s="108" t="s">
        <v>52</v>
      </c>
      <c r="D88" s="542"/>
      <c r="E88" s="218">
        <v>0</v>
      </c>
      <c r="F88" s="118">
        <v>18</v>
      </c>
      <c r="G88" s="96">
        <f t="shared" si="6"/>
        <v>0</v>
      </c>
      <c r="H88" s="160" t="s">
        <v>1467</v>
      </c>
      <c r="I88" s="97" t="s">
        <v>963</v>
      </c>
      <c r="J88" s="97" t="str">
        <f>VLOOKUP(I88,Presupuesto!$B$11:$C$566,2,0)</f>
        <v>UTILES DE ESCRITORIO, OFICINA Y ENSE¥ANZA</v>
      </c>
      <c r="K88" s="97" t="str">
        <f t="shared" si="7"/>
        <v>Investigación Científica</v>
      </c>
      <c r="L88" s="97" t="s">
        <v>414</v>
      </c>
    </row>
    <row r="89" spans="3:12" ht="15.75" thickBot="1">
      <c r="C89" s="222" t="s">
        <v>450</v>
      </c>
      <c r="D89" s="223">
        <v>0</v>
      </c>
      <c r="E89" s="354">
        <v>0</v>
      </c>
      <c r="F89" s="103">
        <f>HLOOKUP(C89,$AH$2:$BU$3,2,0)</f>
        <v>1150</v>
      </c>
      <c r="G89" s="104">
        <f>D89*E89*F89</f>
        <v>0</v>
      </c>
      <c r="H89" s="355"/>
      <c r="I89" s="356" t="s">
        <v>318</v>
      </c>
      <c r="J89" s="105" t="str">
        <f>VLOOKUP(I89,Presupuesto!$B$11:$C$566,2,0)</f>
        <v>VIATICOS (26200-00)</v>
      </c>
      <c r="K89" s="357" t="str">
        <f t="shared" si="7"/>
        <v>Investigación Científica</v>
      </c>
      <c r="L89" s="357" t="s">
        <v>430</v>
      </c>
    </row>
    <row r="92" spans="3:12" ht="15.75" thickBot="1"/>
    <row r="93" spans="3:12" s="461" customFormat="1" ht="15.75" thickBot="1">
      <c r="C93" s="513" t="s">
        <v>43</v>
      </c>
      <c r="D93" s="514">
        <f>SUM(G100:G109)</f>
        <v>4050</v>
      </c>
      <c r="E93" s="92"/>
      <c r="F93" s="92"/>
      <c r="G93" s="92"/>
      <c r="H93" s="73"/>
      <c r="I93" s="73"/>
      <c r="J93" s="73"/>
      <c r="K93" s="92"/>
    </row>
    <row r="94" spans="3:12">
      <c r="C94" s="67"/>
      <c r="D94" s="29"/>
      <c r="E94" s="92"/>
      <c r="F94" s="92"/>
      <c r="G94" s="92"/>
      <c r="H94" s="73"/>
      <c r="I94" s="73"/>
      <c r="J94" s="73"/>
      <c r="K94" s="111"/>
    </row>
    <row r="95" spans="3:12">
      <c r="C95" s="67"/>
      <c r="D95" s="29"/>
      <c r="E95" s="92"/>
      <c r="F95" s="92"/>
      <c r="G95" s="92"/>
      <c r="H95" s="73"/>
      <c r="I95" s="73"/>
      <c r="J95" s="73"/>
      <c r="K95" s="111"/>
    </row>
    <row r="96" spans="3:12" ht="15.75">
      <c r="C96" s="204" t="s">
        <v>409</v>
      </c>
      <c r="D96" s="325" t="str">
        <f>'Estudiantes y Graduados'!E9</f>
        <v>5.a.1.voae</v>
      </c>
      <c r="E96" s="92"/>
      <c r="F96" s="92"/>
      <c r="G96" s="92"/>
      <c r="H96" s="73"/>
      <c r="I96" s="73"/>
      <c r="J96" s="73"/>
      <c r="K96" s="111"/>
    </row>
    <row r="97" spans="3:12" ht="18.75">
      <c r="C97" s="214" t="str">
        <f>IFERROR(VLOOKUP(D96,'Desarrollo e Innov. Curricular'!$E:$F,2,FALSE),IFERROR(VLOOKUP(D96,'Investigación Científica'!$E:$F,2,FALSE),IFERROR(VLOOKUP(D96,'Vinculación Univ. Sociedad'!$E:$F,2,FALSE),IFERROR(VLOOKUP(D96,'Docencia y Profesorado Universi'!$E:$F,2,FALSE),IFERROR(VLOOKUP(D96,'Estudiantes y Graduados'!$E:$F,2,FALSE),IFERROR(VLOOKUP(D96,'Gestion Administrativa'!$E:$F,2,FALSE),IFERROR(VLOOKUP(D96,'Gestión Académica'!$E:$F,2,FALSE),IFERROR(VLOOKUP(D96,'Aseguramiento de la Calidad'!$E:$F,2,FALSE),IFERROR(VLOOKUP(D96,'Gestión del Conocimiento'!$E:$F,2,FALSE),IFERROR(VLOOKUP(D96,'Gobernabilidad y Procesos...'!$E:$F,2,FALSE),IFERROR(VLOOKUP(D96,'Gestión del Talento Humano'!$E:$F,2,FALSE),IFERROR(VLOOKUP(D96,'Internacionalización de la E.S.'!$E:$F,2,FALSE),IFERROR(VLOOKUP(D96,Posgrado!$E:$F,2,FALSE),IFERROR(VLOOKUP(D96,'Cultura de Innovación Insti...'!$E:$F,2,FALSE),VLOOKUP(D96,'Lo Esencial de la Reforma Univ.'!$E:$F,2,0)))))))))))))))</f>
        <v>Realización de ferias vocacionales</v>
      </c>
      <c r="D97" s="29"/>
      <c r="E97" s="92"/>
      <c r="F97" s="92"/>
      <c r="G97" s="92"/>
      <c r="H97" s="73"/>
      <c r="I97" s="73"/>
      <c r="J97" s="73"/>
      <c r="K97" s="111"/>
    </row>
    <row r="98" spans="3:12" ht="15.75" thickBot="1">
      <c r="C98" s="67"/>
      <c r="D98" s="29"/>
      <c r="E98" s="92"/>
      <c r="F98" s="92"/>
      <c r="G98" s="92"/>
      <c r="H98" s="73"/>
      <c r="I98" s="73"/>
      <c r="J98" s="73"/>
      <c r="K98" s="111"/>
    </row>
    <row r="99" spans="3:12" ht="30.75" thickBot="1">
      <c r="C99" s="125" t="s">
        <v>44</v>
      </c>
      <c r="D99" s="128" t="s">
        <v>45</v>
      </c>
      <c r="E99" s="127" t="s">
        <v>55</v>
      </c>
      <c r="F99" s="127" t="s">
        <v>57</v>
      </c>
      <c r="G99" s="126" t="s">
        <v>27</v>
      </c>
      <c r="H99" s="132" t="s">
        <v>147</v>
      </c>
      <c r="I99" s="127" t="s">
        <v>46</v>
      </c>
      <c r="J99" s="127" t="s">
        <v>148</v>
      </c>
      <c r="K99" s="127" t="s">
        <v>428</v>
      </c>
      <c r="L99" s="127" t="s">
        <v>429</v>
      </c>
    </row>
    <row r="100" spans="3:12">
      <c r="C100" s="349" t="s">
        <v>47</v>
      </c>
      <c r="D100" s="541"/>
      <c r="E100" s="350"/>
      <c r="F100" s="114">
        <v>30000</v>
      </c>
      <c r="G100" s="351">
        <f t="shared" ref="G100:G108" si="8">E100*F100</f>
        <v>0</v>
      </c>
      <c r="H100" s="352" t="s">
        <v>145</v>
      </c>
      <c r="I100" s="115" t="s">
        <v>720</v>
      </c>
      <c r="J100" s="115" t="str">
        <f>VLOOKUP(I100,Presupuesto!$B$11:$C$566,2,0)</f>
        <v>SERVICIOS DE CAPACITACION.</v>
      </c>
      <c r="K100" s="353" t="s">
        <v>1380</v>
      </c>
      <c r="L100" s="115" t="s">
        <v>412</v>
      </c>
    </row>
    <row r="101" spans="3:12">
      <c r="C101" s="98" t="s">
        <v>48</v>
      </c>
      <c r="D101" s="542"/>
      <c r="E101" s="200">
        <v>1</v>
      </c>
      <c r="F101" s="99">
        <v>300</v>
      </c>
      <c r="G101" s="96">
        <f t="shared" si="8"/>
        <v>300</v>
      </c>
      <c r="H101" s="160" t="s">
        <v>1467</v>
      </c>
      <c r="I101" s="97" t="s">
        <v>738</v>
      </c>
      <c r="J101" s="97" t="str">
        <f>VLOOKUP(I101,Presupuesto!$B$11:$C$566,2,0)</f>
        <v>SERVICIOS DE IMPRENTA PUBLIC.Y REPRODUCCION</v>
      </c>
      <c r="K101" s="97" t="s">
        <v>1381</v>
      </c>
      <c r="L101" s="97" t="s">
        <v>415</v>
      </c>
    </row>
    <row r="102" spans="3:12">
      <c r="C102" s="98" t="s">
        <v>49</v>
      </c>
      <c r="D102" s="542"/>
      <c r="E102" s="200">
        <v>150</v>
      </c>
      <c r="F102" s="99">
        <v>25</v>
      </c>
      <c r="G102" s="96">
        <f t="shared" si="8"/>
        <v>3750</v>
      </c>
      <c r="H102" s="160" t="s">
        <v>1467</v>
      </c>
      <c r="I102" s="97" t="s">
        <v>813</v>
      </c>
      <c r="J102" s="97" t="str">
        <f>VLOOKUP(I102,Presupuesto!$B$11:$C$566,2,0)</f>
        <v>ALIMENTOS B EBIDAS PARA PERSONAS</v>
      </c>
      <c r="K102" s="97" t="s">
        <v>1381</v>
      </c>
      <c r="L102" s="97" t="s">
        <v>415</v>
      </c>
    </row>
    <row r="103" spans="3:12">
      <c r="C103" s="98" t="s">
        <v>50</v>
      </c>
      <c r="D103" s="542"/>
      <c r="E103" s="150"/>
      <c r="F103" s="117">
        <v>10000</v>
      </c>
      <c r="G103" s="96">
        <f t="shared" si="8"/>
        <v>0</v>
      </c>
      <c r="H103" s="160"/>
      <c r="I103" s="341" t="s">
        <v>317</v>
      </c>
      <c r="J103" s="97" t="str">
        <f>VLOOKUP(I103,Presupuesto!$B$11:$C$566,2,0)</f>
        <v>PASAJES (26100-00)</v>
      </c>
      <c r="K103" s="97" t="str">
        <f t="shared" ref="K103:K109" si="9">$K$17</f>
        <v>Investigación Científica</v>
      </c>
      <c r="L103" s="97" t="s">
        <v>430</v>
      </c>
    </row>
    <row r="104" spans="3:12">
      <c r="C104" s="98" t="s">
        <v>437</v>
      </c>
      <c r="D104" s="542"/>
      <c r="E104" s="150"/>
      <c r="F104" s="117">
        <v>250</v>
      </c>
      <c r="G104" s="96">
        <f t="shared" si="8"/>
        <v>0</v>
      </c>
      <c r="H104" s="160"/>
      <c r="I104" s="97" t="s">
        <v>842</v>
      </c>
      <c r="J104" s="97" t="str">
        <f>VLOOKUP(I104,Presupuesto!$B$11:$C$566,2,0)</f>
        <v>PRODUCTOS PAPEL Y CARTON</v>
      </c>
      <c r="K104" s="97" t="str">
        <f t="shared" si="9"/>
        <v>Investigación Científica</v>
      </c>
      <c r="L104" s="97" t="s">
        <v>430</v>
      </c>
    </row>
    <row r="105" spans="3:12">
      <c r="C105" s="98" t="s">
        <v>51</v>
      </c>
      <c r="D105" s="542"/>
      <c r="E105" s="200"/>
      <c r="F105" s="99">
        <v>85</v>
      </c>
      <c r="G105" s="96">
        <f t="shared" si="8"/>
        <v>0</v>
      </c>
      <c r="H105" s="160" t="s">
        <v>1467</v>
      </c>
      <c r="I105" s="97" t="s">
        <v>842</v>
      </c>
      <c r="J105" s="97" t="str">
        <f>VLOOKUP(I105,Presupuesto!$B$11:$C$566,2,0)</f>
        <v>PRODUCTOS PAPEL Y CARTON</v>
      </c>
      <c r="K105" s="97" t="str">
        <f t="shared" si="9"/>
        <v>Investigación Científica</v>
      </c>
      <c r="L105" s="97" t="s">
        <v>414</v>
      </c>
    </row>
    <row r="106" spans="3:12">
      <c r="C106" s="98" t="s">
        <v>139</v>
      </c>
      <c r="D106" s="542"/>
      <c r="E106" s="200"/>
      <c r="F106" s="99">
        <v>4</v>
      </c>
      <c r="G106" s="96">
        <f t="shared" si="8"/>
        <v>0</v>
      </c>
      <c r="H106" s="160" t="s">
        <v>1467</v>
      </c>
      <c r="I106" s="97" t="s">
        <v>963</v>
      </c>
      <c r="J106" s="97" t="str">
        <f>VLOOKUP(I106,Presupuesto!$B$11:$C$566,2,0)</f>
        <v>UTILES DE ESCRITORIO, OFICINA Y ENSE¥ANZA</v>
      </c>
      <c r="K106" s="97" t="str">
        <f t="shared" si="9"/>
        <v>Investigación Científica</v>
      </c>
      <c r="L106" s="97" t="s">
        <v>414</v>
      </c>
    </row>
    <row r="107" spans="3:12">
      <c r="C107" s="98" t="s">
        <v>34</v>
      </c>
      <c r="D107" s="542"/>
      <c r="E107" s="200"/>
      <c r="F107" s="99">
        <v>80</v>
      </c>
      <c r="G107" s="96">
        <f t="shared" si="8"/>
        <v>0</v>
      </c>
      <c r="H107" s="160"/>
      <c r="I107" s="97" t="s">
        <v>963</v>
      </c>
      <c r="J107" s="97" t="str">
        <f>VLOOKUP(I107,Presupuesto!$B$11:$C$566,2,0)</f>
        <v>UTILES DE ESCRITORIO, OFICINA Y ENSE¥ANZA</v>
      </c>
      <c r="K107" s="97" t="str">
        <f t="shared" si="9"/>
        <v>Investigación Científica</v>
      </c>
      <c r="L107" s="97" t="s">
        <v>430</v>
      </c>
    </row>
    <row r="108" spans="3:12">
      <c r="C108" s="108" t="s">
        <v>52</v>
      </c>
      <c r="D108" s="542"/>
      <c r="E108" s="218"/>
      <c r="F108" s="118">
        <v>18</v>
      </c>
      <c r="G108" s="96">
        <f t="shared" si="8"/>
        <v>0</v>
      </c>
      <c r="H108" s="160" t="s">
        <v>1467</v>
      </c>
      <c r="I108" s="97" t="s">
        <v>963</v>
      </c>
      <c r="J108" s="97" t="str">
        <f>VLOOKUP(I108,Presupuesto!$B$11:$C$566,2,0)</f>
        <v>UTILES DE ESCRITORIO, OFICINA Y ENSE¥ANZA</v>
      </c>
      <c r="K108" s="97" t="str">
        <f t="shared" si="9"/>
        <v>Investigación Científica</v>
      </c>
      <c r="L108" s="97" t="s">
        <v>414</v>
      </c>
    </row>
    <row r="109" spans="3:12" ht="15.75" thickBot="1">
      <c r="C109" s="222" t="s">
        <v>450</v>
      </c>
      <c r="D109" s="223">
        <v>0</v>
      </c>
      <c r="E109" s="354">
        <v>0</v>
      </c>
      <c r="F109" s="103">
        <f>HLOOKUP(C109,$AH$2:$BU$3,2,0)</f>
        <v>1150</v>
      </c>
      <c r="G109" s="104">
        <f>D109*E109*F109</f>
        <v>0</v>
      </c>
      <c r="H109" s="355"/>
      <c r="I109" s="356" t="s">
        <v>318</v>
      </c>
      <c r="J109" s="105" t="str">
        <f>VLOOKUP(I109,Presupuesto!$B$11:$C$566,2,0)</f>
        <v>VIATICOS (26200-00)</v>
      </c>
      <c r="K109" s="357" t="str">
        <f t="shared" si="9"/>
        <v>Investigación Científica</v>
      </c>
      <c r="L109" s="357" t="s">
        <v>430</v>
      </c>
    </row>
    <row r="110" spans="3:12">
      <c r="C110" s="92"/>
      <c r="E110" s="111"/>
      <c r="F110" s="111"/>
      <c r="G110" s="111"/>
      <c r="H110" s="174"/>
      <c r="I110" s="111"/>
      <c r="J110" s="111"/>
      <c r="K110" s="111"/>
    </row>
    <row r="112" spans="3:12" ht="15.75" thickBot="1"/>
    <row r="113" spans="3:12" s="461" customFormat="1" ht="15.75" thickBot="1">
      <c r="C113" s="513" t="s">
        <v>43</v>
      </c>
      <c r="D113" s="514">
        <f>SUM(G120:G129)</f>
        <v>4050</v>
      </c>
      <c r="E113" s="92"/>
      <c r="F113" s="92"/>
      <c r="G113" s="92"/>
      <c r="H113" s="73"/>
      <c r="I113" s="73"/>
      <c r="J113" s="73"/>
      <c r="K113" s="92"/>
    </row>
    <row r="114" spans="3:12">
      <c r="C114" s="67"/>
      <c r="D114" s="29"/>
      <c r="E114" s="92"/>
      <c r="F114" s="92"/>
      <c r="G114" s="92"/>
      <c r="H114" s="73"/>
      <c r="I114" s="73"/>
      <c r="J114" s="73"/>
      <c r="K114" s="111"/>
    </row>
    <row r="115" spans="3:12">
      <c r="C115" s="67"/>
      <c r="D115" s="29"/>
      <c r="E115" s="92"/>
      <c r="F115" s="92"/>
      <c r="G115" s="92"/>
      <c r="H115" s="73"/>
      <c r="I115" s="73"/>
      <c r="J115" s="73"/>
      <c r="K115" s="111"/>
    </row>
    <row r="116" spans="3:12" ht="15.75">
      <c r="C116" s="204" t="s">
        <v>409</v>
      </c>
      <c r="D116" s="325" t="str">
        <f>'Estudiantes y Graduados'!E9</f>
        <v>5.a.1.voae</v>
      </c>
      <c r="E116" s="92"/>
      <c r="F116" s="92"/>
      <c r="G116" s="92"/>
      <c r="H116" s="73"/>
      <c r="I116" s="73"/>
      <c r="J116" s="73"/>
      <c r="K116" s="111"/>
    </row>
    <row r="117" spans="3:12" ht="18.75">
      <c r="C117" s="214" t="str">
        <f>IFERROR(VLOOKUP(D116,'Desarrollo e Innov. Curricular'!$E:$F,2,FALSE),IFERROR(VLOOKUP(D116,'Investigación Científica'!$E:$F,2,FALSE),IFERROR(VLOOKUP(D116,'Vinculación Univ. Sociedad'!$E:$F,2,FALSE),IFERROR(VLOOKUP(D116,'Docencia y Profesorado Universi'!$E:$F,2,FALSE),IFERROR(VLOOKUP(D116,'Estudiantes y Graduados'!$E:$F,2,FALSE),IFERROR(VLOOKUP(D116,'Gestion Administrativa'!$E:$F,2,FALSE),IFERROR(VLOOKUP(D116,'Gestión Académica'!$E:$F,2,FALSE),IFERROR(VLOOKUP(D116,'Aseguramiento de la Calidad'!$E:$F,2,FALSE),IFERROR(VLOOKUP(D116,'Gestión del Conocimiento'!$E:$F,2,FALSE),IFERROR(VLOOKUP(D116,'Gobernabilidad y Procesos...'!$E:$F,2,FALSE),IFERROR(VLOOKUP(D116,'Gestión del Talento Humano'!$E:$F,2,FALSE),IFERROR(VLOOKUP(D116,'Internacionalización de la E.S.'!$E:$F,2,FALSE),IFERROR(VLOOKUP(D116,Posgrado!$E:$F,2,FALSE),IFERROR(VLOOKUP(D116,'Cultura de Innovación Insti...'!$E:$F,2,FALSE),VLOOKUP(D116,'Lo Esencial de la Reforma Univ.'!$E:$F,2,0)))))))))))))))</f>
        <v>Realización de ferias vocacionales</v>
      </c>
      <c r="D117" s="29"/>
      <c r="E117" s="92"/>
      <c r="F117" s="92"/>
      <c r="G117" s="92"/>
      <c r="H117" s="73"/>
      <c r="I117" s="73"/>
      <c r="J117" s="73"/>
      <c r="K117" s="111"/>
    </row>
    <row r="118" spans="3:12" ht="15.75" thickBot="1">
      <c r="C118" s="67"/>
      <c r="D118" s="29"/>
      <c r="E118" s="92"/>
      <c r="F118" s="92"/>
      <c r="G118" s="92"/>
      <c r="H118" s="73"/>
      <c r="I118" s="73"/>
      <c r="J118" s="73"/>
      <c r="K118" s="111"/>
    </row>
    <row r="119" spans="3:12" ht="30.75" thickBot="1">
      <c r="C119" s="125" t="s">
        <v>44</v>
      </c>
      <c r="D119" s="128" t="s">
        <v>45</v>
      </c>
      <c r="E119" s="127" t="s">
        <v>55</v>
      </c>
      <c r="F119" s="127" t="s">
        <v>57</v>
      </c>
      <c r="G119" s="126" t="s">
        <v>27</v>
      </c>
      <c r="H119" s="132" t="s">
        <v>147</v>
      </c>
      <c r="I119" s="127" t="s">
        <v>46</v>
      </c>
      <c r="J119" s="127" t="s">
        <v>148</v>
      </c>
      <c r="K119" s="127" t="s">
        <v>428</v>
      </c>
      <c r="L119" s="127" t="s">
        <v>429</v>
      </c>
    </row>
    <row r="120" spans="3:12">
      <c r="C120" s="349" t="s">
        <v>47</v>
      </c>
      <c r="D120" s="541"/>
      <c r="E120" s="350"/>
      <c r="F120" s="114">
        <v>30000</v>
      </c>
      <c r="G120" s="351">
        <f t="shared" ref="G120:G128" si="10">E120*F120</f>
        <v>0</v>
      </c>
      <c r="H120" s="352" t="s">
        <v>145</v>
      </c>
      <c r="I120" s="115" t="s">
        <v>720</v>
      </c>
      <c r="J120" s="115" t="str">
        <f>VLOOKUP(I120,Presupuesto!$B$11:$C$566,2,0)</f>
        <v>SERVICIOS DE CAPACITACION.</v>
      </c>
      <c r="K120" s="353" t="s">
        <v>1380</v>
      </c>
      <c r="L120" s="115" t="s">
        <v>412</v>
      </c>
    </row>
    <row r="121" spans="3:12">
      <c r="C121" s="98" t="s">
        <v>48</v>
      </c>
      <c r="D121" s="542"/>
      <c r="E121" s="200">
        <v>1</v>
      </c>
      <c r="F121" s="99">
        <v>300</v>
      </c>
      <c r="G121" s="96">
        <f t="shared" si="10"/>
        <v>300</v>
      </c>
      <c r="H121" s="160" t="s">
        <v>1467</v>
      </c>
      <c r="I121" s="97" t="s">
        <v>738</v>
      </c>
      <c r="J121" s="97" t="str">
        <f>VLOOKUP(I121,Presupuesto!$B$11:$C$566,2,0)</f>
        <v>SERVICIOS DE IMPRENTA PUBLIC.Y REPRODUCCION</v>
      </c>
      <c r="K121" s="97" t="s">
        <v>1381</v>
      </c>
      <c r="L121" s="97" t="s">
        <v>420</v>
      </c>
    </row>
    <row r="122" spans="3:12">
      <c r="C122" s="98" t="s">
        <v>49</v>
      </c>
      <c r="D122" s="542"/>
      <c r="E122" s="200">
        <v>150</v>
      </c>
      <c r="F122" s="99">
        <v>25</v>
      </c>
      <c r="G122" s="96">
        <f t="shared" si="10"/>
        <v>3750</v>
      </c>
      <c r="H122" s="160" t="s">
        <v>1467</v>
      </c>
      <c r="I122" s="97" t="s">
        <v>813</v>
      </c>
      <c r="J122" s="97" t="str">
        <f>VLOOKUP(I122,Presupuesto!$B$11:$C$566,2,0)</f>
        <v>ALIMENTOS B EBIDAS PARA PERSONAS</v>
      </c>
      <c r="K122" s="97" t="s">
        <v>1381</v>
      </c>
      <c r="L122" s="97" t="s">
        <v>420</v>
      </c>
    </row>
    <row r="123" spans="3:12">
      <c r="C123" s="98" t="s">
        <v>50</v>
      </c>
      <c r="D123" s="542"/>
      <c r="E123" s="150"/>
      <c r="F123" s="117">
        <v>10000</v>
      </c>
      <c r="G123" s="96">
        <f t="shared" si="10"/>
        <v>0</v>
      </c>
      <c r="H123" s="160"/>
      <c r="I123" s="341" t="s">
        <v>317</v>
      </c>
      <c r="J123" s="97" t="str">
        <f>VLOOKUP(I123,Presupuesto!$B$11:$C$566,2,0)</f>
        <v>PASAJES (26100-00)</v>
      </c>
      <c r="K123" s="97" t="str">
        <f t="shared" ref="K123:K129" si="11">$K$17</f>
        <v>Investigación Científica</v>
      </c>
      <c r="L123" s="97" t="s">
        <v>430</v>
      </c>
    </row>
    <row r="124" spans="3:12">
      <c r="C124" s="98" t="s">
        <v>437</v>
      </c>
      <c r="D124" s="542"/>
      <c r="E124" s="150"/>
      <c r="F124" s="117">
        <v>250</v>
      </c>
      <c r="G124" s="96">
        <f t="shared" si="10"/>
        <v>0</v>
      </c>
      <c r="H124" s="160"/>
      <c r="I124" s="97" t="s">
        <v>842</v>
      </c>
      <c r="J124" s="97" t="str">
        <f>VLOOKUP(I124,Presupuesto!$B$11:$C$566,2,0)</f>
        <v>PRODUCTOS PAPEL Y CARTON</v>
      </c>
      <c r="K124" s="97" t="str">
        <f t="shared" si="11"/>
        <v>Investigación Científica</v>
      </c>
      <c r="L124" s="97" t="s">
        <v>430</v>
      </c>
    </row>
    <row r="125" spans="3:12">
      <c r="C125" s="98" t="s">
        <v>51</v>
      </c>
      <c r="D125" s="542"/>
      <c r="E125" s="200"/>
      <c r="F125" s="99">
        <v>85</v>
      </c>
      <c r="G125" s="96">
        <f t="shared" si="10"/>
        <v>0</v>
      </c>
      <c r="H125" s="160" t="s">
        <v>1467</v>
      </c>
      <c r="I125" s="97" t="s">
        <v>842</v>
      </c>
      <c r="J125" s="97" t="str">
        <f>VLOOKUP(I125,Presupuesto!$B$11:$C$566,2,0)</f>
        <v>PRODUCTOS PAPEL Y CARTON</v>
      </c>
      <c r="K125" s="97" t="str">
        <f t="shared" si="11"/>
        <v>Investigación Científica</v>
      </c>
      <c r="L125" s="97" t="s">
        <v>414</v>
      </c>
    </row>
    <row r="126" spans="3:12">
      <c r="C126" s="98" t="s">
        <v>139</v>
      </c>
      <c r="D126" s="542"/>
      <c r="E126" s="200"/>
      <c r="F126" s="99">
        <v>4</v>
      </c>
      <c r="G126" s="96">
        <f t="shared" si="10"/>
        <v>0</v>
      </c>
      <c r="H126" s="160" t="s">
        <v>1467</v>
      </c>
      <c r="I126" s="97" t="s">
        <v>963</v>
      </c>
      <c r="J126" s="97" t="str">
        <f>VLOOKUP(I126,Presupuesto!$B$11:$C$566,2,0)</f>
        <v>UTILES DE ESCRITORIO, OFICINA Y ENSE¥ANZA</v>
      </c>
      <c r="K126" s="97" t="str">
        <f t="shared" si="11"/>
        <v>Investigación Científica</v>
      </c>
      <c r="L126" s="97" t="s">
        <v>414</v>
      </c>
    </row>
    <row r="127" spans="3:12">
      <c r="C127" s="98" t="s">
        <v>34</v>
      </c>
      <c r="D127" s="542"/>
      <c r="E127" s="200"/>
      <c r="F127" s="99">
        <v>80</v>
      </c>
      <c r="G127" s="96">
        <f t="shared" si="10"/>
        <v>0</v>
      </c>
      <c r="H127" s="160"/>
      <c r="I127" s="97" t="s">
        <v>963</v>
      </c>
      <c r="J127" s="97" t="str">
        <f>VLOOKUP(I127,Presupuesto!$B$11:$C$566,2,0)</f>
        <v>UTILES DE ESCRITORIO, OFICINA Y ENSE¥ANZA</v>
      </c>
      <c r="K127" s="97" t="str">
        <f t="shared" si="11"/>
        <v>Investigación Científica</v>
      </c>
      <c r="L127" s="97" t="s">
        <v>430</v>
      </c>
    </row>
    <row r="128" spans="3:12">
      <c r="C128" s="108" t="s">
        <v>52</v>
      </c>
      <c r="D128" s="542"/>
      <c r="E128" s="218"/>
      <c r="F128" s="118">
        <v>18</v>
      </c>
      <c r="G128" s="96">
        <f t="shared" si="10"/>
        <v>0</v>
      </c>
      <c r="H128" s="160" t="s">
        <v>1467</v>
      </c>
      <c r="I128" s="97" t="s">
        <v>963</v>
      </c>
      <c r="J128" s="97" t="str">
        <f>VLOOKUP(I128,Presupuesto!$B$11:$C$566,2,0)</f>
        <v>UTILES DE ESCRITORIO, OFICINA Y ENSE¥ANZA</v>
      </c>
      <c r="K128" s="97" t="str">
        <f t="shared" si="11"/>
        <v>Investigación Científica</v>
      </c>
      <c r="L128" s="97" t="s">
        <v>414</v>
      </c>
    </row>
    <row r="129" spans="3:12" ht="15.75" thickBot="1">
      <c r="C129" s="222" t="s">
        <v>450</v>
      </c>
      <c r="D129" s="223">
        <v>0</v>
      </c>
      <c r="E129" s="354">
        <v>0</v>
      </c>
      <c r="F129" s="103">
        <f>HLOOKUP(C129,$AH$2:$BU$3,2,0)</f>
        <v>1150</v>
      </c>
      <c r="G129" s="104">
        <f>D129*E129*F129</f>
        <v>0</v>
      </c>
      <c r="H129" s="355"/>
      <c r="I129" s="356" t="s">
        <v>318</v>
      </c>
      <c r="J129" s="105" t="str">
        <f>VLOOKUP(I129,Presupuesto!$B$11:$C$566,2,0)</f>
        <v>VIATICOS (26200-00)</v>
      </c>
      <c r="K129" s="357" t="str">
        <f t="shared" si="11"/>
        <v>Investigación Científica</v>
      </c>
      <c r="L129" s="357" t="s">
        <v>430</v>
      </c>
    </row>
    <row r="132" spans="3:12" ht="15.75" thickBot="1"/>
    <row r="133" spans="3:12" s="461" customFormat="1" ht="15.75" thickBot="1">
      <c r="C133" s="513" t="s">
        <v>43</v>
      </c>
      <c r="D133" s="514">
        <f>SUM(G140:G149)</f>
        <v>3800</v>
      </c>
      <c r="E133" s="92"/>
      <c r="F133" s="92"/>
      <c r="G133" s="92"/>
      <c r="H133" s="73"/>
      <c r="I133" s="73"/>
      <c r="J133" s="73"/>
      <c r="K133" s="92"/>
    </row>
    <row r="134" spans="3:12">
      <c r="C134" s="67"/>
      <c r="D134" s="29"/>
      <c r="E134" s="92"/>
      <c r="F134" s="92"/>
      <c r="G134" s="92"/>
      <c r="H134" s="73"/>
      <c r="I134" s="73"/>
      <c r="J134" s="73"/>
      <c r="K134" s="111"/>
    </row>
    <row r="135" spans="3:12">
      <c r="C135" s="67"/>
      <c r="D135" s="29"/>
      <c r="E135" s="92"/>
      <c r="F135" s="92"/>
      <c r="G135" s="92"/>
      <c r="H135" s="73"/>
      <c r="I135" s="73"/>
      <c r="J135" s="73"/>
      <c r="K135" s="111"/>
    </row>
    <row r="136" spans="3:12" ht="15.75">
      <c r="C136" s="204" t="s">
        <v>409</v>
      </c>
      <c r="D136" s="325" t="str">
        <f>'Investigación Científica'!E10</f>
        <v>2.a.4.invest</v>
      </c>
      <c r="E136" s="92"/>
      <c r="F136" s="92"/>
      <c r="G136" s="92"/>
      <c r="H136" s="73"/>
      <c r="I136" s="73"/>
      <c r="J136" s="73"/>
      <c r="K136" s="111"/>
    </row>
    <row r="137" spans="3:12" s="461" customFormat="1" ht="18.75">
      <c r="C137" s="464" t="str">
        <f>IFERROR(VLOOKUP(D136,'Desarrollo e Innov. Curricular'!$E:$F,2,FALSE),IFERROR(VLOOKUP(D136,'Investigación Científica'!$E:$F,2,FALSE),IFERROR(VLOOKUP(D136,'Vinculación Univ. Sociedad'!$E:$F,2,FALSE),IFERROR(VLOOKUP(D136,'Docencia y Profesorado Universi'!$E:$F,2,FALSE),IFERROR(VLOOKUP(D136,'Estudiantes y Graduados'!$E:$F,2,FALSE),IFERROR(VLOOKUP(D136,'Gestion Administrativa'!$E:$F,2,FALSE),IFERROR(VLOOKUP(D136,'Gestión Académica'!$E:$F,2,FALSE),IFERROR(VLOOKUP(D136,'Aseguramiento de la Calidad'!$E:$F,2,FALSE),IFERROR(VLOOKUP(D136,'Gestión del Conocimiento'!$E:$F,2,FALSE),IFERROR(VLOOKUP(D136,'Gobernabilidad y Procesos...'!$E:$F,2,FALSE),IFERROR(VLOOKUP(D136,'Gestión del Talento Humano'!$E:$F,2,FALSE),IFERROR(VLOOKUP(D136,'Internacionalización de la E.S.'!$E:$F,2,FALSE),IFERROR(VLOOKUP(D136,Posgrado!$E:$F,2,FALSE),IFERROR(VLOOKUP(D136,'Cultura de Innovación Insti...'!$E:$F,2,FALSE),VLOOKUP(D136,'Lo Esencial de la Reforma Univ.'!$E:$F,2,0)))))))))))))))</f>
        <v>Realizar investigación sobre factores que inciden en el riesgo académico de las carreras del centro.</v>
      </c>
      <c r="D137" s="29"/>
      <c r="E137" s="92"/>
      <c r="F137" s="92"/>
      <c r="G137" s="92"/>
      <c r="H137" s="73"/>
      <c r="I137" s="73"/>
      <c r="J137" s="73"/>
      <c r="K137" s="92"/>
    </row>
    <row r="138" spans="3:12" ht="15.75" thickBot="1">
      <c r="C138" s="67"/>
      <c r="D138" s="29"/>
      <c r="E138" s="92"/>
      <c r="F138" s="92"/>
      <c r="G138" s="92"/>
      <c r="H138" s="73"/>
      <c r="I138" s="73"/>
      <c r="J138" s="73"/>
      <c r="K138" s="111"/>
    </row>
    <row r="139" spans="3:12" ht="30.75" thickBot="1">
      <c r="C139" s="125" t="s">
        <v>44</v>
      </c>
      <c r="D139" s="128" t="s">
        <v>45</v>
      </c>
      <c r="E139" s="127" t="s">
        <v>55</v>
      </c>
      <c r="F139" s="127" t="s">
        <v>57</v>
      </c>
      <c r="G139" s="126" t="s">
        <v>27</v>
      </c>
      <c r="H139" s="132" t="s">
        <v>147</v>
      </c>
      <c r="I139" s="127" t="s">
        <v>46</v>
      </c>
      <c r="J139" s="127" t="s">
        <v>148</v>
      </c>
      <c r="K139" s="127" t="s">
        <v>428</v>
      </c>
      <c r="L139" s="127" t="s">
        <v>429</v>
      </c>
    </row>
    <row r="140" spans="3:12">
      <c r="C140" s="349" t="s">
        <v>47</v>
      </c>
      <c r="D140" s="541"/>
      <c r="E140" s="350"/>
      <c r="F140" s="114">
        <v>30000</v>
      </c>
      <c r="G140" s="351">
        <f t="shared" ref="G140:G148" si="12">E140*F140</f>
        <v>0</v>
      </c>
      <c r="H140" s="352" t="s">
        <v>145</v>
      </c>
      <c r="I140" s="115" t="s">
        <v>720</v>
      </c>
      <c r="J140" s="115" t="str">
        <f>VLOOKUP(I140,Presupuesto!$B$11:$C$566,2,0)</f>
        <v>SERVICIOS DE CAPACITACION.</v>
      </c>
      <c r="K140" s="353" t="s">
        <v>1380</v>
      </c>
      <c r="L140" s="115" t="s">
        <v>412</v>
      </c>
    </row>
    <row r="141" spans="3:12">
      <c r="C141" s="98" t="s">
        <v>48</v>
      </c>
      <c r="D141" s="542"/>
      <c r="E141" s="200">
        <v>1</v>
      </c>
      <c r="F141" s="99">
        <v>300</v>
      </c>
      <c r="G141" s="96">
        <f t="shared" si="12"/>
        <v>300</v>
      </c>
      <c r="H141" s="160" t="s">
        <v>1467</v>
      </c>
      <c r="I141" s="97" t="s">
        <v>738</v>
      </c>
      <c r="J141" s="97" t="str">
        <f>VLOOKUP(I141,Presupuesto!$B$11:$C$566,2,0)</f>
        <v>SERVICIOS DE IMPRENTA PUBLIC.Y REPRODUCCION</v>
      </c>
      <c r="K141" s="97" t="str">
        <f t="shared" ref="K141:K149" si="13">$K$17</f>
        <v>Investigación Científica</v>
      </c>
      <c r="L141" s="97" t="s">
        <v>420</v>
      </c>
    </row>
    <row r="142" spans="3:12">
      <c r="C142" s="98" t="s">
        <v>49</v>
      </c>
      <c r="D142" s="542"/>
      <c r="E142" s="200">
        <v>60</v>
      </c>
      <c r="F142" s="99">
        <v>50</v>
      </c>
      <c r="G142" s="96">
        <f t="shared" si="12"/>
        <v>3000</v>
      </c>
      <c r="H142" s="160" t="s">
        <v>1467</v>
      </c>
      <c r="I142" s="97" t="s">
        <v>813</v>
      </c>
      <c r="J142" s="97" t="str">
        <f>VLOOKUP(I142,Presupuesto!$B$11:$C$566,2,0)</f>
        <v>ALIMENTOS B EBIDAS PARA PERSONAS</v>
      </c>
      <c r="K142" s="97" t="str">
        <f t="shared" si="13"/>
        <v>Investigación Científica</v>
      </c>
      <c r="L142" s="97" t="s">
        <v>420</v>
      </c>
    </row>
    <row r="143" spans="3:12">
      <c r="C143" s="98" t="s">
        <v>50</v>
      </c>
      <c r="D143" s="542"/>
      <c r="E143" s="150"/>
      <c r="F143" s="117">
        <v>10000</v>
      </c>
      <c r="G143" s="96">
        <f t="shared" si="12"/>
        <v>0</v>
      </c>
      <c r="H143" s="160"/>
      <c r="I143" s="341" t="s">
        <v>317</v>
      </c>
      <c r="J143" s="97" t="str">
        <f>VLOOKUP(I143,Presupuesto!$B$11:$C$566,2,0)</f>
        <v>PASAJES (26100-00)</v>
      </c>
      <c r="K143" s="97" t="str">
        <f t="shared" si="13"/>
        <v>Investigación Científica</v>
      </c>
      <c r="L143" s="97" t="s">
        <v>430</v>
      </c>
    </row>
    <row r="144" spans="3:12">
      <c r="C144" s="98" t="s">
        <v>437</v>
      </c>
      <c r="D144" s="542"/>
      <c r="E144" s="150"/>
      <c r="F144" s="117">
        <v>250</v>
      </c>
      <c r="G144" s="96">
        <f t="shared" si="12"/>
        <v>0</v>
      </c>
      <c r="H144" s="160"/>
      <c r="I144" s="97" t="s">
        <v>842</v>
      </c>
      <c r="J144" s="97" t="str">
        <f>VLOOKUP(I144,Presupuesto!$B$11:$C$566,2,0)</f>
        <v>PRODUCTOS PAPEL Y CARTON</v>
      </c>
      <c r="K144" s="97" t="str">
        <f t="shared" si="13"/>
        <v>Investigación Científica</v>
      </c>
      <c r="L144" s="97" t="s">
        <v>430</v>
      </c>
    </row>
    <row r="145" spans="3:12">
      <c r="C145" s="98" t="s">
        <v>51</v>
      </c>
      <c r="D145" s="542"/>
      <c r="E145" s="200">
        <v>1</v>
      </c>
      <c r="F145" s="99">
        <v>300</v>
      </c>
      <c r="G145" s="96">
        <f t="shared" si="12"/>
        <v>300</v>
      </c>
      <c r="H145" s="160" t="s">
        <v>1467</v>
      </c>
      <c r="I145" s="97" t="s">
        <v>842</v>
      </c>
      <c r="J145" s="97" t="str">
        <f>VLOOKUP(I145,Presupuesto!$B$11:$C$566,2,0)</f>
        <v>PRODUCTOS PAPEL Y CARTON</v>
      </c>
      <c r="K145" s="97" t="str">
        <f t="shared" si="13"/>
        <v>Investigación Científica</v>
      </c>
      <c r="L145" s="97" t="s">
        <v>414</v>
      </c>
    </row>
    <row r="146" spans="3:12">
      <c r="C146" s="98" t="s">
        <v>139</v>
      </c>
      <c r="D146" s="542"/>
      <c r="E146" s="200">
        <v>2</v>
      </c>
      <c r="F146" s="99">
        <v>100</v>
      </c>
      <c r="G146" s="96">
        <f t="shared" si="12"/>
        <v>200</v>
      </c>
      <c r="H146" s="160" t="s">
        <v>1467</v>
      </c>
      <c r="I146" s="97" t="s">
        <v>963</v>
      </c>
      <c r="J146" s="97" t="str">
        <f>VLOOKUP(I146,Presupuesto!$B$11:$C$566,2,0)</f>
        <v>UTILES DE ESCRITORIO, OFICINA Y ENSE¥ANZA</v>
      </c>
      <c r="K146" s="97" t="str">
        <f t="shared" si="13"/>
        <v>Investigación Científica</v>
      </c>
      <c r="L146" s="97" t="s">
        <v>414</v>
      </c>
    </row>
    <row r="147" spans="3:12">
      <c r="C147" s="98" t="s">
        <v>34</v>
      </c>
      <c r="D147" s="542"/>
      <c r="E147" s="200"/>
      <c r="F147" s="99">
        <v>80</v>
      </c>
      <c r="G147" s="96">
        <f t="shared" si="12"/>
        <v>0</v>
      </c>
      <c r="H147" s="160"/>
      <c r="I147" s="97" t="s">
        <v>963</v>
      </c>
      <c r="J147" s="97" t="str">
        <f>VLOOKUP(I147,Presupuesto!$B$11:$C$566,2,0)</f>
        <v>UTILES DE ESCRITORIO, OFICINA Y ENSE¥ANZA</v>
      </c>
      <c r="K147" s="97" t="str">
        <f t="shared" si="13"/>
        <v>Investigación Científica</v>
      </c>
      <c r="L147" s="97" t="s">
        <v>430</v>
      </c>
    </row>
    <row r="148" spans="3:12">
      <c r="C148" s="108" t="s">
        <v>52</v>
      </c>
      <c r="D148" s="542"/>
      <c r="E148" s="218"/>
      <c r="F148" s="118">
        <v>18</v>
      </c>
      <c r="G148" s="96">
        <f t="shared" si="12"/>
        <v>0</v>
      </c>
      <c r="H148" s="160" t="s">
        <v>1467</v>
      </c>
      <c r="I148" s="97" t="s">
        <v>963</v>
      </c>
      <c r="J148" s="97" t="str">
        <f>VLOOKUP(I148,Presupuesto!$B$11:$C$566,2,0)</f>
        <v>UTILES DE ESCRITORIO, OFICINA Y ENSE¥ANZA</v>
      </c>
      <c r="K148" s="97" t="str">
        <f t="shared" si="13"/>
        <v>Investigación Científica</v>
      </c>
      <c r="L148" s="97" t="s">
        <v>414</v>
      </c>
    </row>
    <row r="149" spans="3:12" ht="15.75" thickBot="1">
      <c r="C149" s="222" t="s">
        <v>450</v>
      </c>
      <c r="D149" s="223">
        <v>0</v>
      </c>
      <c r="E149" s="354">
        <v>0</v>
      </c>
      <c r="F149" s="103">
        <f>HLOOKUP(C149,$AH$2:$BU$3,2,0)</f>
        <v>1150</v>
      </c>
      <c r="G149" s="104">
        <f>D149*E149*F149</f>
        <v>0</v>
      </c>
      <c r="H149" s="355"/>
      <c r="I149" s="356" t="s">
        <v>318</v>
      </c>
      <c r="J149" s="105" t="str">
        <f>VLOOKUP(I149,Presupuesto!$B$11:$C$566,2,0)</f>
        <v>VIATICOS (26200-00)</v>
      </c>
      <c r="K149" s="357" t="str">
        <f t="shared" si="13"/>
        <v>Investigación Científica</v>
      </c>
      <c r="L149" s="357" t="s">
        <v>430</v>
      </c>
    </row>
    <row r="152" spans="3:12" ht="15.75" thickBot="1"/>
    <row r="153" spans="3:12" s="461" customFormat="1" ht="15.75" thickBot="1">
      <c r="C153" s="513" t="s">
        <v>43</v>
      </c>
      <c r="D153" s="514">
        <f>SUM(G160:G169)</f>
        <v>3600</v>
      </c>
      <c r="E153" s="92"/>
      <c r="F153" s="92"/>
      <c r="G153" s="92"/>
      <c r="H153" s="73"/>
      <c r="I153" s="73"/>
      <c r="J153" s="73"/>
      <c r="K153" s="92"/>
    </row>
    <row r="154" spans="3:12">
      <c r="C154" s="67"/>
      <c r="D154" s="29"/>
      <c r="E154" s="92"/>
      <c r="F154" s="92"/>
      <c r="G154" s="92"/>
      <c r="H154" s="73"/>
      <c r="I154" s="73"/>
      <c r="J154" s="73"/>
      <c r="K154" s="111"/>
    </row>
    <row r="155" spans="3:12">
      <c r="C155" s="67"/>
      <c r="D155" s="29"/>
      <c r="E155" s="92"/>
      <c r="F155" s="92"/>
      <c r="G155" s="92"/>
      <c r="H155" s="73"/>
      <c r="I155" s="73"/>
      <c r="J155" s="73"/>
      <c r="K155" s="111"/>
    </row>
    <row r="156" spans="3:12" ht="15.75">
      <c r="C156" s="204" t="s">
        <v>409</v>
      </c>
      <c r="D156" s="325" t="str">
        <f>'Vinculación Univ. Sociedad'!E14</f>
        <v>3.a.6.vinc</v>
      </c>
      <c r="E156" s="92"/>
      <c r="F156" s="92"/>
      <c r="G156" s="92"/>
      <c r="H156" s="73"/>
      <c r="I156" s="73"/>
      <c r="J156" s="73"/>
      <c r="K156" s="111"/>
    </row>
    <row r="157" spans="3:12" ht="18.75">
      <c r="C157" s="214" t="str">
        <f>IFERROR(VLOOKUP(D156,'Desarrollo e Innov. Curricular'!$E:$F,2,FALSE),IFERROR(VLOOKUP(D156,'Investigación Científica'!$E:$F,2,FALSE),IFERROR(VLOOKUP(D156,'Vinculación Univ. Sociedad'!$E:$F,2,FALSE),IFERROR(VLOOKUP(D156,'Docencia y Profesorado Universi'!$E:$F,2,FALSE),IFERROR(VLOOKUP(D156,'Estudiantes y Graduados'!$E:$F,2,FALSE),IFERROR(VLOOKUP(D156,'Gestion Administrativa'!$E:$F,2,FALSE),IFERROR(VLOOKUP(D156,'Gestión Académica'!$E:$F,2,FALSE),IFERROR(VLOOKUP(D156,'Aseguramiento de la Calidad'!$E:$F,2,FALSE),IFERROR(VLOOKUP(D156,'Gestión del Conocimiento'!$E:$F,2,FALSE),IFERROR(VLOOKUP(D156,'Gobernabilidad y Procesos...'!$E:$F,2,FALSE),IFERROR(VLOOKUP(D156,'Gestión del Talento Humano'!$E:$F,2,FALSE),IFERROR(VLOOKUP(D156,'Internacionalización de la E.S.'!$E:$F,2,FALSE),IFERROR(VLOOKUP(D156,Posgrado!$E:$F,2,FALSE),IFERROR(VLOOKUP(D156,'Cultura de Innovación Insti...'!$E:$F,2,FALSE),VLOOKUP(D156,'Lo Esencial de la Reforma Univ.'!$E:$F,2,0)))))))))))))))</f>
        <v>Gestionar por lo menos tres cartas de entendimiento con instituciones de la región</v>
      </c>
      <c r="D157" s="29"/>
      <c r="E157" s="92"/>
      <c r="F157" s="92"/>
      <c r="G157" s="92"/>
      <c r="H157" s="73"/>
      <c r="I157" s="73"/>
      <c r="J157" s="73"/>
      <c r="K157" s="111"/>
    </row>
    <row r="158" spans="3:12" ht="15.75" thickBot="1">
      <c r="C158" s="67"/>
      <c r="D158" s="29"/>
      <c r="E158" s="92"/>
      <c r="F158" s="92"/>
      <c r="G158" s="92"/>
      <c r="H158" s="73"/>
      <c r="I158" s="73"/>
      <c r="J158" s="73"/>
      <c r="K158" s="111"/>
    </row>
    <row r="159" spans="3:12" ht="30.75" thickBot="1">
      <c r="C159" s="125" t="s">
        <v>44</v>
      </c>
      <c r="D159" s="128" t="s">
        <v>45</v>
      </c>
      <c r="E159" s="127" t="s">
        <v>55</v>
      </c>
      <c r="F159" s="127" t="s">
        <v>57</v>
      </c>
      <c r="G159" s="126" t="s">
        <v>27</v>
      </c>
      <c r="H159" s="132" t="s">
        <v>147</v>
      </c>
      <c r="I159" s="127" t="s">
        <v>46</v>
      </c>
      <c r="J159" s="127" t="s">
        <v>148</v>
      </c>
      <c r="K159" s="127" t="s">
        <v>428</v>
      </c>
      <c r="L159" s="127" t="s">
        <v>429</v>
      </c>
    </row>
    <row r="160" spans="3:12">
      <c r="C160" s="349" t="s">
        <v>47</v>
      </c>
      <c r="D160" s="541">
        <v>36</v>
      </c>
      <c r="E160" s="350"/>
      <c r="F160" s="114">
        <v>30000</v>
      </c>
      <c r="G160" s="351">
        <f t="shared" ref="G160:G168" si="14">E160*F160</f>
        <v>0</v>
      </c>
      <c r="H160" s="352" t="s">
        <v>145</v>
      </c>
      <c r="I160" s="115" t="s">
        <v>720</v>
      </c>
      <c r="J160" s="115" t="str">
        <f>VLOOKUP(I160,Presupuesto!$B$11:$C$566,2,0)</f>
        <v>SERVICIOS DE CAPACITACION.</v>
      </c>
      <c r="K160" s="353" t="s">
        <v>1380</v>
      </c>
      <c r="L160" s="115" t="s">
        <v>412</v>
      </c>
    </row>
    <row r="161" spans="3:12">
      <c r="C161" s="98" t="s">
        <v>48</v>
      </c>
      <c r="D161" s="542"/>
      <c r="E161" s="200">
        <v>1</v>
      </c>
      <c r="F161" s="99"/>
      <c r="G161" s="96">
        <f t="shared" si="14"/>
        <v>0</v>
      </c>
      <c r="H161" s="160" t="s">
        <v>1467</v>
      </c>
      <c r="I161" s="97" t="s">
        <v>738</v>
      </c>
      <c r="J161" s="97" t="str">
        <f>VLOOKUP(I161,Presupuesto!$B$11:$C$566,2,0)</f>
        <v>SERVICIOS DE IMPRENTA PUBLIC.Y REPRODUCCION</v>
      </c>
      <c r="K161" s="97" t="str">
        <f t="shared" ref="K161:K169" si="15">$K$17</f>
        <v>Investigación Científica</v>
      </c>
      <c r="L161" s="97" t="s">
        <v>420</v>
      </c>
    </row>
    <row r="162" spans="3:12">
      <c r="C162" s="98" t="s">
        <v>49</v>
      </c>
      <c r="D162" s="542"/>
      <c r="E162" s="200">
        <v>36</v>
      </c>
      <c r="F162" s="99">
        <v>100</v>
      </c>
      <c r="G162" s="96">
        <f t="shared" si="14"/>
        <v>3600</v>
      </c>
      <c r="H162" s="160" t="s">
        <v>1467</v>
      </c>
      <c r="I162" s="97" t="s">
        <v>813</v>
      </c>
      <c r="J162" s="97" t="str">
        <f>VLOOKUP(I162,Presupuesto!$B$11:$C$566,2,0)</f>
        <v>ALIMENTOS B EBIDAS PARA PERSONAS</v>
      </c>
      <c r="K162" s="97" t="s">
        <v>491</v>
      </c>
      <c r="L162" s="97" t="s">
        <v>413</v>
      </c>
    </row>
    <row r="163" spans="3:12">
      <c r="C163" s="98" t="s">
        <v>50</v>
      </c>
      <c r="D163" s="542"/>
      <c r="E163" s="150"/>
      <c r="F163" s="117">
        <v>10000</v>
      </c>
      <c r="G163" s="96">
        <f t="shared" si="14"/>
        <v>0</v>
      </c>
      <c r="H163" s="160"/>
      <c r="I163" s="341" t="s">
        <v>317</v>
      </c>
      <c r="J163" s="97" t="str">
        <f>VLOOKUP(I163,Presupuesto!$B$11:$C$566,2,0)</f>
        <v>PASAJES (26100-00)</v>
      </c>
      <c r="K163" s="97" t="str">
        <f t="shared" si="15"/>
        <v>Investigación Científica</v>
      </c>
      <c r="L163" s="97" t="s">
        <v>430</v>
      </c>
    </row>
    <row r="164" spans="3:12">
      <c r="C164" s="98" t="s">
        <v>437</v>
      </c>
      <c r="D164" s="542"/>
      <c r="E164" s="150"/>
      <c r="F164" s="117">
        <v>250</v>
      </c>
      <c r="G164" s="96">
        <f t="shared" si="14"/>
        <v>0</v>
      </c>
      <c r="H164" s="160"/>
      <c r="I164" s="97" t="s">
        <v>842</v>
      </c>
      <c r="J164" s="97" t="str">
        <f>VLOOKUP(I164,Presupuesto!$B$11:$C$566,2,0)</f>
        <v>PRODUCTOS PAPEL Y CARTON</v>
      </c>
      <c r="K164" s="97" t="str">
        <f t="shared" si="15"/>
        <v>Investigación Científica</v>
      </c>
      <c r="L164" s="97" t="s">
        <v>430</v>
      </c>
    </row>
    <row r="165" spans="3:12">
      <c r="C165" s="98" t="s">
        <v>51</v>
      </c>
      <c r="D165" s="542"/>
      <c r="E165" s="200">
        <v>1</v>
      </c>
      <c r="F165" s="99"/>
      <c r="G165" s="96">
        <f t="shared" si="14"/>
        <v>0</v>
      </c>
      <c r="H165" s="160" t="s">
        <v>1467</v>
      </c>
      <c r="I165" s="97" t="s">
        <v>842</v>
      </c>
      <c r="J165" s="97" t="str">
        <f>VLOOKUP(I165,Presupuesto!$B$11:$C$566,2,0)</f>
        <v>PRODUCTOS PAPEL Y CARTON</v>
      </c>
      <c r="K165" s="97" t="str">
        <f t="shared" si="15"/>
        <v>Investigación Científica</v>
      </c>
      <c r="L165" s="97" t="s">
        <v>414</v>
      </c>
    </row>
    <row r="166" spans="3:12">
      <c r="C166" s="98" t="s">
        <v>139</v>
      </c>
      <c r="D166" s="542"/>
      <c r="E166" s="200">
        <v>2</v>
      </c>
      <c r="F166" s="99"/>
      <c r="G166" s="96">
        <f t="shared" si="14"/>
        <v>0</v>
      </c>
      <c r="H166" s="160" t="s">
        <v>1467</v>
      </c>
      <c r="I166" s="97" t="s">
        <v>963</v>
      </c>
      <c r="J166" s="97" t="str">
        <f>VLOOKUP(I166,Presupuesto!$B$11:$C$566,2,0)</f>
        <v>UTILES DE ESCRITORIO, OFICINA Y ENSE¥ANZA</v>
      </c>
      <c r="K166" s="97" t="str">
        <f t="shared" si="15"/>
        <v>Investigación Científica</v>
      </c>
      <c r="L166" s="97" t="s">
        <v>414</v>
      </c>
    </row>
    <row r="167" spans="3:12">
      <c r="C167" s="98" t="s">
        <v>34</v>
      </c>
      <c r="D167" s="542"/>
      <c r="E167" s="200"/>
      <c r="F167" s="99">
        <v>80</v>
      </c>
      <c r="G167" s="96">
        <f t="shared" si="14"/>
        <v>0</v>
      </c>
      <c r="H167" s="160"/>
      <c r="I167" s="97" t="s">
        <v>963</v>
      </c>
      <c r="J167" s="97" t="str">
        <f>VLOOKUP(I167,Presupuesto!$B$11:$C$566,2,0)</f>
        <v>UTILES DE ESCRITORIO, OFICINA Y ENSE¥ANZA</v>
      </c>
      <c r="K167" s="97" t="str">
        <f t="shared" si="15"/>
        <v>Investigación Científica</v>
      </c>
      <c r="L167" s="97" t="s">
        <v>430</v>
      </c>
    </row>
    <row r="168" spans="3:12">
      <c r="C168" s="108" t="s">
        <v>52</v>
      </c>
      <c r="D168" s="542"/>
      <c r="E168" s="218"/>
      <c r="F168" s="118">
        <v>18</v>
      </c>
      <c r="G168" s="96">
        <f t="shared" si="14"/>
        <v>0</v>
      </c>
      <c r="H168" s="160" t="s">
        <v>1467</v>
      </c>
      <c r="I168" s="97" t="s">
        <v>963</v>
      </c>
      <c r="J168" s="97" t="str">
        <f>VLOOKUP(I168,Presupuesto!$B$11:$C$566,2,0)</f>
        <v>UTILES DE ESCRITORIO, OFICINA Y ENSE¥ANZA</v>
      </c>
      <c r="K168" s="97" t="str">
        <f t="shared" si="15"/>
        <v>Investigación Científica</v>
      </c>
      <c r="L168" s="97" t="s">
        <v>414</v>
      </c>
    </row>
    <row r="169" spans="3:12" ht="15.75" thickBot="1">
      <c r="C169" s="222" t="s">
        <v>450</v>
      </c>
      <c r="D169" s="223">
        <v>0</v>
      </c>
      <c r="E169" s="354">
        <v>0</v>
      </c>
      <c r="F169" s="103">
        <f>HLOOKUP(C169,$AH$2:$BU$3,2,0)</f>
        <v>1150</v>
      </c>
      <c r="G169" s="104">
        <f>D169*E169*F169</f>
        <v>0</v>
      </c>
      <c r="H169" s="355"/>
      <c r="I169" s="356" t="s">
        <v>318</v>
      </c>
      <c r="J169" s="105" t="str">
        <f>VLOOKUP(I169,Presupuesto!$B$11:$C$566,2,0)</f>
        <v>VIATICOS (26200-00)</v>
      </c>
      <c r="K169" s="357" t="str">
        <f t="shared" si="15"/>
        <v>Investigación Científica</v>
      </c>
      <c r="L169" s="357" t="s">
        <v>430</v>
      </c>
    </row>
    <row r="177" spans="3:12" ht="15.75" thickBot="1"/>
    <row r="178" spans="3:12" s="461" customFormat="1" ht="15.75" thickBot="1">
      <c r="C178" s="513" t="s">
        <v>43</v>
      </c>
      <c r="D178" s="514">
        <f>SUM(G185:G194)</f>
        <v>3000</v>
      </c>
      <c r="E178" s="92"/>
      <c r="F178" s="92"/>
      <c r="G178" s="92"/>
      <c r="H178" s="73"/>
      <c r="I178" s="73"/>
      <c r="J178" s="73"/>
      <c r="K178" s="92"/>
    </row>
    <row r="179" spans="3:12">
      <c r="C179" s="67"/>
      <c r="D179" s="29"/>
      <c r="E179" s="92"/>
      <c r="F179" s="92"/>
      <c r="G179" s="92"/>
      <c r="H179" s="73"/>
      <c r="I179" s="73"/>
      <c r="J179" s="73"/>
      <c r="K179" s="111"/>
    </row>
    <row r="180" spans="3:12">
      <c r="C180" s="67"/>
      <c r="D180" s="29"/>
      <c r="E180" s="92"/>
      <c r="F180" s="92"/>
      <c r="G180" s="92"/>
      <c r="H180" s="73"/>
      <c r="I180" s="73"/>
      <c r="J180" s="73"/>
      <c r="K180" s="111"/>
    </row>
    <row r="181" spans="3:12" ht="15.75">
      <c r="C181" s="204" t="s">
        <v>409</v>
      </c>
      <c r="D181" s="325" t="str">
        <f>'Vinculación Univ. Sociedad'!E17</f>
        <v>3.b.8.vinc</v>
      </c>
      <c r="E181" s="92"/>
      <c r="F181" s="92"/>
      <c r="G181" s="92"/>
      <c r="H181" s="73"/>
      <c r="I181" s="73"/>
      <c r="J181" s="73"/>
      <c r="K181" s="111"/>
    </row>
    <row r="182" spans="3:12" ht="18.75">
      <c r="C182" s="214" t="str">
        <f>IFERROR(VLOOKUP(D181,'Desarrollo e Innov. Curricular'!$E:$F,2,FALSE),IFERROR(VLOOKUP(D181,'Investigación Científica'!$E:$F,2,FALSE),IFERROR(VLOOKUP(D181,'Vinculación Univ. Sociedad'!$E:$F,2,FALSE),IFERROR(VLOOKUP(D181,'Docencia y Profesorado Universi'!$E:$F,2,FALSE),IFERROR(VLOOKUP(D181,'Estudiantes y Graduados'!$E:$F,2,FALSE),IFERROR(VLOOKUP(D181,'Gestion Administrativa'!$E:$F,2,FALSE),IFERROR(VLOOKUP(D181,'Gestión Académica'!$E:$F,2,FALSE),IFERROR(VLOOKUP(D181,'Aseguramiento de la Calidad'!$E:$F,2,FALSE),IFERROR(VLOOKUP(D181,'Gestión del Conocimiento'!$E:$F,2,FALSE),IFERROR(VLOOKUP(D181,'Gobernabilidad y Procesos...'!$E:$F,2,FALSE),IFERROR(VLOOKUP(D181,'Gestión del Talento Humano'!$E:$F,2,FALSE),IFERROR(VLOOKUP(D181,'Internacionalización de la E.S.'!$E:$F,2,FALSE),IFERROR(VLOOKUP(D181,Posgrado!$E:$F,2,FALSE),IFERROR(VLOOKUP(D181,'Cultura de Innovación Insti...'!$E:$F,2,FALSE),VLOOKUP(D181,'Lo Esencial de la Reforma Univ.'!$E:$F,2,0)))))))))))))))</f>
        <v>Lograr la participación de los estudiantes en actividades como: campañas de salud, educación ambiental, apoyo a los albergues en casos de emergencias, ayuda a grupos vulnerables de la sociedad (ancianos y niños en riesgo) y promoción del Centro</v>
      </c>
      <c r="D182" s="29"/>
      <c r="E182" s="92"/>
      <c r="F182" s="92"/>
      <c r="G182" s="92"/>
      <c r="H182" s="73"/>
      <c r="I182" s="73"/>
      <c r="J182" s="73"/>
      <c r="K182" s="111"/>
    </row>
    <row r="183" spans="3:12" ht="15.75" thickBot="1">
      <c r="C183" s="67"/>
      <c r="D183" s="29"/>
      <c r="E183" s="92"/>
      <c r="F183" s="92"/>
      <c r="G183" s="92"/>
      <c r="H183" s="73"/>
      <c r="I183" s="73"/>
      <c r="J183" s="73"/>
      <c r="K183" s="111"/>
    </row>
    <row r="184" spans="3:12" ht="30.75" thickBot="1">
      <c r="C184" s="125" t="s">
        <v>44</v>
      </c>
      <c r="D184" s="128" t="s">
        <v>45</v>
      </c>
      <c r="E184" s="127" t="s">
        <v>55</v>
      </c>
      <c r="F184" s="127" t="s">
        <v>57</v>
      </c>
      <c r="G184" s="126" t="s">
        <v>27</v>
      </c>
      <c r="H184" s="132" t="s">
        <v>147</v>
      </c>
      <c r="I184" s="127" t="s">
        <v>46</v>
      </c>
      <c r="J184" s="127" t="s">
        <v>148</v>
      </c>
      <c r="K184" s="127" t="s">
        <v>428</v>
      </c>
      <c r="L184" s="127" t="s">
        <v>429</v>
      </c>
    </row>
    <row r="185" spans="3:12">
      <c r="C185" s="349" t="s">
        <v>47</v>
      </c>
      <c r="D185" s="541">
        <v>50</v>
      </c>
      <c r="E185" s="350"/>
      <c r="F185" s="114">
        <v>30000</v>
      </c>
      <c r="G185" s="351">
        <f t="shared" ref="G185:G193" si="16">E185*F185</f>
        <v>0</v>
      </c>
      <c r="H185" s="352" t="s">
        <v>145</v>
      </c>
      <c r="I185" s="115" t="s">
        <v>720</v>
      </c>
      <c r="J185" s="115" t="str">
        <f>VLOOKUP(I185,Presupuesto!$B$11:$C$566,2,0)</f>
        <v>SERVICIOS DE CAPACITACION.</v>
      </c>
      <c r="K185" s="353" t="s">
        <v>1380</v>
      </c>
      <c r="L185" s="115" t="s">
        <v>412</v>
      </c>
    </row>
    <row r="186" spans="3:12">
      <c r="C186" s="98" t="s">
        <v>48</v>
      </c>
      <c r="D186" s="542"/>
      <c r="E186" s="200">
        <v>1</v>
      </c>
      <c r="F186" s="99"/>
      <c r="G186" s="96">
        <f t="shared" si="16"/>
        <v>0</v>
      </c>
      <c r="H186" s="160" t="s">
        <v>1467</v>
      </c>
      <c r="I186" s="97" t="s">
        <v>738</v>
      </c>
      <c r="J186" s="97" t="str">
        <f>VLOOKUP(I186,Presupuesto!$B$11:$C$566,2,0)</f>
        <v>SERVICIOS DE IMPRENTA PUBLIC.Y REPRODUCCION</v>
      </c>
      <c r="K186" s="97" t="str">
        <f t="shared" ref="K186:K194" si="17">$K$17</f>
        <v>Investigación Científica</v>
      </c>
      <c r="L186" s="97" t="s">
        <v>420</v>
      </c>
    </row>
    <row r="187" spans="3:12">
      <c r="C187" s="98" t="s">
        <v>49</v>
      </c>
      <c r="D187" s="542"/>
      <c r="E187" s="200">
        <v>50</v>
      </c>
      <c r="F187" s="99">
        <v>60</v>
      </c>
      <c r="G187" s="96">
        <f t="shared" si="16"/>
        <v>3000</v>
      </c>
      <c r="H187" s="160" t="s">
        <v>1467</v>
      </c>
      <c r="I187" s="97" t="s">
        <v>813</v>
      </c>
      <c r="J187" s="97" t="str">
        <f>VLOOKUP(I187,Presupuesto!$B$11:$C$566,2,0)</f>
        <v>ALIMENTOS B EBIDAS PARA PERSONAS</v>
      </c>
      <c r="K187" s="97" t="s">
        <v>491</v>
      </c>
      <c r="L187" s="97" t="s">
        <v>430</v>
      </c>
    </row>
    <row r="188" spans="3:12">
      <c r="C188" s="98" t="s">
        <v>50</v>
      </c>
      <c r="D188" s="542"/>
      <c r="E188" s="150"/>
      <c r="F188" s="117">
        <v>10000</v>
      </c>
      <c r="G188" s="96">
        <f t="shared" si="16"/>
        <v>0</v>
      </c>
      <c r="H188" s="160"/>
      <c r="I188" s="341" t="s">
        <v>317</v>
      </c>
      <c r="J188" s="97" t="str">
        <f>VLOOKUP(I188,Presupuesto!$B$11:$C$566,2,0)</f>
        <v>PASAJES (26100-00)</v>
      </c>
      <c r="K188" s="97" t="str">
        <f t="shared" si="17"/>
        <v>Investigación Científica</v>
      </c>
      <c r="L188" s="97" t="s">
        <v>430</v>
      </c>
    </row>
    <row r="189" spans="3:12">
      <c r="C189" s="98" t="s">
        <v>437</v>
      </c>
      <c r="D189" s="542"/>
      <c r="E189" s="150"/>
      <c r="F189" s="117">
        <v>250</v>
      </c>
      <c r="G189" s="96">
        <f t="shared" si="16"/>
        <v>0</v>
      </c>
      <c r="H189" s="160"/>
      <c r="I189" s="97" t="s">
        <v>842</v>
      </c>
      <c r="J189" s="97" t="str">
        <f>VLOOKUP(I189,Presupuesto!$B$11:$C$566,2,0)</f>
        <v>PRODUCTOS PAPEL Y CARTON</v>
      </c>
      <c r="K189" s="97" t="str">
        <f t="shared" si="17"/>
        <v>Investigación Científica</v>
      </c>
      <c r="L189" s="97" t="s">
        <v>430</v>
      </c>
    </row>
    <row r="190" spans="3:12">
      <c r="C190" s="98" t="s">
        <v>51</v>
      </c>
      <c r="D190" s="542"/>
      <c r="E190" s="200">
        <v>1</v>
      </c>
      <c r="F190" s="99"/>
      <c r="G190" s="96">
        <f t="shared" si="16"/>
        <v>0</v>
      </c>
      <c r="H190" s="160" t="s">
        <v>1467</v>
      </c>
      <c r="I190" s="97" t="s">
        <v>842</v>
      </c>
      <c r="J190" s="97" t="str">
        <f>VLOOKUP(I190,Presupuesto!$B$11:$C$566,2,0)</f>
        <v>PRODUCTOS PAPEL Y CARTON</v>
      </c>
      <c r="K190" s="97" t="str">
        <f t="shared" si="17"/>
        <v>Investigación Científica</v>
      </c>
      <c r="L190" s="97" t="s">
        <v>414</v>
      </c>
    </row>
    <row r="191" spans="3:12">
      <c r="C191" s="98" t="s">
        <v>139</v>
      </c>
      <c r="D191" s="542"/>
      <c r="E191" s="200">
        <v>2</v>
      </c>
      <c r="F191" s="99"/>
      <c r="G191" s="96">
        <f t="shared" si="16"/>
        <v>0</v>
      </c>
      <c r="H191" s="160" t="s">
        <v>1467</v>
      </c>
      <c r="I191" s="97" t="s">
        <v>963</v>
      </c>
      <c r="J191" s="97" t="str">
        <f>VLOOKUP(I191,Presupuesto!$B$11:$C$566,2,0)</f>
        <v>UTILES DE ESCRITORIO, OFICINA Y ENSE¥ANZA</v>
      </c>
      <c r="K191" s="97" t="str">
        <f t="shared" si="17"/>
        <v>Investigación Científica</v>
      </c>
      <c r="L191" s="97" t="s">
        <v>414</v>
      </c>
    </row>
    <row r="192" spans="3:12">
      <c r="C192" s="98" t="s">
        <v>34</v>
      </c>
      <c r="D192" s="542"/>
      <c r="E192" s="200"/>
      <c r="F192" s="99">
        <v>80</v>
      </c>
      <c r="G192" s="96">
        <f t="shared" si="16"/>
        <v>0</v>
      </c>
      <c r="H192" s="160"/>
      <c r="I192" s="97" t="s">
        <v>963</v>
      </c>
      <c r="J192" s="97" t="str">
        <f>VLOOKUP(I192,Presupuesto!$B$11:$C$566,2,0)</f>
        <v>UTILES DE ESCRITORIO, OFICINA Y ENSE¥ANZA</v>
      </c>
      <c r="K192" s="97" t="str">
        <f t="shared" si="17"/>
        <v>Investigación Científica</v>
      </c>
      <c r="L192" s="97" t="s">
        <v>430</v>
      </c>
    </row>
    <row r="193" spans="3:12">
      <c r="C193" s="108" t="s">
        <v>52</v>
      </c>
      <c r="D193" s="542"/>
      <c r="E193" s="218"/>
      <c r="F193" s="118">
        <v>18</v>
      </c>
      <c r="G193" s="96">
        <f t="shared" si="16"/>
        <v>0</v>
      </c>
      <c r="H193" s="160" t="s">
        <v>1467</v>
      </c>
      <c r="I193" s="97" t="s">
        <v>963</v>
      </c>
      <c r="J193" s="97" t="str">
        <f>VLOOKUP(I193,Presupuesto!$B$11:$C$566,2,0)</f>
        <v>UTILES DE ESCRITORIO, OFICINA Y ENSE¥ANZA</v>
      </c>
      <c r="K193" s="97" t="str">
        <f t="shared" si="17"/>
        <v>Investigación Científica</v>
      </c>
      <c r="L193" s="97" t="s">
        <v>414</v>
      </c>
    </row>
    <row r="194" spans="3:12" ht="15.75" thickBot="1">
      <c r="C194" s="222" t="s">
        <v>450</v>
      </c>
      <c r="D194" s="223">
        <v>0</v>
      </c>
      <c r="E194" s="354">
        <v>0</v>
      </c>
      <c r="F194" s="103">
        <f>HLOOKUP(C194,$AH$2:$BU$3,2,0)</f>
        <v>1150</v>
      </c>
      <c r="G194" s="104">
        <f>D194*E194*F194</f>
        <v>0</v>
      </c>
      <c r="H194" s="355"/>
      <c r="I194" s="356" t="s">
        <v>318</v>
      </c>
      <c r="J194" s="105" t="str">
        <f>VLOOKUP(I194,Presupuesto!$B$11:$C$566,2,0)</f>
        <v>VIATICOS (26200-00)</v>
      </c>
      <c r="K194" s="357" t="str">
        <f t="shared" si="17"/>
        <v>Investigación Científica</v>
      </c>
      <c r="L194" s="357" t="s">
        <v>430</v>
      </c>
    </row>
    <row r="198" spans="3:12" ht="15.75" thickBot="1"/>
    <row r="199" spans="3:12" s="461" customFormat="1" ht="15.75" thickBot="1">
      <c r="C199" s="513" t="s">
        <v>43</v>
      </c>
      <c r="D199" s="514">
        <f>SUM(G206:G215)</f>
        <v>34000</v>
      </c>
      <c r="E199" s="92"/>
      <c r="F199" s="92"/>
      <c r="G199" s="92"/>
      <c r="H199" s="73"/>
      <c r="I199" s="73"/>
      <c r="J199" s="73"/>
      <c r="K199" s="92"/>
    </row>
    <row r="200" spans="3:12">
      <c r="C200" s="67"/>
      <c r="D200" s="29"/>
      <c r="E200" s="92"/>
      <c r="F200" s="92"/>
      <c r="G200" s="92"/>
      <c r="H200" s="73"/>
      <c r="I200" s="73"/>
      <c r="J200" s="73"/>
      <c r="K200" s="111"/>
    </row>
    <row r="201" spans="3:12">
      <c r="C201" s="67"/>
      <c r="D201" s="29"/>
      <c r="E201" s="92"/>
      <c r="F201" s="92"/>
      <c r="G201" s="92"/>
      <c r="H201" s="73"/>
      <c r="I201" s="73"/>
      <c r="J201" s="73"/>
      <c r="K201" s="111"/>
    </row>
    <row r="202" spans="3:12" ht="15.75">
      <c r="C202" s="204" t="s">
        <v>409</v>
      </c>
      <c r="D202" s="325" t="str">
        <f>'Vinculación Univ. Sociedad'!E32</f>
        <v>3.d.3.vinc</v>
      </c>
      <c r="E202" s="445"/>
      <c r="F202" s="92"/>
      <c r="G202" s="92"/>
      <c r="H202" s="73"/>
      <c r="I202" s="73"/>
      <c r="J202" s="73"/>
      <c r="K202" s="111"/>
    </row>
    <row r="203" spans="3:12" ht="18.75">
      <c r="C203" s="214" t="str">
        <f>IFERROR(VLOOKUP(D202,'Desarrollo e Innov. Curricular'!$E:$F,2,FALSE),IFERROR(VLOOKUP(D202,'Investigación Científica'!$E:$F,2,FALSE),IFERROR(VLOOKUP(D202,'Vinculación Univ. Sociedad'!$E:$F,2,FALSE),IFERROR(VLOOKUP(D202,'Docencia y Profesorado Universi'!$E:$F,2,FALSE),IFERROR(VLOOKUP(D202,'Estudiantes y Graduados'!$E:$F,2,FALSE),IFERROR(VLOOKUP(D202,'Gestion Administrativa'!$E:$F,2,FALSE),IFERROR(VLOOKUP(D202,'Gestión Académica'!$E:$F,2,FALSE),IFERROR(VLOOKUP(D202,'Aseguramiento de la Calidad'!$E:$F,2,FALSE),IFERROR(VLOOKUP(D202,'Gestión del Conocimiento'!$E:$F,2,FALSE),IFERROR(VLOOKUP(D202,'Gobernabilidad y Procesos...'!$E:$F,2,FALSE),IFERROR(VLOOKUP(D202,'Gestión del Talento Humano'!$E:$F,2,FALSE),IFERROR(VLOOKUP(D202,'Internacionalización de la E.S.'!$E:$F,2,FALSE),IFERROR(VLOOKUP(D202,Posgrado!$E:$F,2,FALSE),IFERROR(VLOOKUP(D202,'Cultura de Innovación Insti...'!$E:$F,2,FALSE),VLOOKUP(D202,'Lo Esencial de la Reforma Univ.'!$E:$F,2,0)))))))))))))))</f>
        <v>Diseño de una estrategia de promoción de captación de nuevos estudiantes para la carreras del Centro.</v>
      </c>
      <c r="D203" s="29"/>
      <c r="E203" s="92"/>
      <c r="F203" s="92"/>
      <c r="G203" s="92"/>
      <c r="H203" s="73"/>
      <c r="I203" s="73"/>
      <c r="J203" s="73"/>
      <c r="K203" s="111"/>
    </row>
    <row r="204" spans="3:12" ht="15.75" thickBot="1">
      <c r="C204" s="67"/>
      <c r="D204" s="29"/>
      <c r="E204" s="92"/>
      <c r="F204" s="92"/>
      <c r="G204" s="92"/>
      <c r="H204" s="73"/>
      <c r="I204" s="73"/>
      <c r="J204" s="73"/>
      <c r="K204" s="111"/>
    </row>
    <row r="205" spans="3:12" ht="30.75" thickBot="1">
      <c r="C205" s="125" t="s">
        <v>44</v>
      </c>
      <c r="D205" s="128" t="s">
        <v>45</v>
      </c>
      <c r="E205" s="127" t="s">
        <v>55</v>
      </c>
      <c r="F205" s="127" t="s">
        <v>57</v>
      </c>
      <c r="G205" s="126" t="s">
        <v>27</v>
      </c>
      <c r="H205" s="132" t="s">
        <v>147</v>
      </c>
      <c r="I205" s="127" t="s">
        <v>46</v>
      </c>
      <c r="J205" s="127" t="s">
        <v>148</v>
      </c>
      <c r="K205" s="127" t="s">
        <v>428</v>
      </c>
      <c r="L205" s="127" t="s">
        <v>429</v>
      </c>
    </row>
    <row r="206" spans="3:12">
      <c r="C206" s="349" t="s">
        <v>47</v>
      </c>
      <c r="D206" s="541">
        <v>200</v>
      </c>
      <c r="E206" s="350"/>
      <c r="F206" s="114">
        <v>30000</v>
      </c>
      <c r="G206" s="351">
        <f t="shared" ref="G206:G214" si="18">E206*F206</f>
        <v>0</v>
      </c>
      <c r="H206" s="352" t="s">
        <v>145</v>
      </c>
      <c r="I206" s="115" t="s">
        <v>720</v>
      </c>
      <c r="J206" s="115" t="str">
        <f>VLOOKUP(I206,Presupuesto!$B$11:$C$566,2,0)</f>
        <v>SERVICIOS DE CAPACITACION.</v>
      </c>
      <c r="K206" s="353" t="s">
        <v>1380</v>
      </c>
      <c r="L206" s="115" t="s">
        <v>412</v>
      </c>
    </row>
    <row r="207" spans="3:12">
      <c r="C207" s="98" t="s">
        <v>48</v>
      </c>
      <c r="D207" s="542"/>
      <c r="E207" s="200">
        <v>400</v>
      </c>
      <c r="F207" s="99">
        <v>15</v>
      </c>
      <c r="G207" s="96">
        <f t="shared" si="18"/>
        <v>6000</v>
      </c>
      <c r="H207" s="160" t="s">
        <v>1467</v>
      </c>
      <c r="I207" s="97" t="s">
        <v>738</v>
      </c>
      <c r="J207" s="97" t="str">
        <f>VLOOKUP(I207,Presupuesto!$B$11:$C$566,2,0)</f>
        <v>SERVICIOS DE IMPRENTA PUBLIC.Y REPRODUCCION</v>
      </c>
      <c r="K207" s="97" t="s">
        <v>491</v>
      </c>
      <c r="L207" s="97" t="s">
        <v>420</v>
      </c>
    </row>
    <row r="208" spans="3:12">
      <c r="C208" s="98" t="s">
        <v>49</v>
      </c>
      <c r="D208" s="542"/>
      <c r="E208" s="200">
        <v>200</v>
      </c>
      <c r="F208" s="99">
        <v>50</v>
      </c>
      <c r="G208" s="96">
        <f t="shared" si="18"/>
        <v>10000</v>
      </c>
      <c r="H208" s="160" t="s">
        <v>1467</v>
      </c>
      <c r="I208" s="97" t="s">
        <v>813</v>
      </c>
      <c r="J208" s="97" t="str">
        <f>VLOOKUP(I208,Presupuesto!$B$11:$C$566,2,0)</f>
        <v>ALIMENTOS B EBIDAS PARA PERSONAS</v>
      </c>
      <c r="K208" s="97" t="s">
        <v>491</v>
      </c>
      <c r="L208" s="97" t="s">
        <v>430</v>
      </c>
    </row>
    <row r="209" spans="3:12">
      <c r="C209" s="98" t="s">
        <v>50</v>
      </c>
      <c r="D209" s="542"/>
      <c r="E209" s="150"/>
      <c r="F209" s="117">
        <v>10000</v>
      </c>
      <c r="G209" s="96">
        <f t="shared" si="18"/>
        <v>0</v>
      </c>
      <c r="H209" s="160"/>
      <c r="I209" s="341" t="s">
        <v>317</v>
      </c>
      <c r="J209" s="97" t="str">
        <f>VLOOKUP(I209,Presupuesto!$B$11:$C$566,2,0)</f>
        <v>PASAJES (26100-00)</v>
      </c>
      <c r="K209" s="97" t="str">
        <f t="shared" ref="K209:K215" si="19">$K$17</f>
        <v>Investigación Científica</v>
      </c>
      <c r="L209" s="97" t="s">
        <v>430</v>
      </c>
    </row>
    <row r="210" spans="3:12">
      <c r="C210" s="98" t="s">
        <v>437</v>
      </c>
      <c r="D210" s="542"/>
      <c r="E210" s="150"/>
      <c r="F210" s="117">
        <v>250</v>
      </c>
      <c r="G210" s="96">
        <f t="shared" si="18"/>
        <v>0</v>
      </c>
      <c r="H210" s="160"/>
      <c r="I210" s="97" t="s">
        <v>842</v>
      </c>
      <c r="J210" s="97" t="str">
        <f>VLOOKUP(I210,Presupuesto!$B$11:$C$566,2,0)</f>
        <v>PRODUCTOS PAPEL Y CARTON</v>
      </c>
      <c r="K210" s="97" t="str">
        <f t="shared" si="19"/>
        <v>Investigación Científica</v>
      </c>
      <c r="L210" s="97" t="s">
        <v>430</v>
      </c>
    </row>
    <row r="211" spans="3:12">
      <c r="C211" s="98" t="s">
        <v>51</v>
      </c>
      <c r="D211" s="542"/>
      <c r="E211" s="200">
        <v>1</v>
      </c>
      <c r="F211" s="99"/>
      <c r="G211" s="96">
        <f t="shared" si="18"/>
        <v>0</v>
      </c>
      <c r="H211" s="160" t="s">
        <v>1467</v>
      </c>
      <c r="I211" s="97" t="s">
        <v>842</v>
      </c>
      <c r="J211" s="97" t="str">
        <f>VLOOKUP(I211,Presupuesto!$B$11:$C$566,2,0)</f>
        <v>PRODUCTOS PAPEL Y CARTON</v>
      </c>
      <c r="K211" s="97" t="str">
        <f t="shared" si="19"/>
        <v>Investigación Científica</v>
      </c>
      <c r="L211" s="97" t="s">
        <v>414</v>
      </c>
    </row>
    <row r="212" spans="3:12">
      <c r="C212" s="98" t="s">
        <v>139</v>
      </c>
      <c r="D212" s="542"/>
      <c r="E212" s="200">
        <v>400</v>
      </c>
      <c r="F212" s="99">
        <v>15</v>
      </c>
      <c r="G212" s="96">
        <f t="shared" si="18"/>
        <v>6000</v>
      </c>
      <c r="H212" s="160" t="s">
        <v>1467</v>
      </c>
      <c r="I212" s="97" t="s">
        <v>963</v>
      </c>
      <c r="J212" s="97" t="str">
        <f>VLOOKUP(I212,Presupuesto!$B$11:$C$566,2,0)</f>
        <v>UTILES DE ESCRITORIO, OFICINA Y ENSE¥ANZA</v>
      </c>
      <c r="K212" s="97" t="s">
        <v>491</v>
      </c>
      <c r="L212" s="97" t="s">
        <v>414</v>
      </c>
    </row>
    <row r="213" spans="3:12">
      <c r="C213" s="98" t="s">
        <v>1573</v>
      </c>
      <c r="D213" s="542"/>
      <c r="E213" s="200">
        <v>2</v>
      </c>
      <c r="F213" s="99">
        <v>1000</v>
      </c>
      <c r="G213" s="96"/>
      <c r="H213" s="160" t="s">
        <v>145</v>
      </c>
      <c r="I213" s="97" t="s">
        <v>894</v>
      </c>
      <c r="J213" s="97" t="str">
        <f>VLOOKUP(I213,Presupuesto!$B$11:$C$566,2,0)</f>
        <v>DIESEL</v>
      </c>
      <c r="K213" s="97" t="str">
        <f t="shared" si="19"/>
        <v>Investigación Científica</v>
      </c>
      <c r="L213" s="97" t="s">
        <v>430</v>
      </c>
    </row>
    <row r="214" spans="3:12">
      <c r="C214" s="108" t="s">
        <v>1572</v>
      </c>
      <c r="D214" s="542"/>
      <c r="E214" s="218">
        <v>10</v>
      </c>
      <c r="F214" s="118">
        <v>1200</v>
      </c>
      <c r="G214" s="96">
        <f t="shared" si="18"/>
        <v>12000</v>
      </c>
      <c r="H214" s="160" t="s">
        <v>1467</v>
      </c>
      <c r="I214" s="97" t="s">
        <v>752</v>
      </c>
      <c r="J214" s="97" t="str">
        <f>VLOOKUP(I214,Presupuesto!$B$11:$C$566,2,0)</f>
        <v>PUBLICIDAD Y PROPAGANDA</v>
      </c>
      <c r="K214" s="97" t="s">
        <v>491</v>
      </c>
      <c r="L214" s="97" t="s">
        <v>414</v>
      </c>
    </row>
    <row r="215" spans="3:12" ht="15.75" thickBot="1">
      <c r="C215" s="222" t="s">
        <v>450</v>
      </c>
      <c r="D215" s="223">
        <v>0</v>
      </c>
      <c r="E215" s="354">
        <v>0</v>
      </c>
      <c r="F215" s="103">
        <f>HLOOKUP(C215,$AH$2:$BU$3,2,0)</f>
        <v>1150</v>
      </c>
      <c r="G215" s="104">
        <f>D215*E215*F215</f>
        <v>0</v>
      </c>
      <c r="H215" s="355"/>
      <c r="I215" s="356" t="s">
        <v>318</v>
      </c>
      <c r="J215" s="105" t="str">
        <f>VLOOKUP(I215,Presupuesto!$B$11:$C$566,2,0)</f>
        <v>VIATICOS (26200-00)</v>
      </c>
      <c r="K215" s="357" t="str">
        <f t="shared" si="19"/>
        <v>Investigación Científica</v>
      </c>
      <c r="L215" s="357" t="s">
        <v>430</v>
      </c>
    </row>
    <row r="217" spans="3:12" ht="15.75" thickBot="1"/>
    <row r="218" spans="3:12" s="461" customFormat="1" ht="15.75" thickBot="1">
      <c r="C218" s="513" t="s">
        <v>43</v>
      </c>
      <c r="D218" s="514">
        <f>SUM(G225:G234)</f>
        <v>840</v>
      </c>
      <c r="E218" s="92"/>
      <c r="F218" s="92"/>
      <c r="G218" s="92"/>
      <c r="H218" s="73"/>
      <c r="I218" s="73"/>
      <c r="J218" s="73"/>
      <c r="K218" s="92"/>
    </row>
    <row r="219" spans="3:12">
      <c r="C219" s="67"/>
      <c r="D219" s="29"/>
      <c r="E219" s="92"/>
      <c r="F219" s="92"/>
      <c r="G219" s="92"/>
      <c r="H219" s="73"/>
      <c r="I219" s="73"/>
      <c r="J219" s="73"/>
      <c r="K219" s="111"/>
    </row>
    <row r="220" spans="3:12">
      <c r="C220" s="67"/>
      <c r="D220" s="29"/>
      <c r="E220" s="92"/>
      <c r="F220" s="92"/>
      <c r="G220" s="92"/>
      <c r="H220" s="73"/>
      <c r="I220" s="73"/>
      <c r="J220" s="73"/>
      <c r="K220" s="111"/>
    </row>
    <row r="221" spans="3:12" ht="15.75">
      <c r="C221" s="204" t="s">
        <v>409</v>
      </c>
      <c r="D221" s="325" t="str">
        <f>'Estudiantes y Graduados'!E14</f>
        <v>5.a.5.voae</v>
      </c>
      <c r="E221" s="92"/>
      <c r="F221" s="92"/>
      <c r="G221" s="92"/>
      <c r="H221" s="73"/>
      <c r="I221" s="73"/>
      <c r="J221" s="73"/>
      <c r="K221" s="111"/>
    </row>
    <row r="222" spans="3:12" ht="18.75">
      <c r="C222" s="214" t="str">
        <f>IFERROR(VLOOKUP(D221,'Desarrollo e Innov. Curricular'!$E:$F,2,FALSE),IFERROR(VLOOKUP(D221,'Investigación Científica'!$E:$F,2,FALSE),IFERROR(VLOOKUP(D221,'Vinculación Univ. Sociedad'!$E:$F,2,FALSE),IFERROR(VLOOKUP(D221,'Docencia y Profesorado Universi'!$E:$F,2,FALSE),IFERROR(VLOOKUP(D221,'Estudiantes y Graduados'!$E:$F,2,FALSE),IFERROR(VLOOKUP(D221,'Gestion Administrativa'!$E:$F,2,FALSE),IFERROR(VLOOKUP(D221,'Gestión Académica'!$E:$F,2,FALSE),IFERROR(VLOOKUP(D221,'Aseguramiento de la Calidad'!$E:$F,2,FALSE),IFERROR(VLOOKUP(D221,'Gestión del Conocimiento'!$E:$F,2,FALSE),IFERROR(VLOOKUP(D221,'Gobernabilidad y Procesos...'!$E:$F,2,FALSE),IFERROR(VLOOKUP(D221,'Gestión del Talento Humano'!$E:$F,2,FALSE),IFERROR(VLOOKUP(D221,'Internacionalización de la E.S.'!$E:$F,2,FALSE),IFERROR(VLOOKUP(D221,Posgrado!$E:$F,2,FALSE),IFERROR(VLOOKUP(D221,'Cultura de Innovación Insti...'!$E:$F,2,FALSE),VLOOKUP(D221,'Lo Esencial de la Reforma Univ.'!$E:$F,2,0)))))))))))))))</f>
        <v>Lanzamiento de iniciativas tendientes a la formación de empresas</v>
      </c>
      <c r="D222" s="29"/>
      <c r="E222" s="92"/>
      <c r="F222" s="92"/>
      <c r="G222" s="92"/>
      <c r="H222" s="73"/>
      <c r="I222" s="73"/>
      <c r="J222" s="73"/>
      <c r="K222" s="111"/>
    </row>
    <row r="223" spans="3:12" ht="15.75" thickBot="1">
      <c r="C223" s="67"/>
      <c r="D223" s="29"/>
      <c r="E223" s="92"/>
      <c r="F223" s="92"/>
      <c r="G223" s="92"/>
      <c r="H223" s="73"/>
      <c r="I223" s="73"/>
      <c r="J223" s="73"/>
      <c r="K223" s="111"/>
    </row>
    <row r="224" spans="3:12" ht="30.75" thickBot="1">
      <c r="C224" s="125" t="s">
        <v>44</v>
      </c>
      <c r="D224" s="128" t="s">
        <v>45</v>
      </c>
      <c r="E224" s="127" t="s">
        <v>55</v>
      </c>
      <c r="F224" s="127" t="s">
        <v>57</v>
      </c>
      <c r="G224" s="126" t="s">
        <v>27</v>
      </c>
      <c r="H224" s="132" t="s">
        <v>147</v>
      </c>
      <c r="I224" s="127" t="s">
        <v>46</v>
      </c>
      <c r="J224" s="127" t="s">
        <v>148</v>
      </c>
      <c r="K224" s="127" t="s">
        <v>428</v>
      </c>
      <c r="L224" s="127" t="s">
        <v>429</v>
      </c>
    </row>
    <row r="225" spans="3:12">
      <c r="C225" s="349" t="s">
        <v>47</v>
      </c>
      <c r="D225" s="541"/>
      <c r="E225" s="350"/>
      <c r="F225" s="114">
        <v>30000</v>
      </c>
      <c r="G225" s="351">
        <f t="shared" ref="G225:G233" si="20">E225*F225</f>
        <v>0</v>
      </c>
      <c r="H225" s="352" t="s">
        <v>145</v>
      </c>
      <c r="I225" s="115" t="s">
        <v>720</v>
      </c>
      <c r="J225" s="115" t="str">
        <f>VLOOKUP(I225,Presupuesto!$B$11:$C$566,2,0)</f>
        <v>SERVICIOS DE CAPACITACION.</v>
      </c>
      <c r="K225" s="353" t="s">
        <v>1380</v>
      </c>
      <c r="L225" s="115" t="s">
        <v>412</v>
      </c>
    </row>
    <row r="226" spans="3:12">
      <c r="C226" s="98" t="s">
        <v>48</v>
      </c>
      <c r="D226" s="542"/>
      <c r="E226" s="200"/>
      <c r="F226" s="99">
        <v>300</v>
      </c>
      <c r="G226" s="96">
        <f t="shared" si="20"/>
        <v>0</v>
      </c>
      <c r="H226" s="160" t="s">
        <v>1467</v>
      </c>
      <c r="I226" s="97" t="s">
        <v>738</v>
      </c>
      <c r="J226" s="97" t="str">
        <f>VLOOKUP(I226,Presupuesto!$B$11:$C$566,2,0)</f>
        <v>SERVICIOS DE IMPRENTA PUBLIC.Y REPRODUCCION</v>
      </c>
      <c r="K226" s="97" t="s">
        <v>1381</v>
      </c>
      <c r="L226" s="97" t="s">
        <v>415</v>
      </c>
    </row>
    <row r="227" spans="3:12">
      <c r="C227" s="98" t="s">
        <v>49</v>
      </c>
      <c r="D227" s="542"/>
      <c r="E227" s="200"/>
      <c r="F227" s="99">
        <v>25</v>
      </c>
      <c r="G227" s="96">
        <f t="shared" si="20"/>
        <v>0</v>
      </c>
      <c r="H227" s="160" t="s">
        <v>1467</v>
      </c>
      <c r="I227" s="97" t="s">
        <v>813</v>
      </c>
      <c r="J227" s="97" t="str">
        <f>VLOOKUP(I227,Presupuesto!$B$11:$C$566,2,0)</f>
        <v>ALIMENTOS B EBIDAS PARA PERSONAS</v>
      </c>
      <c r="K227" s="97" t="s">
        <v>1381</v>
      </c>
      <c r="L227" s="97" t="s">
        <v>415</v>
      </c>
    </row>
    <row r="228" spans="3:12">
      <c r="C228" s="98" t="s">
        <v>50</v>
      </c>
      <c r="D228" s="542"/>
      <c r="E228" s="150"/>
      <c r="F228" s="117">
        <v>10000</v>
      </c>
      <c r="G228" s="96">
        <f t="shared" si="20"/>
        <v>0</v>
      </c>
      <c r="H228" s="160"/>
      <c r="I228" s="341" t="s">
        <v>317</v>
      </c>
      <c r="J228" s="97" t="str">
        <f>VLOOKUP(I228,Presupuesto!$B$11:$C$566,2,0)</f>
        <v>PASAJES (26100-00)</v>
      </c>
      <c r="K228" s="97" t="str">
        <f t="shared" ref="K228:K234" si="21">$K$17</f>
        <v>Investigación Científica</v>
      </c>
      <c r="L228" s="97" t="s">
        <v>430</v>
      </c>
    </row>
    <row r="229" spans="3:12">
      <c r="C229" s="98" t="s">
        <v>437</v>
      </c>
      <c r="D229" s="542"/>
      <c r="E229" s="150"/>
      <c r="F229" s="117">
        <v>250</v>
      </c>
      <c r="G229" s="96">
        <f t="shared" si="20"/>
        <v>0</v>
      </c>
      <c r="H229" s="160"/>
      <c r="I229" s="97" t="s">
        <v>842</v>
      </c>
      <c r="J229" s="97" t="str">
        <f>VLOOKUP(I229,Presupuesto!$B$11:$C$566,2,0)</f>
        <v>PRODUCTOS PAPEL Y CARTON</v>
      </c>
      <c r="K229" s="97" t="str">
        <f t="shared" si="21"/>
        <v>Investigación Científica</v>
      </c>
      <c r="L229" s="97" t="s">
        <v>430</v>
      </c>
    </row>
    <row r="230" spans="3:12">
      <c r="C230" s="98" t="s">
        <v>51</v>
      </c>
      <c r="D230" s="542"/>
      <c r="E230" s="200"/>
      <c r="F230" s="99">
        <v>85</v>
      </c>
      <c r="G230" s="96">
        <f t="shared" si="20"/>
        <v>0</v>
      </c>
      <c r="H230" s="160" t="s">
        <v>1467</v>
      </c>
      <c r="I230" s="97" t="s">
        <v>842</v>
      </c>
      <c r="J230" s="97" t="str">
        <f>VLOOKUP(I230,Presupuesto!$B$11:$C$566,2,0)</f>
        <v>PRODUCTOS PAPEL Y CARTON</v>
      </c>
      <c r="K230" s="97" t="str">
        <f t="shared" si="21"/>
        <v>Investigación Científica</v>
      </c>
      <c r="L230" s="97" t="s">
        <v>414</v>
      </c>
    </row>
    <row r="231" spans="3:12">
      <c r="C231" s="98" t="s">
        <v>1573</v>
      </c>
      <c r="D231" s="542"/>
      <c r="E231" s="200">
        <v>200</v>
      </c>
      <c r="F231" s="99">
        <v>100</v>
      </c>
      <c r="G231" s="96"/>
      <c r="H231" s="160" t="s">
        <v>145</v>
      </c>
      <c r="I231" s="97" t="s">
        <v>963</v>
      </c>
      <c r="J231" s="97" t="str">
        <f>VLOOKUP(I231,Presupuesto!$B$11:$C$566,2,0)</f>
        <v>UTILES DE ESCRITORIO, OFICINA Y ENSE¥ANZA</v>
      </c>
      <c r="K231" s="97" t="str">
        <f t="shared" si="21"/>
        <v>Investigación Científica</v>
      </c>
      <c r="L231" s="97" t="s">
        <v>414</v>
      </c>
    </row>
    <row r="232" spans="3:12">
      <c r="C232" s="98" t="s">
        <v>1581</v>
      </c>
      <c r="D232" s="542"/>
      <c r="E232" s="200">
        <v>12</v>
      </c>
      <c r="F232" s="99">
        <v>70</v>
      </c>
      <c r="G232" s="96">
        <f t="shared" si="20"/>
        <v>840</v>
      </c>
      <c r="H232" s="160" t="s">
        <v>1467</v>
      </c>
      <c r="I232" s="97" t="s">
        <v>963</v>
      </c>
      <c r="J232" s="97" t="str">
        <f>VLOOKUP(I232,Presupuesto!$B$11:$C$566,2,0)</f>
        <v>UTILES DE ESCRITORIO, OFICINA Y ENSE¥ANZA</v>
      </c>
      <c r="K232" s="97" t="s">
        <v>1381</v>
      </c>
      <c r="L232" s="97" t="s">
        <v>430</v>
      </c>
    </row>
    <row r="233" spans="3:12">
      <c r="C233" s="108" t="s">
        <v>52</v>
      </c>
      <c r="D233" s="542"/>
      <c r="E233" s="218"/>
      <c r="F233" s="118">
        <v>18</v>
      </c>
      <c r="G233" s="96">
        <f t="shared" si="20"/>
        <v>0</v>
      </c>
      <c r="H233" s="160" t="s">
        <v>1467</v>
      </c>
      <c r="I233" s="97" t="s">
        <v>963</v>
      </c>
      <c r="J233" s="97" t="str">
        <f>VLOOKUP(I233,Presupuesto!$B$11:$C$566,2,0)</f>
        <v>UTILES DE ESCRITORIO, OFICINA Y ENSE¥ANZA</v>
      </c>
      <c r="K233" s="97" t="str">
        <f t="shared" si="21"/>
        <v>Investigación Científica</v>
      </c>
      <c r="L233" s="97" t="s">
        <v>414</v>
      </c>
    </row>
    <row r="234" spans="3:12" ht="15.75" thickBot="1">
      <c r="C234" s="222" t="s">
        <v>450</v>
      </c>
      <c r="D234" s="223">
        <v>0</v>
      </c>
      <c r="E234" s="354">
        <v>0</v>
      </c>
      <c r="F234" s="103">
        <f>HLOOKUP(C234,$AH$2:$BU$3,2,0)</f>
        <v>1150</v>
      </c>
      <c r="G234" s="104">
        <f>D234*E234*F234</f>
        <v>0</v>
      </c>
      <c r="H234" s="355"/>
      <c r="I234" s="356" t="s">
        <v>318</v>
      </c>
      <c r="J234" s="105" t="str">
        <f>VLOOKUP(I234,Presupuesto!$B$11:$C$566,2,0)</f>
        <v>VIATICOS (26200-00)</v>
      </c>
      <c r="K234" s="357" t="str">
        <f t="shared" si="21"/>
        <v>Investigación Científica</v>
      </c>
      <c r="L234" s="357" t="s">
        <v>430</v>
      </c>
    </row>
    <row r="236" spans="3:12" ht="15.75" thickBot="1"/>
    <row r="237" spans="3:12" s="461" customFormat="1" ht="15.75" thickBot="1">
      <c r="C237" s="513" t="s">
        <v>43</v>
      </c>
      <c r="D237" s="514">
        <f>SUM(G244:G253)</f>
        <v>10000.08</v>
      </c>
      <c r="E237" s="92"/>
      <c r="F237" s="92"/>
      <c r="G237" s="92"/>
      <c r="H237" s="73"/>
      <c r="I237" s="73"/>
      <c r="J237" s="73"/>
      <c r="K237" s="92"/>
    </row>
    <row r="238" spans="3:12">
      <c r="C238" s="67"/>
      <c r="D238" s="29"/>
      <c r="E238" s="92"/>
      <c r="F238" s="92"/>
      <c r="G238" s="92"/>
      <c r="H238" s="73"/>
      <c r="I238" s="73"/>
      <c r="J238" s="73"/>
      <c r="K238" s="111"/>
    </row>
    <row r="239" spans="3:12">
      <c r="C239" s="67"/>
      <c r="D239" s="29"/>
      <c r="E239" s="92"/>
      <c r="F239" s="92"/>
      <c r="G239" s="92"/>
      <c r="H239" s="73"/>
      <c r="I239" s="73"/>
      <c r="J239" s="73"/>
      <c r="K239" s="111"/>
    </row>
    <row r="240" spans="3:12" ht="15.75">
      <c r="C240" s="204" t="s">
        <v>409</v>
      </c>
      <c r="D240" s="325" t="str">
        <f>'Desarrollo e Innov. Curricular'!E8</f>
        <v>1.a.1.DIC-Direccion</v>
      </c>
      <c r="E240" s="92"/>
      <c r="F240" s="92"/>
      <c r="G240" s="92"/>
      <c r="H240" s="73"/>
      <c r="I240" s="73"/>
      <c r="J240" s="73"/>
      <c r="K240" s="111"/>
    </row>
    <row r="241" spans="3:12" ht="18.75">
      <c r="C241" s="214" t="str">
        <f>IFERROR(VLOOKUP(D240,'Desarrollo e Innov. Curricular'!$E:$F,2,FALSE),IFERROR(VLOOKUP(D240,'Investigación Científica'!$E:$F,2,FALSE),IFERROR(VLOOKUP(D240,'Vinculación Univ. Sociedad'!$E:$F,2,FALSE),IFERROR(VLOOKUP(D240,'Docencia y Profesorado Universi'!$E:$F,2,FALSE),IFERROR(VLOOKUP(D240,'Estudiantes y Graduados'!$E:$F,2,FALSE),IFERROR(VLOOKUP(D240,'Gestion Administrativa'!$E:$F,2,FALSE),IFERROR(VLOOKUP(D240,'Gestión Académica'!$E:$F,2,FALSE),IFERROR(VLOOKUP(D240,'Aseguramiento de la Calidad'!$E:$F,2,FALSE),IFERROR(VLOOKUP(D240,'Gestión del Conocimiento'!$E:$F,2,FALSE),IFERROR(VLOOKUP(D240,'Gobernabilidad y Procesos...'!$E:$F,2,FALSE),IFERROR(VLOOKUP(D240,'Gestión del Talento Humano'!$E:$F,2,FALSE),IFERROR(VLOOKUP(D240,'Internacionalización de la E.S.'!$E:$F,2,FALSE),IFERROR(VLOOKUP(D240,Posgrado!$E:$F,2,FALSE),IFERROR(VLOOKUP(D240,'Cultura de Innovación Insti...'!$E:$F,2,FALSE),VLOOKUP(D240,'Lo Esencial de la Reforma Univ.'!$E:$F,2,0)))))))))))))))</f>
        <v>Talleres para capacitar a los docentes en los enfoques del modelo educativo dela UNAH</v>
      </c>
      <c r="D241" s="29"/>
      <c r="E241" s="92"/>
      <c r="F241" s="92"/>
      <c r="G241" s="92"/>
      <c r="H241" s="73"/>
      <c r="I241" s="73"/>
      <c r="J241" s="73"/>
      <c r="K241" s="111"/>
    </row>
    <row r="242" spans="3:12" ht="15.75" thickBot="1">
      <c r="C242" s="67"/>
      <c r="D242" s="29"/>
      <c r="E242" s="92"/>
      <c r="F242" s="92"/>
      <c r="G242" s="92"/>
      <c r="H242" s="73"/>
      <c r="I242" s="73"/>
      <c r="J242" s="73"/>
      <c r="K242" s="111"/>
    </row>
    <row r="243" spans="3:12" ht="30.75" thickBot="1">
      <c r="C243" s="125" t="s">
        <v>44</v>
      </c>
      <c r="D243" s="128" t="s">
        <v>45</v>
      </c>
      <c r="E243" s="127" t="s">
        <v>55</v>
      </c>
      <c r="F243" s="127" t="s">
        <v>57</v>
      </c>
      <c r="G243" s="126" t="s">
        <v>27</v>
      </c>
      <c r="H243" s="132" t="s">
        <v>147</v>
      </c>
      <c r="I243" s="127" t="s">
        <v>46</v>
      </c>
      <c r="J243" s="127" t="s">
        <v>148</v>
      </c>
      <c r="K243" s="127" t="s">
        <v>428</v>
      </c>
      <c r="L243" s="127" t="s">
        <v>429</v>
      </c>
    </row>
    <row r="244" spans="3:12">
      <c r="C244" s="349" t="s">
        <v>47</v>
      </c>
      <c r="D244" s="541">
        <v>72</v>
      </c>
      <c r="E244" s="350"/>
      <c r="F244" s="114">
        <v>30000</v>
      </c>
      <c r="G244" s="351">
        <f t="shared" ref="G244:G252" si="22">E244*F244</f>
        <v>0</v>
      </c>
      <c r="H244" s="352" t="s">
        <v>145</v>
      </c>
      <c r="I244" s="115" t="s">
        <v>720</v>
      </c>
      <c r="J244" s="115" t="str">
        <f>VLOOKUP(I244,Presupuesto!$B$11:$C$566,2,0)</f>
        <v>SERVICIOS DE CAPACITACION.</v>
      </c>
      <c r="K244" s="353" t="s">
        <v>1380</v>
      </c>
      <c r="L244" s="115" t="s">
        <v>412</v>
      </c>
    </row>
    <row r="245" spans="3:12">
      <c r="C245" s="98" t="s">
        <v>48</v>
      </c>
      <c r="D245" s="542"/>
      <c r="E245" s="200">
        <v>36</v>
      </c>
      <c r="F245" s="99">
        <v>77.78</v>
      </c>
      <c r="G245" s="96">
        <f t="shared" si="22"/>
        <v>2800.08</v>
      </c>
      <c r="H245" s="160" t="s">
        <v>1467</v>
      </c>
      <c r="I245" s="97" t="s">
        <v>738</v>
      </c>
      <c r="J245" s="97" t="str">
        <f>VLOOKUP(I245,Presupuesto!$B$11:$C$566,2,0)</f>
        <v>SERVICIOS DE IMPRENTA PUBLIC.Y REPRODUCCION</v>
      </c>
      <c r="K245" s="97" t="s">
        <v>1378</v>
      </c>
      <c r="L245" s="97" t="s">
        <v>420</v>
      </c>
    </row>
    <row r="246" spans="3:12">
      <c r="C246" s="98" t="s">
        <v>49</v>
      </c>
      <c r="D246" s="542"/>
      <c r="E246" s="200">
        <v>72</v>
      </c>
      <c r="F246" s="99">
        <v>100</v>
      </c>
      <c r="G246" s="96">
        <f t="shared" si="22"/>
        <v>7200</v>
      </c>
      <c r="H246" s="160" t="s">
        <v>1467</v>
      </c>
      <c r="I246" s="97" t="s">
        <v>813</v>
      </c>
      <c r="J246" s="97" t="str">
        <f>VLOOKUP(I246,Presupuesto!$B$11:$C$566,2,0)</f>
        <v>ALIMENTOS B EBIDAS PARA PERSONAS</v>
      </c>
      <c r="K246" s="97" t="s">
        <v>1378</v>
      </c>
      <c r="L246" s="97" t="s">
        <v>416</v>
      </c>
    </row>
    <row r="247" spans="3:12">
      <c r="C247" s="98" t="s">
        <v>50</v>
      </c>
      <c r="D247" s="542"/>
      <c r="E247" s="150"/>
      <c r="F247" s="117">
        <v>10000</v>
      </c>
      <c r="G247" s="96">
        <f t="shared" si="22"/>
        <v>0</v>
      </c>
      <c r="H247" s="160"/>
      <c r="I247" s="341" t="s">
        <v>317</v>
      </c>
      <c r="J247" s="97" t="str">
        <f>VLOOKUP(I247,Presupuesto!$B$11:$C$566,2,0)</f>
        <v>PASAJES (26100-00)</v>
      </c>
      <c r="K247" s="97" t="str">
        <f t="shared" ref="K247:K253" si="23">$K$17</f>
        <v>Investigación Científica</v>
      </c>
      <c r="L247" s="97" t="s">
        <v>430</v>
      </c>
    </row>
    <row r="248" spans="3:12">
      <c r="C248" s="98" t="s">
        <v>437</v>
      </c>
      <c r="D248" s="542"/>
      <c r="E248" s="150"/>
      <c r="F248" s="117">
        <v>250</v>
      </c>
      <c r="G248" s="96">
        <f t="shared" si="22"/>
        <v>0</v>
      </c>
      <c r="H248" s="160"/>
      <c r="I248" s="97" t="s">
        <v>842</v>
      </c>
      <c r="J248" s="97" t="str">
        <f>VLOOKUP(I248,Presupuesto!$B$11:$C$566,2,0)</f>
        <v>PRODUCTOS PAPEL Y CARTON</v>
      </c>
      <c r="K248" s="97" t="str">
        <f t="shared" si="23"/>
        <v>Investigación Científica</v>
      </c>
      <c r="L248" s="97" t="s">
        <v>430</v>
      </c>
    </row>
    <row r="249" spans="3:12">
      <c r="C249" s="98" t="s">
        <v>51</v>
      </c>
      <c r="D249" s="542"/>
      <c r="E249" s="200">
        <v>1</v>
      </c>
      <c r="F249" s="99"/>
      <c r="G249" s="96">
        <f t="shared" si="22"/>
        <v>0</v>
      </c>
      <c r="H249" s="160" t="s">
        <v>1467</v>
      </c>
      <c r="I249" s="97" t="s">
        <v>842</v>
      </c>
      <c r="J249" s="97" t="str">
        <f>VLOOKUP(I249,Presupuesto!$B$11:$C$566,2,0)</f>
        <v>PRODUCTOS PAPEL Y CARTON</v>
      </c>
      <c r="K249" s="97" t="str">
        <f t="shared" si="23"/>
        <v>Investigación Científica</v>
      </c>
      <c r="L249" s="97" t="s">
        <v>414</v>
      </c>
    </row>
    <row r="250" spans="3:12">
      <c r="C250" s="98" t="s">
        <v>139</v>
      </c>
      <c r="D250" s="542"/>
      <c r="E250" s="200">
        <v>2</v>
      </c>
      <c r="F250" s="99"/>
      <c r="G250" s="96">
        <f t="shared" si="22"/>
        <v>0</v>
      </c>
      <c r="H250" s="160" t="s">
        <v>1467</v>
      </c>
      <c r="I250" s="97" t="s">
        <v>963</v>
      </c>
      <c r="J250" s="97" t="str">
        <f>VLOOKUP(I250,Presupuesto!$B$11:$C$566,2,0)</f>
        <v>UTILES DE ESCRITORIO, OFICINA Y ENSE¥ANZA</v>
      </c>
      <c r="K250" s="97" t="str">
        <f t="shared" si="23"/>
        <v>Investigación Científica</v>
      </c>
      <c r="L250" s="97" t="s">
        <v>414</v>
      </c>
    </row>
    <row r="251" spans="3:12">
      <c r="C251" s="98" t="s">
        <v>34</v>
      </c>
      <c r="D251" s="542"/>
      <c r="E251" s="200"/>
      <c r="F251" s="99">
        <v>80</v>
      </c>
      <c r="G251" s="96">
        <f t="shared" si="22"/>
        <v>0</v>
      </c>
      <c r="H251" s="160"/>
      <c r="I251" s="97" t="s">
        <v>963</v>
      </c>
      <c r="J251" s="97" t="str">
        <f>VLOOKUP(I251,Presupuesto!$B$11:$C$566,2,0)</f>
        <v>UTILES DE ESCRITORIO, OFICINA Y ENSE¥ANZA</v>
      </c>
      <c r="K251" s="97" t="str">
        <f t="shared" si="23"/>
        <v>Investigación Científica</v>
      </c>
      <c r="L251" s="97" t="s">
        <v>430</v>
      </c>
    </row>
    <row r="252" spans="3:12">
      <c r="C252" s="108" t="s">
        <v>52</v>
      </c>
      <c r="D252" s="542"/>
      <c r="E252" s="218"/>
      <c r="F252" s="118">
        <v>18</v>
      </c>
      <c r="G252" s="96">
        <f t="shared" si="22"/>
        <v>0</v>
      </c>
      <c r="H252" s="160" t="s">
        <v>1467</v>
      </c>
      <c r="I252" s="97" t="s">
        <v>963</v>
      </c>
      <c r="J252" s="97" t="str">
        <f>VLOOKUP(I252,Presupuesto!$B$11:$C$566,2,0)</f>
        <v>UTILES DE ESCRITORIO, OFICINA Y ENSE¥ANZA</v>
      </c>
      <c r="K252" s="97" t="str">
        <f t="shared" si="23"/>
        <v>Investigación Científica</v>
      </c>
      <c r="L252" s="97" t="s">
        <v>414</v>
      </c>
    </row>
    <row r="253" spans="3:12" ht="15.75" thickBot="1">
      <c r="C253" s="222" t="s">
        <v>450</v>
      </c>
      <c r="D253" s="223">
        <v>0</v>
      </c>
      <c r="E253" s="354">
        <v>0</v>
      </c>
      <c r="F253" s="103">
        <f>HLOOKUP(C253,$AH$2:$BU$3,2,0)</f>
        <v>1150</v>
      </c>
      <c r="G253" s="104">
        <f>D253*E253*F253</f>
        <v>0</v>
      </c>
      <c r="H253" s="355"/>
      <c r="I253" s="356" t="s">
        <v>318</v>
      </c>
      <c r="J253" s="105" t="str">
        <f>VLOOKUP(I253,Presupuesto!$B$11:$C$566,2,0)</f>
        <v>VIATICOS (26200-00)</v>
      </c>
      <c r="K253" s="357" t="str">
        <f t="shared" si="23"/>
        <v>Investigación Científica</v>
      </c>
      <c r="L253" s="357" t="s">
        <v>430</v>
      </c>
    </row>
    <row r="256" spans="3:12" ht="15.75" thickBot="1"/>
    <row r="257" spans="3:12" s="461" customFormat="1" ht="15.75" thickBot="1">
      <c r="C257" s="513" t="s">
        <v>43</v>
      </c>
      <c r="D257" s="514">
        <f>SUM(G264:G273)</f>
        <v>15000</v>
      </c>
      <c r="E257" s="92"/>
      <c r="F257" s="92"/>
      <c r="G257" s="92"/>
      <c r="H257" s="73"/>
      <c r="I257" s="73"/>
      <c r="J257" s="73"/>
      <c r="K257" s="92"/>
    </row>
    <row r="258" spans="3:12">
      <c r="C258" s="67"/>
      <c r="D258" s="29"/>
      <c r="E258" s="92"/>
      <c r="F258" s="92"/>
      <c r="G258" s="92"/>
      <c r="H258" s="73"/>
      <c r="I258" s="73"/>
      <c r="J258" s="73"/>
      <c r="K258" s="111"/>
    </row>
    <row r="259" spans="3:12">
      <c r="C259" s="67"/>
      <c r="D259" s="29"/>
      <c r="E259" s="92"/>
      <c r="F259" s="92"/>
      <c r="G259" s="92"/>
      <c r="H259" s="73"/>
      <c r="I259" s="73"/>
      <c r="J259" s="73"/>
      <c r="K259" s="111"/>
    </row>
    <row r="260" spans="3:12" ht="15.75">
      <c r="C260" s="204" t="s">
        <v>409</v>
      </c>
      <c r="D260" s="325" t="str">
        <f>'Gestión del Conocimiento'!E13</f>
        <v>6.a.1.gc-agro</v>
      </c>
      <c r="E260" s="92"/>
      <c r="F260" s="92"/>
      <c r="G260" s="92"/>
      <c r="H260" s="73"/>
      <c r="I260" s="73"/>
      <c r="J260" s="73"/>
      <c r="K260" s="111"/>
    </row>
    <row r="261" spans="3:12" ht="18.75">
      <c r="C261" s="214" t="str">
        <f>IFERROR(VLOOKUP(D260,'Desarrollo e Innov. Curricular'!$E:$F,2,FALSE),IFERROR(VLOOKUP(D260,'Investigación Científica'!$E:$F,2,FALSE),IFERROR(VLOOKUP(D260,'Vinculación Univ. Sociedad'!$E:$F,2,FALSE),IFERROR(VLOOKUP(D260,'Docencia y Profesorado Universi'!$E:$F,2,FALSE),IFERROR(VLOOKUP(D260,'Estudiantes y Graduados'!$E:$F,2,FALSE),IFERROR(VLOOKUP(D260,'Gestion Administrativa'!$E:$F,2,FALSE),IFERROR(VLOOKUP(D260,'Gestión Académica'!$E:$F,2,FALSE),IFERROR(VLOOKUP(D260,'Aseguramiento de la Calidad'!$E:$F,2,FALSE),IFERROR(VLOOKUP(D260,'Gestión del Conocimiento'!$E:$F,2,FALSE),IFERROR(VLOOKUP(D260,'Gobernabilidad y Procesos...'!$E:$F,2,FALSE),IFERROR(VLOOKUP(D260,'Gestión del Talento Humano'!$E:$F,2,FALSE),IFERROR(VLOOKUP(D260,'Internacionalización de la E.S.'!$E:$F,2,FALSE),IFERROR(VLOOKUP(D260,Posgrado!$E:$F,2,FALSE),IFERROR(VLOOKUP(D260,'Cultura de Innovación Insti...'!$E:$F,2,FALSE),VLOOKUP(D260,'Lo Esencial de la Reforma Univ.'!$E:$F,2,0)))))))))))))))</f>
        <v>Capacitar a los profesores de la carrera de Ingeniería Agroindustrial como profesores en línea para implementar la bimodalidad en la carrera</v>
      </c>
      <c r="D261" s="29"/>
      <c r="E261" s="92"/>
      <c r="F261" s="92"/>
      <c r="G261" s="92"/>
      <c r="H261" s="73"/>
      <c r="I261" s="73"/>
      <c r="J261" s="73"/>
      <c r="K261" s="111"/>
    </row>
    <row r="262" spans="3:12" ht="15.75" thickBot="1">
      <c r="C262" s="67"/>
      <c r="D262" s="29"/>
      <c r="E262" s="92"/>
      <c r="F262" s="92"/>
      <c r="G262" s="92"/>
      <c r="H262" s="73"/>
      <c r="I262" s="73"/>
      <c r="J262" s="73"/>
      <c r="K262" s="111"/>
    </row>
    <row r="263" spans="3:12" ht="30.75" thickBot="1">
      <c r="C263" s="125" t="s">
        <v>44</v>
      </c>
      <c r="D263" s="128" t="s">
        <v>45</v>
      </c>
      <c r="E263" s="127" t="s">
        <v>55</v>
      </c>
      <c r="F263" s="127" t="s">
        <v>57</v>
      </c>
      <c r="G263" s="126" t="s">
        <v>27</v>
      </c>
      <c r="H263" s="132" t="s">
        <v>147</v>
      </c>
      <c r="I263" s="127" t="s">
        <v>46</v>
      </c>
      <c r="J263" s="127" t="s">
        <v>148</v>
      </c>
      <c r="K263" s="127" t="s">
        <v>428</v>
      </c>
      <c r="L263" s="127" t="s">
        <v>429</v>
      </c>
    </row>
    <row r="264" spans="3:12">
      <c r="C264" s="349" t="s">
        <v>47</v>
      </c>
      <c r="D264" s="541">
        <v>72</v>
      </c>
      <c r="E264" s="350">
        <v>6</v>
      </c>
      <c r="F264" s="114">
        <v>2000</v>
      </c>
      <c r="G264" s="351">
        <f t="shared" ref="G264:G272" si="24">E264*F264</f>
        <v>12000</v>
      </c>
      <c r="H264" s="352" t="s">
        <v>1467</v>
      </c>
      <c r="I264" s="115" t="s">
        <v>720</v>
      </c>
      <c r="J264" s="115" t="str">
        <f>VLOOKUP(I264,Presupuesto!$B$11:$C$566,2,0)</f>
        <v>SERVICIOS DE CAPACITACION.</v>
      </c>
      <c r="K264" s="353" t="s">
        <v>492</v>
      </c>
      <c r="L264" s="115" t="s">
        <v>412</v>
      </c>
    </row>
    <row r="265" spans="3:12">
      <c r="C265" s="98" t="s">
        <v>48</v>
      </c>
      <c r="D265" s="542"/>
      <c r="E265" s="200">
        <v>10</v>
      </c>
      <c r="F265" s="99">
        <v>180</v>
      </c>
      <c r="G265" s="96">
        <f t="shared" si="24"/>
        <v>1800</v>
      </c>
      <c r="H265" s="160" t="s">
        <v>1467</v>
      </c>
      <c r="I265" s="97" t="s">
        <v>738</v>
      </c>
      <c r="J265" s="97" t="str">
        <f>VLOOKUP(I265,Presupuesto!$B$11:$C$566,2,0)</f>
        <v>SERVICIOS DE IMPRENTA PUBLIC.Y REPRODUCCION</v>
      </c>
      <c r="K265" s="97" t="s">
        <v>492</v>
      </c>
      <c r="L265" s="97" t="s">
        <v>420</v>
      </c>
    </row>
    <row r="266" spans="3:12">
      <c r="C266" s="98" t="s">
        <v>49</v>
      </c>
      <c r="D266" s="542"/>
      <c r="E266" s="200">
        <v>10</v>
      </c>
      <c r="F266" s="99">
        <v>120</v>
      </c>
      <c r="G266" s="96">
        <f t="shared" si="24"/>
        <v>1200</v>
      </c>
      <c r="H266" s="160" t="s">
        <v>1467</v>
      </c>
      <c r="I266" s="97" t="s">
        <v>813</v>
      </c>
      <c r="J266" s="97" t="str">
        <f>VLOOKUP(I266,Presupuesto!$B$11:$C$566,2,0)</f>
        <v>ALIMENTOS B EBIDAS PARA PERSONAS</v>
      </c>
      <c r="K266" s="97" t="s">
        <v>492</v>
      </c>
      <c r="L266" s="97" t="s">
        <v>416</v>
      </c>
    </row>
    <row r="267" spans="3:12">
      <c r="C267" s="98" t="s">
        <v>50</v>
      </c>
      <c r="D267" s="542"/>
      <c r="E267" s="150"/>
      <c r="F267" s="117">
        <v>10000</v>
      </c>
      <c r="G267" s="96">
        <f t="shared" si="24"/>
        <v>0</v>
      </c>
      <c r="H267" s="160"/>
      <c r="I267" s="341" t="s">
        <v>317</v>
      </c>
      <c r="J267" s="97" t="str">
        <f>VLOOKUP(I267,Presupuesto!$B$11:$C$566,2,0)</f>
        <v>PASAJES (26100-00)</v>
      </c>
      <c r="K267" s="97" t="str">
        <f t="shared" ref="K267:K273" si="25">$K$17</f>
        <v>Investigación Científica</v>
      </c>
      <c r="L267" s="97" t="s">
        <v>430</v>
      </c>
    </row>
    <row r="268" spans="3:12">
      <c r="C268" s="98" t="s">
        <v>437</v>
      </c>
      <c r="D268" s="542"/>
      <c r="E268" s="150"/>
      <c r="F268" s="117">
        <v>250</v>
      </c>
      <c r="G268" s="96">
        <f t="shared" si="24"/>
        <v>0</v>
      </c>
      <c r="H268" s="160"/>
      <c r="I268" s="97" t="s">
        <v>842</v>
      </c>
      <c r="J268" s="97" t="str">
        <f>VLOOKUP(I268,Presupuesto!$B$11:$C$566,2,0)</f>
        <v>PRODUCTOS PAPEL Y CARTON</v>
      </c>
      <c r="K268" s="97" t="str">
        <f t="shared" si="25"/>
        <v>Investigación Científica</v>
      </c>
      <c r="L268" s="97" t="s">
        <v>430</v>
      </c>
    </row>
    <row r="269" spans="3:12">
      <c r="C269" s="98" t="s">
        <v>51</v>
      </c>
      <c r="D269" s="542"/>
      <c r="E269" s="200">
        <v>1</v>
      </c>
      <c r="F269" s="99"/>
      <c r="G269" s="96">
        <f t="shared" si="24"/>
        <v>0</v>
      </c>
      <c r="H269" s="160" t="s">
        <v>1467</v>
      </c>
      <c r="I269" s="97" t="s">
        <v>842</v>
      </c>
      <c r="J269" s="97" t="str">
        <f>VLOOKUP(I269,Presupuesto!$B$11:$C$566,2,0)</f>
        <v>PRODUCTOS PAPEL Y CARTON</v>
      </c>
      <c r="K269" s="97" t="str">
        <f t="shared" si="25"/>
        <v>Investigación Científica</v>
      </c>
      <c r="L269" s="97" t="s">
        <v>414</v>
      </c>
    </row>
    <row r="270" spans="3:12">
      <c r="C270" s="98" t="s">
        <v>139</v>
      </c>
      <c r="D270" s="542"/>
      <c r="E270" s="200">
        <v>2</v>
      </c>
      <c r="F270" s="99"/>
      <c r="G270" s="96">
        <f t="shared" si="24"/>
        <v>0</v>
      </c>
      <c r="H270" s="160" t="s">
        <v>1467</v>
      </c>
      <c r="I270" s="97" t="s">
        <v>963</v>
      </c>
      <c r="J270" s="97" t="str">
        <f>VLOOKUP(I270,Presupuesto!$B$11:$C$566,2,0)</f>
        <v>UTILES DE ESCRITORIO, OFICINA Y ENSE¥ANZA</v>
      </c>
      <c r="K270" s="97" t="str">
        <f t="shared" si="25"/>
        <v>Investigación Científica</v>
      </c>
      <c r="L270" s="97" t="s">
        <v>414</v>
      </c>
    </row>
    <row r="271" spans="3:12">
      <c r="C271" s="98" t="s">
        <v>34</v>
      </c>
      <c r="D271" s="542"/>
      <c r="E271" s="200"/>
      <c r="F271" s="99">
        <v>80</v>
      </c>
      <c r="G271" s="96">
        <f t="shared" si="24"/>
        <v>0</v>
      </c>
      <c r="H271" s="160"/>
      <c r="I271" s="97" t="s">
        <v>963</v>
      </c>
      <c r="J271" s="97" t="str">
        <f>VLOOKUP(I271,Presupuesto!$B$11:$C$566,2,0)</f>
        <v>UTILES DE ESCRITORIO, OFICINA Y ENSE¥ANZA</v>
      </c>
      <c r="K271" s="97" t="str">
        <f t="shared" si="25"/>
        <v>Investigación Científica</v>
      </c>
      <c r="L271" s="97" t="s">
        <v>430</v>
      </c>
    </row>
    <row r="272" spans="3:12">
      <c r="C272" s="108" t="s">
        <v>52</v>
      </c>
      <c r="D272" s="542"/>
      <c r="E272" s="218"/>
      <c r="F272" s="118">
        <v>18</v>
      </c>
      <c r="G272" s="96">
        <f t="shared" si="24"/>
        <v>0</v>
      </c>
      <c r="H272" s="160" t="s">
        <v>1467</v>
      </c>
      <c r="I272" s="97" t="s">
        <v>963</v>
      </c>
      <c r="J272" s="97" t="str">
        <f>VLOOKUP(I272,Presupuesto!$B$11:$C$566,2,0)</f>
        <v>UTILES DE ESCRITORIO, OFICINA Y ENSE¥ANZA</v>
      </c>
      <c r="K272" s="97" t="str">
        <f t="shared" si="25"/>
        <v>Investigación Científica</v>
      </c>
      <c r="L272" s="97" t="s">
        <v>414</v>
      </c>
    </row>
    <row r="273" spans="3:12" ht="15.75" thickBot="1">
      <c r="C273" s="222" t="s">
        <v>450</v>
      </c>
      <c r="D273" s="223">
        <v>0</v>
      </c>
      <c r="E273" s="354">
        <v>0</v>
      </c>
      <c r="F273" s="103">
        <f>HLOOKUP(C273,$AH$2:$BU$3,2,0)</f>
        <v>1150</v>
      </c>
      <c r="G273" s="104">
        <f>D273*E273*F273</f>
        <v>0</v>
      </c>
      <c r="H273" s="355"/>
      <c r="I273" s="356" t="s">
        <v>318</v>
      </c>
      <c r="J273" s="105" t="str">
        <f>VLOOKUP(I273,Presupuesto!$B$11:$C$566,2,0)</f>
        <v>VIATICOS (26200-00)</v>
      </c>
      <c r="K273" s="357" t="str">
        <f t="shared" si="25"/>
        <v>Investigación Científica</v>
      </c>
      <c r="L273" s="357" t="s">
        <v>430</v>
      </c>
    </row>
    <row r="277" spans="3:12" ht="15.75" thickBot="1"/>
    <row r="278" spans="3:12" s="461" customFormat="1" ht="15.75" thickBot="1">
      <c r="C278" s="513" t="s">
        <v>43</v>
      </c>
      <c r="D278" s="514">
        <f>SUM(G285:G294)</f>
        <v>30000</v>
      </c>
      <c r="E278" s="92"/>
      <c r="F278" s="92"/>
      <c r="G278" s="92"/>
      <c r="H278" s="73"/>
      <c r="I278" s="73"/>
      <c r="J278" s="73"/>
      <c r="K278" s="92"/>
    </row>
    <row r="279" spans="3:12">
      <c r="C279" s="67"/>
      <c r="D279" s="29"/>
      <c r="E279" s="92"/>
      <c r="F279" s="92"/>
      <c r="G279" s="92"/>
      <c r="H279" s="73"/>
      <c r="I279" s="73"/>
      <c r="J279" s="73"/>
      <c r="K279" s="111"/>
    </row>
    <row r="280" spans="3:12">
      <c r="C280" s="67"/>
      <c r="D280" s="29"/>
      <c r="E280" s="92"/>
      <c r="F280" s="92"/>
      <c r="G280" s="92"/>
      <c r="H280" s="73"/>
      <c r="I280" s="73"/>
      <c r="J280" s="73"/>
      <c r="K280" s="111"/>
    </row>
    <row r="281" spans="3:12" ht="15.75">
      <c r="C281" s="204" t="s">
        <v>409</v>
      </c>
      <c r="D281" s="325" t="str">
        <f>'Lo Esencial de la Reforma Univ.'!E26</f>
        <v>7.d.1.LER-VOAE</v>
      </c>
      <c r="E281" s="92"/>
      <c r="F281" s="92"/>
      <c r="G281" s="92"/>
      <c r="H281" s="73"/>
      <c r="I281" s="73"/>
      <c r="J281" s="73"/>
      <c r="K281" s="111"/>
    </row>
    <row r="282" spans="3:12" ht="18.75">
      <c r="C282" s="214" t="str">
        <f>IFERROR(VLOOKUP(D281,'Desarrollo e Innov. Curricular'!$E:$F,2,FALSE),IFERROR(VLOOKUP(D281,'Investigación Científica'!$E:$F,2,FALSE),IFERROR(VLOOKUP(D281,'Vinculación Univ. Sociedad'!$E:$F,2,FALSE),IFERROR(VLOOKUP(D281,'Docencia y Profesorado Universi'!$E:$F,2,FALSE),IFERROR(VLOOKUP(D281,'Estudiantes y Graduados'!$E:$F,2,FALSE),IFERROR(VLOOKUP(D281,'Gestion Administrativa'!$E:$F,2,FALSE),IFERROR(VLOOKUP(D281,'Gestión Académica'!$E:$F,2,FALSE),IFERROR(VLOOKUP(D281,'Aseguramiento de la Calidad'!$E:$F,2,FALSE),IFERROR(VLOOKUP(D281,'Gestión del Conocimiento'!$E:$F,2,FALSE),IFERROR(VLOOKUP(D281,'Gobernabilidad y Procesos...'!$E:$F,2,FALSE),IFERROR(VLOOKUP(D281,'Gestión del Talento Humano'!$E:$F,2,FALSE),IFERROR(VLOOKUP(D281,'Internacionalización de la E.S.'!$E:$F,2,FALSE),IFERROR(VLOOKUP(D281,Posgrado!$E:$F,2,FALSE),IFERROR(VLOOKUP(D281,'Cultura de Innovación Insti...'!$E:$F,2,FALSE),VLOOKUP(D281,'Lo Esencial de la Reforma Univ.'!$E:$F,2,0)))))))))))))))</f>
        <v>Realización de dos talleres de fotografía y dibujo</v>
      </c>
      <c r="D282" s="29"/>
      <c r="E282" s="92"/>
      <c r="F282" s="92"/>
      <c r="G282" s="92"/>
      <c r="H282" s="73"/>
      <c r="I282" s="73"/>
      <c r="J282" s="73"/>
      <c r="K282" s="111"/>
    </row>
    <row r="283" spans="3:12" ht="15.75" thickBot="1">
      <c r="C283" s="67"/>
      <c r="D283" s="29"/>
      <c r="E283" s="92"/>
      <c r="F283" s="92"/>
      <c r="G283" s="92"/>
      <c r="H283" s="73"/>
      <c r="I283" s="73"/>
      <c r="J283" s="73"/>
      <c r="K283" s="111"/>
    </row>
    <row r="284" spans="3:12" ht="30.75" thickBot="1">
      <c r="C284" s="125" t="s">
        <v>44</v>
      </c>
      <c r="D284" s="128" t="s">
        <v>45</v>
      </c>
      <c r="E284" s="127" t="s">
        <v>55</v>
      </c>
      <c r="F284" s="127" t="s">
        <v>57</v>
      </c>
      <c r="G284" s="126" t="s">
        <v>27</v>
      </c>
      <c r="H284" s="132" t="s">
        <v>147</v>
      </c>
      <c r="I284" s="127" t="s">
        <v>46</v>
      </c>
      <c r="J284" s="127" t="s">
        <v>148</v>
      </c>
      <c r="K284" s="127" t="s">
        <v>428</v>
      </c>
      <c r="L284" s="127" t="s">
        <v>429</v>
      </c>
    </row>
    <row r="285" spans="3:12">
      <c r="C285" s="349" t="s">
        <v>47</v>
      </c>
      <c r="D285" s="541"/>
      <c r="E285" s="350">
        <v>6</v>
      </c>
      <c r="F285" s="114">
        <v>5000</v>
      </c>
      <c r="G285" s="351">
        <f t="shared" ref="G285:G293" si="26">E285*F285</f>
        <v>30000</v>
      </c>
      <c r="H285" s="352" t="s">
        <v>1467</v>
      </c>
      <c r="I285" s="115" t="s">
        <v>720</v>
      </c>
      <c r="J285" s="115" t="str">
        <f>VLOOKUP(I285,Presupuesto!$B$11:$C$566,2,0)</f>
        <v>SERVICIOS DE CAPACITACION.</v>
      </c>
      <c r="K285" s="353" t="s">
        <v>1382</v>
      </c>
      <c r="L285" s="115" t="s">
        <v>412</v>
      </c>
    </row>
    <row r="286" spans="3:12">
      <c r="C286" s="98" t="s">
        <v>48</v>
      </c>
      <c r="D286" s="542"/>
      <c r="E286" s="200"/>
      <c r="F286" s="99">
        <v>77.78</v>
      </c>
      <c r="G286" s="96">
        <f t="shared" si="26"/>
        <v>0</v>
      </c>
      <c r="H286" s="160" t="s">
        <v>1467</v>
      </c>
      <c r="I286" s="97" t="s">
        <v>738</v>
      </c>
      <c r="J286" s="97" t="str">
        <f>VLOOKUP(I286,Presupuesto!$B$11:$C$566,2,0)</f>
        <v>SERVICIOS DE IMPRENTA PUBLIC.Y REPRODUCCION</v>
      </c>
      <c r="K286" s="97" t="str">
        <f t="shared" ref="K286:K293" si="27">$K$17</f>
        <v>Investigación Científica</v>
      </c>
      <c r="L286" s="97" t="s">
        <v>420</v>
      </c>
    </row>
    <row r="287" spans="3:12">
      <c r="C287" s="98" t="s">
        <v>49</v>
      </c>
      <c r="D287" s="542"/>
      <c r="E287" s="200"/>
      <c r="F287" s="99">
        <v>100</v>
      </c>
      <c r="G287" s="96">
        <f t="shared" si="26"/>
        <v>0</v>
      </c>
      <c r="H287" s="160" t="s">
        <v>1467</v>
      </c>
      <c r="I287" s="97" t="s">
        <v>813</v>
      </c>
      <c r="J287" s="97" t="str">
        <f>VLOOKUP(I287,Presupuesto!$B$11:$C$566,2,0)</f>
        <v>ALIMENTOS B EBIDAS PARA PERSONAS</v>
      </c>
      <c r="K287" s="97" t="s">
        <v>1378</v>
      </c>
      <c r="L287" s="97" t="s">
        <v>416</v>
      </c>
    </row>
    <row r="288" spans="3:12">
      <c r="C288" s="98" t="s">
        <v>50</v>
      </c>
      <c r="D288" s="542"/>
      <c r="E288" s="150"/>
      <c r="F288" s="117">
        <v>10000</v>
      </c>
      <c r="G288" s="96">
        <f t="shared" si="26"/>
        <v>0</v>
      </c>
      <c r="H288" s="160"/>
      <c r="I288" s="341" t="s">
        <v>317</v>
      </c>
      <c r="J288" s="97" t="str">
        <f>VLOOKUP(I288,Presupuesto!$B$11:$C$566,2,0)</f>
        <v>PASAJES (26100-00)</v>
      </c>
      <c r="K288" s="97" t="str">
        <f t="shared" si="27"/>
        <v>Investigación Científica</v>
      </c>
      <c r="L288" s="97" t="s">
        <v>430</v>
      </c>
    </row>
    <row r="289" spans="3:12">
      <c r="C289" s="98" t="s">
        <v>437</v>
      </c>
      <c r="D289" s="542"/>
      <c r="E289" s="150"/>
      <c r="F289" s="117">
        <v>250</v>
      </c>
      <c r="G289" s="96">
        <f t="shared" si="26"/>
        <v>0</v>
      </c>
      <c r="H289" s="160"/>
      <c r="I289" s="97" t="s">
        <v>842</v>
      </c>
      <c r="J289" s="97" t="str">
        <f>VLOOKUP(I289,Presupuesto!$B$11:$C$566,2,0)</f>
        <v>PRODUCTOS PAPEL Y CARTON</v>
      </c>
      <c r="K289" s="97" t="str">
        <f t="shared" si="27"/>
        <v>Investigación Científica</v>
      </c>
      <c r="L289" s="97" t="s">
        <v>430</v>
      </c>
    </row>
    <row r="290" spans="3:12">
      <c r="C290" s="98" t="s">
        <v>51</v>
      </c>
      <c r="D290" s="542"/>
      <c r="E290" s="200"/>
      <c r="F290" s="99"/>
      <c r="G290" s="96">
        <f t="shared" si="26"/>
        <v>0</v>
      </c>
      <c r="H290" s="160" t="s">
        <v>1467</v>
      </c>
      <c r="I290" s="97" t="s">
        <v>842</v>
      </c>
      <c r="J290" s="97" t="str">
        <f>VLOOKUP(I290,Presupuesto!$B$11:$C$566,2,0)</f>
        <v>PRODUCTOS PAPEL Y CARTON</v>
      </c>
      <c r="K290" s="97" t="str">
        <f t="shared" si="27"/>
        <v>Investigación Científica</v>
      </c>
      <c r="L290" s="97" t="s">
        <v>414</v>
      </c>
    </row>
    <row r="291" spans="3:12">
      <c r="C291" s="98" t="s">
        <v>139</v>
      </c>
      <c r="D291" s="542"/>
      <c r="E291" s="200"/>
      <c r="F291" s="99"/>
      <c r="G291" s="96">
        <f t="shared" si="26"/>
        <v>0</v>
      </c>
      <c r="H291" s="160" t="s">
        <v>1467</v>
      </c>
      <c r="I291" s="97" t="s">
        <v>963</v>
      </c>
      <c r="J291" s="97" t="str">
        <f>VLOOKUP(I291,Presupuesto!$B$11:$C$566,2,0)</f>
        <v>UTILES DE ESCRITORIO, OFICINA Y ENSE¥ANZA</v>
      </c>
      <c r="K291" s="97" t="str">
        <f t="shared" si="27"/>
        <v>Investigación Científica</v>
      </c>
      <c r="L291" s="97" t="s">
        <v>414</v>
      </c>
    </row>
    <row r="292" spans="3:12">
      <c r="C292" s="98" t="s">
        <v>34</v>
      </c>
      <c r="D292" s="542"/>
      <c r="E292" s="200"/>
      <c r="F292" s="99">
        <v>80</v>
      </c>
      <c r="G292" s="96">
        <f t="shared" si="26"/>
        <v>0</v>
      </c>
      <c r="H292" s="160"/>
      <c r="I292" s="97" t="s">
        <v>963</v>
      </c>
      <c r="J292" s="97" t="str">
        <f>VLOOKUP(I292,Presupuesto!$B$11:$C$566,2,0)</f>
        <v>UTILES DE ESCRITORIO, OFICINA Y ENSE¥ANZA</v>
      </c>
      <c r="K292" s="97" t="str">
        <f t="shared" si="27"/>
        <v>Investigación Científica</v>
      </c>
      <c r="L292" s="97" t="s">
        <v>430</v>
      </c>
    </row>
    <row r="293" spans="3:12">
      <c r="C293" s="108" t="s">
        <v>52</v>
      </c>
      <c r="D293" s="542"/>
      <c r="E293" s="218"/>
      <c r="F293" s="118">
        <v>18</v>
      </c>
      <c r="G293" s="96">
        <f t="shared" si="26"/>
        <v>0</v>
      </c>
      <c r="H293" s="160" t="s">
        <v>1467</v>
      </c>
      <c r="I293" s="97" t="s">
        <v>963</v>
      </c>
      <c r="J293" s="97" t="str">
        <f>VLOOKUP(I293,Presupuesto!$B$11:$C$566,2,0)</f>
        <v>UTILES DE ESCRITORIO, OFICINA Y ENSE¥ANZA</v>
      </c>
      <c r="K293" s="97" t="str">
        <f t="shared" si="27"/>
        <v>Investigación Científica</v>
      </c>
      <c r="L293" s="97" t="s">
        <v>414</v>
      </c>
    </row>
    <row r="296" spans="3:12" ht="15.75" thickBot="1"/>
    <row r="297" spans="3:12" s="461" customFormat="1" ht="15.75" thickBot="1">
      <c r="C297" s="513" t="s">
        <v>43</v>
      </c>
      <c r="D297" s="514">
        <f>SUM(G304:G313)</f>
        <v>2700</v>
      </c>
      <c r="E297" s="92"/>
      <c r="F297" s="92"/>
      <c r="G297" s="92"/>
      <c r="H297" s="73"/>
      <c r="I297" s="73"/>
      <c r="J297" s="73"/>
      <c r="K297" s="92"/>
    </row>
    <row r="298" spans="3:12">
      <c r="C298" s="67"/>
      <c r="D298" s="29"/>
      <c r="E298" s="92"/>
      <c r="F298" s="92"/>
      <c r="G298" s="92"/>
      <c r="H298" s="73"/>
      <c r="I298" s="73"/>
      <c r="J298" s="73"/>
      <c r="K298" s="111"/>
    </row>
    <row r="299" spans="3:12">
      <c r="C299" s="67"/>
      <c r="D299" s="29"/>
      <c r="E299" s="92"/>
      <c r="F299" s="92"/>
      <c r="G299" s="92"/>
      <c r="H299" s="73"/>
      <c r="I299" s="73"/>
      <c r="J299" s="73"/>
      <c r="K299" s="111"/>
    </row>
    <row r="300" spans="3:12" ht="15.75">
      <c r="C300" s="204" t="s">
        <v>409</v>
      </c>
      <c r="D300" s="325" t="str">
        <f>'Investigación Científica'!E12</f>
        <v>2.a.6.invest</v>
      </c>
      <c r="E300" s="92"/>
      <c r="F300" s="92"/>
      <c r="G300" s="92"/>
      <c r="H300" s="73"/>
      <c r="I300" s="73"/>
      <c r="J300" s="73"/>
      <c r="K300" s="111"/>
    </row>
    <row r="301" spans="3:12" s="461" customFormat="1" ht="18.75">
      <c r="C301" s="464" t="str">
        <f>IFERROR(VLOOKUP(D300,'Desarrollo e Innov. Curricular'!$E:$F,2,FALSE),IFERROR(VLOOKUP(D300,'Investigación Científica'!$E:$F,2,FALSE),IFERROR(VLOOKUP(D300,'Vinculación Univ. Sociedad'!$E:$F,2,FALSE),IFERROR(VLOOKUP(D300,'Docencia y Profesorado Universi'!$E:$F,2,FALSE),IFERROR(VLOOKUP(D300,'Estudiantes y Graduados'!$E:$F,2,FALSE),IFERROR(VLOOKUP(D300,'Gestion Administrativa'!$E:$F,2,FALSE),IFERROR(VLOOKUP(D300,'Gestión Académica'!$E:$F,2,FALSE),IFERROR(VLOOKUP(D300,'Aseguramiento de la Calidad'!$E:$F,2,FALSE),IFERROR(VLOOKUP(D300,'Gestión del Conocimiento'!$E:$F,2,FALSE),IFERROR(VLOOKUP(D300,'Gobernabilidad y Procesos...'!$E:$F,2,FALSE),IFERROR(VLOOKUP(D300,'Gestión del Talento Humano'!$E:$F,2,FALSE),IFERROR(VLOOKUP(D300,'Internacionalización de la E.S.'!$E:$F,2,FALSE),IFERROR(VLOOKUP(D300,Posgrado!$E:$F,2,FALSE),IFERROR(VLOOKUP(D300,'Cultura de Innovación Insti...'!$E:$F,2,FALSE),VLOOKUP(D300,'Lo Esencial de la Reforma Univ.'!$E:$F,2,0)))))))))))))))</f>
        <v>Desarrollar talleres de fortalecimiento de capacidades para los investigadores del Centro</v>
      </c>
      <c r="D301" s="29"/>
      <c r="E301" s="92"/>
      <c r="F301" s="92"/>
      <c r="G301" s="92"/>
      <c r="H301" s="73"/>
      <c r="I301" s="73"/>
      <c r="J301" s="73"/>
      <c r="K301" s="92"/>
    </row>
    <row r="302" spans="3:12" ht="15.75" thickBot="1">
      <c r="C302" s="67"/>
      <c r="D302" s="29"/>
      <c r="E302" s="92"/>
      <c r="F302" s="92"/>
      <c r="G302" s="92"/>
      <c r="H302" s="73"/>
      <c r="I302" s="73"/>
      <c r="J302" s="73"/>
      <c r="K302" s="111"/>
    </row>
    <row r="303" spans="3:12" ht="30.75" thickBot="1">
      <c r="C303" s="125" t="s">
        <v>44</v>
      </c>
      <c r="D303" s="128" t="s">
        <v>45</v>
      </c>
      <c r="E303" s="127" t="s">
        <v>55</v>
      </c>
      <c r="F303" s="127" t="s">
        <v>57</v>
      </c>
      <c r="G303" s="126" t="s">
        <v>27</v>
      </c>
      <c r="H303" s="132" t="s">
        <v>147</v>
      </c>
      <c r="I303" s="127" t="s">
        <v>46</v>
      </c>
      <c r="J303" s="127" t="s">
        <v>148</v>
      </c>
      <c r="K303" s="127" t="s">
        <v>428</v>
      </c>
      <c r="L303" s="127" t="s">
        <v>429</v>
      </c>
    </row>
    <row r="304" spans="3:12">
      <c r="C304" s="349" t="s">
        <v>47</v>
      </c>
      <c r="D304" s="541"/>
      <c r="E304" s="350"/>
      <c r="F304" s="114">
        <v>5000</v>
      </c>
      <c r="G304" s="351">
        <f t="shared" ref="G304:G312" si="28">E304*F304</f>
        <v>0</v>
      </c>
      <c r="H304" s="352" t="s">
        <v>145</v>
      </c>
      <c r="I304" s="115" t="s">
        <v>720</v>
      </c>
      <c r="J304" s="115" t="str">
        <f>VLOOKUP(I304,Presupuesto!$B$11:$C$566,2,0)</f>
        <v>SERVICIOS DE CAPACITACION.</v>
      </c>
      <c r="K304" s="353" t="s">
        <v>1380</v>
      </c>
      <c r="L304" s="115" t="s">
        <v>412</v>
      </c>
    </row>
    <row r="305" spans="3:12">
      <c r="C305" s="98" t="s">
        <v>48</v>
      </c>
      <c r="D305" s="542"/>
      <c r="E305" s="200">
        <v>142</v>
      </c>
      <c r="F305" s="99">
        <v>5</v>
      </c>
      <c r="G305" s="96">
        <f t="shared" si="28"/>
        <v>710</v>
      </c>
      <c r="H305" s="160" t="s">
        <v>1467</v>
      </c>
      <c r="I305" s="97" t="s">
        <v>738</v>
      </c>
      <c r="J305" s="97" t="str">
        <f>VLOOKUP(I305,Presupuesto!$B$11:$C$566,2,0)</f>
        <v>SERVICIOS DE IMPRENTA PUBLIC.Y REPRODUCCION</v>
      </c>
      <c r="K305" s="97" t="str">
        <f t="shared" ref="K305:K312" si="29">$K$17</f>
        <v>Investigación Científica</v>
      </c>
      <c r="L305" s="97" t="s">
        <v>420</v>
      </c>
    </row>
    <row r="306" spans="3:12">
      <c r="C306" s="98" t="s">
        <v>49</v>
      </c>
      <c r="D306" s="542"/>
      <c r="E306" s="200">
        <v>21</v>
      </c>
      <c r="F306" s="99">
        <v>50</v>
      </c>
      <c r="G306" s="96">
        <f t="shared" si="28"/>
        <v>1050</v>
      </c>
      <c r="H306" s="160" t="s">
        <v>1467</v>
      </c>
      <c r="I306" s="97" t="s">
        <v>813</v>
      </c>
      <c r="J306" s="97" t="str">
        <f>VLOOKUP(I306,Presupuesto!$B$11:$C$566,2,0)</f>
        <v>ALIMENTOS B EBIDAS PARA PERSONAS</v>
      </c>
      <c r="K306" s="97" t="s">
        <v>1380</v>
      </c>
      <c r="L306" s="97" t="s">
        <v>416</v>
      </c>
    </row>
    <row r="307" spans="3:12">
      <c r="C307" s="98" t="s">
        <v>50</v>
      </c>
      <c r="D307" s="542"/>
      <c r="E307" s="150"/>
      <c r="F307" s="117">
        <v>10000</v>
      </c>
      <c r="G307" s="96">
        <f t="shared" si="28"/>
        <v>0</v>
      </c>
      <c r="H307" s="160"/>
      <c r="I307" s="341" t="s">
        <v>317</v>
      </c>
      <c r="J307" s="97" t="str">
        <f>VLOOKUP(I307,Presupuesto!$B$11:$C$566,2,0)</f>
        <v>PASAJES (26100-00)</v>
      </c>
      <c r="K307" s="97" t="str">
        <f t="shared" si="29"/>
        <v>Investigación Científica</v>
      </c>
      <c r="L307" s="97" t="s">
        <v>430</v>
      </c>
    </row>
    <row r="308" spans="3:12">
      <c r="C308" s="98" t="s">
        <v>437</v>
      </c>
      <c r="D308" s="542"/>
      <c r="E308" s="150">
        <v>1</v>
      </c>
      <c r="F308" s="117">
        <v>700</v>
      </c>
      <c r="G308" s="96">
        <f t="shared" si="28"/>
        <v>700</v>
      </c>
      <c r="H308" s="160" t="s">
        <v>1467</v>
      </c>
      <c r="I308" s="97" t="s">
        <v>842</v>
      </c>
      <c r="J308" s="97" t="str">
        <f>VLOOKUP(I308,Presupuesto!$B$11:$C$566,2,0)</f>
        <v>PRODUCTOS PAPEL Y CARTON</v>
      </c>
      <c r="K308" s="97" t="str">
        <f t="shared" si="29"/>
        <v>Investigación Científica</v>
      </c>
      <c r="L308" s="97" t="s">
        <v>430</v>
      </c>
    </row>
    <row r="309" spans="3:12">
      <c r="C309" s="98" t="s">
        <v>51</v>
      </c>
      <c r="D309" s="542"/>
      <c r="E309" s="200">
        <v>3</v>
      </c>
      <c r="F309" s="99">
        <v>80</v>
      </c>
      <c r="G309" s="96">
        <f t="shared" si="28"/>
        <v>240</v>
      </c>
      <c r="H309" s="160" t="s">
        <v>1467</v>
      </c>
      <c r="I309" s="97" t="s">
        <v>842</v>
      </c>
      <c r="J309" s="97" t="str">
        <f>VLOOKUP(I309,Presupuesto!$B$11:$C$566,2,0)</f>
        <v>PRODUCTOS PAPEL Y CARTON</v>
      </c>
      <c r="K309" s="97" t="str">
        <f t="shared" si="29"/>
        <v>Investigación Científica</v>
      </c>
      <c r="L309" s="97" t="s">
        <v>414</v>
      </c>
    </row>
    <row r="310" spans="3:12">
      <c r="C310" s="98" t="s">
        <v>139</v>
      </c>
      <c r="D310" s="542"/>
      <c r="E310" s="200"/>
      <c r="F310" s="99"/>
      <c r="G310" s="96">
        <f t="shared" si="28"/>
        <v>0</v>
      </c>
      <c r="H310" s="160" t="s">
        <v>1467</v>
      </c>
      <c r="I310" s="97" t="s">
        <v>963</v>
      </c>
      <c r="J310" s="97" t="str">
        <f>VLOOKUP(I310,Presupuesto!$B$11:$C$566,2,0)</f>
        <v>UTILES DE ESCRITORIO, OFICINA Y ENSE¥ANZA</v>
      </c>
      <c r="K310" s="97" t="str">
        <f t="shared" si="29"/>
        <v>Investigación Científica</v>
      </c>
      <c r="L310" s="97" t="s">
        <v>414</v>
      </c>
    </row>
    <row r="311" spans="3:12">
      <c r="C311" s="98" t="s">
        <v>34</v>
      </c>
      <c r="D311" s="542"/>
      <c r="E311" s="200"/>
      <c r="F311" s="99">
        <v>80</v>
      </c>
      <c r="G311" s="96">
        <f t="shared" si="28"/>
        <v>0</v>
      </c>
      <c r="H311" s="160"/>
      <c r="I311" s="97" t="s">
        <v>963</v>
      </c>
      <c r="J311" s="97" t="str">
        <f>VLOOKUP(I311,Presupuesto!$B$11:$C$566,2,0)</f>
        <v>UTILES DE ESCRITORIO, OFICINA Y ENSE¥ANZA</v>
      </c>
      <c r="K311" s="97" t="str">
        <f t="shared" si="29"/>
        <v>Investigación Científica</v>
      </c>
      <c r="L311" s="97" t="s">
        <v>430</v>
      </c>
    </row>
    <row r="312" spans="3:12">
      <c r="C312" s="108" t="s">
        <v>52</v>
      </c>
      <c r="D312" s="542"/>
      <c r="E312" s="218"/>
      <c r="F312" s="118">
        <v>18</v>
      </c>
      <c r="G312" s="96">
        <f t="shared" si="28"/>
        <v>0</v>
      </c>
      <c r="H312" s="160" t="s">
        <v>1467</v>
      </c>
      <c r="I312" s="97" t="s">
        <v>963</v>
      </c>
      <c r="J312" s="97" t="str">
        <f>VLOOKUP(I312,Presupuesto!$B$11:$C$566,2,0)</f>
        <v>UTILES DE ESCRITORIO, OFICINA Y ENSE¥ANZA</v>
      </c>
      <c r="K312" s="97" t="str">
        <f t="shared" si="29"/>
        <v>Investigación Científica</v>
      </c>
      <c r="L312" s="97" t="s">
        <v>414</v>
      </c>
    </row>
    <row r="317" spans="3:12" ht="15.75" thickBot="1"/>
    <row r="318" spans="3:12" s="461" customFormat="1" ht="15.75" thickBot="1">
      <c r="C318" s="513" t="s">
        <v>43</v>
      </c>
      <c r="D318" s="514">
        <f>SUM(G325:G334)</f>
        <v>31750</v>
      </c>
      <c r="E318" s="92"/>
      <c r="F318" s="92"/>
      <c r="G318" s="92"/>
      <c r="H318" s="73"/>
      <c r="I318" s="73"/>
      <c r="J318" s="73"/>
      <c r="K318" s="92"/>
    </row>
    <row r="319" spans="3:12">
      <c r="C319" s="67"/>
      <c r="D319" s="29"/>
      <c r="E319" s="92"/>
      <c r="F319" s="92"/>
      <c r="G319" s="92"/>
      <c r="H319" s="73"/>
      <c r="I319" s="73"/>
      <c r="J319" s="73"/>
      <c r="K319" s="111"/>
    </row>
    <row r="320" spans="3:12">
      <c r="C320" s="67"/>
      <c r="D320" s="29"/>
      <c r="E320" s="92"/>
      <c r="F320" s="92"/>
      <c r="G320" s="92"/>
      <c r="H320" s="73"/>
      <c r="I320" s="73"/>
      <c r="J320" s="73"/>
      <c r="K320" s="111"/>
    </row>
    <row r="321" spans="3:12" ht="15.75">
      <c r="C321" s="204" t="s">
        <v>409</v>
      </c>
      <c r="D321" s="325" t="str">
        <f>'Estudiantes y Graduados'!E22</f>
        <v>5.c.3.voae</v>
      </c>
      <c r="E321" s="92"/>
      <c r="F321" s="92"/>
      <c r="G321" s="92"/>
      <c r="H321" s="73"/>
      <c r="I321" s="73"/>
      <c r="J321" s="73"/>
      <c r="K321" s="111"/>
    </row>
    <row r="322" spans="3:12" ht="18.75">
      <c r="C322" s="214" t="str">
        <f>IFERROR(VLOOKUP(D321,'Desarrollo e Innov. Curricular'!$E:$F,2,FALSE),IFERROR(VLOOKUP(D321,'Investigación Científica'!$E:$F,2,FALSE),IFERROR(VLOOKUP(D321,'Vinculación Univ. Sociedad'!$E:$F,2,FALSE),IFERROR(VLOOKUP(D321,'Docencia y Profesorado Universi'!$E:$F,2,FALSE),IFERROR(VLOOKUP(D321,'Estudiantes y Graduados'!$E:$F,2,FALSE),IFERROR(VLOOKUP(D321,'Gestion Administrativa'!$E:$F,2,FALSE),IFERROR(VLOOKUP(D321,'Gestión Académica'!$E:$F,2,FALSE),IFERROR(VLOOKUP(D321,'Aseguramiento de la Calidad'!$E:$F,2,FALSE),IFERROR(VLOOKUP(D321,'Gestión del Conocimiento'!$E:$F,2,FALSE),IFERROR(VLOOKUP(D321,'Gobernabilidad y Procesos...'!$E:$F,2,FALSE),IFERROR(VLOOKUP(D321,'Gestión del Talento Humano'!$E:$F,2,FALSE),IFERROR(VLOOKUP(D321,'Internacionalización de la E.S.'!$E:$F,2,FALSE),IFERROR(VLOOKUP(D321,Posgrado!$E:$F,2,FALSE),IFERROR(VLOOKUP(D321,'Cultura de Innovación Insti...'!$E:$F,2,FALSE),VLOOKUP(D321,'Lo Esencial de la Reforma Univ.'!$E:$F,2,0)))))))))))))))</f>
        <v xml:space="preserve">Encuentros deportivos regionales </v>
      </c>
      <c r="D322" s="29"/>
      <c r="E322" s="92"/>
      <c r="F322" s="92"/>
      <c r="G322" s="92"/>
      <c r="H322" s="73"/>
      <c r="I322" s="73"/>
      <c r="J322" s="73"/>
      <c r="K322" s="111"/>
    </row>
    <row r="323" spans="3:12" ht="15.75" thickBot="1">
      <c r="C323" s="67"/>
      <c r="D323" s="29"/>
      <c r="E323" s="92"/>
      <c r="F323" s="92"/>
      <c r="G323" s="92"/>
      <c r="H323" s="73"/>
      <c r="I323" s="73"/>
      <c r="J323" s="73"/>
      <c r="K323" s="111"/>
    </row>
    <row r="324" spans="3:12" ht="30.75" thickBot="1">
      <c r="C324" s="125" t="s">
        <v>44</v>
      </c>
      <c r="D324" s="128" t="s">
        <v>45</v>
      </c>
      <c r="E324" s="127" t="s">
        <v>55</v>
      </c>
      <c r="F324" s="127" t="s">
        <v>57</v>
      </c>
      <c r="G324" s="126" t="s">
        <v>27</v>
      </c>
      <c r="H324" s="132" t="s">
        <v>147</v>
      </c>
      <c r="I324" s="127" t="s">
        <v>46</v>
      </c>
      <c r="J324" s="127" t="s">
        <v>148</v>
      </c>
      <c r="K324" s="127" t="s">
        <v>428</v>
      </c>
      <c r="L324" s="127" t="s">
        <v>429</v>
      </c>
    </row>
    <row r="325" spans="3:12">
      <c r="C325" s="349" t="s">
        <v>47</v>
      </c>
      <c r="D325" s="541">
        <v>640</v>
      </c>
      <c r="E325" s="350">
        <v>12</v>
      </c>
      <c r="F325" s="114">
        <v>500</v>
      </c>
      <c r="G325" s="351">
        <f t="shared" ref="G325:G333" si="30">E325*F325</f>
        <v>6000</v>
      </c>
      <c r="H325" s="352" t="s">
        <v>1467</v>
      </c>
      <c r="I325" s="115" t="s">
        <v>720</v>
      </c>
      <c r="J325" s="115" t="str">
        <f>VLOOKUP(I325,Presupuesto!$B$11:$C$566,2,0)</f>
        <v>SERVICIOS DE CAPACITACION.</v>
      </c>
      <c r="K325" s="353" t="s">
        <v>1381</v>
      </c>
      <c r="L325" s="115" t="s">
        <v>413</v>
      </c>
    </row>
    <row r="326" spans="3:12">
      <c r="C326" s="98" t="s">
        <v>48</v>
      </c>
      <c r="D326" s="542"/>
      <c r="E326" s="200">
        <v>30</v>
      </c>
      <c r="F326" s="99">
        <v>15</v>
      </c>
      <c r="G326" s="96">
        <f t="shared" si="30"/>
        <v>450</v>
      </c>
      <c r="H326" s="160" t="s">
        <v>1467</v>
      </c>
      <c r="I326" s="97" t="s">
        <v>738</v>
      </c>
      <c r="J326" s="97" t="str">
        <f>VLOOKUP(I326,Presupuesto!$B$11:$C$566,2,0)</f>
        <v>SERVICIOS DE IMPRENTA PUBLIC.Y REPRODUCCION</v>
      </c>
      <c r="K326" s="97" t="s">
        <v>1381</v>
      </c>
      <c r="L326" s="97" t="s">
        <v>413</v>
      </c>
    </row>
    <row r="327" spans="3:12">
      <c r="C327" s="98" t="s">
        <v>49</v>
      </c>
      <c r="D327" s="542"/>
      <c r="E327" s="200">
        <v>692</v>
      </c>
      <c r="F327" s="99">
        <v>25</v>
      </c>
      <c r="G327" s="96">
        <f t="shared" si="30"/>
        <v>17300</v>
      </c>
      <c r="H327" s="160" t="s">
        <v>1467</v>
      </c>
      <c r="I327" s="97" t="s">
        <v>813</v>
      </c>
      <c r="J327" s="97" t="str">
        <f>VLOOKUP(I327,Presupuesto!$B$11:$C$566,2,0)</f>
        <v>ALIMENTOS B EBIDAS PARA PERSONAS</v>
      </c>
      <c r="K327" s="97" t="s">
        <v>1381</v>
      </c>
      <c r="L327" s="97" t="s">
        <v>416</v>
      </c>
    </row>
    <row r="328" spans="3:12">
      <c r="C328" s="98" t="s">
        <v>50</v>
      </c>
      <c r="D328" s="542"/>
      <c r="E328" s="150"/>
      <c r="F328" s="117">
        <v>10000</v>
      </c>
      <c r="G328" s="96">
        <f t="shared" si="30"/>
        <v>0</v>
      </c>
      <c r="H328" s="160"/>
      <c r="I328" s="341" t="s">
        <v>317</v>
      </c>
      <c r="J328" s="97" t="str">
        <f>VLOOKUP(I328,Presupuesto!$B$11:$C$566,2,0)</f>
        <v>PASAJES (26100-00)</v>
      </c>
      <c r="K328" s="97" t="str">
        <f t="shared" ref="K328:K333" si="31">$K$17</f>
        <v>Investigación Científica</v>
      </c>
      <c r="L328" s="97" t="s">
        <v>430</v>
      </c>
    </row>
    <row r="329" spans="3:12">
      <c r="C329" s="98" t="s">
        <v>437</v>
      </c>
      <c r="D329" s="542"/>
      <c r="E329" s="150">
        <v>1</v>
      </c>
      <c r="F329" s="117"/>
      <c r="G329" s="96">
        <f t="shared" si="30"/>
        <v>0</v>
      </c>
      <c r="H329" s="160"/>
      <c r="I329" s="97" t="s">
        <v>842</v>
      </c>
      <c r="J329" s="97" t="str">
        <f>VLOOKUP(I329,Presupuesto!$B$11:$C$566,2,0)</f>
        <v>PRODUCTOS PAPEL Y CARTON</v>
      </c>
      <c r="K329" s="97" t="str">
        <f t="shared" si="31"/>
        <v>Investigación Científica</v>
      </c>
      <c r="L329" s="97" t="s">
        <v>430</v>
      </c>
    </row>
    <row r="330" spans="3:12">
      <c r="C330" s="98" t="s">
        <v>51</v>
      </c>
      <c r="D330" s="542"/>
      <c r="E330" s="200">
        <v>3</v>
      </c>
      <c r="F330" s="99"/>
      <c r="G330" s="96">
        <f t="shared" si="30"/>
        <v>0</v>
      </c>
      <c r="H330" s="160" t="s">
        <v>1467</v>
      </c>
      <c r="I330" s="97" t="s">
        <v>842</v>
      </c>
      <c r="J330" s="97" t="str">
        <f>VLOOKUP(I330,Presupuesto!$B$11:$C$566,2,0)</f>
        <v>PRODUCTOS PAPEL Y CARTON</v>
      </c>
      <c r="K330" s="97" t="str">
        <f t="shared" si="31"/>
        <v>Investigación Científica</v>
      </c>
      <c r="L330" s="97" t="s">
        <v>414</v>
      </c>
    </row>
    <row r="331" spans="3:12">
      <c r="C331" s="98" t="s">
        <v>1646</v>
      </c>
      <c r="D331" s="542"/>
      <c r="E331" s="200">
        <v>16</v>
      </c>
      <c r="F331" s="99">
        <v>500</v>
      </c>
      <c r="G331" s="96">
        <f t="shared" si="30"/>
        <v>8000</v>
      </c>
      <c r="H331" s="160" t="s">
        <v>1467</v>
      </c>
      <c r="I331" s="97" t="s">
        <v>764</v>
      </c>
      <c r="J331" s="97" t="str">
        <f>VLOOKUP(I331,Presupuesto!$B$11:$C$566,2,0)</f>
        <v>OTROS SERVICIOS COMERCIALES Y FINANCIEROS</v>
      </c>
      <c r="K331" s="97" t="s">
        <v>1381</v>
      </c>
      <c r="L331" s="97" t="s">
        <v>413</v>
      </c>
    </row>
    <row r="332" spans="3:12">
      <c r="C332" s="98" t="s">
        <v>34</v>
      </c>
      <c r="D332" s="542"/>
      <c r="E332" s="200"/>
      <c r="F332" s="99">
        <v>80</v>
      </c>
      <c r="G332" s="96">
        <f t="shared" si="30"/>
        <v>0</v>
      </c>
      <c r="H332" s="160"/>
      <c r="I332" s="97" t="s">
        <v>963</v>
      </c>
      <c r="J332" s="97" t="str">
        <f>VLOOKUP(I332,Presupuesto!$B$11:$C$566,2,0)</f>
        <v>UTILES DE ESCRITORIO, OFICINA Y ENSE¥ANZA</v>
      </c>
      <c r="K332" s="97" t="str">
        <f t="shared" si="31"/>
        <v>Investigación Científica</v>
      </c>
      <c r="L332" s="97" t="s">
        <v>430</v>
      </c>
    </row>
    <row r="333" spans="3:12">
      <c r="C333" s="108" t="s">
        <v>52</v>
      </c>
      <c r="D333" s="542"/>
      <c r="E333" s="218"/>
      <c r="F333" s="118">
        <v>18</v>
      </c>
      <c r="G333" s="96">
        <f t="shared" si="30"/>
        <v>0</v>
      </c>
      <c r="H333" s="160" t="s">
        <v>1467</v>
      </c>
      <c r="I333" s="97" t="s">
        <v>963</v>
      </c>
      <c r="J333" s="97" t="str">
        <f>VLOOKUP(I333,Presupuesto!$B$11:$C$566,2,0)</f>
        <v>UTILES DE ESCRITORIO, OFICINA Y ENSE¥ANZA</v>
      </c>
      <c r="K333" s="97" t="str">
        <f t="shared" si="31"/>
        <v>Investigación Científica</v>
      </c>
      <c r="L333" s="97" t="s">
        <v>414</v>
      </c>
    </row>
    <row r="337" spans="3:12" ht="15.75" thickBot="1"/>
    <row r="338" spans="3:12" s="461" customFormat="1" ht="15.75" thickBot="1">
      <c r="C338" s="513" t="s">
        <v>43</v>
      </c>
      <c r="D338" s="514">
        <f>SUM(G345:G354)</f>
        <v>9000</v>
      </c>
      <c r="E338" s="92"/>
      <c r="F338" s="92"/>
      <c r="G338" s="92"/>
      <c r="H338" s="73"/>
      <c r="I338" s="73"/>
      <c r="J338" s="73"/>
      <c r="K338" s="92"/>
    </row>
    <row r="339" spans="3:12">
      <c r="C339" s="67"/>
      <c r="D339" s="29"/>
      <c r="E339" s="92"/>
      <c r="F339" s="92"/>
      <c r="G339" s="92"/>
      <c r="H339" s="73"/>
      <c r="I339" s="73"/>
      <c r="J339" s="73"/>
      <c r="K339" s="111"/>
    </row>
    <row r="340" spans="3:12">
      <c r="C340" s="67"/>
      <c r="D340" s="29"/>
      <c r="E340" s="92"/>
      <c r="F340" s="92"/>
      <c r="G340" s="92"/>
      <c r="H340" s="73"/>
      <c r="I340" s="73"/>
      <c r="J340" s="73"/>
      <c r="K340" s="111"/>
    </row>
    <row r="341" spans="3:12" ht="15.75">
      <c r="C341" s="204" t="s">
        <v>409</v>
      </c>
      <c r="D341" s="325" t="str">
        <f>'Estudiantes y Graduados'!E23</f>
        <v>5.C.4.voae</v>
      </c>
      <c r="E341" s="92"/>
      <c r="F341" s="92"/>
      <c r="G341" s="92"/>
      <c r="H341" s="73"/>
      <c r="I341" s="73"/>
      <c r="J341" s="73"/>
      <c r="K341" s="111"/>
    </row>
    <row r="342" spans="3:12" ht="18.75">
      <c r="C342" s="214" t="str">
        <f>IFERROR(VLOOKUP(D341,'Desarrollo e Innov. Curricular'!$E:$F,2,FALSE),IFERROR(VLOOKUP(D341,'Investigación Científica'!$E:$F,2,FALSE),IFERROR(VLOOKUP(D341,'Vinculación Univ. Sociedad'!$E:$F,2,FALSE),IFERROR(VLOOKUP(D341,'Docencia y Profesorado Universi'!$E:$F,2,FALSE),IFERROR(VLOOKUP(D341,'Estudiantes y Graduados'!$E:$F,2,FALSE),IFERROR(VLOOKUP(D341,'Gestion Administrativa'!$E:$F,2,FALSE),IFERROR(VLOOKUP(D341,'Gestión Académica'!$E:$F,2,FALSE),IFERROR(VLOOKUP(D341,'Aseguramiento de la Calidad'!$E:$F,2,FALSE),IFERROR(VLOOKUP(D341,'Gestión del Conocimiento'!$E:$F,2,FALSE),IFERROR(VLOOKUP(D341,'Gobernabilidad y Procesos...'!$E:$F,2,FALSE),IFERROR(VLOOKUP(D341,'Gestión del Talento Humano'!$E:$F,2,FALSE),IFERROR(VLOOKUP(D341,'Internacionalización de la E.S.'!$E:$F,2,FALSE),IFERROR(VLOOKUP(D341,Posgrado!$E:$F,2,FALSE),IFERROR(VLOOKUP(D341,'Cultura de Innovación Insti...'!$E:$F,2,FALSE),VLOOKUP(D341,'Lo Esencial de la Reforma Univ.'!$E:$F,2,0)))))))))))))))</f>
        <v>Realización de concurso de fotografía, poesía y dibujo</v>
      </c>
      <c r="D342" s="29"/>
      <c r="E342" s="92"/>
      <c r="F342" s="92"/>
      <c r="G342" s="92"/>
      <c r="H342" s="73"/>
      <c r="I342" s="73"/>
      <c r="J342" s="73"/>
      <c r="K342" s="111"/>
    </row>
    <row r="343" spans="3:12" ht="15.75" thickBot="1">
      <c r="C343" s="67"/>
      <c r="D343" s="29"/>
      <c r="E343" s="92"/>
      <c r="F343" s="92"/>
      <c r="G343" s="92"/>
      <c r="H343" s="73"/>
      <c r="I343" s="73"/>
      <c r="J343" s="73"/>
      <c r="K343" s="111"/>
    </row>
    <row r="344" spans="3:12" ht="30.75" thickBot="1">
      <c r="C344" s="125" t="s">
        <v>44</v>
      </c>
      <c r="D344" s="128" t="s">
        <v>45</v>
      </c>
      <c r="E344" s="127" t="s">
        <v>55</v>
      </c>
      <c r="F344" s="127" t="s">
        <v>57</v>
      </c>
      <c r="G344" s="126" t="s">
        <v>27</v>
      </c>
      <c r="H344" s="132" t="s">
        <v>147</v>
      </c>
      <c r="I344" s="127" t="s">
        <v>46</v>
      </c>
      <c r="J344" s="127" t="s">
        <v>148</v>
      </c>
      <c r="K344" s="127" t="s">
        <v>428</v>
      </c>
      <c r="L344" s="127" t="s">
        <v>429</v>
      </c>
    </row>
    <row r="345" spans="3:12">
      <c r="C345" s="349" t="s">
        <v>47</v>
      </c>
      <c r="D345" s="541">
        <v>640</v>
      </c>
      <c r="E345" s="350"/>
      <c r="F345" s="114">
        <v>500</v>
      </c>
      <c r="G345" s="351">
        <f t="shared" ref="G345:G353" si="32">E345*F345</f>
        <v>0</v>
      </c>
      <c r="H345" s="352" t="s">
        <v>1467</v>
      </c>
      <c r="I345" s="115" t="s">
        <v>720</v>
      </c>
      <c r="J345" s="115" t="str">
        <f>VLOOKUP(I345,Presupuesto!$B$11:$C$566,2,0)</f>
        <v>SERVICIOS DE CAPACITACION.</v>
      </c>
      <c r="K345" s="353" t="s">
        <v>1380</v>
      </c>
      <c r="L345" s="115" t="s">
        <v>412</v>
      </c>
    </row>
    <row r="346" spans="3:12">
      <c r="C346" s="98" t="s">
        <v>48</v>
      </c>
      <c r="D346" s="542"/>
      <c r="E346" s="200"/>
      <c r="F346" s="99">
        <v>15</v>
      </c>
      <c r="G346" s="96">
        <f t="shared" si="32"/>
        <v>0</v>
      </c>
      <c r="H346" s="160" t="s">
        <v>1467</v>
      </c>
      <c r="I346" s="97" t="s">
        <v>738</v>
      </c>
      <c r="J346" s="97" t="str">
        <f>VLOOKUP(I346,Presupuesto!$B$11:$C$566,2,0)</f>
        <v>SERVICIOS DE IMPRENTA PUBLIC.Y REPRODUCCION</v>
      </c>
      <c r="K346" s="97" t="str">
        <f t="shared" ref="K346:K353" si="33">$K$17</f>
        <v>Investigación Científica</v>
      </c>
      <c r="L346" s="97" t="s">
        <v>420</v>
      </c>
    </row>
    <row r="347" spans="3:12">
      <c r="C347" s="98" t="s">
        <v>49</v>
      </c>
      <c r="D347" s="542"/>
      <c r="E347" s="200"/>
      <c r="F347" s="99">
        <v>25</v>
      </c>
      <c r="G347" s="96">
        <f t="shared" si="32"/>
        <v>0</v>
      </c>
      <c r="H347" s="160" t="s">
        <v>1467</v>
      </c>
      <c r="I347" s="97" t="s">
        <v>813</v>
      </c>
      <c r="J347" s="97" t="str">
        <f>VLOOKUP(I347,Presupuesto!$B$11:$C$566,2,0)</f>
        <v>ALIMENTOS B EBIDAS PARA PERSONAS</v>
      </c>
      <c r="K347" s="97" t="s">
        <v>1381</v>
      </c>
      <c r="L347" s="97" t="s">
        <v>416</v>
      </c>
    </row>
    <row r="348" spans="3:12">
      <c r="C348" s="98" t="s">
        <v>50</v>
      </c>
      <c r="D348" s="542"/>
      <c r="E348" s="150"/>
      <c r="F348" s="117">
        <v>10000</v>
      </c>
      <c r="G348" s="96">
        <f t="shared" si="32"/>
        <v>0</v>
      </c>
      <c r="H348" s="160"/>
      <c r="I348" s="341" t="s">
        <v>317</v>
      </c>
      <c r="J348" s="97" t="str">
        <f>VLOOKUP(I348,Presupuesto!$B$11:$C$566,2,0)</f>
        <v>PASAJES (26100-00)</v>
      </c>
      <c r="K348" s="97" t="str">
        <f t="shared" si="33"/>
        <v>Investigación Científica</v>
      </c>
      <c r="L348" s="97" t="s">
        <v>430</v>
      </c>
    </row>
    <row r="349" spans="3:12">
      <c r="C349" s="98" t="s">
        <v>437</v>
      </c>
      <c r="D349" s="542"/>
      <c r="E349" s="150"/>
      <c r="F349" s="117"/>
      <c r="G349" s="96">
        <f t="shared" si="32"/>
        <v>0</v>
      </c>
      <c r="H349" s="160"/>
      <c r="I349" s="97" t="s">
        <v>842</v>
      </c>
      <c r="J349" s="97" t="str">
        <f>VLOOKUP(I349,Presupuesto!$B$11:$C$566,2,0)</f>
        <v>PRODUCTOS PAPEL Y CARTON</v>
      </c>
      <c r="K349" s="97" t="str">
        <f t="shared" si="33"/>
        <v>Investigación Científica</v>
      </c>
      <c r="L349" s="97" t="s">
        <v>430</v>
      </c>
    </row>
    <row r="350" spans="3:12">
      <c r="C350" s="98" t="s">
        <v>51</v>
      </c>
      <c r="D350" s="542"/>
      <c r="E350" s="200"/>
      <c r="F350" s="99"/>
      <c r="G350" s="96">
        <f t="shared" si="32"/>
        <v>0</v>
      </c>
      <c r="H350" s="160" t="s">
        <v>1467</v>
      </c>
      <c r="I350" s="97" t="s">
        <v>842</v>
      </c>
      <c r="J350" s="97" t="str">
        <f>VLOOKUP(I350,Presupuesto!$B$11:$C$566,2,0)</f>
        <v>PRODUCTOS PAPEL Y CARTON</v>
      </c>
      <c r="K350" s="97" t="str">
        <f t="shared" si="33"/>
        <v>Investigación Científica</v>
      </c>
      <c r="L350" s="97" t="s">
        <v>414</v>
      </c>
    </row>
    <row r="351" spans="3:12">
      <c r="C351" s="98" t="s">
        <v>1646</v>
      </c>
      <c r="D351" s="542"/>
      <c r="E351" s="200">
        <v>3</v>
      </c>
      <c r="F351" s="99">
        <v>3000</v>
      </c>
      <c r="G351" s="96">
        <f t="shared" si="32"/>
        <v>9000</v>
      </c>
      <c r="H351" s="160" t="s">
        <v>1467</v>
      </c>
      <c r="I351" s="97" t="s">
        <v>764</v>
      </c>
      <c r="J351" s="97" t="str">
        <f>VLOOKUP(I351,Presupuesto!$B$11:$C$566,2,0)</f>
        <v>OTROS SERVICIOS COMERCIALES Y FINANCIEROS</v>
      </c>
      <c r="K351" s="97" t="s">
        <v>1381</v>
      </c>
      <c r="L351" s="97" t="s">
        <v>414</v>
      </c>
    </row>
    <row r="352" spans="3:12">
      <c r="C352" s="98" t="s">
        <v>34</v>
      </c>
      <c r="D352" s="542"/>
      <c r="E352" s="200"/>
      <c r="F352" s="99">
        <v>80</v>
      </c>
      <c r="G352" s="96">
        <f t="shared" si="32"/>
        <v>0</v>
      </c>
      <c r="H352" s="160"/>
      <c r="I352" s="97" t="s">
        <v>963</v>
      </c>
      <c r="J352" s="97" t="str">
        <f>VLOOKUP(I352,Presupuesto!$B$11:$C$566,2,0)</f>
        <v>UTILES DE ESCRITORIO, OFICINA Y ENSE¥ANZA</v>
      </c>
      <c r="K352" s="97" t="str">
        <f t="shared" si="33"/>
        <v>Investigación Científica</v>
      </c>
      <c r="L352" s="97" t="s">
        <v>430</v>
      </c>
    </row>
    <row r="353" spans="3:12">
      <c r="C353" s="108" t="s">
        <v>52</v>
      </c>
      <c r="D353" s="542"/>
      <c r="E353" s="218"/>
      <c r="F353" s="118">
        <v>18</v>
      </c>
      <c r="G353" s="96">
        <f t="shared" si="32"/>
        <v>0</v>
      </c>
      <c r="H353" s="160" t="s">
        <v>1467</v>
      </c>
      <c r="I353" s="97" t="s">
        <v>963</v>
      </c>
      <c r="J353" s="97" t="str">
        <f>VLOOKUP(I353,Presupuesto!$B$11:$C$566,2,0)</f>
        <v>UTILES DE ESCRITORIO, OFICINA Y ENSE¥ANZA</v>
      </c>
      <c r="K353" s="97" t="str">
        <f t="shared" si="33"/>
        <v>Investigación Científica</v>
      </c>
      <c r="L353" s="97" t="s">
        <v>414</v>
      </c>
    </row>
    <row r="358" spans="3:12" ht="15.75" thickBot="1"/>
    <row r="359" spans="3:12" s="461" customFormat="1" ht="15.75" thickBot="1">
      <c r="C359" s="513" t="s">
        <v>43</v>
      </c>
      <c r="D359" s="514">
        <f>SUM(G366:G375)</f>
        <v>5000</v>
      </c>
      <c r="E359" s="92"/>
      <c r="F359" s="92"/>
      <c r="G359" s="92"/>
      <c r="H359" s="73"/>
      <c r="I359" s="73"/>
      <c r="J359" s="73"/>
      <c r="K359" s="92"/>
    </row>
    <row r="360" spans="3:12">
      <c r="C360" s="67"/>
      <c r="D360" s="29"/>
      <c r="E360" s="92"/>
      <c r="F360" s="92"/>
      <c r="G360" s="92"/>
      <c r="H360" s="73"/>
      <c r="I360" s="73"/>
      <c r="J360" s="73"/>
      <c r="K360" s="111"/>
    </row>
    <row r="361" spans="3:12">
      <c r="C361" s="67"/>
      <c r="D361" s="29"/>
      <c r="E361" s="92"/>
      <c r="F361" s="92"/>
      <c r="G361" s="92"/>
      <c r="H361" s="73"/>
      <c r="I361" s="73"/>
      <c r="J361" s="73"/>
      <c r="K361" s="111"/>
    </row>
    <row r="362" spans="3:12" ht="15.75">
      <c r="C362" s="204" t="s">
        <v>409</v>
      </c>
      <c r="D362" s="325" t="str">
        <f>'Lo Esencial de la Reforma Univ.'!E27</f>
        <v>7.d.2.LER-BIBLIO</v>
      </c>
      <c r="E362" s="92"/>
      <c r="F362" s="92"/>
      <c r="G362" s="92"/>
      <c r="H362" s="73"/>
      <c r="I362" s="73"/>
      <c r="J362" s="73"/>
      <c r="K362" s="111"/>
    </row>
    <row r="363" spans="3:12" ht="18.75">
      <c r="C363" s="214" t="str">
        <f>IFERROR(VLOOKUP(D362,'Desarrollo e Innov. Curricular'!$E:$F,2,FALSE),IFERROR(VLOOKUP(D362,'Investigación Científica'!$E:$F,2,FALSE),IFERROR(VLOOKUP(D362,'Vinculación Univ. Sociedad'!$E:$F,2,FALSE),IFERROR(VLOOKUP(D362,'Docencia y Profesorado Universi'!$E:$F,2,FALSE),IFERROR(VLOOKUP(D362,'Estudiantes y Graduados'!$E:$F,2,FALSE),IFERROR(VLOOKUP(D362,'Gestion Administrativa'!$E:$F,2,FALSE),IFERROR(VLOOKUP(D362,'Gestión Académica'!$E:$F,2,FALSE),IFERROR(VLOOKUP(D362,'Aseguramiento de la Calidad'!$E:$F,2,FALSE),IFERROR(VLOOKUP(D362,'Gestión del Conocimiento'!$E:$F,2,FALSE),IFERROR(VLOOKUP(D362,'Gobernabilidad y Procesos...'!$E:$F,2,FALSE),IFERROR(VLOOKUP(D362,'Gestión del Talento Humano'!$E:$F,2,FALSE),IFERROR(VLOOKUP(D362,'Internacionalización de la E.S.'!$E:$F,2,FALSE),IFERROR(VLOOKUP(D362,Posgrado!$E:$F,2,FALSE),IFERROR(VLOOKUP(D362,'Cultura de Innovación Insti...'!$E:$F,2,FALSE),VLOOKUP(D362,'Lo Esencial de la Reforma Univ.'!$E:$F,2,0)))))))))))))))</f>
        <v>Realizar Taller " el placer de leer"</v>
      </c>
      <c r="D363" s="29"/>
      <c r="E363" s="92"/>
      <c r="F363" s="92"/>
      <c r="G363" s="92"/>
      <c r="H363" s="73"/>
      <c r="I363" s="73"/>
      <c r="J363" s="73"/>
      <c r="K363" s="111"/>
    </row>
    <row r="364" spans="3:12" ht="15.75" thickBot="1">
      <c r="C364" s="67"/>
      <c r="D364" s="29"/>
      <c r="E364" s="92"/>
      <c r="F364" s="92"/>
      <c r="G364" s="92"/>
      <c r="H364" s="73"/>
      <c r="I364" s="73"/>
      <c r="J364" s="73"/>
      <c r="K364" s="111"/>
    </row>
    <row r="365" spans="3:12" ht="30.75" thickBot="1">
      <c r="C365" s="125" t="s">
        <v>44</v>
      </c>
      <c r="D365" s="128" t="s">
        <v>45</v>
      </c>
      <c r="E365" s="127" t="s">
        <v>55</v>
      </c>
      <c r="F365" s="127" t="s">
        <v>57</v>
      </c>
      <c r="G365" s="126" t="s">
        <v>27</v>
      </c>
      <c r="H365" s="132" t="s">
        <v>147</v>
      </c>
      <c r="I365" s="127" t="s">
        <v>46</v>
      </c>
      <c r="J365" s="127" t="s">
        <v>148</v>
      </c>
      <c r="K365" s="127" t="s">
        <v>428</v>
      </c>
      <c r="L365" s="127" t="s">
        <v>429</v>
      </c>
    </row>
    <row r="366" spans="3:12">
      <c r="C366" s="349" t="s">
        <v>47</v>
      </c>
      <c r="D366" s="541">
        <v>80</v>
      </c>
      <c r="E366" s="350">
        <v>1</v>
      </c>
      <c r="F366" s="114">
        <v>2000</v>
      </c>
      <c r="G366" s="351">
        <f t="shared" ref="G366:G374" si="34">E366*F366</f>
        <v>2000</v>
      </c>
      <c r="H366" s="352" t="s">
        <v>1467</v>
      </c>
      <c r="I366" s="115" t="s">
        <v>720</v>
      </c>
      <c r="J366" s="115" t="str">
        <f>VLOOKUP(I366,Presupuesto!$B$11:$C$566,2,0)</f>
        <v>SERVICIOS DE CAPACITACION.</v>
      </c>
      <c r="K366" s="353" t="s">
        <v>1382</v>
      </c>
      <c r="L366" s="115" t="s">
        <v>413</v>
      </c>
    </row>
    <row r="367" spans="3:12">
      <c r="C367" s="98" t="s">
        <v>48</v>
      </c>
      <c r="D367" s="542"/>
      <c r="E367" s="200">
        <v>10</v>
      </c>
      <c r="F367" s="99">
        <v>50</v>
      </c>
      <c r="G367" s="96">
        <f t="shared" si="34"/>
        <v>500</v>
      </c>
      <c r="H367" s="160" t="s">
        <v>1467</v>
      </c>
      <c r="I367" s="97" t="s">
        <v>738</v>
      </c>
      <c r="J367" s="97" t="str">
        <f>VLOOKUP(I367,Presupuesto!$B$11:$C$566,2,0)</f>
        <v>SERVICIOS DE IMPRENTA PUBLIC.Y REPRODUCCION</v>
      </c>
      <c r="K367" s="97" t="s">
        <v>1382</v>
      </c>
      <c r="L367" s="97" t="s">
        <v>413</v>
      </c>
    </row>
    <row r="368" spans="3:12">
      <c r="C368" s="98" t="s">
        <v>49</v>
      </c>
      <c r="D368" s="542"/>
      <c r="E368" s="200">
        <v>100</v>
      </c>
      <c r="F368" s="99">
        <v>25</v>
      </c>
      <c r="G368" s="96">
        <f t="shared" si="34"/>
        <v>2500</v>
      </c>
      <c r="H368" s="160" t="s">
        <v>1467</v>
      </c>
      <c r="I368" s="97" t="s">
        <v>813</v>
      </c>
      <c r="J368" s="97" t="str">
        <f>VLOOKUP(I368,Presupuesto!$B$11:$C$566,2,0)</f>
        <v>ALIMENTOS B EBIDAS PARA PERSONAS</v>
      </c>
      <c r="K368" s="97" t="s">
        <v>1382</v>
      </c>
      <c r="L368" s="97" t="s">
        <v>413</v>
      </c>
    </row>
    <row r="369" spans="3:12">
      <c r="C369" s="98" t="s">
        <v>50</v>
      </c>
      <c r="D369" s="542"/>
      <c r="E369" s="150">
        <v>0</v>
      </c>
      <c r="F369" s="117">
        <v>10000</v>
      </c>
      <c r="G369" s="96">
        <f t="shared" si="34"/>
        <v>0</v>
      </c>
      <c r="H369" s="160"/>
      <c r="I369" s="341" t="s">
        <v>317</v>
      </c>
      <c r="J369" s="97" t="str">
        <f>VLOOKUP(I369,Presupuesto!$B$11:$C$566,2,0)</f>
        <v>PASAJES (26100-00)</v>
      </c>
      <c r="K369" s="97" t="str">
        <f t="shared" ref="K369:K375" si="35">$K$17</f>
        <v>Investigación Científica</v>
      </c>
      <c r="L369" s="97" t="s">
        <v>430</v>
      </c>
    </row>
    <row r="370" spans="3:12">
      <c r="C370" s="98" t="s">
        <v>437</v>
      </c>
      <c r="D370" s="542"/>
      <c r="E370" s="150">
        <v>0</v>
      </c>
      <c r="F370" s="117">
        <v>250</v>
      </c>
      <c r="G370" s="96">
        <f t="shared" si="34"/>
        <v>0</v>
      </c>
      <c r="H370" s="160"/>
      <c r="I370" s="97" t="s">
        <v>842</v>
      </c>
      <c r="J370" s="97" t="str">
        <f>VLOOKUP(I370,Presupuesto!$B$11:$C$566,2,0)</f>
        <v>PRODUCTOS PAPEL Y CARTON</v>
      </c>
      <c r="K370" s="97" t="str">
        <f t="shared" si="35"/>
        <v>Investigación Científica</v>
      </c>
      <c r="L370" s="97" t="s">
        <v>430</v>
      </c>
    </row>
    <row r="371" spans="3:12">
      <c r="C371" s="98" t="s">
        <v>51</v>
      </c>
      <c r="D371" s="542"/>
      <c r="E371" s="200"/>
      <c r="F371" s="99">
        <v>80</v>
      </c>
      <c r="G371" s="96">
        <f t="shared" si="34"/>
        <v>0</v>
      </c>
      <c r="H371" s="160" t="s">
        <v>1467</v>
      </c>
      <c r="I371" s="97" t="s">
        <v>842</v>
      </c>
      <c r="J371" s="97" t="str">
        <f>VLOOKUP(I371,Presupuesto!$B$11:$C$566,2,0)</f>
        <v>PRODUCTOS PAPEL Y CARTON</v>
      </c>
      <c r="K371" s="97" t="s">
        <v>1381</v>
      </c>
      <c r="L371" s="97" t="s">
        <v>414</v>
      </c>
    </row>
    <row r="372" spans="3:12">
      <c r="C372" s="98" t="s">
        <v>139</v>
      </c>
      <c r="D372" s="542"/>
      <c r="E372" s="200">
        <v>0</v>
      </c>
      <c r="F372" s="99">
        <v>4</v>
      </c>
      <c r="G372" s="96">
        <f t="shared" si="34"/>
        <v>0</v>
      </c>
      <c r="H372" s="160" t="s">
        <v>1467</v>
      </c>
      <c r="I372" s="97" t="s">
        <v>963</v>
      </c>
      <c r="J372" s="97" t="str">
        <f>VLOOKUP(I372,Presupuesto!$B$11:$C$566,2,0)</f>
        <v>UTILES DE ESCRITORIO, OFICINA Y ENSE¥ANZA</v>
      </c>
      <c r="K372" s="97" t="str">
        <f t="shared" si="35"/>
        <v>Investigación Científica</v>
      </c>
      <c r="L372" s="97" t="s">
        <v>414</v>
      </c>
    </row>
    <row r="373" spans="3:12">
      <c r="C373" s="98" t="s">
        <v>34</v>
      </c>
      <c r="D373" s="542"/>
      <c r="E373" s="200">
        <v>0</v>
      </c>
      <c r="F373" s="99">
        <v>80</v>
      </c>
      <c r="G373" s="96">
        <f t="shared" si="34"/>
        <v>0</v>
      </c>
      <c r="H373" s="160"/>
      <c r="I373" s="97" t="s">
        <v>963</v>
      </c>
      <c r="J373" s="97" t="str">
        <f>VLOOKUP(I373,Presupuesto!$B$11:$C$566,2,0)</f>
        <v>UTILES DE ESCRITORIO, OFICINA Y ENSE¥ANZA</v>
      </c>
      <c r="K373" s="97" t="str">
        <f t="shared" si="35"/>
        <v>Investigación Científica</v>
      </c>
      <c r="L373" s="97" t="s">
        <v>430</v>
      </c>
    </row>
    <row r="374" spans="3:12">
      <c r="C374" s="108" t="s">
        <v>52</v>
      </c>
      <c r="D374" s="542"/>
      <c r="E374" s="218">
        <v>0</v>
      </c>
      <c r="F374" s="118">
        <v>18</v>
      </c>
      <c r="G374" s="96">
        <f t="shared" si="34"/>
        <v>0</v>
      </c>
      <c r="H374" s="160" t="s">
        <v>1467</v>
      </c>
      <c r="I374" s="97" t="s">
        <v>963</v>
      </c>
      <c r="J374" s="97" t="str">
        <f>VLOOKUP(I374,Presupuesto!$B$11:$C$566,2,0)</f>
        <v>UTILES DE ESCRITORIO, OFICINA Y ENSE¥ANZA</v>
      </c>
      <c r="K374" s="97" t="str">
        <f t="shared" si="35"/>
        <v>Investigación Científica</v>
      </c>
      <c r="L374" s="97" t="s">
        <v>414</v>
      </c>
    </row>
    <row r="375" spans="3:12" ht="15.75" thickBot="1">
      <c r="C375" s="222" t="s">
        <v>450</v>
      </c>
      <c r="D375" s="223">
        <v>0</v>
      </c>
      <c r="E375" s="354">
        <v>0</v>
      </c>
      <c r="F375" s="103">
        <f>HLOOKUP(C375,$AH$2:$BU$3,2,0)</f>
        <v>1150</v>
      </c>
      <c r="G375" s="104">
        <f>D375*E375*F375</f>
        <v>0</v>
      </c>
      <c r="H375" s="355"/>
      <c r="I375" s="356" t="s">
        <v>318</v>
      </c>
      <c r="J375" s="105" t="str">
        <f>VLOOKUP(I375,Presupuesto!$B$11:$C$566,2,0)</f>
        <v>VIATICOS (26200-00)</v>
      </c>
      <c r="K375" s="357" t="str">
        <f t="shared" si="35"/>
        <v>Investigación Científica</v>
      </c>
      <c r="L375" s="357" t="s">
        <v>430</v>
      </c>
    </row>
    <row r="379" spans="3:12" ht="15.75" thickBot="1"/>
    <row r="380" spans="3:12" s="461" customFormat="1" ht="15.75" thickBot="1">
      <c r="C380" s="513" t="s">
        <v>43</v>
      </c>
      <c r="D380" s="514">
        <f>SUM(G387:G396)</f>
        <v>5000</v>
      </c>
      <c r="E380" s="92"/>
      <c r="F380" s="92"/>
      <c r="G380" s="92"/>
      <c r="H380" s="73"/>
      <c r="I380" s="73"/>
      <c r="J380" s="73"/>
      <c r="K380" s="92"/>
    </row>
    <row r="381" spans="3:12">
      <c r="C381" s="67"/>
      <c r="D381" s="29"/>
      <c r="E381" s="92"/>
      <c r="F381" s="92"/>
      <c r="G381" s="92"/>
      <c r="H381" s="73"/>
      <c r="I381" s="73"/>
      <c r="J381" s="73"/>
      <c r="K381" s="111"/>
    </row>
    <row r="382" spans="3:12">
      <c r="C382" s="67"/>
      <c r="D382" s="29"/>
      <c r="E382" s="92"/>
      <c r="F382" s="92"/>
      <c r="G382" s="92"/>
      <c r="H382" s="73"/>
      <c r="I382" s="73"/>
      <c r="J382" s="73"/>
      <c r="K382" s="111"/>
    </row>
    <row r="383" spans="3:12" ht="15.75">
      <c r="C383" s="204" t="s">
        <v>409</v>
      </c>
      <c r="D383" s="325" t="str">
        <f>'Lo Esencial de la Reforma Univ.'!E28</f>
        <v>7.d.3.LER-BIBLIO</v>
      </c>
      <c r="E383" s="92"/>
      <c r="F383" s="92"/>
      <c r="G383" s="92"/>
      <c r="H383" s="73"/>
      <c r="I383" s="73"/>
      <c r="J383" s="73"/>
      <c r="K383" s="111"/>
    </row>
    <row r="384" spans="3:12" ht="18.75">
      <c r="C384" s="214" t="str">
        <f>IFERROR(VLOOKUP(D383,'Desarrollo e Innov. Curricular'!$E:$F,2,FALSE),IFERROR(VLOOKUP(D383,'Investigación Científica'!$E:$F,2,FALSE),IFERROR(VLOOKUP(D383,'Vinculación Univ. Sociedad'!$E:$F,2,FALSE),IFERROR(VLOOKUP(D383,'Docencia y Profesorado Universi'!$E:$F,2,FALSE),IFERROR(VLOOKUP(D383,'Estudiantes y Graduados'!$E:$F,2,FALSE),IFERROR(VLOOKUP(D383,'Gestion Administrativa'!$E:$F,2,FALSE),IFERROR(VLOOKUP(D383,'Gestión Académica'!$E:$F,2,FALSE),IFERROR(VLOOKUP(D383,'Aseguramiento de la Calidad'!$E:$F,2,FALSE),IFERROR(VLOOKUP(D383,'Gestión del Conocimiento'!$E:$F,2,FALSE),IFERROR(VLOOKUP(D383,'Gobernabilidad y Procesos...'!$E:$F,2,FALSE),IFERROR(VLOOKUP(D383,'Gestión del Talento Humano'!$E:$F,2,FALSE),IFERROR(VLOOKUP(D383,'Internacionalización de la E.S.'!$E:$F,2,FALSE),IFERROR(VLOOKUP(D383,Posgrado!$E:$F,2,FALSE),IFERROR(VLOOKUP(D383,'Cultura de Innovación Insti...'!$E:$F,2,FALSE),VLOOKUP(D383,'Lo Esencial de la Reforma Univ.'!$E:$F,2,0)))))))))))))))</f>
        <v>Realizar Conversatorio Literario</v>
      </c>
      <c r="D384" s="29"/>
      <c r="E384" s="92"/>
      <c r="F384" s="92"/>
      <c r="G384" s="92"/>
      <c r="H384" s="73"/>
      <c r="I384" s="73"/>
      <c r="J384" s="73"/>
      <c r="K384" s="111"/>
    </row>
    <row r="385" spans="3:12" ht="15.75" thickBot="1">
      <c r="C385" s="67"/>
      <c r="D385" s="29"/>
      <c r="E385" s="92"/>
      <c r="F385" s="92"/>
      <c r="G385" s="92"/>
      <c r="H385" s="73"/>
      <c r="I385" s="73"/>
      <c r="J385" s="73"/>
      <c r="K385" s="111"/>
    </row>
    <row r="386" spans="3:12" ht="30.75" thickBot="1">
      <c r="C386" s="125" t="s">
        <v>44</v>
      </c>
      <c r="D386" s="128" t="s">
        <v>45</v>
      </c>
      <c r="E386" s="127" t="s">
        <v>55</v>
      </c>
      <c r="F386" s="127" t="s">
        <v>57</v>
      </c>
      <c r="G386" s="126" t="s">
        <v>27</v>
      </c>
      <c r="H386" s="132" t="s">
        <v>147</v>
      </c>
      <c r="I386" s="127" t="s">
        <v>46</v>
      </c>
      <c r="J386" s="127" t="s">
        <v>148</v>
      </c>
      <c r="K386" s="127" t="s">
        <v>428</v>
      </c>
      <c r="L386" s="127" t="s">
        <v>429</v>
      </c>
    </row>
    <row r="387" spans="3:12">
      <c r="C387" s="349" t="s">
        <v>47</v>
      </c>
      <c r="D387" s="541">
        <v>80</v>
      </c>
      <c r="E387" s="350">
        <v>1</v>
      </c>
      <c r="F387" s="114">
        <v>2000</v>
      </c>
      <c r="G387" s="351">
        <f t="shared" ref="G387:G395" si="36">E387*F387</f>
        <v>2000</v>
      </c>
      <c r="H387" s="352" t="s">
        <v>1467</v>
      </c>
      <c r="I387" s="115" t="s">
        <v>720</v>
      </c>
      <c r="J387" s="115" t="str">
        <f>VLOOKUP(I387,Presupuesto!$B$11:$C$566,2,0)</f>
        <v>SERVICIOS DE CAPACITACION.</v>
      </c>
      <c r="K387" s="353" t="s">
        <v>1382</v>
      </c>
      <c r="L387" s="115" t="s">
        <v>417</v>
      </c>
    </row>
    <row r="388" spans="3:12">
      <c r="C388" s="98" t="s">
        <v>48</v>
      </c>
      <c r="D388" s="542"/>
      <c r="E388" s="200">
        <v>10</v>
      </c>
      <c r="F388" s="99">
        <v>50</v>
      </c>
      <c r="G388" s="96">
        <f t="shared" si="36"/>
        <v>500</v>
      </c>
      <c r="H388" s="160" t="s">
        <v>1467</v>
      </c>
      <c r="I388" s="97" t="s">
        <v>738</v>
      </c>
      <c r="J388" s="97" t="str">
        <f>VLOOKUP(I388,Presupuesto!$B$11:$C$566,2,0)</f>
        <v>SERVICIOS DE IMPRENTA PUBLIC.Y REPRODUCCION</v>
      </c>
      <c r="K388" s="97" t="s">
        <v>1382</v>
      </c>
      <c r="L388" s="97" t="s">
        <v>417</v>
      </c>
    </row>
    <row r="389" spans="3:12">
      <c r="C389" s="98" t="s">
        <v>49</v>
      </c>
      <c r="D389" s="542"/>
      <c r="E389" s="200">
        <v>100</v>
      </c>
      <c r="F389" s="99">
        <v>25</v>
      </c>
      <c r="G389" s="96">
        <f t="shared" si="36"/>
        <v>2500</v>
      </c>
      <c r="H389" s="160" t="s">
        <v>1467</v>
      </c>
      <c r="I389" s="97" t="s">
        <v>813</v>
      </c>
      <c r="J389" s="97" t="str">
        <f>VLOOKUP(I389,Presupuesto!$B$11:$C$566,2,0)</f>
        <v>ALIMENTOS B EBIDAS PARA PERSONAS</v>
      </c>
      <c r="K389" s="97" t="s">
        <v>1382</v>
      </c>
      <c r="L389" s="97" t="s">
        <v>417</v>
      </c>
    </row>
    <row r="390" spans="3:12">
      <c r="C390" s="98" t="s">
        <v>50</v>
      </c>
      <c r="D390" s="542"/>
      <c r="E390" s="150">
        <v>0</v>
      </c>
      <c r="F390" s="117">
        <v>10000</v>
      </c>
      <c r="G390" s="96">
        <f t="shared" si="36"/>
        <v>0</v>
      </c>
      <c r="H390" s="160"/>
      <c r="I390" s="341" t="s">
        <v>317</v>
      </c>
      <c r="J390" s="97" t="str">
        <f>VLOOKUP(I390,Presupuesto!$B$11:$C$566,2,0)</f>
        <v>PASAJES (26100-00)</v>
      </c>
      <c r="K390" s="97" t="str">
        <f t="shared" ref="K390:K396" si="37">$K$17</f>
        <v>Investigación Científica</v>
      </c>
      <c r="L390" s="97" t="s">
        <v>430</v>
      </c>
    </row>
    <row r="391" spans="3:12">
      <c r="C391" s="98" t="s">
        <v>437</v>
      </c>
      <c r="D391" s="542"/>
      <c r="E391" s="150">
        <v>0</v>
      </c>
      <c r="F391" s="117">
        <v>250</v>
      </c>
      <c r="G391" s="96">
        <f t="shared" si="36"/>
        <v>0</v>
      </c>
      <c r="H391" s="160"/>
      <c r="I391" s="97" t="s">
        <v>842</v>
      </c>
      <c r="J391" s="97" t="str">
        <f>VLOOKUP(I391,Presupuesto!$B$11:$C$566,2,0)</f>
        <v>PRODUCTOS PAPEL Y CARTON</v>
      </c>
      <c r="K391" s="97" t="str">
        <f t="shared" si="37"/>
        <v>Investigación Científica</v>
      </c>
      <c r="L391" s="97" t="s">
        <v>430</v>
      </c>
    </row>
    <row r="392" spans="3:12">
      <c r="C392" s="98" t="s">
        <v>51</v>
      </c>
      <c r="D392" s="542"/>
      <c r="E392" s="200"/>
      <c r="F392" s="99">
        <v>80</v>
      </c>
      <c r="G392" s="96">
        <f t="shared" si="36"/>
        <v>0</v>
      </c>
      <c r="H392" s="160" t="s">
        <v>1467</v>
      </c>
      <c r="I392" s="97" t="s">
        <v>842</v>
      </c>
      <c r="J392" s="97" t="str">
        <f>VLOOKUP(I392,Presupuesto!$B$11:$C$566,2,0)</f>
        <v>PRODUCTOS PAPEL Y CARTON</v>
      </c>
      <c r="K392" s="97" t="s">
        <v>1381</v>
      </c>
      <c r="L392" s="97" t="s">
        <v>414</v>
      </c>
    </row>
    <row r="393" spans="3:12">
      <c r="C393" s="98" t="s">
        <v>139</v>
      </c>
      <c r="D393" s="542"/>
      <c r="E393" s="200">
        <v>0</v>
      </c>
      <c r="F393" s="99">
        <v>4</v>
      </c>
      <c r="G393" s="96">
        <f t="shared" si="36"/>
        <v>0</v>
      </c>
      <c r="H393" s="160" t="s">
        <v>1467</v>
      </c>
      <c r="I393" s="97" t="s">
        <v>963</v>
      </c>
      <c r="J393" s="97" t="str">
        <f>VLOOKUP(I393,Presupuesto!$B$11:$C$566,2,0)</f>
        <v>UTILES DE ESCRITORIO, OFICINA Y ENSE¥ANZA</v>
      </c>
      <c r="K393" s="97" t="str">
        <f t="shared" si="37"/>
        <v>Investigación Científica</v>
      </c>
      <c r="L393" s="97" t="s">
        <v>414</v>
      </c>
    </row>
    <row r="394" spans="3:12">
      <c r="C394" s="98" t="s">
        <v>34</v>
      </c>
      <c r="D394" s="542"/>
      <c r="E394" s="200">
        <v>0</v>
      </c>
      <c r="F394" s="99">
        <v>80</v>
      </c>
      <c r="G394" s="96">
        <f t="shared" si="36"/>
        <v>0</v>
      </c>
      <c r="H394" s="160"/>
      <c r="I394" s="97" t="s">
        <v>963</v>
      </c>
      <c r="J394" s="97" t="str">
        <f>VLOOKUP(I394,Presupuesto!$B$11:$C$566,2,0)</f>
        <v>UTILES DE ESCRITORIO, OFICINA Y ENSE¥ANZA</v>
      </c>
      <c r="K394" s="97" t="str">
        <f t="shared" si="37"/>
        <v>Investigación Científica</v>
      </c>
      <c r="L394" s="97" t="s">
        <v>430</v>
      </c>
    </row>
    <row r="395" spans="3:12">
      <c r="C395" s="108" t="s">
        <v>52</v>
      </c>
      <c r="D395" s="542"/>
      <c r="E395" s="218">
        <v>0</v>
      </c>
      <c r="F395" s="118">
        <v>18</v>
      </c>
      <c r="G395" s="96">
        <f t="shared" si="36"/>
        <v>0</v>
      </c>
      <c r="H395" s="160" t="s">
        <v>1467</v>
      </c>
      <c r="I395" s="97" t="s">
        <v>963</v>
      </c>
      <c r="J395" s="97" t="str">
        <f>VLOOKUP(I395,Presupuesto!$B$11:$C$566,2,0)</f>
        <v>UTILES DE ESCRITORIO, OFICINA Y ENSE¥ANZA</v>
      </c>
      <c r="K395" s="97" t="str">
        <f t="shared" si="37"/>
        <v>Investigación Científica</v>
      </c>
      <c r="L395" s="97" t="s">
        <v>414</v>
      </c>
    </row>
    <row r="396" spans="3:12" ht="15.75" thickBot="1">
      <c r="C396" s="222" t="s">
        <v>450</v>
      </c>
      <c r="D396" s="223">
        <v>0</v>
      </c>
      <c r="E396" s="354">
        <v>0</v>
      </c>
      <c r="F396" s="103">
        <f>HLOOKUP(C396,$AH$2:$BU$3,2,0)</f>
        <v>1150</v>
      </c>
      <c r="G396" s="104">
        <f>D396*E396*F396</f>
        <v>0</v>
      </c>
      <c r="H396" s="355"/>
      <c r="I396" s="356" t="s">
        <v>318</v>
      </c>
      <c r="J396" s="105" t="str">
        <f>VLOOKUP(I396,Presupuesto!$B$11:$C$566,2,0)</f>
        <v>VIATICOS (26200-00)</v>
      </c>
      <c r="K396" s="357" t="str">
        <f t="shared" si="37"/>
        <v>Investigación Científica</v>
      </c>
      <c r="L396" s="357" t="s">
        <v>430</v>
      </c>
    </row>
    <row r="400" spans="3:12" ht="15.75" thickBot="1"/>
    <row r="401" spans="3:12" s="461" customFormat="1" ht="15.75" thickBot="1">
      <c r="C401" s="513" t="s">
        <v>43</v>
      </c>
      <c r="D401" s="514">
        <f>SUM(G408:G417)</f>
        <v>5000</v>
      </c>
      <c r="E401" s="92"/>
      <c r="F401" s="92"/>
      <c r="G401" s="92"/>
      <c r="H401" s="73"/>
      <c r="I401" s="73"/>
      <c r="J401" s="73"/>
      <c r="K401" s="92"/>
    </row>
    <row r="402" spans="3:12">
      <c r="C402" s="67"/>
      <c r="D402" s="29"/>
      <c r="E402" s="92"/>
      <c r="F402" s="92"/>
      <c r="G402" s="92"/>
      <c r="H402" s="73"/>
      <c r="I402" s="73"/>
      <c r="J402" s="73"/>
      <c r="K402" s="111"/>
    </row>
    <row r="403" spans="3:12">
      <c r="C403" s="67"/>
      <c r="D403" s="29"/>
      <c r="E403" s="92"/>
      <c r="F403" s="92"/>
      <c r="G403" s="92"/>
      <c r="H403" s="73"/>
      <c r="I403" s="73"/>
      <c r="J403" s="73"/>
      <c r="K403" s="111"/>
    </row>
    <row r="404" spans="3:12" ht="15.75">
      <c r="C404" s="204" t="s">
        <v>409</v>
      </c>
      <c r="D404" s="325" t="str">
        <f>'Lo Esencial de la Reforma Univ.'!E29</f>
        <v>7.d.4.LER-BIBLIO</v>
      </c>
      <c r="E404" s="92"/>
      <c r="F404" s="92"/>
      <c r="G404" s="92"/>
      <c r="H404" s="73"/>
      <c r="I404" s="73"/>
      <c r="J404" s="73"/>
      <c r="K404" s="111"/>
    </row>
    <row r="405" spans="3:12" ht="18.75">
      <c r="C405" s="214" t="str">
        <f>IFERROR(VLOOKUP(D404,'Desarrollo e Innov. Curricular'!$E:$F,2,FALSE),IFERROR(VLOOKUP(D404,'Investigación Científica'!$E:$F,2,FALSE),IFERROR(VLOOKUP(D404,'Vinculación Univ. Sociedad'!$E:$F,2,FALSE),IFERROR(VLOOKUP(D404,'Docencia y Profesorado Universi'!$E:$F,2,FALSE),IFERROR(VLOOKUP(D404,'Estudiantes y Graduados'!$E:$F,2,FALSE),IFERROR(VLOOKUP(D404,'Gestion Administrativa'!$E:$F,2,FALSE),IFERROR(VLOOKUP(D404,'Gestión Académica'!$E:$F,2,FALSE),IFERROR(VLOOKUP(D404,'Aseguramiento de la Calidad'!$E:$F,2,FALSE),IFERROR(VLOOKUP(D404,'Gestión del Conocimiento'!$E:$F,2,FALSE),IFERROR(VLOOKUP(D404,'Gobernabilidad y Procesos...'!$E:$F,2,FALSE),IFERROR(VLOOKUP(D404,'Gestión del Talento Humano'!$E:$F,2,FALSE),IFERROR(VLOOKUP(D404,'Internacionalización de la E.S.'!$E:$F,2,FALSE),IFERROR(VLOOKUP(D404,Posgrado!$E:$F,2,FALSE),IFERROR(VLOOKUP(D404,'Cultura de Innovación Insti...'!$E:$F,2,FALSE),VLOOKUP(D404,'Lo Esencial de la Reforma Univ.'!$E:$F,2,0)))))))))))))))</f>
        <v>Realizar Conversatorio Literario</v>
      </c>
      <c r="D405" s="29"/>
      <c r="E405" s="92"/>
      <c r="F405" s="92"/>
      <c r="G405" s="92"/>
      <c r="H405" s="73"/>
      <c r="I405" s="73"/>
      <c r="J405" s="73"/>
      <c r="K405" s="111"/>
    </row>
    <row r="406" spans="3:12" ht="15.75" thickBot="1">
      <c r="C406" s="67"/>
      <c r="D406" s="29"/>
      <c r="E406" s="92"/>
      <c r="F406" s="92"/>
      <c r="G406" s="92"/>
      <c r="H406" s="73"/>
      <c r="I406" s="73"/>
      <c r="J406" s="73"/>
      <c r="K406" s="111"/>
    </row>
    <row r="407" spans="3:12" ht="30.75" thickBot="1">
      <c r="C407" s="125" t="s">
        <v>44</v>
      </c>
      <c r="D407" s="128" t="s">
        <v>45</v>
      </c>
      <c r="E407" s="127" t="s">
        <v>55</v>
      </c>
      <c r="F407" s="127" t="s">
        <v>57</v>
      </c>
      <c r="G407" s="126" t="s">
        <v>27</v>
      </c>
      <c r="H407" s="132" t="s">
        <v>147</v>
      </c>
      <c r="I407" s="127" t="s">
        <v>46</v>
      </c>
      <c r="J407" s="127" t="s">
        <v>148</v>
      </c>
      <c r="K407" s="127" t="s">
        <v>428</v>
      </c>
      <c r="L407" s="127" t="s">
        <v>429</v>
      </c>
    </row>
    <row r="408" spans="3:12">
      <c r="C408" s="349" t="s">
        <v>47</v>
      </c>
      <c r="D408" s="541">
        <v>80</v>
      </c>
      <c r="E408" s="350">
        <v>1</v>
      </c>
      <c r="F408" s="114">
        <v>2000</v>
      </c>
      <c r="G408" s="351">
        <f t="shared" ref="G408:G416" si="38">E408*F408</f>
        <v>2000</v>
      </c>
      <c r="H408" s="352" t="s">
        <v>1467</v>
      </c>
      <c r="I408" s="115" t="s">
        <v>720</v>
      </c>
      <c r="J408" s="115" t="str">
        <f>VLOOKUP(I408,Presupuesto!$B$11:$C$566,2,0)</f>
        <v>SERVICIOS DE CAPACITACION.</v>
      </c>
      <c r="K408" s="353" t="s">
        <v>1382</v>
      </c>
      <c r="L408" s="115" t="s">
        <v>420</v>
      </c>
    </row>
    <row r="409" spans="3:12">
      <c r="C409" s="98" t="s">
        <v>48</v>
      </c>
      <c r="D409" s="542"/>
      <c r="E409" s="200">
        <v>10</v>
      </c>
      <c r="F409" s="99">
        <v>50</v>
      </c>
      <c r="G409" s="96">
        <f t="shared" si="38"/>
        <v>500</v>
      </c>
      <c r="H409" s="160" t="s">
        <v>1467</v>
      </c>
      <c r="I409" s="97" t="s">
        <v>738</v>
      </c>
      <c r="J409" s="97" t="str">
        <f>VLOOKUP(I409,Presupuesto!$B$11:$C$566,2,0)</f>
        <v>SERVICIOS DE IMPRENTA PUBLIC.Y REPRODUCCION</v>
      </c>
      <c r="K409" s="97" t="s">
        <v>1382</v>
      </c>
      <c r="L409" s="97" t="s">
        <v>420</v>
      </c>
    </row>
    <row r="410" spans="3:12">
      <c r="C410" s="98" t="s">
        <v>49</v>
      </c>
      <c r="D410" s="542"/>
      <c r="E410" s="200">
        <v>100</v>
      </c>
      <c r="F410" s="99">
        <v>25</v>
      </c>
      <c r="G410" s="96">
        <f t="shared" si="38"/>
        <v>2500</v>
      </c>
      <c r="H410" s="160" t="s">
        <v>1467</v>
      </c>
      <c r="I410" s="97" t="s">
        <v>813</v>
      </c>
      <c r="J410" s="97" t="str">
        <f>VLOOKUP(I410,Presupuesto!$B$11:$C$566,2,0)</f>
        <v>ALIMENTOS B EBIDAS PARA PERSONAS</v>
      </c>
      <c r="K410" s="97" t="s">
        <v>1382</v>
      </c>
      <c r="L410" s="97" t="s">
        <v>420</v>
      </c>
    </row>
    <row r="411" spans="3:12">
      <c r="C411" s="98" t="s">
        <v>50</v>
      </c>
      <c r="D411" s="542"/>
      <c r="E411" s="150">
        <v>0</v>
      </c>
      <c r="F411" s="117">
        <v>10000</v>
      </c>
      <c r="G411" s="96">
        <f t="shared" si="38"/>
        <v>0</v>
      </c>
      <c r="H411" s="160"/>
      <c r="I411" s="341" t="s">
        <v>317</v>
      </c>
      <c r="J411" s="97" t="str">
        <f>VLOOKUP(I411,Presupuesto!$B$11:$C$566,2,0)</f>
        <v>PASAJES (26100-00)</v>
      </c>
      <c r="K411" s="97" t="str">
        <f t="shared" ref="K411:K417" si="39">$K$17</f>
        <v>Investigación Científica</v>
      </c>
      <c r="L411" s="97" t="s">
        <v>430</v>
      </c>
    </row>
    <row r="412" spans="3:12">
      <c r="C412" s="98" t="s">
        <v>437</v>
      </c>
      <c r="D412" s="542"/>
      <c r="E412" s="150">
        <v>0</v>
      </c>
      <c r="F412" s="117">
        <v>250</v>
      </c>
      <c r="G412" s="96">
        <f t="shared" si="38"/>
        <v>0</v>
      </c>
      <c r="H412" s="160"/>
      <c r="I412" s="97" t="s">
        <v>842</v>
      </c>
      <c r="J412" s="97" t="str">
        <f>VLOOKUP(I412,Presupuesto!$B$11:$C$566,2,0)</f>
        <v>PRODUCTOS PAPEL Y CARTON</v>
      </c>
      <c r="K412" s="97" t="str">
        <f t="shared" si="39"/>
        <v>Investigación Científica</v>
      </c>
      <c r="L412" s="97" t="s">
        <v>430</v>
      </c>
    </row>
    <row r="413" spans="3:12">
      <c r="C413" s="98" t="s">
        <v>51</v>
      </c>
      <c r="D413" s="542"/>
      <c r="E413" s="200"/>
      <c r="F413" s="99">
        <v>80</v>
      </c>
      <c r="G413" s="96">
        <f t="shared" si="38"/>
        <v>0</v>
      </c>
      <c r="H413" s="160" t="s">
        <v>1467</v>
      </c>
      <c r="I413" s="97" t="s">
        <v>842</v>
      </c>
      <c r="J413" s="97" t="str">
        <f>VLOOKUP(I413,Presupuesto!$B$11:$C$566,2,0)</f>
        <v>PRODUCTOS PAPEL Y CARTON</v>
      </c>
      <c r="K413" s="97" t="s">
        <v>1381</v>
      </c>
      <c r="L413" s="97" t="s">
        <v>414</v>
      </c>
    </row>
    <row r="414" spans="3:12">
      <c r="C414" s="98" t="s">
        <v>139</v>
      </c>
      <c r="D414" s="542"/>
      <c r="E414" s="200">
        <v>0</v>
      </c>
      <c r="F414" s="99">
        <v>4</v>
      </c>
      <c r="G414" s="96">
        <f t="shared" si="38"/>
        <v>0</v>
      </c>
      <c r="H414" s="160" t="s">
        <v>1467</v>
      </c>
      <c r="I414" s="97" t="s">
        <v>963</v>
      </c>
      <c r="J414" s="97" t="str">
        <f>VLOOKUP(I414,Presupuesto!$B$11:$C$566,2,0)</f>
        <v>UTILES DE ESCRITORIO, OFICINA Y ENSE¥ANZA</v>
      </c>
      <c r="K414" s="97" t="str">
        <f t="shared" si="39"/>
        <v>Investigación Científica</v>
      </c>
      <c r="L414" s="97" t="s">
        <v>414</v>
      </c>
    </row>
    <row r="415" spans="3:12">
      <c r="C415" s="98" t="s">
        <v>34</v>
      </c>
      <c r="D415" s="542"/>
      <c r="E415" s="200">
        <v>0</v>
      </c>
      <c r="F415" s="99">
        <v>80</v>
      </c>
      <c r="G415" s="96">
        <f t="shared" si="38"/>
        <v>0</v>
      </c>
      <c r="H415" s="160"/>
      <c r="I415" s="97" t="s">
        <v>963</v>
      </c>
      <c r="J415" s="97" t="str">
        <f>VLOOKUP(I415,Presupuesto!$B$11:$C$566,2,0)</f>
        <v>UTILES DE ESCRITORIO, OFICINA Y ENSE¥ANZA</v>
      </c>
      <c r="K415" s="97" t="str">
        <f t="shared" si="39"/>
        <v>Investigación Científica</v>
      </c>
      <c r="L415" s="97" t="s">
        <v>430</v>
      </c>
    </row>
    <row r="416" spans="3:12">
      <c r="C416" s="108" t="s">
        <v>52</v>
      </c>
      <c r="D416" s="542"/>
      <c r="E416" s="218">
        <v>0</v>
      </c>
      <c r="F416" s="118">
        <v>18</v>
      </c>
      <c r="G416" s="96">
        <f t="shared" si="38"/>
        <v>0</v>
      </c>
      <c r="H416" s="160" t="s">
        <v>1467</v>
      </c>
      <c r="I416" s="97" t="s">
        <v>963</v>
      </c>
      <c r="J416" s="97" t="str">
        <f>VLOOKUP(I416,Presupuesto!$B$11:$C$566,2,0)</f>
        <v>UTILES DE ESCRITORIO, OFICINA Y ENSE¥ANZA</v>
      </c>
      <c r="K416" s="97" t="str">
        <f t="shared" si="39"/>
        <v>Investigación Científica</v>
      </c>
      <c r="L416" s="97" t="s">
        <v>414</v>
      </c>
    </row>
    <row r="417" spans="3:12" ht="15.75" thickBot="1">
      <c r="C417" s="222" t="s">
        <v>450</v>
      </c>
      <c r="D417" s="223">
        <v>0</v>
      </c>
      <c r="E417" s="354">
        <v>0</v>
      </c>
      <c r="F417" s="103">
        <f>HLOOKUP(C417,$AH$2:$BU$3,2,0)</f>
        <v>1150</v>
      </c>
      <c r="G417" s="104">
        <f>D417*E417*F417</f>
        <v>0</v>
      </c>
      <c r="H417" s="355"/>
      <c r="I417" s="356" t="s">
        <v>318</v>
      </c>
      <c r="J417" s="105" t="str">
        <f>VLOOKUP(I417,Presupuesto!$B$11:$C$566,2,0)</f>
        <v>VIATICOS (26200-00)</v>
      </c>
      <c r="K417" s="357" t="str">
        <f t="shared" si="39"/>
        <v>Investigación Científica</v>
      </c>
      <c r="L417" s="357" t="s">
        <v>430</v>
      </c>
    </row>
    <row r="421" spans="3:12" ht="15.75" thickBot="1"/>
    <row r="422" spans="3:12" s="461" customFormat="1" ht="15.75" thickBot="1">
      <c r="C422" s="513" t="s">
        <v>43</v>
      </c>
      <c r="D422" s="514">
        <f>SUM(G429:G438)</f>
        <v>60000</v>
      </c>
      <c r="E422" s="92"/>
      <c r="F422" s="92"/>
      <c r="G422" s="92"/>
      <c r="H422" s="73"/>
      <c r="I422" s="73"/>
      <c r="J422" s="73"/>
      <c r="K422" s="92"/>
    </row>
    <row r="423" spans="3:12">
      <c r="C423" s="67"/>
      <c r="D423" s="29"/>
      <c r="E423" s="92"/>
      <c r="F423" s="92"/>
      <c r="G423" s="92"/>
      <c r="H423" s="73"/>
      <c r="I423" s="73"/>
      <c r="J423" s="73"/>
      <c r="K423" s="111"/>
    </row>
    <row r="424" spans="3:12">
      <c r="C424" s="67"/>
      <c r="D424" s="29"/>
      <c r="E424" s="92"/>
      <c r="F424" s="92"/>
      <c r="G424" s="92"/>
      <c r="H424" s="73"/>
      <c r="I424" s="73"/>
      <c r="J424" s="73"/>
      <c r="K424" s="111"/>
    </row>
    <row r="425" spans="3:12" ht="15.75">
      <c r="C425" s="204" t="s">
        <v>409</v>
      </c>
      <c r="D425" s="325" t="str">
        <f>'Desarrollo e Innov. Curricular'!E9</f>
        <v>1.a.2.DIC-MCF</v>
      </c>
      <c r="E425" s="92"/>
      <c r="F425" s="92"/>
      <c r="G425" s="92"/>
      <c r="H425" s="73"/>
      <c r="I425" s="73"/>
      <c r="J425" s="73"/>
      <c r="K425" s="111"/>
    </row>
    <row r="426" spans="3:12" ht="18.75">
      <c r="C426" s="214" t="str">
        <f>IFERROR(VLOOKUP(D425,'Desarrollo e Innov. Curricular'!$E:$F,2,FALSE),IFERROR(VLOOKUP(D425,'Investigación Científica'!$E:$F,2,FALSE),IFERROR(VLOOKUP(D425,'Vinculación Univ. Sociedad'!$E:$F,2,FALSE),IFERROR(VLOOKUP(D425,'Docencia y Profesorado Universi'!$E:$F,2,FALSE),IFERROR(VLOOKUP(D425,'Estudiantes y Graduados'!$E:$F,2,FALSE),IFERROR(VLOOKUP(D425,'Gestion Administrativa'!$E:$F,2,FALSE),IFERROR(VLOOKUP(D425,'Gestión Académica'!$E:$F,2,FALSE),IFERROR(VLOOKUP(D425,'Aseguramiento de la Calidad'!$E:$F,2,FALSE),IFERROR(VLOOKUP(D425,'Gestión del Conocimiento'!$E:$F,2,FALSE),IFERROR(VLOOKUP(D425,'Gobernabilidad y Procesos...'!$E:$F,2,FALSE),IFERROR(VLOOKUP(D425,'Gestión del Talento Humano'!$E:$F,2,FALSE),IFERROR(VLOOKUP(D425,'Internacionalización de la E.S.'!$E:$F,2,FALSE),IFERROR(VLOOKUP(D425,Posgrado!$E:$F,2,FALSE),IFERROR(VLOOKUP(D425,'Cultura de Innovación Insti...'!$E:$F,2,FALSE),VLOOKUP(D425,'Lo Esencial de la Reforma Univ.'!$E:$F,2,0)))))))))))))))</f>
        <v>Realización de conferencias sobre diferentes temas de Micro finanzas</v>
      </c>
      <c r="D426" s="29"/>
      <c r="E426" s="92"/>
      <c r="F426" s="92"/>
      <c r="G426" s="92"/>
      <c r="H426" s="73"/>
      <c r="I426" s="73"/>
      <c r="J426" s="73"/>
      <c r="K426" s="111"/>
    </row>
    <row r="427" spans="3:12" ht="15.75" thickBot="1">
      <c r="C427" s="67"/>
      <c r="D427" s="29"/>
      <c r="E427" s="92"/>
      <c r="F427" s="92"/>
      <c r="G427" s="92"/>
      <c r="H427" s="73"/>
      <c r="I427" s="73"/>
      <c r="J427" s="73"/>
      <c r="K427" s="111"/>
    </row>
    <row r="428" spans="3:12" ht="30.75" thickBot="1">
      <c r="C428" s="125" t="s">
        <v>44</v>
      </c>
      <c r="D428" s="128" t="s">
        <v>45</v>
      </c>
      <c r="E428" s="127" t="s">
        <v>55</v>
      </c>
      <c r="F428" s="127" t="s">
        <v>57</v>
      </c>
      <c r="G428" s="126" t="s">
        <v>27</v>
      </c>
      <c r="H428" s="132" t="s">
        <v>147</v>
      </c>
      <c r="I428" s="127" t="s">
        <v>46</v>
      </c>
      <c r="J428" s="127" t="s">
        <v>148</v>
      </c>
      <c r="K428" s="127" t="s">
        <v>428</v>
      </c>
      <c r="L428" s="127" t="s">
        <v>429</v>
      </c>
    </row>
    <row r="429" spans="3:12">
      <c r="C429" s="349" t="s">
        <v>47</v>
      </c>
      <c r="D429" s="541">
        <v>600</v>
      </c>
      <c r="E429" s="350">
        <v>3</v>
      </c>
      <c r="F429" s="114">
        <v>15000</v>
      </c>
      <c r="G429" s="351">
        <f t="shared" ref="G429:G437" si="40">E429*F429</f>
        <v>45000</v>
      </c>
      <c r="H429" s="352" t="s">
        <v>1467</v>
      </c>
      <c r="I429" s="115" t="s">
        <v>720</v>
      </c>
      <c r="J429" s="115" t="str">
        <f>VLOOKUP(I429,Presupuesto!$B$11:$C$566,2,0)</f>
        <v>SERVICIOS DE CAPACITACION.</v>
      </c>
      <c r="K429" s="353" t="s">
        <v>1378</v>
      </c>
      <c r="L429" s="115" t="s">
        <v>420</v>
      </c>
    </row>
    <row r="430" spans="3:12">
      <c r="C430" s="98" t="s">
        <v>48</v>
      </c>
      <c r="D430" s="542"/>
      <c r="E430" s="200">
        <v>600</v>
      </c>
      <c r="F430" s="99">
        <v>25</v>
      </c>
      <c r="G430" s="96">
        <f t="shared" si="40"/>
        <v>15000</v>
      </c>
      <c r="H430" s="160" t="s">
        <v>1467</v>
      </c>
      <c r="I430" s="97" t="s">
        <v>738</v>
      </c>
      <c r="J430" s="97" t="str">
        <f>VLOOKUP(I430,Presupuesto!$B$11:$C$566,2,0)</f>
        <v>SERVICIOS DE IMPRENTA PUBLIC.Y REPRODUCCION</v>
      </c>
      <c r="K430" s="97" t="s">
        <v>1378</v>
      </c>
      <c r="L430" s="97" t="s">
        <v>420</v>
      </c>
    </row>
    <row r="431" spans="3:12">
      <c r="C431" s="98" t="s">
        <v>49</v>
      </c>
      <c r="D431" s="542"/>
      <c r="E431" s="200"/>
      <c r="F431" s="99">
        <v>25</v>
      </c>
      <c r="G431" s="96">
        <f t="shared" si="40"/>
        <v>0</v>
      </c>
      <c r="H431" s="160" t="s">
        <v>1467</v>
      </c>
      <c r="I431" s="97" t="s">
        <v>813</v>
      </c>
      <c r="J431" s="97" t="str">
        <f>VLOOKUP(I431,Presupuesto!$B$11:$C$566,2,0)</f>
        <v>ALIMENTOS B EBIDAS PARA PERSONAS</v>
      </c>
      <c r="K431" s="97" t="s">
        <v>1378</v>
      </c>
      <c r="L431" s="97" t="s">
        <v>420</v>
      </c>
    </row>
    <row r="432" spans="3:12">
      <c r="C432" s="98" t="s">
        <v>50</v>
      </c>
      <c r="D432" s="542"/>
      <c r="E432" s="150">
        <v>0</v>
      </c>
      <c r="F432" s="117">
        <v>10000</v>
      </c>
      <c r="G432" s="96">
        <f t="shared" si="40"/>
        <v>0</v>
      </c>
      <c r="H432" s="160"/>
      <c r="I432" s="341" t="s">
        <v>317</v>
      </c>
      <c r="J432" s="97" t="str">
        <f>VLOOKUP(I432,Presupuesto!$B$11:$C$566,2,0)</f>
        <v>PASAJES (26100-00)</v>
      </c>
      <c r="K432" s="97" t="str">
        <f t="shared" ref="K432:K437" si="41">$K$17</f>
        <v>Investigación Científica</v>
      </c>
      <c r="L432" s="97" t="s">
        <v>430</v>
      </c>
    </row>
    <row r="433" spans="3:12">
      <c r="C433" s="98" t="s">
        <v>437</v>
      </c>
      <c r="D433" s="542"/>
      <c r="E433" s="150">
        <v>0</v>
      </c>
      <c r="F433" s="117">
        <v>250</v>
      </c>
      <c r="G433" s="96">
        <f t="shared" si="40"/>
        <v>0</v>
      </c>
      <c r="H433" s="160"/>
      <c r="I433" s="97" t="s">
        <v>842</v>
      </c>
      <c r="J433" s="97" t="str">
        <f>VLOOKUP(I433,Presupuesto!$B$11:$C$566,2,0)</f>
        <v>PRODUCTOS PAPEL Y CARTON</v>
      </c>
      <c r="K433" s="97" t="str">
        <f t="shared" si="41"/>
        <v>Investigación Científica</v>
      </c>
      <c r="L433" s="97" t="s">
        <v>430</v>
      </c>
    </row>
    <row r="434" spans="3:12">
      <c r="C434" s="98" t="s">
        <v>51</v>
      </c>
      <c r="D434" s="542"/>
      <c r="E434" s="200"/>
      <c r="F434" s="99">
        <v>80</v>
      </c>
      <c r="G434" s="96">
        <f t="shared" si="40"/>
        <v>0</v>
      </c>
      <c r="H434" s="160" t="s">
        <v>1467</v>
      </c>
      <c r="I434" s="97" t="s">
        <v>842</v>
      </c>
      <c r="J434" s="97" t="str">
        <f>VLOOKUP(I434,Presupuesto!$B$11:$C$566,2,0)</f>
        <v>PRODUCTOS PAPEL Y CARTON</v>
      </c>
      <c r="K434" s="97" t="s">
        <v>1381</v>
      </c>
      <c r="L434" s="97" t="s">
        <v>414</v>
      </c>
    </row>
    <row r="435" spans="3:12">
      <c r="C435" s="98" t="s">
        <v>139</v>
      </c>
      <c r="D435" s="542"/>
      <c r="E435" s="200">
        <v>0</v>
      </c>
      <c r="F435" s="99">
        <v>4</v>
      </c>
      <c r="G435" s="96">
        <f t="shared" si="40"/>
        <v>0</v>
      </c>
      <c r="H435" s="160" t="s">
        <v>1467</v>
      </c>
      <c r="I435" s="97" t="s">
        <v>963</v>
      </c>
      <c r="J435" s="97" t="str">
        <f>VLOOKUP(I435,Presupuesto!$B$11:$C$566,2,0)</f>
        <v>UTILES DE ESCRITORIO, OFICINA Y ENSE¥ANZA</v>
      </c>
      <c r="K435" s="97" t="str">
        <f t="shared" si="41"/>
        <v>Investigación Científica</v>
      </c>
      <c r="L435" s="97" t="s">
        <v>414</v>
      </c>
    </row>
    <row r="436" spans="3:12">
      <c r="C436" s="98" t="s">
        <v>34</v>
      </c>
      <c r="D436" s="542"/>
      <c r="E436" s="200">
        <v>0</v>
      </c>
      <c r="F436" s="99">
        <v>80</v>
      </c>
      <c r="G436" s="96">
        <f t="shared" si="40"/>
        <v>0</v>
      </c>
      <c r="H436" s="160"/>
      <c r="I436" s="97" t="s">
        <v>963</v>
      </c>
      <c r="J436" s="97" t="str">
        <f>VLOOKUP(I436,Presupuesto!$B$11:$C$566,2,0)</f>
        <v>UTILES DE ESCRITORIO, OFICINA Y ENSE¥ANZA</v>
      </c>
      <c r="K436" s="97" t="str">
        <f t="shared" si="41"/>
        <v>Investigación Científica</v>
      </c>
      <c r="L436" s="97" t="s">
        <v>430</v>
      </c>
    </row>
    <row r="437" spans="3:12">
      <c r="C437" s="108" t="s">
        <v>52</v>
      </c>
      <c r="D437" s="542"/>
      <c r="E437" s="218">
        <v>0</v>
      </c>
      <c r="F437" s="118">
        <v>18</v>
      </c>
      <c r="G437" s="96">
        <f t="shared" si="40"/>
        <v>0</v>
      </c>
      <c r="H437" s="160" t="s">
        <v>1467</v>
      </c>
      <c r="I437" s="97" t="s">
        <v>963</v>
      </c>
      <c r="J437" s="97" t="str">
        <f>VLOOKUP(I437,Presupuesto!$B$11:$C$566,2,0)</f>
        <v>UTILES DE ESCRITORIO, OFICINA Y ENSE¥ANZA</v>
      </c>
      <c r="K437" s="97" t="str">
        <f t="shared" si="41"/>
        <v>Investigación Científica</v>
      </c>
      <c r="L437" s="97" t="s">
        <v>414</v>
      </c>
    </row>
    <row r="440" spans="3:12" ht="15.75" thickBot="1"/>
    <row r="441" spans="3:12" s="461" customFormat="1" ht="15.75" thickBot="1">
      <c r="C441" s="513" t="s">
        <v>43</v>
      </c>
      <c r="D441" s="514">
        <f>SUM(G448:G457)</f>
        <v>6500</v>
      </c>
      <c r="E441" s="92"/>
      <c r="F441" s="92"/>
      <c r="G441" s="92"/>
      <c r="H441" s="73"/>
      <c r="I441" s="73"/>
      <c r="J441" s="73"/>
      <c r="K441" s="92"/>
    </row>
    <row r="442" spans="3:12">
      <c r="C442" s="67"/>
      <c r="D442" s="29"/>
      <c r="E442" s="92"/>
      <c r="F442" s="92"/>
      <c r="G442" s="92"/>
      <c r="H442" s="73"/>
      <c r="I442" s="73"/>
      <c r="J442" s="73"/>
      <c r="K442" s="111"/>
    </row>
    <row r="443" spans="3:12">
      <c r="C443" s="67"/>
      <c r="D443" s="29"/>
      <c r="E443" s="92"/>
      <c r="F443" s="92"/>
      <c r="G443" s="92"/>
      <c r="H443" s="73"/>
      <c r="I443" s="73"/>
      <c r="J443" s="73"/>
      <c r="K443" s="111"/>
    </row>
    <row r="444" spans="3:12" ht="15.75">
      <c r="C444" s="204" t="s">
        <v>409</v>
      </c>
      <c r="D444" s="325" t="str">
        <f>'Vinculación Univ. Sociedad'!E33</f>
        <v>3.d.5.vinc-admi</v>
      </c>
      <c r="E444" s="92"/>
      <c r="F444" s="92"/>
      <c r="G444" s="92"/>
      <c r="H444" s="73"/>
      <c r="I444" s="73"/>
      <c r="J444" s="73"/>
      <c r="K444" s="111"/>
    </row>
    <row r="445" spans="3:12" ht="18.75">
      <c r="C445" s="214" t="str">
        <f>IFERROR(VLOOKUP(D444,'Desarrollo e Innov. Curricular'!$E:$F,2,FALSE),IFERROR(VLOOKUP(D444,'Investigación Científica'!$E:$F,2,FALSE),IFERROR(VLOOKUP(D444,'Vinculación Univ. Sociedad'!$E:$F,2,FALSE),IFERROR(VLOOKUP(D444,'Docencia y Profesorado Universi'!$E:$F,2,FALSE),IFERROR(VLOOKUP(D444,'Estudiantes y Graduados'!$E:$F,2,FALSE),IFERROR(VLOOKUP(D444,'Gestion Administrativa'!$E:$F,2,FALSE),IFERROR(VLOOKUP(D444,'Gestión Académica'!$E:$F,2,FALSE),IFERROR(VLOOKUP(D444,'Aseguramiento de la Calidad'!$E:$F,2,FALSE),IFERROR(VLOOKUP(D444,'Gestión del Conocimiento'!$E:$F,2,FALSE),IFERROR(VLOOKUP(D444,'Gobernabilidad y Procesos...'!$E:$F,2,FALSE),IFERROR(VLOOKUP(D444,'Gestión del Talento Humano'!$E:$F,2,FALSE),IFERROR(VLOOKUP(D444,'Internacionalización de la E.S.'!$E:$F,2,FALSE),IFERROR(VLOOKUP(D444,Posgrado!$E:$F,2,FALSE),IFERROR(VLOOKUP(D444,'Cultura de Innovación Insti...'!$E:$F,2,FALSE),VLOOKUP(D444,'Lo Esencial de la Reforma Univ.'!$E:$F,2,0)))))))))))))))</f>
        <v xml:space="preserve">Presentación de resultados a las autoridades de educación media  de las PAA y planteamiento de estrategias académicas para mejorar resultados </v>
      </c>
      <c r="D445" s="29"/>
      <c r="E445" s="92"/>
      <c r="F445" s="92"/>
      <c r="G445" s="92"/>
      <c r="H445" s="73"/>
      <c r="I445" s="73"/>
      <c r="J445" s="73"/>
      <c r="K445" s="111"/>
    </row>
    <row r="446" spans="3:12" ht="15.75" thickBot="1">
      <c r="C446" s="67"/>
      <c r="D446" s="29"/>
      <c r="E446" s="92"/>
      <c r="F446" s="92"/>
      <c r="G446" s="92"/>
      <c r="H446" s="73"/>
      <c r="I446" s="73"/>
      <c r="J446" s="73"/>
      <c r="K446" s="111"/>
    </row>
    <row r="447" spans="3:12" ht="30.75" thickBot="1">
      <c r="C447" s="125" t="s">
        <v>44</v>
      </c>
      <c r="D447" s="128" t="s">
        <v>45</v>
      </c>
      <c r="E447" s="127" t="s">
        <v>55</v>
      </c>
      <c r="F447" s="127" t="s">
        <v>57</v>
      </c>
      <c r="G447" s="126" t="s">
        <v>27</v>
      </c>
      <c r="H447" s="132" t="s">
        <v>147</v>
      </c>
      <c r="I447" s="127" t="s">
        <v>46</v>
      </c>
      <c r="J447" s="127" t="s">
        <v>148</v>
      </c>
      <c r="K447" s="127" t="s">
        <v>428</v>
      </c>
      <c r="L447" s="127" t="s">
        <v>429</v>
      </c>
    </row>
    <row r="448" spans="3:12">
      <c r="C448" s="349" t="s">
        <v>47</v>
      </c>
      <c r="D448" s="541">
        <v>600</v>
      </c>
      <c r="E448" s="350"/>
      <c r="F448" s="114">
        <v>15000</v>
      </c>
      <c r="G448" s="351">
        <f t="shared" ref="G448:G456" si="42">E448*F448</f>
        <v>0</v>
      </c>
      <c r="H448" s="352" t="s">
        <v>1467</v>
      </c>
      <c r="I448" s="115" t="s">
        <v>720</v>
      </c>
      <c r="J448" s="115" t="str">
        <f>VLOOKUP(I448,Presupuesto!$B$11:$C$566,2,0)</f>
        <v>SERVICIOS DE CAPACITACION.</v>
      </c>
      <c r="K448" s="353" t="s">
        <v>1382</v>
      </c>
      <c r="L448" s="115" t="s">
        <v>420</v>
      </c>
    </row>
    <row r="449" spans="3:12">
      <c r="C449" s="98" t="s">
        <v>48</v>
      </c>
      <c r="D449" s="542"/>
      <c r="E449" s="200"/>
      <c r="F449" s="99">
        <v>25</v>
      </c>
      <c r="G449" s="96">
        <f t="shared" si="42"/>
        <v>0</v>
      </c>
      <c r="H449" s="160" t="s">
        <v>1467</v>
      </c>
      <c r="I449" s="97" t="s">
        <v>738</v>
      </c>
      <c r="J449" s="97" t="str">
        <f>VLOOKUP(I449,Presupuesto!$B$11:$C$566,2,0)</f>
        <v>SERVICIOS DE IMPRENTA PUBLIC.Y REPRODUCCION</v>
      </c>
      <c r="K449" s="97" t="s">
        <v>1382</v>
      </c>
      <c r="L449" s="97" t="s">
        <v>420</v>
      </c>
    </row>
    <row r="450" spans="3:12">
      <c r="C450" s="98" t="s">
        <v>49</v>
      </c>
      <c r="D450" s="542"/>
      <c r="E450" s="200">
        <v>65</v>
      </c>
      <c r="F450" s="99">
        <v>100</v>
      </c>
      <c r="G450" s="96">
        <f t="shared" si="42"/>
        <v>6500</v>
      </c>
      <c r="H450" s="160" t="s">
        <v>1467</v>
      </c>
      <c r="I450" s="97" t="s">
        <v>813</v>
      </c>
      <c r="J450" s="97" t="str">
        <f>VLOOKUP(I450,Presupuesto!$B$11:$C$566,2,0)</f>
        <v>ALIMENTOS B EBIDAS PARA PERSONAS</v>
      </c>
      <c r="K450" s="97" t="s">
        <v>491</v>
      </c>
      <c r="L450" s="97" t="s">
        <v>420</v>
      </c>
    </row>
    <row r="451" spans="3:12">
      <c r="C451" s="98" t="s">
        <v>50</v>
      </c>
      <c r="D451" s="542"/>
      <c r="E451" s="150"/>
      <c r="F451" s="117">
        <v>10000</v>
      </c>
      <c r="G451" s="96">
        <f t="shared" si="42"/>
        <v>0</v>
      </c>
      <c r="H451" s="160"/>
      <c r="I451" s="341" t="s">
        <v>317</v>
      </c>
      <c r="J451" s="97" t="str">
        <f>VLOOKUP(I451,Presupuesto!$B$11:$C$566,2,0)</f>
        <v>PASAJES (26100-00)</v>
      </c>
      <c r="K451" s="97" t="str">
        <f t="shared" ref="K451:K456" si="43">$K$17</f>
        <v>Investigación Científica</v>
      </c>
      <c r="L451" s="97" t="s">
        <v>430</v>
      </c>
    </row>
    <row r="452" spans="3:12">
      <c r="C452" s="98" t="s">
        <v>437</v>
      </c>
      <c r="D452" s="542"/>
      <c r="E452" s="150"/>
      <c r="F452" s="117">
        <v>250</v>
      </c>
      <c r="G452" s="96">
        <f t="shared" si="42"/>
        <v>0</v>
      </c>
      <c r="H452" s="160"/>
      <c r="I452" s="97" t="s">
        <v>842</v>
      </c>
      <c r="J452" s="97" t="str">
        <f>VLOOKUP(I452,Presupuesto!$B$11:$C$566,2,0)</f>
        <v>PRODUCTOS PAPEL Y CARTON</v>
      </c>
      <c r="K452" s="97" t="str">
        <f t="shared" si="43"/>
        <v>Investigación Científica</v>
      </c>
      <c r="L452" s="97" t="s">
        <v>430</v>
      </c>
    </row>
    <row r="453" spans="3:12">
      <c r="C453" s="98" t="s">
        <v>51</v>
      </c>
      <c r="D453" s="542"/>
      <c r="E453" s="200"/>
      <c r="F453" s="99">
        <v>80</v>
      </c>
      <c r="G453" s="96">
        <f t="shared" si="42"/>
        <v>0</v>
      </c>
      <c r="H453" s="160" t="s">
        <v>1467</v>
      </c>
      <c r="I453" s="97" t="s">
        <v>842</v>
      </c>
      <c r="J453" s="97" t="str">
        <f>VLOOKUP(I453,Presupuesto!$B$11:$C$566,2,0)</f>
        <v>PRODUCTOS PAPEL Y CARTON</v>
      </c>
      <c r="K453" s="97" t="s">
        <v>1381</v>
      </c>
      <c r="L453" s="97" t="s">
        <v>414</v>
      </c>
    </row>
    <row r="454" spans="3:12">
      <c r="C454" s="98" t="s">
        <v>139</v>
      </c>
      <c r="D454" s="542"/>
      <c r="E454" s="200">
        <v>0</v>
      </c>
      <c r="F454" s="99">
        <v>4</v>
      </c>
      <c r="G454" s="96">
        <f t="shared" si="42"/>
        <v>0</v>
      </c>
      <c r="H454" s="160" t="s">
        <v>1467</v>
      </c>
      <c r="I454" s="97" t="s">
        <v>963</v>
      </c>
      <c r="J454" s="97" t="str">
        <f>VLOOKUP(I454,Presupuesto!$B$11:$C$566,2,0)</f>
        <v>UTILES DE ESCRITORIO, OFICINA Y ENSE¥ANZA</v>
      </c>
      <c r="K454" s="97" t="str">
        <f t="shared" si="43"/>
        <v>Investigación Científica</v>
      </c>
      <c r="L454" s="97" t="s">
        <v>414</v>
      </c>
    </row>
    <row r="455" spans="3:12">
      <c r="C455" s="98" t="s">
        <v>34</v>
      </c>
      <c r="D455" s="542"/>
      <c r="E455" s="200">
        <v>0</v>
      </c>
      <c r="F455" s="99">
        <v>80</v>
      </c>
      <c r="G455" s="96">
        <f t="shared" si="42"/>
        <v>0</v>
      </c>
      <c r="H455" s="160"/>
      <c r="I455" s="97" t="s">
        <v>963</v>
      </c>
      <c r="J455" s="97" t="str">
        <f>VLOOKUP(I455,Presupuesto!$B$11:$C$566,2,0)</f>
        <v>UTILES DE ESCRITORIO, OFICINA Y ENSE¥ANZA</v>
      </c>
      <c r="K455" s="97" t="str">
        <f t="shared" si="43"/>
        <v>Investigación Científica</v>
      </c>
      <c r="L455" s="97" t="s">
        <v>430</v>
      </c>
    </row>
    <row r="456" spans="3:12">
      <c r="C456" s="108" t="s">
        <v>52</v>
      </c>
      <c r="D456" s="542"/>
      <c r="E456" s="218">
        <v>0</v>
      </c>
      <c r="F456" s="118">
        <v>18</v>
      </c>
      <c r="G456" s="96">
        <f t="shared" si="42"/>
        <v>0</v>
      </c>
      <c r="H456" s="160" t="s">
        <v>1467</v>
      </c>
      <c r="I456" s="97" t="s">
        <v>963</v>
      </c>
      <c r="J456" s="97" t="str">
        <f>VLOOKUP(I456,Presupuesto!$B$11:$C$566,2,0)</f>
        <v>UTILES DE ESCRITORIO, OFICINA Y ENSE¥ANZA</v>
      </c>
      <c r="K456" s="97" t="str">
        <f t="shared" si="43"/>
        <v>Investigación Científica</v>
      </c>
      <c r="L456" s="97" t="s">
        <v>414</v>
      </c>
    </row>
    <row r="464" spans="3:12" ht="15.75" thickBot="1"/>
    <row r="465" spans="3:12" s="461" customFormat="1" ht="15.75" thickBot="1">
      <c r="C465" s="513" t="s">
        <v>43</v>
      </c>
      <c r="D465" s="514">
        <f>SUM(G472:G481)</f>
        <v>113820</v>
      </c>
      <c r="E465" s="92"/>
      <c r="F465" s="92"/>
      <c r="G465" s="92"/>
      <c r="H465" s="73"/>
      <c r="I465" s="73"/>
      <c r="J465" s="73"/>
      <c r="K465" s="92"/>
    </row>
    <row r="466" spans="3:12">
      <c r="C466" s="67"/>
      <c r="D466" s="29"/>
      <c r="E466" s="92"/>
      <c r="F466" s="92"/>
      <c r="G466" s="92"/>
      <c r="H466" s="73"/>
      <c r="I466" s="73"/>
      <c r="J466" s="73"/>
      <c r="K466" s="111"/>
    </row>
    <row r="467" spans="3:12">
      <c r="C467" s="67"/>
      <c r="D467" s="29"/>
      <c r="E467" s="92"/>
      <c r="F467" s="92"/>
      <c r="G467" s="92"/>
      <c r="H467" s="73"/>
      <c r="I467" s="73"/>
      <c r="J467" s="73"/>
      <c r="K467" s="111"/>
    </row>
    <row r="468" spans="3:12" ht="15.75">
      <c r="C468" s="204" t="s">
        <v>409</v>
      </c>
      <c r="D468" s="325" t="str">
        <f>'Vinculación Univ. Sociedad'!E52</f>
        <v>3. j.1.vinc-agro</v>
      </c>
      <c r="E468" s="92"/>
      <c r="F468" s="92"/>
      <c r="G468" s="92"/>
      <c r="H468" s="73"/>
      <c r="I468" s="73"/>
      <c r="J468" s="73"/>
      <c r="K468" s="111"/>
    </row>
    <row r="469" spans="3:12" ht="18.75">
      <c r="C469" s="214" t="str">
        <f>IFERROR(VLOOKUP(D468,'Desarrollo e Innov. Curricular'!$E:$F,2,FALSE),IFERROR(VLOOKUP(D468,'Investigación Científica'!$E:$F,2,FALSE),IFERROR(VLOOKUP(D468,'Vinculación Univ. Sociedad'!$E:$F,2,FALSE),IFERROR(VLOOKUP(D468,'Docencia y Profesorado Universi'!$E:$F,2,FALSE),IFERROR(VLOOKUP(D468,'Estudiantes y Graduados'!$E:$F,2,FALSE),IFERROR(VLOOKUP(D468,'Gestion Administrativa'!$E:$F,2,FALSE),IFERROR(VLOOKUP(D468,'Gestión Académica'!$E:$F,2,FALSE),IFERROR(VLOOKUP(D468,'Aseguramiento de la Calidad'!$E:$F,2,FALSE),IFERROR(VLOOKUP(D468,'Gestión del Conocimiento'!$E:$F,2,FALSE),IFERROR(VLOOKUP(D468,'Gobernabilidad y Procesos...'!$E:$F,2,FALSE),IFERROR(VLOOKUP(D468,'Gestión del Talento Humano'!$E:$F,2,FALSE),IFERROR(VLOOKUP(D468,'Internacionalización de la E.S.'!$E:$F,2,FALSE),IFERROR(VLOOKUP(D468,Posgrado!$E:$F,2,FALSE),IFERROR(VLOOKUP(D468,'Cultura de Innovación Insti...'!$E:$F,2,FALSE),VLOOKUP(D468,'Lo Esencial de la Reforma Univ.'!$E:$F,2,0)))))))))))))))</f>
        <v>Realización de VI Jornada Agroindustrial</v>
      </c>
      <c r="D469" s="29"/>
      <c r="E469" s="92"/>
      <c r="F469" s="92"/>
      <c r="G469" s="92"/>
      <c r="H469" s="73"/>
      <c r="I469" s="73"/>
      <c r="J469" s="73"/>
      <c r="K469" s="111"/>
    </row>
    <row r="470" spans="3:12" ht="15.75" thickBot="1">
      <c r="C470" s="67"/>
      <c r="D470" s="29"/>
      <c r="E470" s="92"/>
      <c r="F470" s="92"/>
      <c r="G470" s="92"/>
      <c r="H470" s="73"/>
      <c r="I470" s="73"/>
      <c r="J470" s="73"/>
      <c r="K470" s="111"/>
    </row>
    <row r="471" spans="3:12" ht="30.75" thickBot="1">
      <c r="C471" s="125" t="s">
        <v>44</v>
      </c>
      <c r="D471" s="128" t="s">
        <v>45</v>
      </c>
      <c r="E471" s="127" t="s">
        <v>55</v>
      </c>
      <c r="F471" s="127" t="s">
        <v>57</v>
      </c>
      <c r="G471" s="126" t="s">
        <v>27</v>
      </c>
      <c r="H471" s="132" t="s">
        <v>147</v>
      </c>
      <c r="I471" s="127" t="s">
        <v>46</v>
      </c>
      <c r="J471" s="127" t="s">
        <v>148</v>
      </c>
      <c r="K471" s="127" t="s">
        <v>428</v>
      </c>
      <c r="L471" s="127" t="s">
        <v>429</v>
      </c>
    </row>
    <row r="472" spans="3:12">
      <c r="C472" s="450" t="s">
        <v>47</v>
      </c>
      <c r="D472" s="543"/>
      <c r="E472" s="452">
        <v>6</v>
      </c>
      <c r="F472" s="451">
        <v>10000</v>
      </c>
      <c r="G472" s="351">
        <f t="shared" ref="G472:G480" si="44">E472*F472</f>
        <v>60000</v>
      </c>
      <c r="H472" s="352" t="s">
        <v>1467</v>
      </c>
      <c r="I472" s="115" t="s">
        <v>720</v>
      </c>
      <c r="J472" s="115" t="str">
        <f>VLOOKUP(I472,Presupuesto!$B$11:$C$566,2,0)</f>
        <v>SERVICIOS DE CAPACITACION.</v>
      </c>
      <c r="K472" s="353" t="s">
        <v>1382</v>
      </c>
      <c r="L472" s="115" t="s">
        <v>420</v>
      </c>
    </row>
    <row r="473" spans="3:12">
      <c r="C473" s="450" t="s">
        <v>48</v>
      </c>
      <c r="D473" s="544"/>
      <c r="E473" s="452">
        <v>200</v>
      </c>
      <c r="F473" s="451">
        <v>20</v>
      </c>
      <c r="G473" s="96">
        <f t="shared" si="44"/>
        <v>4000</v>
      </c>
      <c r="H473" s="160" t="s">
        <v>1467</v>
      </c>
      <c r="I473" s="97" t="s">
        <v>738</v>
      </c>
      <c r="J473" s="97" t="str">
        <f>VLOOKUP(I473,Presupuesto!$B$11:$C$566,2,0)</f>
        <v>SERVICIOS DE IMPRENTA PUBLIC.Y REPRODUCCION</v>
      </c>
      <c r="K473" s="97" t="s">
        <v>1382</v>
      </c>
      <c r="L473" s="97" t="s">
        <v>420</v>
      </c>
    </row>
    <row r="474" spans="3:12">
      <c r="C474" s="450" t="s">
        <v>49</v>
      </c>
      <c r="D474" s="544"/>
      <c r="E474" s="452">
        <v>600</v>
      </c>
      <c r="F474" s="451">
        <v>30</v>
      </c>
      <c r="G474" s="96">
        <f t="shared" si="44"/>
        <v>18000</v>
      </c>
      <c r="H474" s="160" t="s">
        <v>1467</v>
      </c>
      <c r="I474" s="97" t="s">
        <v>813</v>
      </c>
      <c r="J474" s="97" t="str">
        <f>VLOOKUP(I474,Presupuesto!$B$11:$C$566,2,0)</f>
        <v>ALIMENTOS B EBIDAS PARA PERSONAS</v>
      </c>
      <c r="K474" s="97" t="s">
        <v>491</v>
      </c>
      <c r="L474" s="97" t="s">
        <v>420</v>
      </c>
    </row>
    <row r="475" spans="3:12">
      <c r="C475" s="450" t="s">
        <v>51</v>
      </c>
      <c r="D475" s="544"/>
      <c r="E475" s="452">
        <v>4</v>
      </c>
      <c r="F475" s="451">
        <v>80</v>
      </c>
      <c r="G475" s="96">
        <f t="shared" si="44"/>
        <v>320</v>
      </c>
      <c r="H475" s="160" t="s">
        <v>1467</v>
      </c>
      <c r="I475" s="341" t="s">
        <v>842</v>
      </c>
      <c r="J475" s="97" t="str">
        <f>VLOOKUP(I475,Presupuesto!$B$11:$C$566,2,0)</f>
        <v>PRODUCTOS PAPEL Y CARTON</v>
      </c>
      <c r="K475" s="97" t="str">
        <f t="shared" ref="K475:K480" si="45">$K$17</f>
        <v>Investigación Científica</v>
      </c>
      <c r="L475" s="97" t="s">
        <v>430</v>
      </c>
    </row>
    <row r="476" spans="3:12">
      <c r="C476" s="450" t="s">
        <v>139</v>
      </c>
      <c r="D476" s="544"/>
      <c r="E476" s="452">
        <v>200</v>
      </c>
      <c r="F476" s="451">
        <v>15</v>
      </c>
      <c r="G476" s="96">
        <f t="shared" si="44"/>
        <v>3000</v>
      </c>
      <c r="H476" s="160" t="s">
        <v>1467</v>
      </c>
      <c r="I476" s="97" t="s">
        <v>963</v>
      </c>
      <c r="J476" s="97" t="str">
        <f>VLOOKUP(I476,Presupuesto!$B$11:$C$566,2,0)</f>
        <v>UTILES DE ESCRITORIO, OFICINA Y ENSE¥ANZA</v>
      </c>
      <c r="K476" s="97" t="str">
        <f t="shared" si="45"/>
        <v>Investigación Científica</v>
      </c>
      <c r="L476" s="97" t="s">
        <v>430</v>
      </c>
    </row>
    <row r="477" spans="3:12">
      <c r="C477" s="450" t="s">
        <v>1746</v>
      </c>
      <c r="D477" s="544"/>
      <c r="E477" s="452">
        <v>1</v>
      </c>
      <c r="F477" s="451">
        <v>20000</v>
      </c>
      <c r="G477" s="96">
        <f t="shared" si="44"/>
        <v>20000</v>
      </c>
      <c r="H477" s="160" t="s">
        <v>1467</v>
      </c>
      <c r="I477" s="97" t="s">
        <v>1056</v>
      </c>
      <c r="J477" s="97" t="str">
        <f>VLOOKUP(I477,Presupuesto!$B$11:$C$566,2,0)</f>
        <v>DISCOS Y OTRAS UNIDADES DE SONIDO</v>
      </c>
      <c r="K477" s="97" t="s">
        <v>1381</v>
      </c>
      <c r="L477" s="97" t="s">
        <v>414</v>
      </c>
    </row>
    <row r="478" spans="3:12">
      <c r="C478" s="450" t="s">
        <v>1747</v>
      </c>
      <c r="D478" s="544"/>
      <c r="E478" s="452">
        <v>20</v>
      </c>
      <c r="F478" s="451">
        <v>20</v>
      </c>
      <c r="G478" s="96">
        <f t="shared" si="44"/>
        <v>400</v>
      </c>
      <c r="H478" s="160" t="s">
        <v>1467</v>
      </c>
      <c r="I478" s="97" t="s">
        <v>963</v>
      </c>
      <c r="J478" s="97" t="str">
        <f>VLOOKUP(I478,Presupuesto!$B$11:$C$566,2,0)</f>
        <v>UTILES DE ESCRITORIO, OFICINA Y ENSE¥ANZA</v>
      </c>
      <c r="K478" s="97" t="str">
        <f t="shared" si="45"/>
        <v>Investigación Científica</v>
      </c>
      <c r="L478" s="97" t="s">
        <v>414</v>
      </c>
    </row>
    <row r="479" spans="3:12">
      <c r="C479" s="450" t="s">
        <v>1744</v>
      </c>
      <c r="D479" s="544"/>
      <c r="E479" s="452">
        <v>3</v>
      </c>
      <c r="F479" s="452">
        <v>2000</v>
      </c>
      <c r="G479" s="96">
        <f t="shared" si="44"/>
        <v>6000</v>
      </c>
      <c r="H479" s="160" t="s">
        <v>1467</v>
      </c>
      <c r="I479" s="97" t="s">
        <v>963</v>
      </c>
      <c r="J479" s="97" t="str">
        <f>VLOOKUP(I479,Presupuesto!$B$11:$C$566,2,0)</f>
        <v>UTILES DE ESCRITORIO, OFICINA Y ENSE¥ANZA</v>
      </c>
      <c r="K479" s="97" t="str">
        <f t="shared" si="45"/>
        <v>Investigación Científica</v>
      </c>
      <c r="L479" s="97" t="s">
        <v>430</v>
      </c>
    </row>
    <row r="480" spans="3:12">
      <c r="C480" s="450" t="s">
        <v>1745</v>
      </c>
      <c r="D480" s="544"/>
      <c r="E480" s="452">
        <v>300</v>
      </c>
      <c r="F480" s="451">
        <v>7</v>
      </c>
      <c r="G480" s="96">
        <f t="shared" si="44"/>
        <v>2100</v>
      </c>
      <c r="H480" s="160" t="s">
        <v>1467</v>
      </c>
      <c r="I480" s="97" t="s">
        <v>963</v>
      </c>
      <c r="J480" s="97" t="str">
        <f>VLOOKUP(I480,Presupuesto!$B$11:$C$566,2,0)</f>
        <v>UTILES DE ESCRITORIO, OFICINA Y ENSE¥ANZA</v>
      </c>
      <c r="K480" s="97" t="str">
        <f t="shared" si="45"/>
        <v>Investigación Científica</v>
      </c>
      <c r="L480" s="97" t="s">
        <v>414</v>
      </c>
    </row>
  </sheetData>
  <mergeCells count="23">
    <mergeCell ref="D472:D480"/>
    <mergeCell ref="D448:D456"/>
    <mergeCell ref="D185:D193"/>
    <mergeCell ref="D285:D293"/>
    <mergeCell ref="D244:D252"/>
    <mergeCell ref="D264:D272"/>
    <mergeCell ref="D225:D233"/>
    <mergeCell ref="D206:D214"/>
    <mergeCell ref="D429:D437"/>
    <mergeCell ref="D366:D374"/>
    <mergeCell ref="D387:D395"/>
    <mergeCell ref="D408:D416"/>
    <mergeCell ref="D17:D25"/>
    <mergeCell ref="D37:D45"/>
    <mergeCell ref="D57:D65"/>
    <mergeCell ref="D80:D88"/>
    <mergeCell ref="D100:D108"/>
    <mergeCell ref="D120:D128"/>
    <mergeCell ref="D140:D148"/>
    <mergeCell ref="D304:D312"/>
    <mergeCell ref="D325:D333"/>
    <mergeCell ref="D345:D353"/>
    <mergeCell ref="D160:D168"/>
  </mergeCells>
  <dataValidations count="5">
    <dataValidation type="list" allowBlank="1" showInputMessage="1" showErrorMessage="1" sqref="C26 C46 C66 C89 C109 C129 C149 C169 C194 C215 C234 C253 C273 C375 C396 C417">
      <formula1>$AH$2:$BU$2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26 L37:L46 L57:L66 L80:L89 L100:L109 L120:L129 L140:L149 L160:L169 L185:L194 L206:L215 L225:L234 L244:L253 L264:L273 L285:L293 L304:L312 L325:L333 L345:L353 L366:L375 L387:L396 L408:L417 L429:L437 L448:L456 L472:L480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26 K37:K46 K57:K66 K80:K89 K100:K109 K120:K129 K140:K149 K160:K169 K185:K194 K206:K215 K225:K234 K244:K253 K264:K273 K285:K293 K304:K312 K325:K333 K345:K353 K366:K375 K387:K396 K408:K417 K429:K437 K448:K456 K472:K480">
      <formula1>$A$2:$O$2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H17:H26 H37:H46 H57:H66 H80:H89 H100:H109 H120:H129 H140:H149 H160:H169 H185:H194 H206:H215 H225:H234 H244:H253 H264:H273 H285:H293 H304:H312 H325:H333 H345:H353 H366:H375 H387:H396 H408:H417 H429:H437 H448:H456 H472:H480">
      <formula1>$S$2:$T$2</formula1>
    </dataValidation>
    <dataValidation type="list" allowBlank="1" showInputMessage="1" showErrorMessage="1" errorTitle="¡Ingreso Inválido!" error="Verifique el valor ingresado.&#10;" sqref="I17:I26 I37:I46 I57:I66 I80:I89 I100:I109 I120:I129 I140:I149 I160:I169 I185:I194 I206:I215 I225:I234 I244:I253 I264:I273 I285:I293 I304:I312 I325:I333 I345:I353 I366:I375 I387:I396 I408:I417 I429:I437 I448:I456 I472:I480">
      <formula1>$A$1:$UI$1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UI128"/>
  <sheetViews>
    <sheetView showGridLines="0" topLeftCell="A13" zoomScale="84" zoomScaleNormal="84" workbookViewId="0">
      <selection activeCell="G11" sqref="G11"/>
    </sheetView>
  </sheetViews>
  <sheetFormatPr baseColWidth="10" defaultColWidth="11.5703125" defaultRowHeight="15"/>
  <cols>
    <col min="1" max="1" width="1.85546875" style="84" customWidth="1"/>
    <col min="2" max="2" width="7.85546875" style="84" customWidth="1"/>
    <col min="3" max="3" width="41.7109375" style="84" customWidth="1"/>
    <col min="4" max="4" width="29.28515625" style="74" customWidth="1"/>
    <col min="5" max="5" width="10.140625" style="84" customWidth="1"/>
    <col min="6" max="7" width="13.85546875" style="84" customWidth="1"/>
    <col min="8" max="8" width="13.85546875" style="74" customWidth="1"/>
    <col min="9" max="9" width="12.7109375" style="84" bestFit="1" customWidth="1"/>
    <col min="10" max="10" width="37.140625" style="84" bestFit="1" customWidth="1"/>
    <col min="11" max="11" width="19.5703125" style="84" bestFit="1" customWidth="1"/>
    <col min="12" max="12" width="11.5703125" style="84"/>
    <col min="13" max="13" width="14.7109375" style="84" bestFit="1" customWidth="1"/>
    <col min="14" max="77" width="11.5703125" style="84"/>
    <col min="78" max="78" width="16.7109375" style="84" bestFit="1" customWidth="1"/>
    <col min="79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59" t="s">
        <v>1379</v>
      </c>
      <c r="E2" s="121" t="s">
        <v>1381</v>
      </c>
      <c r="F2" s="121" t="s">
        <v>492</v>
      </c>
      <c r="G2" s="121" t="s">
        <v>1382</v>
      </c>
      <c r="H2" s="159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O2" s="121" t="s">
        <v>1389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  <c r="BZ2" s="84" t="s">
        <v>503</v>
      </c>
      <c r="CA2" s="84" t="s">
        <v>504</v>
      </c>
      <c r="CB2" s="84" t="s">
        <v>505</v>
      </c>
      <c r="CC2" s="84" t="s">
        <v>506</v>
      </c>
      <c r="CD2" s="84" t="s">
        <v>507</v>
      </c>
      <c r="CE2" s="84" t="s">
        <v>508</v>
      </c>
      <c r="CF2" s="84" t="s">
        <v>509</v>
      </c>
      <c r="CG2" s="84" t="s">
        <v>510</v>
      </c>
      <c r="CH2" s="84" t="s">
        <v>511</v>
      </c>
      <c r="CI2" s="84" t="s">
        <v>512</v>
      </c>
      <c r="CJ2" s="84" t="s">
        <v>513</v>
      </c>
      <c r="CK2" s="84" t="s">
        <v>514</v>
      </c>
      <c r="CL2" s="84" t="s">
        <v>515</v>
      </c>
      <c r="CM2" s="84" t="s">
        <v>516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  <c r="BZ3" s="321">
        <v>41436.800000000003</v>
      </c>
      <c r="CA3" s="321">
        <v>37669.82</v>
      </c>
      <c r="CB3" s="321">
        <v>33902.839999999997</v>
      </c>
      <c r="CC3" s="321">
        <v>30135.85</v>
      </c>
      <c r="CD3" s="321">
        <v>28252.36</v>
      </c>
      <c r="CE3" s="321">
        <v>26368.87</v>
      </c>
      <c r="CF3" s="321">
        <v>17893.16</v>
      </c>
      <c r="CG3" s="321">
        <v>16951.419999999998</v>
      </c>
      <c r="CH3" s="321">
        <v>13184.44</v>
      </c>
      <c r="CI3" s="321">
        <v>15032.56</v>
      </c>
      <c r="CJ3" s="321">
        <v>13264.02</v>
      </c>
      <c r="CK3" s="321">
        <v>12379.75</v>
      </c>
      <c r="CL3" s="321">
        <v>439.49</v>
      </c>
      <c r="CM3" s="321">
        <v>1904.46</v>
      </c>
    </row>
    <row r="5" spans="1:555" ht="52.5">
      <c r="C5" s="195" t="s">
        <v>144</v>
      </c>
      <c r="D5" s="168">
        <f>SUMIF(C:C,$C$10,D:D)</f>
        <v>1095022.5683333331</v>
      </c>
      <c r="CA5" s="321"/>
    </row>
    <row r="6" spans="1:555">
      <c r="CA6" s="321"/>
    </row>
    <row r="7" spans="1:555">
      <c r="CA7" s="321"/>
    </row>
    <row r="8" spans="1:555">
      <c r="C8" s="67" t="s">
        <v>54</v>
      </c>
      <c r="D8" s="76"/>
      <c r="E8" s="67"/>
      <c r="F8" s="67"/>
      <c r="G8" s="67"/>
      <c r="H8" s="76"/>
      <c r="I8" s="67"/>
      <c r="J8" s="67"/>
      <c r="CA8" s="321"/>
    </row>
    <row r="9" spans="1:555" ht="15.75" thickBot="1">
      <c r="C9" s="93"/>
      <c r="D9" s="76"/>
      <c r="E9" s="93"/>
      <c r="F9" s="93"/>
      <c r="G9" s="93"/>
      <c r="H9" s="76"/>
      <c r="I9" s="93"/>
      <c r="J9" s="120"/>
      <c r="CA9" s="321"/>
    </row>
    <row r="10" spans="1:555" s="461" customFormat="1" ht="15.75" thickBot="1">
      <c r="C10" s="515" t="s">
        <v>43</v>
      </c>
      <c r="D10" s="516">
        <f>SUM(G17:G67)</f>
        <v>1067939.2349999999</v>
      </c>
      <c r="E10" s="92"/>
      <c r="F10" s="92"/>
      <c r="G10" s="92"/>
      <c r="H10" s="73"/>
      <c r="I10" s="73"/>
      <c r="J10" s="73"/>
      <c r="CA10" s="517"/>
    </row>
    <row r="11" spans="1:555">
      <c r="B11" s="177"/>
      <c r="D11" s="29"/>
      <c r="E11" s="92"/>
      <c r="F11" s="92"/>
      <c r="G11" s="92"/>
      <c r="H11" s="73"/>
      <c r="I11" s="73"/>
      <c r="J11" s="73"/>
      <c r="CA11" s="321"/>
    </row>
    <row r="12" spans="1:555">
      <c r="B12" s="177"/>
      <c r="D12" s="29"/>
      <c r="E12" s="92"/>
      <c r="F12" s="92"/>
      <c r="G12" s="92"/>
      <c r="H12" s="73"/>
      <c r="I12" s="73"/>
      <c r="J12" s="73"/>
      <c r="CA12" s="321"/>
    </row>
    <row r="13" spans="1:555" ht="15.75">
      <c r="C13" s="204" t="s">
        <v>409</v>
      </c>
      <c r="D13" s="205" t="str">
        <f>'Gestión del Talento Humano'!E7</f>
        <v>12.a.1.gth</v>
      </c>
      <c r="E13" s="92"/>
      <c r="F13" s="92"/>
      <c r="G13" s="92"/>
      <c r="H13" s="73"/>
      <c r="I13" s="73"/>
      <c r="J13" s="73"/>
      <c r="CA13" s="321"/>
    </row>
    <row r="14" spans="1:555" ht="18.75"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Contratacion de tres docentes para el area de Humanidades y Arte (ingles, deportes y música)</v>
      </c>
      <c r="D14" s="29"/>
      <c r="E14" s="92"/>
      <c r="F14" s="92"/>
      <c r="G14" s="92"/>
      <c r="H14" s="73"/>
      <c r="I14" s="73"/>
      <c r="J14" s="73"/>
      <c r="CA14" s="321"/>
    </row>
    <row r="15" spans="1:555" ht="15.75" thickBot="1">
      <c r="C15" s="93"/>
      <c r="D15" s="29"/>
      <c r="E15" s="92"/>
      <c r="F15" s="92"/>
      <c r="G15" s="92"/>
      <c r="H15" s="73"/>
      <c r="I15" s="73"/>
      <c r="J15" s="73"/>
      <c r="CA15" s="321"/>
    </row>
    <row r="16" spans="1:555" ht="30.75" thickBot="1">
      <c r="C16" s="133" t="s">
        <v>44</v>
      </c>
      <c r="D16" s="137" t="s">
        <v>55</v>
      </c>
      <c r="E16" s="170" t="s">
        <v>56</v>
      </c>
      <c r="F16" s="137" t="s">
        <v>57</v>
      </c>
      <c r="G16" s="134" t="s">
        <v>27</v>
      </c>
      <c r="H16" s="132" t="s">
        <v>147</v>
      </c>
      <c r="I16" s="135" t="s">
        <v>46</v>
      </c>
      <c r="J16" s="135" t="s">
        <v>148</v>
      </c>
      <c r="K16" s="135" t="s">
        <v>428</v>
      </c>
      <c r="L16" s="135" t="s">
        <v>429</v>
      </c>
      <c r="CA16" s="321"/>
    </row>
    <row r="17" spans="3:79" ht="15.75" thickBot="1">
      <c r="C17" s="136" t="s">
        <v>503</v>
      </c>
      <c r="D17" s="199"/>
      <c r="E17" s="151">
        <v>12</v>
      </c>
      <c r="F17" s="322">
        <f>HLOOKUP($C17,$BZ$2:$CM$3,2,0)</f>
        <v>41436.800000000003</v>
      </c>
      <c r="G17" s="112">
        <f>D17*E17*F17</f>
        <v>0</v>
      </c>
      <c r="H17" s="165"/>
      <c r="I17" s="113" t="s">
        <v>517</v>
      </c>
      <c r="J17" s="113" t="str">
        <f>VLOOKUP(I17,Presupuesto!$B$11:$C$565,2,0)</f>
        <v>SUELDOS Y SALARIOS PERMANENTES</v>
      </c>
      <c r="K17" s="224" t="s">
        <v>1479</v>
      </c>
      <c r="L17" s="97" t="s">
        <v>412</v>
      </c>
      <c r="CA17" s="321"/>
    </row>
    <row r="18" spans="3:79">
      <c r="C18" s="171" t="s">
        <v>58</v>
      </c>
      <c r="D18" s="162"/>
      <c r="E18" s="153">
        <v>0</v>
      </c>
      <c r="F18" s="99">
        <f>IF(E17=0,"",(G17/E17)/12*E17)</f>
        <v>0</v>
      </c>
      <c r="G18" s="96">
        <f>F18</f>
        <v>0</v>
      </c>
      <c r="H18" s="163" t="s">
        <v>1467</v>
      </c>
      <c r="I18" s="115" t="s">
        <v>537</v>
      </c>
      <c r="J18" s="115" t="str">
        <f>VLOOKUP(I18,Presupuesto!$B$11:$C$565,2,0)</f>
        <v>AGUINALDO Y DECIMO CUARTO MES</v>
      </c>
      <c r="K18" s="97" t="str">
        <f>$K$17</f>
        <v>Posgrado</v>
      </c>
      <c r="L18" s="97" t="s">
        <v>430</v>
      </c>
      <c r="CA18" s="321"/>
    </row>
    <row r="19" spans="3:79" ht="15.75" thickBot="1">
      <c r="C19" s="172" t="s">
        <v>59</v>
      </c>
      <c r="D19" s="162"/>
      <c r="E19" s="153">
        <v>0</v>
      </c>
      <c r="F19" s="116">
        <f>IF(E17&lt;6,"",((E17-6)/12)*(G17/E17))</f>
        <v>0</v>
      </c>
      <c r="G19" s="96">
        <f>F19</f>
        <v>0</v>
      </c>
      <c r="H19" s="163"/>
      <c r="I19" s="100" t="s">
        <v>540</v>
      </c>
      <c r="J19" s="100" t="str">
        <f>VLOOKUP(I19,Presupuesto!$B$11:$C$565,2,0)</f>
        <v>DECIMOCUARTO MES</v>
      </c>
      <c r="K19" s="97" t="str">
        <f t="shared" ref="K19:K66" si="0">$K$17</f>
        <v>Posgrado</v>
      </c>
      <c r="L19" s="97" t="s">
        <v>413</v>
      </c>
      <c r="CA19" s="321"/>
    </row>
    <row r="20" spans="3:79" ht="15.75" thickBot="1">
      <c r="C20" s="136" t="s">
        <v>504</v>
      </c>
      <c r="D20" s="199"/>
      <c r="E20" s="151">
        <v>12</v>
      </c>
      <c r="F20" s="322">
        <f>HLOOKUP($C20,$BZ$2:$CM$3,2,0)</f>
        <v>37669.82</v>
      </c>
      <c r="G20" s="112">
        <f>D20*E20*F20</f>
        <v>0</v>
      </c>
      <c r="H20" s="165"/>
      <c r="I20" s="113" t="s">
        <v>517</v>
      </c>
      <c r="J20" s="113" t="str">
        <f>VLOOKUP(I20,Presupuesto!$B$11:$C$565,2,0)</f>
        <v>SUELDOS Y SALARIOS PERMANENTES</v>
      </c>
      <c r="K20" s="97" t="str">
        <f t="shared" si="0"/>
        <v>Posgrado</v>
      </c>
      <c r="L20" s="97" t="s">
        <v>413</v>
      </c>
    </row>
    <row r="21" spans="3:79">
      <c r="C21" s="171" t="s">
        <v>58</v>
      </c>
      <c r="D21" s="162"/>
      <c r="E21" s="153">
        <v>0</v>
      </c>
      <c r="F21" s="99">
        <f>IF(E20=0,"",(G20/E20)/12*E20)</f>
        <v>0</v>
      </c>
      <c r="G21" s="96">
        <f>F21</f>
        <v>0</v>
      </c>
      <c r="H21" s="163"/>
      <c r="I21" s="115" t="s">
        <v>537</v>
      </c>
      <c r="J21" s="115" t="str">
        <f>VLOOKUP(I21,Presupuesto!$B$11:$C$565,2,0)</f>
        <v>AGUINALDO Y DECIMO CUARTO MES</v>
      </c>
      <c r="K21" s="97" t="str">
        <f t="shared" si="0"/>
        <v>Posgrado</v>
      </c>
      <c r="L21" s="97" t="s">
        <v>413</v>
      </c>
    </row>
    <row r="22" spans="3:79" ht="15.75" thickBot="1">
      <c r="C22" s="172" t="s">
        <v>59</v>
      </c>
      <c r="D22" s="162"/>
      <c r="E22" s="153">
        <v>0</v>
      </c>
      <c r="F22" s="116">
        <f>IF(E20&lt;6,"",((E20-6)/12)*(G20/E20))</f>
        <v>0</v>
      </c>
      <c r="G22" s="96">
        <f>F22</f>
        <v>0</v>
      </c>
      <c r="H22" s="163"/>
      <c r="I22" s="100" t="s">
        <v>540</v>
      </c>
      <c r="J22" s="100" t="str">
        <f>VLOOKUP(I22,Presupuesto!$B$11:$C$565,2,0)</f>
        <v>DECIMOCUARTO MES</v>
      </c>
      <c r="K22" s="97" t="str">
        <f t="shared" si="0"/>
        <v>Posgrado</v>
      </c>
      <c r="L22" s="97" t="s">
        <v>413</v>
      </c>
    </row>
    <row r="23" spans="3:79" ht="15.75" thickBot="1">
      <c r="C23" s="136" t="s">
        <v>505</v>
      </c>
      <c r="D23" s="199"/>
      <c r="E23" s="151">
        <v>12</v>
      </c>
      <c r="F23" s="322">
        <f>HLOOKUP($C23,$BZ$2:$CM$3,2,0)</f>
        <v>33902.839999999997</v>
      </c>
      <c r="G23" s="112">
        <f>D23*E23*F23</f>
        <v>0</v>
      </c>
      <c r="H23" s="165"/>
      <c r="I23" s="113" t="s">
        <v>517</v>
      </c>
      <c r="J23" s="113" t="str">
        <f>VLOOKUP(I23,Presupuesto!$B$11:$C$565,2,0)</f>
        <v>SUELDOS Y SALARIOS PERMANENTES</v>
      </c>
      <c r="K23" s="97" t="str">
        <f t="shared" si="0"/>
        <v>Posgrado</v>
      </c>
      <c r="L23" s="97" t="s">
        <v>413</v>
      </c>
    </row>
    <row r="24" spans="3:79">
      <c r="C24" s="171" t="s">
        <v>58</v>
      </c>
      <c r="D24" s="162"/>
      <c r="E24" s="153">
        <v>0</v>
      </c>
      <c r="F24" s="99">
        <f>IF(E23=0,"",(G23/E23)/12*E23)</f>
        <v>0</v>
      </c>
      <c r="G24" s="96">
        <f>F24</f>
        <v>0</v>
      </c>
      <c r="H24" s="163"/>
      <c r="I24" s="115" t="s">
        <v>537</v>
      </c>
      <c r="J24" s="115" t="str">
        <f>VLOOKUP(I24,Presupuesto!$B$11:$C$565,2,0)</f>
        <v>AGUINALDO Y DECIMO CUARTO MES</v>
      </c>
      <c r="K24" s="97" t="str">
        <f t="shared" si="0"/>
        <v>Posgrado</v>
      </c>
      <c r="L24" s="97" t="s">
        <v>413</v>
      </c>
    </row>
    <row r="25" spans="3:79" ht="15.75" thickBot="1">
      <c r="C25" s="172" t="s">
        <v>59</v>
      </c>
      <c r="D25" s="162"/>
      <c r="E25" s="153">
        <v>0</v>
      </c>
      <c r="F25" s="116">
        <f>IF(E23&lt;6,"",((E23-6)/12)*(G23/E23))</f>
        <v>0</v>
      </c>
      <c r="G25" s="96">
        <f>F25</f>
        <v>0</v>
      </c>
      <c r="H25" s="163"/>
      <c r="I25" s="100" t="s">
        <v>540</v>
      </c>
      <c r="J25" s="100" t="str">
        <f>VLOOKUP(I25,Presupuesto!$B$11:$C$565,2,0)</f>
        <v>DECIMOCUARTO MES</v>
      </c>
      <c r="K25" s="97" t="str">
        <f t="shared" si="0"/>
        <v>Posgrado</v>
      </c>
      <c r="L25" s="97" t="s">
        <v>413</v>
      </c>
    </row>
    <row r="26" spans="3:79" ht="15.75" thickBot="1">
      <c r="C26" s="136" t="s">
        <v>506</v>
      </c>
      <c r="D26" s="199"/>
      <c r="E26" s="151">
        <v>12</v>
      </c>
      <c r="F26" s="322">
        <f>HLOOKUP($C26,$BZ$2:$CM$3,2,0)</f>
        <v>30135.85</v>
      </c>
      <c r="G26" s="112">
        <f>D26*E26*F26</f>
        <v>0</v>
      </c>
      <c r="H26" s="165"/>
      <c r="I26" s="113" t="s">
        <v>517</v>
      </c>
      <c r="J26" s="113" t="str">
        <f>VLOOKUP(I26,Presupuesto!$B$11:$C$565,2,0)</f>
        <v>SUELDOS Y SALARIOS PERMANENTES</v>
      </c>
      <c r="K26" s="97" t="str">
        <f t="shared" si="0"/>
        <v>Posgrado</v>
      </c>
      <c r="L26" s="97" t="s">
        <v>413</v>
      </c>
    </row>
    <row r="27" spans="3:79">
      <c r="C27" s="171" t="s">
        <v>58</v>
      </c>
      <c r="D27" s="162"/>
      <c r="E27" s="153">
        <v>0</v>
      </c>
      <c r="F27" s="99">
        <f>IF(E26=0,"",(G26/E26)/12*E26)</f>
        <v>0</v>
      </c>
      <c r="G27" s="96">
        <f>F27</f>
        <v>0</v>
      </c>
      <c r="H27" s="163"/>
      <c r="I27" s="115" t="s">
        <v>537</v>
      </c>
      <c r="J27" s="115" t="str">
        <f>VLOOKUP(I27,Presupuesto!$B$11:$C$565,2,0)</f>
        <v>AGUINALDO Y DECIMO CUARTO MES</v>
      </c>
      <c r="K27" s="97" t="str">
        <f t="shared" si="0"/>
        <v>Posgrado</v>
      </c>
      <c r="L27" s="97" t="s">
        <v>413</v>
      </c>
    </row>
    <row r="28" spans="3:79" ht="15.75" thickBot="1">
      <c r="C28" s="172" t="s">
        <v>59</v>
      </c>
      <c r="D28" s="162"/>
      <c r="E28" s="153">
        <v>0</v>
      </c>
      <c r="F28" s="116">
        <f>IF(E26&lt;6,"",((E26-6)/12)*(G26/E26))</f>
        <v>0</v>
      </c>
      <c r="G28" s="96">
        <f>F28</f>
        <v>0</v>
      </c>
      <c r="H28" s="163"/>
      <c r="I28" s="100" t="s">
        <v>540</v>
      </c>
      <c r="J28" s="100" t="str">
        <f>VLOOKUP(I28,Presupuesto!$B$11:$C$565,2,0)</f>
        <v>DECIMOCUARTO MES</v>
      </c>
      <c r="K28" s="97" t="str">
        <f t="shared" si="0"/>
        <v>Posgrado</v>
      </c>
      <c r="L28" s="97" t="s">
        <v>413</v>
      </c>
    </row>
    <row r="29" spans="3:79" ht="15.75" thickBot="1">
      <c r="C29" s="136" t="s">
        <v>507</v>
      </c>
      <c r="D29" s="199"/>
      <c r="E29" s="151">
        <v>12</v>
      </c>
      <c r="F29" s="322">
        <f>HLOOKUP($C29,$BZ$2:$CM$3,2,0)</f>
        <v>28252.36</v>
      </c>
      <c r="G29" s="112">
        <f>D29*E29*F29</f>
        <v>0</v>
      </c>
      <c r="H29" s="165"/>
      <c r="I29" s="113" t="s">
        <v>517</v>
      </c>
      <c r="J29" s="113" t="str">
        <f>VLOOKUP(I29,Presupuesto!$B$11:$C$565,2,0)</f>
        <v>SUELDOS Y SALARIOS PERMANENTES</v>
      </c>
      <c r="K29" s="97" t="str">
        <f t="shared" si="0"/>
        <v>Posgrado</v>
      </c>
      <c r="L29" s="97" t="s">
        <v>413</v>
      </c>
    </row>
    <row r="30" spans="3:79">
      <c r="C30" s="171" t="s">
        <v>58</v>
      </c>
      <c r="D30" s="162"/>
      <c r="E30" s="153">
        <v>0</v>
      </c>
      <c r="F30" s="99">
        <f>IF(E29=0,"",(G29/E29)/12*E29)</f>
        <v>0</v>
      </c>
      <c r="G30" s="96">
        <f>F30</f>
        <v>0</v>
      </c>
      <c r="H30" s="163"/>
      <c r="I30" s="115" t="s">
        <v>537</v>
      </c>
      <c r="J30" s="115" t="str">
        <f>VLOOKUP(I30,Presupuesto!$B$11:$C$565,2,0)</f>
        <v>AGUINALDO Y DECIMO CUARTO MES</v>
      </c>
      <c r="K30" s="97" t="str">
        <f t="shared" si="0"/>
        <v>Posgrado</v>
      </c>
      <c r="L30" s="97" t="s">
        <v>413</v>
      </c>
    </row>
    <row r="31" spans="3:79" ht="15.75" thickBot="1">
      <c r="C31" s="172" t="s">
        <v>59</v>
      </c>
      <c r="D31" s="162"/>
      <c r="E31" s="153">
        <v>0</v>
      </c>
      <c r="F31" s="116">
        <f>IF(E29&lt;6,"",((E29-6)/12)*(G29/E29))</f>
        <v>0</v>
      </c>
      <c r="G31" s="96">
        <f>F31</f>
        <v>0</v>
      </c>
      <c r="H31" s="163"/>
      <c r="I31" s="100" t="s">
        <v>540</v>
      </c>
      <c r="J31" s="100" t="str">
        <f>VLOOKUP(I31,Presupuesto!$B$11:$C$565,2,0)</f>
        <v>DECIMOCUARTO MES</v>
      </c>
      <c r="K31" s="97" t="str">
        <f t="shared" si="0"/>
        <v>Posgrado</v>
      </c>
      <c r="L31" s="97" t="s">
        <v>413</v>
      </c>
    </row>
    <row r="32" spans="3:79" ht="15.75" thickBot="1">
      <c r="C32" s="136" t="s">
        <v>508</v>
      </c>
      <c r="D32" s="199">
        <v>3</v>
      </c>
      <c r="E32" s="151">
        <v>12</v>
      </c>
      <c r="F32" s="322">
        <f>HLOOKUP($C32,$BZ$2:$CM$3,2,0)</f>
        <v>26368.87</v>
      </c>
      <c r="G32" s="112">
        <f>D32*E32*F32</f>
        <v>949279.32</v>
      </c>
      <c r="H32" s="165" t="s">
        <v>1467</v>
      </c>
      <c r="I32" s="113" t="s">
        <v>517</v>
      </c>
      <c r="J32" s="113" t="str">
        <f>VLOOKUP(I32,Presupuesto!$B$11:$C$565,2,0)</f>
        <v>SUELDOS Y SALARIOS PERMANENTES</v>
      </c>
      <c r="K32" s="97" t="s">
        <v>1386</v>
      </c>
      <c r="L32" s="97" t="s">
        <v>430</v>
      </c>
    </row>
    <row r="33" spans="3:12">
      <c r="C33" s="171" t="s">
        <v>58</v>
      </c>
      <c r="D33" s="162"/>
      <c r="E33" s="153">
        <v>0</v>
      </c>
      <c r="F33" s="99">
        <f>IF(E32=0,"",(G32/E32)/12*E32)</f>
        <v>79106.61</v>
      </c>
      <c r="G33" s="500">
        <f>F33</f>
        <v>79106.61</v>
      </c>
      <c r="H33" s="163" t="s">
        <v>1467</v>
      </c>
      <c r="I33" s="115" t="s">
        <v>537</v>
      </c>
      <c r="J33" s="115" t="str">
        <f>VLOOKUP(I33,Presupuesto!$B$11:$C$565,2,0)</f>
        <v>AGUINALDO Y DECIMO CUARTO MES</v>
      </c>
      <c r="K33" s="97" t="s">
        <v>1386</v>
      </c>
      <c r="L33" s="97" t="s">
        <v>430</v>
      </c>
    </row>
    <row r="34" spans="3:12" ht="15.75" thickBot="1">
      <c r="C34" s="172" t="s">
        <v>59</v>
      </c>
      <c r="D34" s="162"/>
      <c r="E34" s="153">
        <v>0</v>
      </c>
      <c r="F34" s="116">
        <f>IF(E32&lt;6,"",((E32-6)/12)*(G32/E32))</f>
        <v>39553.305</v>
      </c>
      <c r="G34" s="501">
        <f>F34</f>
        <v>39553.305</v>
      </c>
      <c r="H34" s="163" t="s">
        <v>1467</v>
      </c>
      <c r="I34" s="100" t="s">
        <v>540</v>
      </c>
      <c r="J34" s="100" t="str">
        <f>VLOOKUP(I34,Presupuesto!$B$11:$C$565,2,0)</f>
        <v>DECIMOCUARTO MES</v>
      </c>
      <c r="K34" s="97" t="s">
        <v>1386</v>
      </c>
      <c r="L34" s="97" t="s">
        <v>430</v>
      </c>
    </row>
    <row r="35" spans="3:12" ht="15.75" thickBot="1">
      <c r="C35" s="136" t="s">
        <v>509</v>
      </c>
      <c r="D35" s="199"/>
      <c r="E35" s="151">
        <v>12</v>
      </c>
      <c r="F35" s="322">
        <f>HLOOKUP($C35,$BZ$2:$CM$3,2,0)</f>
        <v>17893.16</v>
      </c>
      <c r="G35" s="112">
        <f>D35*E35*F35</f>
        <v>0</v>
      </c>
      <c r="H35" s="165"/>
      <c r="I35" s="113" t="s">
        <v>517</v>
      </c>
      <c r="J35" s="113" t="str">
        <f>VLOOKUP(I35,Presupuesto!$B$11:$C$565,2,0)</f>
        <v>SUELDOS Y SALARIOS PERMANENTES</v>
      </c>
      <c r="K35" s="97" t="str">
        <f t="shared" si="0"/>
        <v>Posgrado</v>
      </c>
      <c r="L35" s="97" t="s">
        <v>413</v>
      </c>
    </row>
    <row r="36" spans="3:12">
      <c r="C36" s="171" t="s">
        <v>58</v>
      </c>
      <c r="D36" s="162"/>
      <c r="E36" s="153">
        <v>0</v>
      </c>
      <c r="F36" s="99">
        <f>IF(E35=0,"",(G35/E35)/12*E35)</f>
        <v>0</v>
      </c>
      <c r="G36" s="96">
        <f>F36</f>
        <v>0</v>
      </c>
      <c r="H36" s="163"/>
      <c r="I36" s="115" t="s">
        <v>537</v>
      </c>
      <c r="J36" s="115" t="str">
        <f>VLOOKUP(I36,Presupuesto!$B$11:$C$565,2,0)</f>
        <v>AGUINALDO Y DECIMO CUARTO MES</v>
      </c>
      <c r="K36" s="97" t="str">
        <f t="shared" si="0"/>
        <v>Posgrado</v>
      </c>
      <c r="L36" s="97" t="s">
        <v>413</v>
      </c>
    </row>
    <row r="37" spans="3:12" ht="15.75" thickBot="1">
      <c r="C37" s="172" t="s">
        <v>59</v>
      </c>
      <c r="D37" s="162"/>
      <c r="E37" s="153">
        <v>0</v>
      </c>
      <c r="F37" s="116">
        <f>IF(E35&lt;6,"",((E35-6)/12)*(G35/E35))</f>
        <v>0</v>
      </c>
      <c r="G37" s="96">
        <f>F37</f>
        <v>0</v>
      </c>
      <c r="H37" s="163"/>
      <c r="I37" s="100" t="s">
        <v>540</v>
      </c>
      <c r="J37" s="100" t="str">
        <f>VLOOKUP(I37,Presupuesto!$B$11:$C$565,2,0)</f>
        <v>DECIMOCUARTO MES</v>
      </c>
      <c r="K37" s="97" t="str">
        <f t="shared" si="0"/>
        <v>Posgrado</v>
      </c>
      <c r="L37" s="97" t="s">
        <v>413</v>
      </c>
    </row>
    <row r="38" spans="3:12" ht="15.75" thickBot="1">
      <c r="C38" s="136" t="s">
        <v>510</v>
      </c>
      <c r="D38" s="199"/>
      <c r="E38" s="151">
        <v>12</v>
      </c>
      <c r="F38" s="322">
        <f>HLOOKUP($C38,$BZ$2:$CM$3,2,0)</f>
        <v>16951.419999999998</v>
      </c>
      <c r="G38" s="112">
        <f>D38*E38*F38</f>
        <v>0</v>
      </c>
      <c r="H38" s="165"/>
      <c r="I38" s="113" t="s">
        <v>517</v>
      </c>
      <c r="J38" s="113" t="str">
        <f>VLOOKUP(I38,Presupuesto!$B$11:$C$565,2,0)</f>
        <v>SUELDOS Y SALARIOS PERMANENTES</v>
      </c>
      <c r="K38" s="97" t="str">
        <f t="shared" si="0"/>
        <v>Posgrado</v>
      </c>
      <c r="L38" s="97" t="s">
        <v>413</v>
      </c>
    </row>
    <row r="39" spans="3:12">
      <c r="C39" s="171" t="s">
        <v>58</v>
      </c>
      <c r="D39" s="162"/>
      <c r="E39" s="153">
        <v>0</v>
      </c>
      <c r="F39" s="99">
        <f>IF(E38=0,"",(G38/E38)/12*E38)</f>
        <v>0</v>
      </c>
      <c r="G39" s="96">
        <f>F39</f>
        <v>0</v>
      </c>
      <c r="H39" s="163"/>
      <c r="I39" s="115" t="s">
        <v>537</v>
      </c>
      <c r="J39" s="115" t="str">
        <f>VLOOKUP(I39,Presupuesto!$B$11:$C$565,2,0)</f>
        <v>AGUINALDO Y DECIMO CUARTO MES</v>
      </c>
      <c r="K39" s="97" t="str">
        <f t="shared" si="0"/>
        <v>Posgrado</v>
      </c>
      <c r="L39" s="97" t="s">
        <v>413</v>
      </c>
    </row>
    <row r="40" spans="3:12" ht="15.75" thickBot="1">
      <c r="C40" s="172" t="s">
        <v>59</v>
      </c>
      <c r="D40" s="162"/>
      <c r="E40" s="153">
        <v>0</v>
      </c>
      <c r="F40" s="116">
        <f>IF(E38&lt;6,"",((E38-6)/12)*(G38/E38))</f>
        <v>0</v>
      </c>
      <c r="G40" s="96">
        <f>F40</f>
        <v>0</v>
      </c>
      <c r="H40" s="163"/>
      <c r="I40" s="100" t="s">
        <v>540</v>
      </c>
      <c r="J40" s="100" t="str">
        <f>VLOOKUP(I40,Presupuesto!$B$11:$C$565,2,0)</f>
        <v>DECIMOCUARTO MES</v>
      </c>
      <c r="K40" s="97" t="str">
        <f t="shared" si="0"/>
        <v>Posgrado</v>
      </c>
      <c r="L40" s="97" t="s">
        <v>413</v>
      </c>
    </row>
    <row r="41" spans="3:12" ht="15.75" thickBot="1">
      <c r="C41" s="136" t="s">
        <v>511</v>
      </c>
      <c r="D41" s="199"/>
      <c r="E41" s="151">
        <v>12</v>
      </c>
      <c r="F41" s="322">
        <f>HLOOKUP($C41,$BZ$2:$CM$3,2,0)</f>
        <v>13184.44</v>
      </c>
      <c r="G41" s="112">
        <f>D41*E41*F41</f>
        <v>0</v>
      </c>
      <c r="H41" s="165"/>
      <c r="I41" s="113" t="s">
        <v>517</v>
      </c>
      <c r="J41" s="113" t="str">
        <f>VLOOKUP(I41,Presupuesto!$B$11:$C$565,2,0)</f>
        <v>SUELDOS Y SALARIOS PERMANENTES</v>
      </c>
      <c r="K41" s="97" t="str">
        <f t="shared" si="0"/>
        <v>Posgrado</v>
      </c>
      <c r="L41" s="97" t="s">
        <v>413</v>
      </c>
    </row>
    <row r="42" spans="3:12">
      <c r="C42" s="171" t="s">
        <v>58</v>
      </c>
      <c r="D42" s="162"/>
      <c r="E42" s="153">
        <v>0</v>
      </c>
      <c r="F42" s="99">
        <f>IF(E41=0,"",(G41/E41)/12*E41)</f>
        <v>0</v>
      </c>
      <c r="G42" s="96">
        <f>F42</f>
        <v>0</v>
      </c>
      <c r="H42" s="163"/>
      <c r="I42" s="115" t="s">
        <v>537</v>
      </c>
      <c r="J42" s="115" t="str">
        <f>VLOOKUP(I42,Presupuesto!$B$11:$C$565,2,0)</f>
        <v>AGUINALDO Y DECIMO CUARTO MES</v>
      </c>
      <c r="K42" s="97" t="str">
        <f t="shared" si="0"/>
        <v>Posgrado</v>
      </c>
      <c r="L42" s="97" t="s">
        <v>413</v>
      </c>
    </row>
    <row r="43" spans="3:12" ht="15.75" thickBot="1">
      <c r="C43" s="172" t="s">
        <v>59</v>
      </c>
      <c r="D43" s="162"/>
      <c r="E43" s="153">
        <v>0</v>
      </c>
      <c r="F43" s="116">
        <f>IF(E41&lt;6,"",((E41-6)/12)*(G41/E41))</f>
        <v>0</v>
      </c>
      <c r="G43" s="96">
        <f>F43</f>
        <v>0</v>
      </c>
      <c r="H43" s="163"/>
      <c r="I43" s="100" t="s">
        <v>540</v>
      </c>
      <c r="J43" s="100" t="str">
        <f>VLOOKUP(I43,Presupuesto!$B$11:$C$565,2,0)</f>
        <v>DECIMOCUARTO MES</v>
      </c>
      <c r="K43" s="97" t="str">
        <f t="shared" si="0"/>
        <v>Posgrado</v>
      </c>
      <c r="L43" s="97" t="s">
        <v>413</v>
      </c>
    </row>
    <row r="44" spans="3:12" ht="15.75" thickBot="1">
      <c r="C44" s="136" t="s">
        <v>512</v>
      </c>
      <c r="D44" s="199"/>
      <c r="E44" s="151">
        <v>12</v>
      </c>
      <c r="F44" s="322">
        <f>HLOOKUP($C44,$BZ$2:$CM$3,2,0)</f>
        <v>15032.56</v>
      </c>
      <c r="G44" s="112">
        <f>D44*E44*F44</f>
        <v>0</v>
      </c>
      <c r="H44" s="165"/>
      <c r="I44" s="113" t="s">
        <v>517</v>
      </c>
      <c r="J44" s="113" t="str">
        <f>VLOOKUP(I44,Presupuesto!$B$11:$C$565,2,0)</f>
        <v>SUELDOS Y SALARIOS PERMANENTES</v>
      </c>
      <c r="K44" s="97" t="str">
        <f t="shared" si="0"/>
        <v>Posgrado</v>
      </c>
      <c r="L44" s="97" t="s">
        <v>413</v>
      </c>
    </row>
    <row r="45" spans="3:12">
      <c r="C45" s="171" t="s">
        <v>58</v>
      </c>
      <c r="D45" s="162"/>
      <c r="E45" s="153">
        <v>0</v>
      </c>
      <c r="F45" s="99">
        <f>IF(E44=0,"",(G44/E44)/12*E44)</f>
        <v>0</v>
      </c>
      <c r="G45" s="96">
        <f>F45</f>
        <v>0</v>
      </c>
      <c r="H45" s="163"/>
      <c r="I45" s="115" t="s">
        <v>537</v>
      </c>
      <c r="J45" s="115" t="str">
        <f>VLOOKUP(I45,Presupuesto!$B$11:$C$565,2,0)</f>
        <v>AGUINALDO Y DECIMO CUARTO MES</v>
      </c>
      <c r="K45" s="97" t="str">
        <f t="shared" si="0"/>
        <v>Posgrado</v>
      </c>
      <c r="L45" s="97" t="s">
        <v>413</v>
      </c>
    </row>
    <row r="46" spans="3:12" ht="15.75" thickBot="1">
      <c r="C46" s="172" t="s">
        <v>59</v>
      </c>
      <c r="D46" s="162"/>
      <c r="E46" s="153">
        <v>0</v>
      </c>
      <c r="F46" s="116">
        <f>IF(E44&lt;6,"",((E44-6)/12)*(G44/E44))</f>
        <v>0</v>
      </c>
      <c r="G46" s="96">
        <f>F46</f>
        <v>0</v>
      </c>
      <c r="H46" s="163"/>
      <c r="I46" s="100" t="s">
        <v>540</v>
      </c>
      <c r="J46" s="100" t="str">
        <f>VLOOKUP(I46,Presupuesto!$B$11:$C$565,2,0)</f>
        <v>DECIMOCUARTO MES</v>
      </c>
      <c r="K46" s="97" t="str">
        <f t="shared" si="0"/>
        <v>Posgrado</v>
      </c>
      <c r="L46" s="97" t="s">
        <v>413</v>
      </c>
    </row>
    <row r="47" spans="3:12" ht="15.75" thickBot="1">
      <c r="C47" s="136" t="s">
        <v>513</v>
      </c>
      <c r="D47" s="199"/>
      <c r="E47" s="151">
        <v>12</v>
      </c>
      <c r="F47" s="322">
        <f>HLOOKUP($C47,$BZ$2:$CM$3,2,0)</f>
        <v>13264.02</v>
      </c>
      <c r="G47" s="112">
        <f>D47*E47*F47</f>
        <v>0</v>
      </c>
      <c r="H47" s="165"/>
      <c r="I47" s="113" t="s">
        <v>517</v>
      </c>
      <c r="J47" s="113" t="str">
        <f>VLOOKUP(I47,Presupuesto!$B$11:$C$565,2,0)</f>
        <v>SUELDOS Y SALARIOS PERMANENTES</v>
      </c>
      <c r="K47" s="97" t="str">
        <f t="shared" si="0"/>
        <v>Posgrado</v>
      </c>
      <c r="L47" s="97" t="s">
        <v>413</v>
      </c>
    </row>
    <row r="48" spans="3:12">
      <c r="C48" s="171" t="s">
        <v>58</v>
      </c>
      <c r="D48" s="162"/>
      <c r="E48" s="153">
        <v>0</v>
      </c>
      <c r="F48" s="99">
        <f>IF(E47=0,"",(G47/E47)/12*E47)</f>
        <v>0</v>
      </c>
      <c r="G48" s="96">
        <f>F48</f>
        <v>0</v>
      </c>
      <c r="H48" s="163"/>
      <c r="I48" s="115" t="s">
        <v>537</v>
      </c>
      <c r="J48" s="115" t="str">
        <f>VLOOKUP(I48,Presupuesto!$B$11:$C$565,2,0)</f>
        <v>AGUINALDO Y DECIMO CUARTO MES</v>
      </c>
      <c r="K48" s="97" t="str">
        <f t="shared" si="0"/>
        <v>Posgrado</v>
      </c>
      <c r="L48" s="97" t="s">
        <v>413</v>
      </c>
    </row>
    <row r="49" spans="3:12" ht="15.75" thickBot="1">
      <c r="C49" s="172" t="s">
        <v>59</v>
      </c>
      <c r="D49" s="162"/>
      <c r="E49" s="153">
        <v>0</v>
      </c>
      <c r="F49" s="116">
        <f>IF(E47&lt;6,"",((E47-6)/12)*(G47/E47))</f>
        <v>0</v>
      </c>
      <c r="G49" s="96">
        <f>F49</f>
        <v>0</v>
      </c>
      <c r="H49" s="163"/>
      <c r="I49" s="100" t="s">
        <v>540</v>
      </c>
      <c r="J49" s="100" t="str">
        <f>VLOOKUP(I49,Presupuesto!$B$11:$C$565,2,0)</f>
        <v>DECIMOCUARTO MES</v>
      </c>
      <c r="K49" s="97" t="str">
        <f t="shared" si="0"/>
        <v>Posgrado</v>
      </c>
      <c r="L49" s="97" t="s">
        <v>413</v>
      </c>
    </row>
    <row r="50" spans="3:12" ht="15.75" thickBot="1">
      <c r="C50" s="136" t="s">
        <v>514</v>
      </c>
      <c r="D50" s="199"/>
      <c r="E50" s="151">
        <v>12</v>
      </c>
      <c r="F50" s="322">
        <f>HLOOKUP($C50,$BZ$2:$CM$3,2,0)</f>
        <v>12379.75</v>
      </c>
      <c r="G50" s="112">
        <f>D50*E50*F50</f>
        <v>0</v>
      </c>
      <c r="H50" s="165"/>
      <c r="I50" s="113" t="s">
        <v>517</v>
      </c>
      <c r="J50" s="113" t="str">
        <f>VLOOKUP(I50,Presupuesto!$B$11:$C$565,2,0)</f>
        <v>SUELDOS Y SALARIOS PERMANENTES</v>
      </c>
      <c r="K50" s="97" t="str">
        <f t="shared" si="0"/>
        <v>Posgrado</v>
      </c>
      <c r="L50" s="97" t="s">
        <v>413</v>
      </c>
    </row>
    <row r="51" spans="3:12">
      <c r="C51" s="171" t="s">
        <v>58</v>
      </c>
      <c r="D51" s="162"/>
      <c r="E51" s="153">
        <v>0</v>
      </c>
      <c r="F51" s="99">
        <f>IF(E50=0,"",(G50/E50)/12*E50)</f>
        <v>0</v>
      </c>
      <c r="G51" s="96">
        <f>F51</f>
        <v>0</v>
      </c>
      <c r="H51" s="163"/>
      <c r="I51" s="115" t="s">
        <v>537</v>
      </c>
      <c r="J51" s="115" t="str">
        <f>VLOOKUP(I51,Presupuesto!$B$11:$C$565,2,0)</f>
        <v>AGUINALDO Y DECIMO CUARTO MES</v>
      </c>
      <c r="K51" s="97" t="str">
        <f t="shared" si="0"/>
        <v>Posgrado</v>
      </c>
      <c r="L51" s="97" t="s">
        <v>413</v>
      </c>
    </row>
    <row r="52" spans="3:12" ht="15.75" thickBot="1">
      <c r="C52" s="172" t="s">
        <v>59</v>
      </c>
      <c r="D52" s="162"/>
      <c r="E52" s="153">
        <v>0</v>
      </c>
      <c r="F52" s="116">
        <f>IF(E50&lt;6,"",((E50-6)/12)*(G50/E50))</f>
        <v>0</v>
      </c>
      <c r="G52" s="96">
        <f>F52</f>
        <v>0</v>
      </c>
      <c r="H52" s="163"/>
      <c r="I52" s="100" t="s">
        <v>540</v>
      </c>
      <c r="J52" s="100" t="str">
        <f>VLOOKUP(I52,Presupuesto!$B$11:$C$565,2,0)</f>
        <v>DECIMOCUARTO MES</v>
      </c>
      <c r="K52" s="97" t="str">
        <f t="shared" si="0"/>
        <v>Posgrado</v>
      </c>
      <c r="L52" s="97" t="s">
        <v>413</v>
      </c>
    </row>
    <row r="53" spans="3:12" ht="15.75" thickBot="1">
      <c r="C53" s="136" t="s">
        <v>515</v>
      </c>
      <c r="D53" s="199"/>
      <c r="E53" s="151">
        <v>12</v>
      </c>
      <c r="F53" s="322">
        <f>HLOOKUP($C53,$BZ$2:$CM$3,2,0)</f>
        <v>439.49</v>
      </c>
      <c r="G53" s="112">
        <f>D53*E53*F53</f>
        <v>0</v>
      </c>
      <c r="H53" s="165"/>
      <c r="I53" s="113" t="s">
        <v>517</v>
      </c>
      <c r="J53" s="113" t="str">
        <f>VLOOKUP(I53,Presupuesto!$B$11:$C$565,2,0)</f>
        <v>SUELDOS Y SALARIOS PERMANENTES</v>
      </c>
      <c r="K53" s="97" t="str">
        <f t="shared" si="0"/>
        <v>Posgrado</v>
      </c>
      <c r="L53" s="97" t="s">
        <v>413</v>
      </c>
    </row>
    <row r="54" spans="3:12">
      <c r="C54" s="171" t="s">
        <v>58</v>
      </c>
      <c r="D54" s="162"/>
      <c r="E54" s="153">
        <v>0</v>
      </c>
      <c r="F54" s="99">
        <f>IF(E53=0,"",(G53/E53)/12*E53)</f>
        <v>0</v>
      </c>
      <c r="G54" s="96">
        <f>F54</f>
        <v>0</v>
      </c>
      <c r="H54" s="163"/>
      <c r="I54" s="115" t="s">
        <v>537</v>
      </c>
      <c r="J54" s="115" t="str">
        <f>VLOOKUP(I54,Presupuesto!$B$11:$C$565,2,0)</f>
        <v>AGUINALDO Y DECIMO CUARTO MES</v>
      </c>
      <c r="K54" s="97" t="str">
        <f t="shared" si="0"/>
        <v>Posgrado</v>
      </c>
      <c r="L54" s="97" t="s">
        <v>413</v>
      </c>
    </row>
    <row r="55" spans="3:12" ht="15.75" thickBot="1">
      <c r="C55" s="172" t="s">
        <v>59</v>
      </c>
      <c r="D55" s="162"/>
      <c r="E55" s="153">
        <v>0</v>
      </c>
      <c r="F55" s="116">
        <f>IF(E53&lt;6,"",((E53-6)/12)*(G53/E53))</f>
        <v>0</v>
      </c>
      <c r="G55" s="96">
        <f>F55</f>
        <v>0</v>
      </c>
      <c r="H55" s="163"/>
      <c r="I55" s="100" t="s">
        <v>540</v>
      </c>
      <c r="J55" s="100" t="str">
        <f>VLOOKUP(I55,Presupuesto!$B$11:$C$565,2,0)</f>
        <v>DECIMOCUARTO MES</v>
      </c>
      <c r="K55" s="97" t="str">
        <f t="shared" si="0"/>
        <v>Posgrado</v>
      </c>
      <c r="L55" s="97" t="s">
        <v>413</v>
      </c>
    </row>
    <row r="56" spans="3:12" ht="15.75" thickBot="1">
      <c r="C56" s="136" t="s">
        <v>516</v>
      </c>
      <c r="D56" s="199"/>
      <c r="E56" s="151">
        <v>12</v>
      </c>
      <c r="F56" s="322">
        <f>HLOOKUP($C56,$BZ$2:$CM$3,2,0)</f>
        <v>1904.46</v>
      </c>
      <c r="G56" s="112">
        <f>D56*E56*F56</f>
        <v>0</v>
      </c>
      <c r="H56" s="165"/>
      <c r="I56" s="113" t="s">
        <v>517</v>
      </c>
      <c r="J56" s="113" t="str">
        <f>VLOOKUP(I56,Presupuesto!$B$11:$C$565,2,0)</f>
        <v>SUELDOS Y SALARIOS PERMANENTES</v>
      </c>
      <c r="K56" s="97" t="str">
        <f t="shared" si="0"/>
        <v>Posgrado</v>
      </c>
      <c r="L56" s="97" t="s">
        <v>413</v>
      </c>
    </row>
    <row r="57" spans="3:12">
      <c r="C57" s="171" t="s">
        <v>58</v>
      </c>
      <c r="D57" s="162"/>
      <c r="E57" s="153">
        <v>0</v>
      </c>
      <c r="F57" s="99">
        <f>IF(E56=0,"",(G56/E56)/12*E56)</f>
        <v>0</v>
      </c>
      <c r="G57" s="96">
        <f>F57</f>
        <v>0</v>
      </c>
      <c r="H57" s="163"/>
      <c r="I57" s="115" t="s">
        <v>537</v>
      </c>
      <c r="J57" s="115" t="str">
        <f>VLOOKUP(I57,Presupuesto!$B$11:$C$565,2,0)</f>
        <v>AGUINALDO Y DECIMO CUARTO MES</v>
      </c>
      <c r="K57" s="97" t="str">
        <f t="shared" si="0"/>
        <v>Posgrado</v>
      </c>
      <c r="L57" s="97" t="s">
        <v>413</v>
      </c>
    </row>
    <row r="58" spans="3:12" ht="15.75" thickBot="1">
      <c r="C58" s="172" t="s">
        <v>59</v>
      </c>
      <c r="D58" s="162"/>
      <c r="E58" s="153">
        <v>0</v>
      </c>
      <c r="F58" s="116">
        <f>IF(E56&lt;6,"",((E56-6)/12)*(G56/E56))</f>
        <v>0</v>
      </c>
      <c r="G58" s="96">
        <f>F58</f>
        <v>0</v>
      </c>
      <c r="H58" s="163"/>
      <c r="I58" s="100" t="s">
        <v>540</v>
      </c>
      <c r="J58" s="100" t="str">
        <f>VLOOKUP(I58,Presupuesto!$B$11:$C$565,2,0)</f>
        <v>DECIMOCUARTO MES</v>
      </c>
      <c r="K58" s="97" t="str">
        <f t="shared" si="0"/>
        <v>Posgrado</v>
      </c>
      <c r="L58" s="97" t="s">
        <v>413</v>
      </c>
    </row>
    <row r="59" spans="3:12" ht="15.75" thickBot="1">
      <c r="C59" s="139" t="s">
        <v>84</v>
      </c>
      <c r="D59" s="199"/>
      <c r="E59" s="151">
        <v>12</v>
      </c>
      <c r="F59" s="138">
        <v>30000</v>
      </c>
      <c r="G59" s="112">
        <f>D59*E59*F59</f>
        <v>0</v>
      </c>
      <c r="H59" s="165"/>
      <c r="I59" s="113" t="s">
        <v>585</v>
      </c>
      <c r="J59" s="113" t="str">
        <f>VLOOKUP(I59,Presupuesto!$B$11:$C$565,2,0)</f>
        <v>CONTRATOS ESPECIALES</v>
      </c>
      <c r="K59" s="97" t="str">
        <f t="shared" si="0"/>
        <v>Posgrado</v>
      </c>
      <c r="L59" s="97" t="s">
        <v>413</v>
      </c>
    </row>
    <row r="60" spans="3:12">
      <c r="C60" s="171" t="s">
        <v>58</v>
      </c>
      <c r="D60" s="162"/>
      <c r="E60" s="153">
        <v>0</v>
      </c>
      <c r="F60" s="116">
        <f>IF(E59=0,"",(G59/E59)/12*E59)</f>
        <v>0</v>
      </c>
      <c r="G60" s="96">
        <f>F60</f>
        <v>0</v>
      </c>
      <c r="H60" s="163"/>
      <c r="I60" s="100" t="s">
        <v>585</v>
      </c>
      <c r="J60" s="100" t="str">
        <f>VLOOKUP(I60,Presupuesto!$B$11:$C$565,2,0)</f>
        <v>CONTRATOS ESPECIALES</v>
      </c>
      <c r="K60" s="97" t="str">
        <f t="shared" si="0"/>
        <v>Posgrado</v>
      </c>
      <c r="L60" s="97" t="s">
        <v>412</v>
      </c>
    </row>
    <row r="61" spans="3:12" ht="15.75" thickBot="1">
      <c r="C61" s="172" t="s">
        <v>59</v>
      </c>
      <c r="D61" s="162"/>
      <c r="E61" s="153">
        <v>0</v>
      </c>
      <c r="F61" s="99">
        <f>IF(E59&lt;6,"",((E59-6)/12)*(G59/E59))</f>
        <v>0</v>
      </c>
      <c r="G61" s="96">
        <f>F61</f>
        <v>0</v>
      </c>
      <c r="H61" s="163"/>
      <c r="I61" s="100" t="s">
        <v>585</v>
      </c>
      <c r="J61" s="100" t="str">
        <f>VLOOKUP(I61,Presupuesto!$B$11:$C$565,2,0)</f>
        <v>CONTRATOS ESPECIALES</v>
      </c>
      <c r="K61" s="97" t="str">
        <f t="shared" si="0"/>
        <v>Posgrado</v>
      </c>
      <c r="L61" s="97" t="s">
        <v>417</v>
      </c>
    </row>
    <row r="62" spans="3:12" ht="15.75" thickBot="1">
      <c r="C62" s="139" t="s">
        <v>60</v>
      </c>
      <c r="D62" s="199"/>
      <c r="E62" s="151">
        <v>12</v>
      </c>
      <c r="F62" s="117">
        <v>30000</v>
      </c>
      <c r="G62" s="112">
        <f>D62*E62*F62</f>
        <v>0</v>
      </c>
      <c r="H62" s="165"/>
      <c r="I62" s="113" t="s">
        <v>726</v>
      </c>
      <c r="J62" s="113" t="str">
        <f>VLOOKUP(I62,Presupuesto!$B$11:$C$565,2,0)</f>
        <v>OTROS SERVICIOS TECNICOS Y PROFESIONALES</v>
      </c>
      <c r="K62" s="97" t="str">
        <f t="shared" si="0"/>
        <v>Posgrado</v>
      </c>
      <c r="L62" s="97" t="s">
        <v>412</v>
      </c>
    </row>
    <row r="63" spans="3:12">
      <c r="C63" s="171" t="s">
        <v>58</v>
      </c>
      <c r="D63" s="162"/>
      <c r="E63" s="153">
        <v>0</v>
      </c>
      <c r="F63" s="99">
        <v>0</v>
      </c>
      <c r="G63" s="96">
        <f>F63</f>
        <v>0</v>
      </c>
      <c r="H63" s="163"/>
      <c r="I63" s="100" t="s">
        <v>726</v>
      </c>
      <c r="J63" s="100" t="str">
        <f>VLOOKUP(I63,Presupuesto!$B$11:$C$565,2,0)</f>
        <v>OTROS SERVICIOS TECNICOS Y PROFESIONALES</v>
      </c>
      <c r="K63" s="97" t="str">
        <f t="shared" si="0"/>
        <v>Posgrado</v>
      </c>
      <c r="L63" s="97" t="s">
        <v>412</v>
      </c>
    </row>
    <row r="64" spans="3:12" ht="15.75" thickBot="1">
      <c r="C64" s="172" t="s">
        <v>59</v>
      </c>
      <c r="D64" s="162"/>
      <c r="E64" s="153">
        <v>0</v>
      </c>
      <c r="F64" s="99">
        <v>0</v>
      </c>
      <c r="G64" s="96">
        <f>F64</f>
        <v>0</v>
      </c>
      <c r="H64" s="163"/>
      <c r="I64" s="100" t="s">
        <v>726</v>
      </c>
      <c r="J64" s="100" t="str">
        <f>VLOOKUP(I64,Presupuesto!$B$11:$C$565,2,0)</f>
        <v>OTROS SERVICIOS TECNICOS Y PROFESIONALES</v>
      </c>
      <c r="K64" s="97" t="str">
        <f t="shared" si="0"/>
        <v>Posgrado</v>
      </c>
      <c r="L64" s="97" t="s">
        <v>412</v>
      </c>
    </row>
    <row r="65" spans="3:12" ht="15.75" thickBot="1">
      <c r="C65" s="139" t="s">
        <v>61</v>
      </c>
      <c r="D65" s="199"/>
      <c r="E65" s="151">
        <v>12</v>
      </c>
      <c r="F65" s="117">
        <v>30000</v>
      </c>
      <c r="G65" s="112">
        <f>D65*E65*F65</f>
        <v>0</v>
      </c>
      <c r="H65" s="165"/>
      <c r="I65" s="113" t="s">
        <v>517</v>
      </c>
      <c r="J65" s="113" t="str">
        <f>VLOOKUP(I65,Presupuesto!$B$11:$C$565,2,0)</f>
        <v>SUELDOS Y SALARIOS PERMANENTES</v>
      </c>
      <c r="K65" s="97" t="str">
        <f t="shared" si="0"/>
        <v>Posgrado</v>
      </c>
      <c r="L65" s="97" t="s">
        <v>412</v>
      </c>
    </row>
    <row r="66" spans="3:12">
      <c r="C66" s="171" t="s">
        <v>58</v>
      </c>
      <c r="D66" s="169"/>
      <c r="E66" s="130">
        <v>0</v>
      </c>
      <c r="F66" s="118">
        <f>IF(E65=0,"",(G65/E65)/12*E65)</f>
        <v>0</v>
      </c>
      <c r="G66" s="119">
        <f>F66</f>
        <v>0</v>
      </c>
      <c r="H66" s="163"/>
      <c r="I66" s="100" t="s">
        <v>537</v>
      </c>
      <c r="J66" s="100" t="str">
        <f>VLOOKUP(I66,Presupuesto!$B$11:$C$565,2,0)</f>
        <v>AGUINALDO Y DECIMO CUARTO MES</v>
      </c>
      <c r="K66" s="97" t="str">
        <f t="shared" si="0"/>
        <v>Posgrado</v>
      </c>
      <c r="L66" s="97" t="s">
        <v>412</v>
      </c>
    </row>
    <row r="67" spans="3:12" ht="15.75" thickBot="1">
      <c r="C67" s="173" t="s">
        <v>59</v>
      </c>
      <c r="D67" s="161"/>
      <c r="E67" s="131">
        <v>0</v>
      </c>
      <c r="F67" s="104">
        <f>IF(E65&lt;6,"",((E65-6)/12)*(G65/E65))</f>
        <v>0</v>
      </c>
      <c r="G67" s="104">
        <f>F67</f>
        <v>0</v>
      </c>
      <c r="H67" s="161"/>
      <c r="I67" s="105" t="s">
        <v>540</v>
      </c>
      <c r="J67" s="123" t="str">
        <f>VLOOKUP(I67,Presupuesto!$B$11:$C$565,2,0)</f>
        <v>DECIMOCUARTO MES</v>
      </c>
      <c r="K67" s="105" t="str">
        <f t="shared" ref="K67" si="1">$K$17</f>
        <v>Posgrado</v>
      </c>
      <c r="L67" s="123" t="s">
        <v>412</v>
      </c>
    </row>
    <row r="70" spans="3:12" ht="15.75" thickBot="1"/>
    <row r="71" spans="3:12" s="461" customFormat="1" ht="15.75" thickBot="1">
      <c r="C71" s="515" t="s">
        <v>43</v>
      </c>
      <c r="D71" s="514">
        <f>SUM(G78:G128)</f>
        <v>27083.333333333332</v>
      </c>
      <c r="E71" s="92"/>
      <c r="F71" s="92"/>
      <c r="G71" s="92"/>
      <c r="H71" s="73"/>
      <c r="I71" s="73"/>
      <c r="J71" s="73"/>
    </row>
    <row r="72" spans="3:12">
      <c r="D72" s="29"/>
      <c r="E72" s="92"/>
      <c r="F72" s="92"/>
      <c r="G72" s="92"/>
      <c r="H72" s="73"/>
      <c r="I72" s="73"/>
      <c r="J72" s="73"/>
    </row>
    <row r="73" spans="3:12">
      <c r="D73" s="29"/>
      <c r="E73" s="92"/>
      <c r="F73" s="92"/>
      <c r="G73" s="92"/>
      <c r="H73" s="73"/>
      <c r="I73" s="73"/>
      <c r="J73" s="73"/>
    </row>
    <row r="74" spans="3:12" ht="15.75">
      <c r="C74" s="204" t="s">
        <v>409</v>
      </c>
      <c r="D74" s="205" t="str">
        <f>'Gestion Administrativa'!E18</f>
        <v>11.a.4.ga-TMF</v>
      </c>
      <c r="E74" s="92"/>
      <c r="F74" s="92"/>
      <c r="G74" s="92"/>
      <c r="H74" s="73"/>
      <c r="I74" s="73"/>
      <c r="J74" s="73"/>
    </row>
    <row r="75" spans="3:12" ht="18.75">
      <c r="C75" s="214" t="str">
        <f>IFERROR(VLOOKUP(D74,'Desarrollo e Innov. Curricular'!$E:$F,2,FALSE),IFERROR(VLOOKUP(D74,'Investigación Científica'!$E:$F,2,FALSE),IFERROR(VLOOKUP(D74,'Vinculación Univ. Sociedad'!$E:$F,2,FALSE),IFERROR(VLOOKUP(D74,'Docencia y Profesorado Universi'!$E:$F,2,FALSE),IFERROR(VLOOKUP(D74,'Estudiantes y Graduados'!$E:$F,2,FALSE),IFERROR(VLOOKUP(D74,'Gestion Administrativa'!$E:$F,2,FALSE),IFERROR(VLOOKUP(D74,'Gestión Académica'!$E:$F,2,FALSE),IFERROR(VLOOKUP(D74,'Aseguramiento de la Calidad'!$E:$F,2,FALSE),IFERROR(VLOOKUP(D74,'Gestión del Conocimiento'!$E:$F,2,FALSE),IFERROR(VLOOKUP(D74,'Gobernabilidad y Procesos...'!$E:$F,2,FALSE),IFERROR(VLOOKUP(D74,'Gestión del Talento Humano'!$E:$F,2,FALSE),IFERROR(VLOOKUP(D74,'Internacionalización de la E.S.'!$E:$F,2,FALSE),IFERROR(VLOOKUP(D74,Posgrado!$E:$F,2,FALSE),IFERROR(VLOOKUP(D74,'Cultura de Innovación Insti...'!$E:$F,2,FALSE),VLOOKUP(D74,'Lo Esencial de la Reforma Univ.'!$E:$F,2,0)))))))))))))))</f>
        <v>Acondicionar sala de video conferencias para Tecnico en Microfinanzas</v>
      </c>
      <c r="D75" s="29"/>
      <c r="E75" s="92"/>
      <c r="F75" s="92"/>
      <c r="G75" s="92"/>
      <c r="H75" s="73"/>
      <c r="I75" s="73"/>
      <c r="J75" s="73"/>
    </row>
    <row r="76" spans="3:12" ht="15.75" thickBot="1">
      <c r="C76" s="177"/>
      <c r="D76" s="29"/>
      <c r="E76" s="92"/>
      <c r="F76" s="92"/>
      <c r="G76" s="92"/>
      <c r="H76" s="73"/>
      <c r="I76" s="73"/>
      <c r="J76" s="73"/>
    </row>
    <row r="77" spans="3:12" ht="30.75" thickBot="1">
      <c r="C77" s="133" t="s">
        <v>44</v>
      </c>
      <c r="D77" s="137" t="s">
        <v>55</v>
      </c>
      <c r="E77" s="170" t="s">
        <v>56</v>
      </c>
      <c r="F77" s="137" t="s">
        <v>57</v>
      </c>
      <c r="G77" s="134" t="s">
        <v>27</v>
      </c>
      <c r="H77" s="132" t="s">
        <v>147</v>
      </c>
      <c r="I77" s="135" t="s">
        <v>46</v>
      </c>
      <c r="J77" s="135" t="s">
        <v>148</v>
      </c>
      <c r="K77" s="135" t="s">
        <v>428</v>
      </c>
      <c r="L77" s="135" t="s">
        <v>429</v>
      </c>
    </row>
    <row r="78" spans="3:12" ht="15.75" thickBot="1">
      <c r="C78" s="136" t="s">
        <v>503</v>
      </c>
      <c r="D78" s="199"/>
      <c r="E78" s="151">
        <v>12</v>
      </c>
      <c r="F78" s="322">
        <f>HLOOKUP($C78,$BZ$2:$CM$3,2,0)</f>
        <v>41436.800000000003</v>
      </c>
      <c r="G78" s="112">
        <f>D78*E78*F78</f>
        <v>0</v>
      </c>
      <c r="H78" s="165"/>
      <c r="I78" s="113" t="s">
        <v>517</v>
      </c>
      <c r="J78" s="113" t="str">
        <f>VLOOKUP(I78,Presupuesto!$B$11:$C$565,2,0)</f>
        <v>SUELDOS Y SALARIOS PERMANENTES</v>
      </c>
      <c r="K78" s="224" t="s">
        <v>1479</v>
      </c>
      <c r="L78" s="97" t="s">
        <v>412</v>
      </c>
    </row>
    <row r="79" spans="3:12">
      <c r="C79" s="171" t="s">
        <v>58</v>
      </c>
      <c r="D79" s="162"/>
      <c r="E79" s="153">
        <v>0</v>
      </c>
      <c r="F79" s="99">
        <f>IF(E78=0,"",(G78/E78)/12*E78)</f>
        <v>0</v>
      </c>
      <c r="G79" s="96">
        <f>F79</f>
        <v>0</v>
      </c>
      <c r="H79" s="163" t="s">
        <v>1467</v>
      </c>
      <c r="I79" s="115" t="s">
        <v>537</v>
      </c>
      <c r="J79" s="115" t="str">
        <f>VLOOKUP(I79,Presupuesto!$B$11:$C$565,2,0)</f>
        <v>AGUINALDO Y DECIMO CUARTO MES</v>
      </c>
      <c r="K79" s="97" t="str">
        <f>$K$17</f>
        <v>Posgrado</v>
      </c>
      <c r="L79" s="97" t="s">
        <v>430</v>
      </c>
    </row>
    <row r="80" spans="3:12" ht="15.75" thickBot="1">
      <c r="C80" s="172" t="s">
        <v>59</v>
      </c>
      <c r="D80" s="162"/>
      <c r="E80" s="153">
        <v>0</v>
      </c>
      <c r="F80" s="116">
        <f>IF(E78&lt;6,"",((E78-6)/12)*(G78/E78))</f>
        <v>0</v>
      </c>
      <c r="G80" s="96">
        <f>F80</f>
        <v>0</v>
      </c>
      <c r="H80" s="163"/>
      <c r="I80" s="100" t="s">
        <v>540</v>
      </c>
      <c r="J80" s="100" t="str">
        <f>VLOOKUP(I80,Presupuesto!$B$11:$C$565,2,0)</f>
        <v>DECIMOCUARTO MES</v>
      </c>
      <c r="K80" s="97" t="str">
        <f t="shared" ref="K80:K128" si="2">$K$17</f>
        <v>Posgrado</v>
      </c>
      <c r="L80" s="97" t="s">
        <v>413</v>
      </c>
    </row>
    <row r="81" spans="3:12" ht="15.75" thickBot="1">
      <c r="C81" s="136" t="s">
        <v>504</v>
      </c>
      <c r="D81" s="199"/>
      <c r="E81" s="151">
        <v>12</v>
      </c>
      <c r="F81" s="322">
        <f>HLOOKUP($C81,$BZ$2:$CM$3,2,0)</f>
        <v>37669.82</v>
      </c>
      <c r="G81" s="112">
        <f>D81*E81*F81</f>
        <v>0</v>
      </c>
      <c r="H81" s="165"/>
      <c r="I81" s="113" t="s">
        <v>517</v>
      </c>
      <c r="J81" s="113" t="str">
        <f>VLOOKUP(I81,Presupuesto!$B$11:$C$565,2,0)</f>
        <v>SUELDOS Y SALARIOS PERMANENTES</v>
      </c>
      <c r="K81" s="97" t="str">
        <f t="shared" si="2"/>
        <v>Posgrado</v>
      </c>
      <c r="L81" s="97" t="s">
        <v>413</v>
      </c>
    </row>
    <row r="82" spans="3:12">
      <c r="C82" s="171" t="s">
        <v>58</v>
      </c>
      <c r="D82" s="162"/>
      <c r="E82" s="153">
        <v>0</v>
      </c>
      <c r="F82" s="99">
        <f>IF(E81=0,"",(G81/E81)/12*E81)</f>
        <v>0</v>
      </c>
      <c r="G82" s="96">
        <f>F82</f>
        <v>0</v>
      </c>
      <c r="H82" s="163"/>
      <c r="I82" s="115" t="s">
        <v>537</v>
      </c>
      <c r="J82" s="115" t="str">
        <f>VLOOKUP(I82,Presupuesto!$B$11:$C$565,2,0)</f>
        <v>AGUINALDO Y DECIMO CUARTO MES</v>
      </c>
      <c r="K82" s="97" t="str">
        <f t="shared" si="2"/>
        <v>Posgrado</v>
      </c>
      <c r="L82" s="97" t="s">
        <v>413</v>
      </c>
    </row>
    <row r="83" spans="3:12" ht="15.75" thickBot="1">
      <c r="C83" s="172" t="s">
        <v>59</v>
      </c>
      <c r="D83" s="162"/>
      <c r="E83" s="153">
        <v>0</v>
      </c>
      <c r="F83" s="116">
        <f>IF(E81&lt;6,"",((E81-6)/12)*(G81/E81))</f>
        <v>0</v>
      </c>
      <c r="G83" s="96">
        <f>F83</f>
        <v>0</v>
      </c>
      <c r="H83" s="163"/>
      <c r="I83" s="100" t="s">
        <v>540</v>
      </c>
      <c r="J83" s="100" t="str">
        <f>VLOOKUP(I83,Presupuesto!$B$11:$C$565,2,0)</f>
        <v>DECIMOCUARTO MES</v>
      </c>
      <c r="K83" s="97" t="str">
        <f t="shared" si="2"/>
        <v>Posgrado</v>
      </c>
      <c r="L83" s="97" t="s">
        <v>413</v>
      </c>
    </row>
    <row r="84" spans="3:12" ht="15.75" thickBot="1">
      <c r="C84" s="136" t="s">
        <v>505</v>
      </c>
      <c r="D84" s="199"/>
      <c r="E84" s="151">
        <v>12</v>
      </c>
      <c r="F84" s="322">
        <f>HLOOKUP($C84,$BZ$2:$CM$3,2,0)</f>
        <v>33902.839999999997</v>
      </c>
      <c r="G84" s="112">
        <f>D84*E84*F84</f>
        <v>0</v>
      </c>
      <c r="H84" s="165"/>
      <c r="I84" s="113" t="s">
        <v>517</v>
      </c>
      <c r="J84" s="113" t="str">
        <f>VLOOKUP(I84,Presupuesto!$B$11:$C$565,2,0)</f>
        <v>SUELDOS Y SALARIOS PERMANENTES</v>
      </c>
      <c r="K84" s="97" t="str">
        <f t="shared" si="2"/>
        <v>Posgrado</v>
      </c>
      <c r="L84" s="97" t="s">
        <v>413</v>
      </c>
    </row>
    <row r="85" spans="3:12">
      <c r="C85" s="171" t="s">
        <v>58</v>
      </c>
      <c r="D85" s="162"/>
      <c r="E85" s="153">
        <v>0</v>
      </c>
      <c r="F85" s="99">
        <f>IF(E84=0,"",(G84/E84)/12*E84)</f>
        <v>0</v>
      </c>
      <c r="G85" s="96">
        <f>F85</f>
        <v>0</v>
      </c>
      <c r="H85" s="163"/>
      <c r="I85" s="115" t="s">
        <v>537</v>
      </c>
      <c r="J85" s="115" t="str">
        <f>VLOOKUP(I85,Presupuesto!$B$11:$C$565,2,0)</f>
        <v>AGUINALDO Y DECIMO CUARTO MES</v>
      </c>
      <c r="K85" s="97" t="str">
        <f t="shared" si="2"/>
        <v>Posgrado</v>
      </c>
      <c r="L85" s="97" t="s">
        <v>413</v>
      </c>
    </row>
    <row r="86" spans="3:12" ht="15.75" thickBot="1">
      <c r="C86" s="172" t="s">
        <v>59</v>
      </c>
      <c r="D86" s="162"/>
      <c r="E86" s="153">
        <v>0</v>
      </c>
      <c r="F86" s="116">
        <f>IF(E84&lt;6,"",((E84-6)/12)*(G84/E84))</f>
        <v>0</v>
      </c>
      <c r="G86" s="96">
        <f>F86</f>
        <v>0</v>
      </c>
      <c r="H86" s="163"/>
      <c r="I86" s="100" t="s">
        <v>540</v>
      </c>
      <c r="J86" s="100" t="str">
        <f>VLOOKUP(I86,Presupuesto!$B$11:$C$565,2,0)</f>
        <v>DECIMOCUARTO MES</v>
      </c>
      <c r="K86" s="97" t="str">
        <f t="shared" si="2"/>
        <v>Posgrado</v>
      </c>
      <c r="L86" s="97" t="s">
        <v>413</v>
      </c>
    </row>
    <row r="87" spans="3:12" ht="15.75" thickBot="1">
      <c r="C87" s="136" t="s">
        <v>506</v>
      </c>
      <c r="D87" s="199"/>
      <c r="E87" s="151">
        <v>12</v>
      </c>
      <c r="F87" s="322">
        <f>HLOOKUP($C87,$BZ$2:$CM$3,2,0)</f>
        <v>30135.85</v>
      </c>
      <c r="G87" s="112">
        <f>D87*E87*F87</f>
        <v>0</v>
      </c>
      <c r="H87" s="165"/>
      <c r="I87" s="113" t="s">
        <v>517</v>
      </c>
      <c r="J87" s="113" t="str">
        <f>VLOOKUP(I87,Presupuesto!$B$11:$C$565,2,0)</f>
        <v>SUELDOS Y SALARIOS PERMANENTES</v>
      </c>
      <c r="K87" s="97" t="str">
        <f t="shared" si="2"/>
        <v>Posgrado</v>
      </c>
      <c r="L87" s="97" t="s">
        <v>413</v>
      </c>
    </row>
    <row r="88" spans="3:12">
      <c r="C88" s="171" t="s">
        <v>58</v>
      </c>
      <c r="D88" s="162"/>
      <c r="E88" s="153">
        <v>0</v>
      </c>
      <c r="F88" s="99">
        <f>IF(E87=0,"",(G87/E87)/12*E87)</f>
        <v>0</v>
      </c>
      <c r="G88" s="96">
        <f>F88</f>
        <v>0</v>
      </c>
      <c r="H88" s="163"/>
      <c r="I88" s="115" t="s">
        <v>537</v>
      </c>
      <c r="J88" s="115" t="str">
        <f>VLOOKUP(I88,Presupuesto!$B$11:$C$565,2,0)</f>
        <v>AGUINALDO Y DECIMO CUARTO MES</v>
      </c>
      <c r="K88" s="97" t="str">
        <f t="shared" si="2"/>
        <v>Posgrado</v>
      </c>
      <c r="L88" s="97" t="s">
        <v>413</v>
      </c>
    </row>
    <row r="89" spans="3:12" ht="15.75" thickBot="1">
      <c r="C89" s="172" t="s">
        <v>59</v>
      </c>
      <c r="D89" s="162"/>
      <c r="E89" s="153">
        <v>0</v>
      </c>
      <c r="F89" s="116">
        <f>IF(E87&lt;6,"",((E87-6)/12)*(G87/E87))</f>
        <v>0</v>
      </c>
      <c r="G89" s="96">
        <f>F89</f>
        <v>0</v>
      </c>
      <c r="H89" s="163"/>
      <c r="I89" s="100" t="s">
        <v>540</v>
      </c>
      <c r="J89" s="100" t="str">
        <f>VLOOKUP(I89,Presupuesto!$B$11:$C$565,2,0)</f>
        <v>DECIMOCUARTO MES</v>
      </c>
      <c r="K89" s="97" t="str">
        <f t="shared" si="2"/>
        <v>Posgrado</v>
      </c>
      <c r="L89" s="97" t="s">
        <v>413</v>
      </c>
    </row>
    <row r="90" spans="3:12" ht="15.75" thickBot="1">
      <c r="C90" s="136" t="s">
        <v>507</v>
      </c>
      <c r="D90" s="199"/>
      <c r="E90" s="151">
        <v>12</v>
      </c>
      <c r="F90" s="322">
        <f>HLOOKUP($C90,$BZ$2:$CM$3,2,0)</f>
        <v>28252.36</v>
      </c>
      <c r="G90" s="112">
        <f>D90*E90*F90</f>
        <v>0</v>
      </c>
      <c r="H90" s="165"/>
      <c r="I90" s="113" t="s">
        <v>517</v>
      </c>
      <c r="J90" s="113" t="str">
        <f>VLOOKUP(I90,Presupuesto!$B$11:$C$565,2,0)</f>
        <v>SUELDOS Y SALARIOS PERMANENTES</v>
      </c>
      <c r="K90" s="97" t="str">
        <f t="shared" si="2"/>
        <v>Posgrado</v>
      </c>
      <c r="L90" s="97" t="s">
        <v>413</v>
      </c>
    </row>
    <row r="91" spans="3:12">
      <c r="C91" s="171" t="s">
        <v>58</v>
      </c>
      <c r="D91" s="162"/>
      <c r="E91" s="153">
        <v>0</v>
      </c>
      <c r="F91" s="99">
        <f>IF(E90=0,"",(G90/E90)/12*E90)</f>
        <v>0</v>
      </c>
      <c r="G91" s="96">
        <f>F91</f>
        <v>0</v>
      </c>
      <c r="H91" s="163"/>
      <c r="I91" s="115" t="s">
        <v>537</v>
      </c>
      <c r="J91" s="115" t="str">
        <f>VLOOKUP(I91,Presupuesto!$B$11:$C$565,2,0)</f>
        <v>AGUINALDO Y DECIMO CUARTO MES</v>
      </c>
      <c r="K91" s="97" t="str">
        <f t="shared" si="2"/>
        <v>Posgrado</v>
      </c>
      <c r="L91" s="97" t="s">
        <v>413</v>
      </c>
    </row>
    <row r="92" spans="3:12" ht="15.75" thickBot="1">
      <c r="C92" s="172" t="s">
        <v>59</v>
      </c>
      <c r="D92" s="162"/>
      <c r="E92" s="153">
        <v>0</v>
      </c>
      <c r="F92" s="116"/>
      <c r="G92" s="96">
        <f>F92</f>
        <v>0</v>
      </c>
      <c r="H92" s="163"/>
      <c r="I92" s="100" t="s">
        <v>540</v>
      </c>
      <c r="J92" s="100" t="str">
        <f>VLOOKUP(I92,Presupuesto!$B$11:$C$565,2,0)</f>
        <v>DECIMOCUARTO MES</v>
      </c>
      <c r="K92" s="97" t="str">
        <f t="shared" si="2"/>
        <v>Posgrado</v>
      </c>
      <c r="L92" s="97" t="s">
        <v>413</v>
      </c>
    </row>
    <row r="93" spans="3:12" ht="15.75" thickBot="1">
      <c r="C93" s="136" t="s">
        <v>508</v>
      </c>
      <c r="D93" s="199">
        <v>3</v>
      </c>
      <c r="E93" s="151">
        <v>12</v>
      </c>
      <c r="F93" s="322"/>
      <c r="G93" s="112">
        <f>D93*E93*F93</f>
        <v>0</v>
      </c>
      <c r="H93" s="165"/>
      <c r="I93" s="113" t="s">
        <v>517</v>
      </c>
      <c r="J93" s="113" t="str">
        <f>VLOOKUP(I93,Presupuesto!$B$11:$C$565,2,0)</f>
        <v>SUELDOS Y SALARIOS PERMANENTES</v>
      </c>
      <c r="K93" s="97" t="s">
        <v>1386</v>
      </c>
      <c r="L93" s="97" t="s">
        <v>430</v>
      </c>
    </row>
    <row r="94" spans="3:12">
      <c r="C94" s="171" t="s">
        <v>58</v>
      </c>
      <c r="D94" s="162"/>
      <c r="E94" s="153">
        <v>0</v>
      </c>
      <c r="F94" s="99"/>
      <c r="G94" s="96">
        <f>F94</f>
        <v>0</v>
      </c>
      <c r="H94" s="163"/>
      <c r="I94" s="115" t="s">
        <v>537</v>
      </c>
      <c r="J94" s="115" t="str">
        <f>VLOOKUP(I94,Presupuesto!$B$11:$C$565,2,0)</f>
        <v>AGUINALDO Y DECIMO CUARTO MES</v>
      </c>
      <c r="K94" s="97" t="s">
        <v>1386</v>
      </c>
      <c r="L94" s="97" t="s">
        <v>430</v>
      </c>
    </row>
    <row r="95" spans="3:12" ht="15.75" thickBot="1">
      <c r="C95" s="172" t="s">
        <v>59</v>
      </c>
      <c r="D95" s="162"/>
      <c r="E95" s="153">
        <v>0</v>
      </c>
      <c r="F95" s="116"/>
      <c r="G95" s="96">
        <f>F95</f>
        <v>0</v>
      </c>
      <c r="H95" s="163"/>
      <c r="I95" s="100" t="s">
        <v>540</v>
      </c>
      <c r="J95" s="100" t="str">
        <f>VLOOKUP(I95,Presupuesto!$B$11:$C$565,2,0)</f>
        <v>DECIMOCUARTO MES</v>
      </c>
      <c r="K95" s="97" t="s">
        <v>1386</v>
      </c>
      <c r="L95" s="97" t="s">
        <v>430</v>
      </c>
    </row>
    <row r="96" spans="3:12" ht="15.75" thickBot="1">
      <c r="C96" s="136" t="s">
        <v>509</v>
      </c>
      <c r="D96" s="199"/>
      <c r="E96" s="151">
        <v>12</v>
      </c>
      <c r="F96" s="322"/>
      <c r="G96" s="112">
        <f>D96*E96*F96</f>
        <v>0</v>
      </c>
      <c r="H96" s="165"/>
      <c r="I96" s="113" t="s">
        <v>517</v>
      </c>
      <c r="J96" s="113" t="str">
        <f>VLOOKUP(I96,Presupuesto!$B$11:$C$565,2,0)</f>
        <v>SUELDOS Y SALARIOS PERMANENTES</v>
      </c>
      <c r="K96" s="97" t="str">
        <f t="shared" si="2"/>
        <v>Posgrado</v>
      </c>
      <c r="L96" s="97" t="s">
        <v>413</v>
      </c>
    </row>
    <row r="97" spans="3:12">
      <c r="C97" s="171" t="s">
        <v>58</v>
      </c>
      <c r="D97" s="162"/>
      <c r="E97" s="153">
        <v>0</v>
      </c>
      <c r="F97" s="99">
        <f>IF(E96=0,"",(G96/E96)/12*E96)</f>
        <v>0</v>
      </c>
      <c r="G97" s="96">
        <f>F97</f>
        <v>0</v>
      </c>
      <c r="H97" s="163"/>
      <c r="I97" s="115" t="s">
        <v>537</v>
      </c>
      <c r="J97" s="115" t="str">
        <f>VLOOKUP(I97,Presupuesto!$B$11:$C$565,2,0)</f>
        <v>AGUINALDO Y DECIMO CUARTO MES</v>
      </c>
      <c r="K97" s="97" t="str">
        <f t="shared" si="2"/>
        <v>Posgrado</v>
      </c>
      <c r="L97" s="97" t="s">
        <v>413</v>
      </c>
    </row>
    <row r="98" spans="3:12" ht="15.75" thickBot="1">
      <c r="C98" s="172" t="s">
        <v>59</v>
      </c>
      <c r="D98" s="162"/>
      <c r="E98" s="153">
        <v>0</v>
      </c>
      <c r="F98" s="116">
        <f>IF(E96&lt;6,"",((E96-6)/12)*(G96/E96))</f>
        <v>0</v>
      </c>
      <c r="G98" s="96">
        <f>F98</f>
        <v>0</v>
      </c>
      <c r="H98" s="163"/>
      <c r="I98" s="100" t="s">
        <v>540</v>
      </c>
      <c r="J98" s="100" t="str">
        <f>VLOOKUP(I98,Presupuesto!$B$11:$C$565,2,0)</f>
        <v>DECIMOCUARTO MES</v>
      </c>
      <c r="K98" s="97" t="str">
        <f t="shared" si="2"/>
        <v>Posgrado</v>
      </c>
      <c r="L98" s="97" t="s">
        <v>413</v>
      </c>
    </row>
    <row r="99" spans="3:12" ht="15.75" thickBot="1">
      <c r="C99" s="136" t="s">
        <v>510</v>
      </c>
      <c r="D99" s="199"/>
      <c r="E99" s="151">
        <v>12</v>
      </c>
      <c r="F99" s="322">
        <f>HLOOKUP($C99,$BZ$2:$CM$3,2,0)</f>
        <v>16951.419999999998</v>
      </c>
      <c r="G99" s="112">
        <f>D99*E99*F99</f>
        <v>0</v>
      </c>
      <c r="H99" s="165"/>
      <c r="I99" s="113" t="s">
        <v>517</v>
      </c>
      <c r="J99" s="113" t="str">
        <f>VLOOKUP(I99,Presupuesto!$B$11:$C$565,2,0)</f>
        <v>SUELDOS Y SALARIOS PERMANENTES</v>
      </c>
      <c r="K99" s="97" t="str">
        <f t="shared" si="2"/>
        <v>Posgrado</v>
      </c>
      <c r="L99" s="97" t="s">
        <v>413</v>
      </c>
    </row>
    <row r="100" spans="3:12">
      <c r="C100" s="171" t="s">
        <v>58</v>
      </c>
      <c r="D100" s="162"/>
      <c r="E100" s="153">
        <v>0</v>
      </c>
      <c r="F100" s="99">
        <f>IF(E99=0,"",(G99/E99)/12*E99)</f>
        <v>0</v>
      </c>
      <c r="G100" s="96">
        <f>F100</f>
        <v>0</v>
      </c>
      <c r="H100" s="163"/>
      <c r="I100" s="115" t="s">
        <v>537</v>
      </c>
      <c r="J100" s="115" t="str">
        <f>VLOOKUP(I100,Presupuesto!$B$11:$C$565,2,0)</f>
        <v>AGUINALDO Y DECIMO CUARTO MES</v>
      </c>
      <c r="K100" s="97" t="str">
        <f t="shared" si="2"/>
        <v>Posgrado</v>
      </c>
      <c r="L100" s="97" t="s">
        <v>413</v>
      </c>
    </row>
    <row r="101" spans="3:12" ht="15.75" thickBot="1">
      <c r="C101" s="172" t="s">
        <v>59</v>
      </c>
      <c r="D101" s="162"/>
      <c r="E101" s="153">
        <v>0</v>
      </c>
      <c r="F101" s="116">
        <f>IF(E99&lt;6,"",((E99-6)/12)*(G99/E99))</f>
        <v>0</v>
      </c>
      <c r="G101" s="96">
        <f>F101</f>
        <v>0</v>
      </c>
      <c r="H101" s="163"/>
      <c r="I101" s="100" t="s">
        <v>540</v>
      </c>
      <c r="J101" s="100" t="str">
        <f>VLOOKUP(I101,Presupuesto!$B$11:$C$565,2,0)</f>
        <v>DECIMOCUARTO MES</v>
      </c>
      <c r="K101" s="97" t="str">
        <f t="shared" si="2"/>
        <v>Posgrado</v>
      </c>
      <c r="L101" s="97" t="s">
        <v>413</v>
      </c>
    </row>
    <row r="102" spans="3:12" ht="15.75" thickBot="1">
      <c r="C102" s="136" t="s">
        <v>511</v>
      </c>
      <c r="D102" s="199"/>
      <c r="E102" s="151">
        <v>12</v>
      </c>
      <c r="F102" s="322">
        <f>HLOOKUP($C102,$BZ$2:$CM$3,2,0)</f>
        <v>13184.44</v>
      </c>
      <c r="G102" s="112">
        <f>D102*E102*F102</f>
        <v>0</v>
      </c>
      <c r="H102" s="165"/>
      <c r="I102" s="113" t="s">
        <v>517</v>
      </c>
      <c r="J102" s="113" t="str">
        <f>VLOOKUP(I102,Presupuesto!$B$11:$C$565,2,0)</f>
        <v>SUELDOS Y SALARIOS PERMANENTES</v>
      </c>
      <c r="K102" s="97" t="str">
        <f t="shared" si="2"/>
        <v>Posgrado</v>
      </c>
      <c r="L102" s="97" t="s">
        <v>413</v>
      </c>
    </row>
    <row r="103" spans="3:12">
      <c r="C103" s="171" t="s">
        <v>58</v>
      </c>
      <c r="D103" s="162"/>
      <c r="E103" s="153">
        <v>0</v>
      </c>
      <c r="F103" s="99">
        <f>IF(E102=0,"",(G102/E102)/12*E102)</f>
        <v>0</v>
      </c>
      <c r="G103" s="96">
        <f>F103</f>
        <v>0</v>
      </c>
      <c r="H103" s="163"/>
      <c r="I103" s="115" t="s">
        <v>537</v>
      </c>
      <c r="J103" s="115" t="str">
        <f>VLOOKUP(I103,Presupuesto!$B$11:$C$565,2,0)</f>
        <v>AGUINALDO Y DECIMO CUARTO MES</v>
      </c>
      <c r="K103" s="97" t="str">
        <f t="shared" si="2"/>
        <v>Posgrado</v>
      </c>
      <c r="L103" s="97" t="s">
        <v>413</v>
      </c>
    </row>
    <row r="104" spans="3:12" ht="15.75" thickBot="1">
      <c r="C104" s="172" t="s">
        <v>59</v>
      </c>
      <c r="D104" s="162"/>
      <c r="E104" s="153">
        <v>0</v>
      </c>
      <c r="F104" s="116">
        <f>IF(E102&lt;6,"",((E102-6)/12)*(G102/E102))</f>
        <v>0</v>
      </c>
      <c r="G104" s="96">
        <f>F104</f>
        <v>0</v>
      </c>
      <c r="H104" s="163"/>
      <c r="I104" s="100" t="s">
        <v>540</v>
      </c>
      <c r="J104" s="100" t="str">
        <f>VLOOKUP(I104,Presupuesto!$B$11:$C$565,2,0)</f>
        <v>DECIMOCUARTO MES</v>
      </c>
      <c r="K104" s="97" t="str">
        <f t="shared" si="2"/>
        <v>Posgrado</v>
      </c>
      <c r="L104" s="97" t="s">
        <v>413</v>
      </c>
    </row>
    <row r="105" spans="3:12" ht="15.75" thickBot="1">
      <c r="C105" s="136" t="s">
        <v>512</v>
      </c>
      <c r="D105" s="199"/>
      <c r="E105" s="151">
        <v>12</v>
      </c>
      <c r="F105" s="322">
        <f>HLOOKUP($C105,$BZ$2:$CM$3,2,0)</f>
        <v>15032.56</v>
      </c>
      <c r="G105" s="112">
        <f>D105*E105*F105</f>
        <v>0</v>
      </c>
      <c r="H105" s="165"/>
      <c r="I105" s="113" t="s">
        <v>517</v>
      </c>
      <c r="J105" s="113" t="str">
        <f>VLOOKUP(I105,Presupuesto!$B$11:$C$565,2,0)</f>
        <v>SUELDOS Y SALARIOS PERMANENTES</v>
      </c>
      <c r="K105" s="97" t="str">
        <f t="shared" si="2"/>
        <v>Posgrado</v>
      </c>
      <c r="L105" s="97" t="s">
        <v>413</v>
      </c>
    </row>
    <row r="106" spans="3:12">
      <c r="C106" s="171" t="s">
        <v>58</v>
      </c>
      <c r="D106" s="162"/>
      <c r="E106" s="153">
        <v>0</v>
      </c>
      <c r="F106" s="99">
        <f>IF(E105=0,"",(G105/E105)/12*E105)</f>
        <v>0</v>
      </c>
      <c r="G106" s="96">
        <f>F106</f>
        <v>0</v>
      </c>
      <c r="H106" s="163"/>
      <c r="I106" s="115" t="s">
        <v>537</v>
      </c>
      <c r="J106" s="115" t="str">
        <f>VLOOKUP(I106,Presupuesto!$B$11:$C$565,2,0)</f>
        <v>AGUINALDO Y DECIMO CUARTO MES</v>
      </c>
      <c r="K106" s="97" t="str">
        <f t="shared" si="2"/>
        <v>Posgrado</v>
      </c>
      <c r="L106" s="97" t="s">
        <v>413</v>
      </c>
    </row>
    <row r="107" spans="3:12" ht="15.75" thickBot="1">
      <c r="C107" s="172" t="s">
        <v>59</v>
      </c>
      <c r="D107" s="162"/>
      <c r="E107" s="153">
        <v>0</v>
      </c>
      <c r="F107" s="116">
        <f>IF(E105&lt;6,"",((E105-6)/12)*(G105/E105))</f>
        <v>0</v>
      </c>
      <c r="G107" s="96">
        <f>F107</f>
        <v>0</v>
      </c>
      <c r="H107" s="163"/>
      <c r="I107" s="100" t="s">
        <v>540</v>
      </c>
      <c r="J107" s="100" t="str">
        <f>VLOOKUP(I107,Presupuesto!$B$11:$C$565,2,0)</f>
        <v>DECIMOCUARTO MES</v>
      </c>
      <c r="K107" s="97" t="str">
        <f t="shared" si="2"/>
        <v>Posgrado</v>
      </c>
      <c r="L107" s="97" t="s">
        <v>413</v>
      </c>
    </row>
    <row r="108" spans="3:12" ht="15.75" thickBot="1">
      <c r="C108" s="136" t="s">
        <v>513</v>
      </c>
      <c r="D108" s="199"/>
      <c r="E108" s="151">
        <v>12</v>
      </c>
      <c r="F108" s="322">
        <f>HLOOKUP($C108,$BZ$2:$CM$3,2,0)</f>
        <v>13264.02</v>
      </c>
      <c r="G108" s="112">
        <f>D108*E108*F108</f>
        <v>0</v>
      </c>
      <c r="H108" s="165"/>
      <c r="I108" s="113" t="s">
        <v>517</v>
      </c>
      <c r="J108" s="113" t="str">
        <f>VLOOKUP(I108,Presupuesto!$B$11:$C$565,2,0)</f>
        <v>SUELDOS Y SALARIOS PERMANENTES</v>
      </c>
      <c r="K108" s="97" t="str">
        <f t="shared" si="2"/>
        <v>Posgrado</v>
      </c>
      <c r="L108" s="97" t="s">
        <v>413</v>
      </c>
    </row>
    <row r="109" spans="3:12">
      <c r="C109" s="171" t="s">
        <v>58</v>
      </c>
      <c r="D109" s="162"/>
      <c r="E109" s="153">
        <v>0</v>
      </c>
      <c r="F109" s="99">
        <f>IF(E108=0,"",(G108/E108)/12*E108)</f>
        <v>0</v>
      </c>
      <c r="G109" s="96">
        <f>F109</f>
        <v>0</v>
      </c>
      <c r="H109" s="163"/>
      <c r="I109" s="115" t="s">
        <v>537</v>
      </c>
      <c r="J109" s="115" t="str">
        <f>VLOOKUP(I109,Presupuesto!$B$11:$C$565,2,0)</f>
        <v>AGUINALDO Y DECIMO CUARTO MES</v>
      </c>
      <c r="K109" s="97" t="str">
        <f t="shared" si="2"/>
        <v>Posgrado</v>
      </c>
      <c r="L109" s="97" t="s">
        <v>413</v>
      </c>
    </row>
    <row r="110" spans="3:12" ht="15.75" thickBot="1">
      <c r="C110" s="172" t="s">
        <v>59</v>
      </c>
      <c r="D110" s="162"/>
      <c r="E110" s="153">
        <v>0</v>
      </c>
      <c r="F110" s="116">
        <f>IF(E108&lt;6,"",((E108-6)/12)*(G108/E108))</f>
        <v>0</v>
      </c>
      <c r="G110" s="96">
        <f>F110</f>
        <v>0</v>
      </c>
      <c r="H110" s="163"/>
      <c r="I110" s="100" t="s">
        <v>540</v>
      </c>
      <c r="J110" s="100" t="str">
        <f>VLOOKUP(I110,Presupuesto!$B$11:$C$565,2,0)</f>
        <v>DECIMOCUARTO MES</v>
      </c>
      <c r="K110" s="97" t="str">
        <f t="shared" si="2"/>
        <v>Posgrado</v>
      </c>
      <c r="L110" s="97" t="s">
        <v>413</v>
      </c>
    </row>
    <row r="111" spans="3:12" ht="15.75" thickBot="1">
      <c r="C111" s="136" t="s">
        <v>514</v>
      </c>
      <c r="D111" s="199"/>
      <c r="E111" s="151">
        <v>12</v>
      </c>
      <c r="F111" s="322">
        <f>HLOOKUP($C111,$BZ$2:$CM$3,2,0)</f>
        <v>12379.75</v>
      </c>
      <c r="G111" s="112">
        <f>D111*E111*F111</f>
        <v>0</v>
      </c>
      <c r="H111" s="165"/>
      <c r="I111" s="113" t="s">
        <v>517</v>
      </c>
      <c r="J111" s="113" t="str">
        <f>VLOOKUP(I111,Presupuesto!$B$11:$C$565,2,0)</f>
        <v>SUELDOS Y SALARIOS PERMANENTES</v>
      </c>
      <c r="K111" s="97" t="str">
        <f t="shared" si="2"/>
        <v>Posgrado</v>
      </c>
      <c r="L111" s="97" t="s">
        <v>413</v>
      </c>
    </row>
    <row r="112" spans="3:12">
      <c r="C112" s="171" t="s">
        <v>58</v>
      </c>
      <c r="D112" s="162"/>
      <c r="E112" s="153">
        <v>0</v>
      </c>
      <c r="F112" s="99">
        <f>IF(E111=0,"",(G111/E111)/12*E111)</f>
        <v>0</v>
      </c>
      <c r="G112" s="96">
        <f>F112</f>
        <v>0</v>
      </c>
      <c r="H112" s="163"/>
      <c r="I112" s="115" t="s">
        <v>537</v>
      </c>
      <c r="J112" s="115" t="str">
        <f>VLOOKUP(I112,Presupuesto!$B$11:$C$565,2,0)</f>
        <v>AGUINALDO Y DECIMO CUARTO MES</v>
      </c>
      <c r="K112" s="97" t="str">
        <f t="shared" si="2"/>
        <v>Posgrado</v>
      </c>
      <c r="L112" s="97" t="s">
        <v>413</v>
      </c>
    </row>
    <row r="113" spans="3:12" ht="15.75" thickBot="1">
      <c r="C113" s="172" t="s">
        <v>59</v>
      </c>
      <c r="D113" s="162"/>
      <c r="E113" s="153">
        <v>0</v>
      </c>
      <c r="F113" s="116">
        <f>IF(E111&lt;6,"",((E111-6)/12)*(G111/E111))</f>
        <v>0</v>
      </c>
      <c r="G113" s="96">
        <f>F113</f>
        <v>0</v>
      </c>
      <c r="H113" s="163"/>
      <c r="I113" s="100" t="s">
        <v>540</v>
      </c>
      <c r="J113" s="100" t="str">
        <f>VLOOKUP(I113,Presupuesto!$B$11:$C$565,2,0)</f>
        <v>DECIMOCUARTO MES</v>
      </c>
      <c r="K113" s="97" t="str">
        <f t="shared" si="2"/>
        <v>Posgrado</v>
      </c>
      <c r="L113" s="97" t="s">
        <v>413</v>
      </c>
    </row>
    <row r="114" spans="3:12" ht="15.75" thickBot="1">
      <c r="C114" s="136" t="s">
        <v>515</v>
      </c>
      <c r="D114" s="199"/>
      <c r="E114" s="151">
        <v>12</v>
      </c>
      <c r="F114" s="322">
        <f>HLOOKUP($C114,$BZ$2:$CM$3,2,0)</f>
        <v>439.49</v>
      </c>
      <c r="G114" s="112">
        <f>D114*E114*F114</f>
        <v>0</v>
      </c>
      <c r="H114" s="165"/>
      <c r="I114" s="113" t="s">
        <v>517</v>
      </c>
      <c r="J114" s="113" t="str">
        <f>VLOOKUP(I114,Presupuesto!$B$11:$C$565,2,0)</f>
        <v>SUELDOS Y SALARIOS PERMANENTES</v>
      </c>
      <c r="K114" s="97" t="str">
        <f t="shared" si="2"/>
        <v>Posgrado</v>
      </c>
      <c r="L114" s="97" t="s">
        <v>413</v>
      </c>
    </row>
    <row r="115" spans="3:12">
      <c r="C115" s="171" t="s">
        <v>58</v>
      </c>
      <c r="D115" s="162"/>
      <c r="E115" s="153">
        <v>0</v>
      </c>
      <c r="F115" s="99">
        <f>IF(E114=0,"",(G114/E114)/12*E114)</f>
        <v>0</v>
      </c>
      <c r="G115" s="96">
        <f>F115</f>
        <v>0</v>
      </c>
      <c r="H115" s="163"/>
      <c r="I115" s="115" t="s">
        <v>537</v>
      </c>
      <c r="J115" s="115" t="str">
        <f>VLOOKUP(I115,Presupuesto!$B$11:$C$565,2,0)</f>
        <v>AGUINALDO Y DECIMO CUARTO MES</v>
      </c>
      <c r="K115" s="97" t="str">
        <f t="shared" si="2"/>
        <v>Posgrado</v>
      </c>
      <c r="L115" s="97" t="s">
        <v>413</v>
      </c>
    </row>
    <row r="116" spans="3:12" ht="15.75" thickBot="1">
      <c r="C116" s="172" t="s">
        <v>59</v>
      </c>
      <c r="D116" s="162"/>
      <c r="E116" s="153">
        <v>0</v>
      </c>
      <c r="F116" s="116">
        <f>IF(E114&lt;6,"",((E114-6)/12)*(G114/E114))</f>
        <v>0</v>
      </c>
      <c r="G116" s="96">
        <f>F116</f>
        <v>0</v>
      </c>
      <c r="H116" s="163"/>
      <c r="I116" s="100" t="s">
        <v>540</v>
      </c>
      <c r="J116" s="100" t="str">
        <f>VLOOKUP(I116,Presupuesto!$B$11:$C$565,2,0)</f>
        <v>DECIMOCUARTO MES</v>
      </c>
      <c r="K116" s="97" t="str">
        <f t="shared" si="2"/>
        <v>Posgrado</v>
      </c>
      <c r="L116" s="97" t="s">
        <v>413</v>
      </c>
    </row>
    <row r="117" spans="3:12" ht="15.75" thickBot="1">
      <c r="C117" s="136" t="s">
        <v>516</v>
      </c>
      <c r="D117" s="199"/>
      <c r="E117" s="151">
        <v>12</v>
      </c>
      <c r="F117" s="322">
        <f>HLOOKUP($C117,$BZ$2:$CM$3,2,0)</f>
        <v>1904.46</v>
      </c>
      <c r="G117" s="112">
        <f>D117*E117*F117</f>
        <v>0</v>
      </c>
      <c r="H117" s="165"/>
      <c r="I117" s="113" t="s">
        <v>517</v>
      </c>
      <c r="J117" s="113" t="str">
        <f>VLOOKUP(I117,Presupuesto!$B$11:$C$565,2,0)</f>
        <v>SUELDOS Y SALARIOS PERMANENTES</v>
      </c>
      <c r="K117" s="97" t="str">
        <f t="shared" si="2"/>
        <v>Posgrado</v>
      </c>
      <c r="L117" s="97" t="s">
        <v>413</v>
      </c>
    </row>
    <row r="118" spans="3:12">
      <c r="C118" s="171" t="s">
        <v>58</v>
      </c>
      <c r="D118" s="162"/>
      <c r="E118" s="153">
        <v>0</v>
      </c>
      <c r="F118" s="99">
        <f>IF(E117=0,"",(G117/E117)/12*E117)</f>
        <v>0</v>
      </c>
      <c r="G118" s="96">
        <f>F118</f>
        <v>0</v>
      </c>
      <c r="H118" s="163"/>
      <c r="I118" s="115" t="s">
        <v>537</v>
      </c>
      <c r="J118" s="115" t="str">
        <f>VLOOKUP(I118,Presupuesto!$B$11:$C$565,2,0)</f>
        <v>AGUINALDO Y DECIMO CUARTO MES</v>
      </c>
      <c r="K118" s="97" t="str">
        <f t="shared" si="2"/>
        <v>Posgrado</v>
      </c>
      <c r="L118" s="97" t="s">
        <v>413</v>
      </c>
    </row>
    <row r="119" spans="3:12" ht="15.75" thickBot="1">
      <c r="C119" s="172" t="s">
        <v>59</v>
      </c>
      <c r="D119" s="162"/>
      <c r="E119" s="153">
        <v>0</v>
      </c>
      <c r="F119" s="116">
        <f>IF(E117&lt;6,"",((E117-6)/12)*(G117/E117))</f>
        <v>0</v>
      </c>
      <c r="G119" s="96">
        <f>F119</f>
        <v>0</v>
      </c>
      <c r="H119" s="163"/>
      <c r="I119" s="100" t="s">
        <v>540</v>
      </c>
      <c r="J119" s="100" t="str">
        <f>VLOOKUP(I119,Presupuesto!$B$11:$C$565,2,0)</f>
        <v>DECIMOCUARTO MES</v>
      </c>
      <c r="K119" s="97" t="str">
        <f t="shared" si="2"/>
        <v>Posgrado</v>
      </c>
      <c r="L119" s="97" t="s">
        <v>413</v>
      </c>
    </row>
    <row r="120" spans="3:12" ht="15.75" thickBot="1">
      <c r="C120" s="139" t="s">
        <v>84</v>
      </c>
      <c r="D120" s="199">
        <v>1</v>
      </c>
      <c r="E120" s="151">
        <v>1</v>
      </c>
      <c r="F120" s="138">
        <v>25000</v>
      </c>
      <c r="G120" s="112">
        <f>D120*E120*F120</f>
        <v>25000</v>
      </c>
      <c r="H120" s="165" t="s">
        <v>1467</v>
      </c>
      <c r="I120" s="113" t="s">
        <v>585</v>
      </c>
      <c r="J120" s="113" t="str">
        <f>VLOOKUP(I120,Presupuesto!$B$11:$C$565,2,0)</f>
        <v>CONTRATOS ESPECIALES</v>
      </c>
      <c r="K120" s="97" t="s">
        <v>1385</v>
      </c>
      <c r="L120" s="97" t="s">
        <v>413</v>
      </c>
    </row>
    <row r="121" spans="3:12">
      <c r="C121" s="171" t="s">
        <v>58</v>
      </c>
      <c r="D121" s="162"/>
      <c r="E121" s="153">
        <v>0</v>
      </c>
      <c r="F121" s="116">
        <f>IF(E120=0,"",(G120/E120)/12*E120)</f>
        <v>2083.3333333333335</v>
      </c>
      <c r="G121" s="96">
        <f>F121</f>
        <v>2083.3333333333335</v>
      </c>
      <c r="H121" s="163" t="s">
        <v>1467</v>
      </c>
      <c r="I121" s="100" t="s">
        <v>585</v>
      </c>
      <c r="J121" s="100" t="str">
        <f>VLOOKUP(I121,Presupuesto!$B$11:$C$565,2,0)</f>
        <v>CONTRATOS ESPECIALES</v>
      </c>
      <c r="K121" s="97" t="s">
        <v>1385</v>
      </c>
      <c r="L121" s="97" t="s">
        <v>412</v>
      </c>
    </row>
    <row r="122" spans="3:12" ht="15.75" thickBot="1">
      <c r="C122" s="172" t="s">
        <v>59</v>
      </c>
      <c r="D122" s="162"/>
      <c r="E122" s="153">
        <v>0</v>
      </c>
      <c r="F122" s="99" t="str">
        <f>IF(E120&lt;6,"",((E120-6)/12)*(G120/E120))</f>
        <v/>
      </c>
      <c r="G122" s="96" t="str">
        <f>F122</f>
        <v/>
      </c>
      <c r="H122" s="163"/>
      <c r="I122" s="100" t="s">
        <v>585</v>
      </c>
      <c r="J122" s="100" t="str">
        <f>VLOOKUP(I122,Presupuesto!$B$11:$C$565,2,0)</f>
        <v>CONTRATOS ESPECIALES</v>
      </c>
      <c r="K122" s="97" t="str">
        <f t="shared" si="2"/>
        <v>Posgrado</v>
      </c>
      <c r="L122" s="97" t="s">
        <v>417</v>
      </c>
    </row>
    <row r="123" spans="3:12" ht="15.75" thickBot="1">
      <c r="C123" s="139" t="s">
        <v>60</v>
      </c>
      <c r="D123" s="199"/>
      <c r="E123" s="151">
        <v>12</v>
      </c>
      <c r="F123" s="117">
        <v>30000</v>
      </c>
      <c r="G123" s="112">
        <f>D123*E123*F123</f>
        <v>0</v>
      </c>
      <c r="H123" s="165"/>
      <c r="I123" s="113" t="s">
        <v>726</v>
      </c>
      <c r="J123" s="113" t="str">
        <f>VLOOKUP(I123,Presupuesto!$B$11:$C$565,2,0)</f>
        <v>OTROS SERVICIOS TECNICOS Y PROFESIONALES</v>
      </c>
      <c r="K123" s="97" t="str">
        <f t="shared" si="2"/>
        <v>Posgrado</v>
      </c>
      <c r="L123" s="97" t="s">
        <v>412</v>
      </c>
    </row>
    <row r="124" spans="3:12">
      <c r="C124" s="171" t="s">
        <v>58</v>
      </c>
      <c r="D124" s="162"/>
      <c r="E124" s="153">
        <v>0</v>
      </c>
      <c r="F124" s="99">
        <v>0</v>
      </c>
      <c r="G124" s="96">
        <f>F124</f>
        <v>0</v>
      </c>
      <c r="H124" s="163"/>
      <c r="I124" s="100" t="s">
        <v>726</v>
      </c>
      <c r="J124" s="100" t="str">
        <f>VLOOKUP(I124,Presupuesto!$B$11:$C$565,2,0)</f>
        <v>OTROS SERVICIOS TECNICOS Y PROFESIONALES</v>
      </c>
      <c r="K124" s="97" t="str">
        <f t="shared" si="2"/>
        <v>Posgrado</v>
      </c>
      <c r="L124" s="97" t="s">
        <v>412</v>
      </c>
    </row>
    <row r="125" spans="3:12" ht="15.75" thickBot="1">
      <c r="C125" s="172" t="s">
        <v>59</v>
      </c>
      <c r="D125" s="162"/>
      <c r="E125" s="153">
        <v>0</v>
      </c>
      <c r="F125" s="99">
        <v>0</v>
      </c>
      <c r="G125" s="96">
        <f>F125</f>
        <v>0</v>
      </c>
      <c r="H125" s="163"/>
      <c r="I125" s="100" t="s">
        <v>726</v>
      </c>
      <c r="J125" s="100" t="str">
        <f>VLOOKUP(I125,Presupuesto!$B$11:$C$565,2,0)</f>
        <v>OTROS SERVICIOS TECNICOS Y PROFESIONALES</v>
      </c>
      <c r="K125" s="97" t="str">
        <f t="shared" si="2"/>
        <v>Posgrado</v>
      </c>
      <c r="L125" s="97" t="s">
        <v>412</v>
      </c>
    </row>
    <row r="126" spans="3:12" ht="15.75" thickBot="1">
      <c r="C126" s="139" t="s">
        <v>61</v>
      </c>
      <c r="D126" s="199"/>
      <c r="E126" s="151">
        <v>12</v>
      </c>
      <c r="F126" s="117">
        <v>30000</v>
      </c>
      <c r="G126" s="112">
        <f>D126*E126*F126</f>
        <v>0</v>
      </c>
      <c r="H126" s="165"/>
      <c r="I126" s="113" t="s">
        <v>517</v>
      </c>
      <c r="J126" s="113" t="str">
        <f>VLOOKUP(I126,Presupuesto!$B$11:$C$565,2,0)</f>
        <v>SUELDOS Y SALARIOS PERMANENTES</v>
      </c>
      <c r="K126" s="97" t="str">
        <f t="shared" si="2"/>
        <v>Posgrado</v>
      </c>
      <c r="L126" s="97" t="s">
        <v>412</v>
      </c>
    </row>
    <row r="127" spans="3:12">
      <c r="C127" s="171" t="s">
        <v>58</v>
      </c>
      <c r="D127" s="169"/>
      <c r="E127" s="130">
        <v>0</v>
      </c>
      <c r="F127" s="118">
        <f>IF(E126=0,"",(G126/E126)/12*E126)</f>
        <v>0</v>
      </c>
      <c r="G127" s="119">
        <f>F127</f>
        <v>0</v>
      </c>
      <c r="H127" s="163"/>
      <c r="I127" s="100" t="s">
        <v>537</v>
      </c>
      <c r="J127" s="100" t="str">
        <f>VLOOKUP(I127,Presupuesto!$B$11:$C$565,2,0)</f>
        <v>AGUINALDO Y DECIMO CUARTO MES</v>
      </c>
      <c r="K127" s="97" t="str">
        <f t="shared" si="2"/>
        <v>Posgrado</v>
      </c>
      <c r="L127" s="97" t="s">
        <v>412</v>
      </c>
    </row>
    <row r="128" spans="3:12" ht="15.75" thickBot="1">
      <c r="C128" s="173" t="s">
        <v>59</v>
      </c>
      <c r="D128" s="161"/>
      <c r="E128" s="131">
        <v>0</v>
      </c>
      <c r="F128" s="104">
        <f>IF(E126&lt;6,"",((E126-6)/12)*(G126/E126))</f>
        <v>0</v>
      </c>
      <c r="G128" s="104">
        <f>F128</f>
        <v>0</v>
      </c>
      <c r="H128" s="161"/>
      <c r="I128" s="105" t="s">
        <v>540</v>
      </c>
      <c r="J128" s="123" t="str">
        <f>VLOOKUP(I128,Presupuesto!$B$11:$C$565,2,0)</f>
        <v>DECIMOCUARTO MES</v>
      </c>
      <c r="K128" s="105" t="str">
        <f t="shared" si="2"/>
        <v>Posgrado</v>
      </c>
      <c r="L128" s="123" t="s">
        <v>412</v>
      </c>
    </row>
  </sheetData>
  <conditionalFormatting sqref="E56">
    <cfRule type="cellIs" dxfId="2" priority="3" operator="greaterThan">
      <formula>12</formula>
    </cfRule>
  </conditionalFormatting>
  <conditionalFormatting sqref="E117">
    <cfRule type="cellIs" dxfId="1" priority="1" operator="greaterThan">
      <formula>12</formula>
    </cfRule>
  </conditionalFormatting>
  <dataValidations count="6">
    <dataValidation type="list" allowBlank="1" showInputMessage="1" showErrorMessage="1" errorTitle="¡Ingreso no Válido!" error="Por favor seleccione una opción de la lista" promptTitle="Tipo de Presupuesto" prompt="Seleccione una opción de la lista." sqref="H17:H67 H78:H128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67 K128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67 L78:L128">
      <formula1>$U$2:$AF$2</formula1>
    </dataValidation>
    <dataValidation type="list" allowBlank="1" showInputMessage="1" showErrorMessage="1" sqref="C17 C20 C23 C26 C29 C32 C35 C38 C41 C44 C47 C50 C53 C56 C78 C81 C84 C87 C90 C93 C96 C99 C102 C105 C108 C111 C114 C117">
      <formula1>$BZ$2:$CM$2</formula1>
    </dataValidation>
    <dataValidation type="list" allowBlank="1" showInputMessage="1" showErrorMessage="1" errorTitle="¡Ingreso Inválido!" error="Verifique el valor ingresado." sqref="I17:I67 I78:I128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66 K78:K127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UI86"/>
  <sheetViews>
    <sheetView showGridLines="0" topLeftCell="A100" zoomScale="90" zoomScaleNormal="90" workbookViewId="0">
      <selection activeCell="A70" sqref="A70:XFD70"/>
    </sheetView>
  </sheetViews>
  <sheetFormatPr baseColWidth="10" defaultColWidth="11.5703125" defaultRowHeight="15"/>
  <cols>
    <col min="1" max="1" width="1.85546875" style="84" customWidth="1"/>
    <col min="2" max="2" width="6.7109375" style="84" customWidth="1"/>
    <col min="3" max="3" width="41.7109375" style="84" customWidth="1"/>
    <col min="4" max="4" width="26.42578125" style="84" bestFit="1" customWidth="1"/>
    <col min="5" max="6" width="13.85546875" style="84" customWidth="1"/>
    <col min="7" max="7" width="13.85546875" style="74" customWidth="1"/>
    <col min="8" max="8" width="12.7109375" style="84" bestFit="1" customWidth="1"/>
    <col min="9" max="9" width="35.42578125" style="84" bestFit="1" customWidth="1"/>
    <col min="10" max="10" width="22.28515625" style="84" bestFit="1" customWidth="1"/>
    <col min="11" max="11" width="13.42578125" style="84" bestFit="1" customWidth="1"/>
    <col min="12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21" t="s">
        <v>1379</v>
      </c>
      <c r="E2" s="121" t="s">
        <v>1381</v>
      </c>
      <c r="F2" s="121" t="s">
        <v>492</v>
      </c>
      <c r="G2" s="159" t="s">
        <v>1382</v>
      </c>
      <c r="H2" s="121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</row>
    <row r="5" spans="1:555" ht="52.5">
      <c r="C5" s="85" t="s">
        <v>401</v>
      </c>
      <c r="D5" s="86">
        <f>SUMIF($C:$C,$C$10,D:D)</f>
        <v>182300</v>
      </c>
    </row>
    <row r="8" spans="1:555">
      <c r="C8" s="67" t="s">
        <v>62</v>
      </c>
      <c r="D8" s="67"/>
      <c r="E8" s="67"/>
      <c r="F8" s="67"/>
      <c r="G8" s="76"/>
      <c r="H8" s="67"/>
      <c r="I8" s="67"/>
    </row>
    <row r="9" spans="1:555" ht="15.75" thickBot="1">
      <c r="C9" s="67"/>
      <c r="D9" s="67"/>
      <c r="E9" s="67"/>
      <c r="F9" s="67"/>
      <c r="G9" s="76"/>
      <c r="H9" s="67"/>
      <c r="I9" s="67"/>
    </row>
    <row r="10" spans="1:555" s="461" customFormat="1" ht="15.75" thickBot="1">
      <c r="C10" s="513" t="s">
        <v>43</v>
      </c>
      <c r="D10" s="514">
        <f>SUM(F17:F26)</f>
        <v>8500</v>
      </c>
      <c r="E10" s="177"/>
      <c r="F10" s="177"/>
      <c r="G10" s="76"/>
      <c r="H10" s="177"/>
      <c r="I10" s="177"/>
    </row>
    <row r="11" spans="1:555">
      <c r="B11" s="92"/>
      <c r="C11" s="67"/>
      <c r="D11" s="29"/>
      <c r="E11" s="92"/>
      <c r="F11" s="92"/>
      <c r="G11" s="92"/>
      <c r="H11" s="73"/>
      <c r="I11" s="73"/>
      <c r="J11" s="73"/>
      <c r="K11" s="111"/>
    </row>
    <row r="12" spans="1:555">
      <c r="B12" s="92"/>
      <c r="C12" s="67"/>
      <c r="D12" s="29"/>
      <c r="E12" s="92"/>
      <c r="F12" s="92"/>
      <c r="G12" s="92"/>
      <c r="H12" s="73"/>
      <c r="I12" s="73"/>
      <c r="J12" s="73"/>
      <c r="K12" s="111"/>
    </row>
    <row r="13" spans="1:555" ht="15.75">
      <c r="B13" s="92"/>
      <c r="C13" s="204" t="s">
        <v>409</v>
      </c>
      <c r="D13" s="205" t="str">
        <f>'Gestion Administrativa'!E15</f>
        <v>11.a.1.ga-TMF</v>
      </c>
      <c r="E13" s="92"/>
      <c r="F13" s="92"/>
      <c r="G13" s="92"/>
      <c r="H13" s="73"/>
      <c r="I13" s="73"/>
      <c r="J13" s="73"/>
      <c r="K13" s="111"/>
    </row>
    <row r="14" spans="1:555" ht="18.75">
      <c r="B14" s="92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Acondicionamiento de la oficina de la carrera Técnico en Micro finanzas</v>
      </c>
      <c r="D14" s="29"/>
      <c r="E14" s="92"/>
      <c r="F14" s="92"/>
      <c r="G14" s="92"/>
      <c r="H14" s="73"/>
      <c r="I14" s="73"/>
      <c r="J14" s="73"/>
      <c r="K14" s="111"/>
    </row>
    <row r="15" spans="1:555" ht="15.75" thickBot="1">
      <c r="B15" s="92"/>
      <c r="C15" s="67"/>
      <c r="D15" s="29"/>
      <c r="E15" s="92"/>
      <c r="F15" s="92"/>
      <c r="G15" s="92"/>
      <c r="H15" s="73"/>
      <c r="I15" s="73"/>
      <c r="J15" s="73"/>
      <c r="K15" s="111"/>
    </row>
    <row r="16" spans="1:555" ht="30.75" thickBot="1">
      <c r="B16" s="92"/>
      <c r="C16" s="125" t="s">
        <v>44</v>
      </c>
      <c r="D16" s="127" t="s">
        <v>55</v>
      </c>
      <c r="E16" s="127" t="s">
        <v>57</v>
      </c>
      <c r="F16" s="126" t="s">
        <v>27</v>
      </c>
      <c r="G16" s="132" t="s">
        <v>147</v>
      </c>
      <c r="H16" s="127" t="s">
        <v>46</v>
      </c>
      <c r="I16" s="127" t="s">
        <v>148</v>
      </c>
      <c r="J16" s="127" t="s">
        <v>428</v>
      </c>
      <c r="K16" s="127" t="s">
        <v>429</v>
      </c>
    </row>
    <row r="17" spans="2:11">
      <c r="B17" s="92"/>
      <c r="C17" s="94" t="s">
        <v>63</v>
      </c>
      <c r="D17" s="157">
        <v>1</v>
      </c>
      <c r="E17" s="95">
        <v>2800</v>
      </c>
      <c r="F17" s="96">
        <f>D17*E17</f>
        <v>2800</v>
      </c>
      <c r="G17" s="160" t="s">
        <v>1467</v>
      </c>
      <c r="H17" s="97" t="s">
        <v>1006</v>
      </c>
      <c r="I17" s="97" t="str">
        <f>VLOOKUP(H17,Presupuesto!$B$11:$C$565,2,0)</f>
        <v>MUEBLES VARIOS DE OFICINA</v>
      </c>
      <c r="J17" s="224" t="s">
        <v>1385</v>
      </c>
      <c r="K17" s="97" t="s">
        <v>422</v>
      </c>
    </row>
    <row r="18" spans="2:11" ht="32.25" customHeight="1">
      <c r="B18" s="92"/>
      <c r="C18" s="98" t="s">
        <v>64</v>
      </c>
      <c r="D18" s="150"/>
      <c r="E18" s="99"/>
      <c r="F18" s="96">
        <f>D18*E18</f>
        <v>0</v>
      </c>
      <c r="G18" s="160" t="s">
        <v>145</v>
      </c>
      <c r="H18" s="100" t="s">
        <v>1006</v>
      </c>
      <c r="I18" s="97" t="str">
        <f>VLOOKUP(H18,Presupuesto!$B$11:$C$565,2,0)</f>
        <v>MUEBLES VARIOS DE OFICINA</v>
      </c>
      <c r="J18" s="97" t="s">
        <v>1380</v>
      </c>
      <c r="K18" s="97" t="s">
        <v>430</v>
      </c>
    </row>
    <row r="19" spans="2:11">
      <c r="B19" s="92"/>
      <c r="C19" s="98" t="s">
        <v>65</v>
      </c>
      <c r="D19" s="150"/>
      <c r="E19" s="99">
        <v>1000</v>
      </c>
      <c r="F19" s="96">
        <f t="shared" ref="F19:F26" si="0">D19*E19</f>
        <v>0</v>
      </c>
      <c r="G19" s="160"/>
      <c r="H19" s="100" t="s">
        <v>1006</v>
      </c>
      <c r="I19" s="97" t="str">
        <f>VLOOKUP(H19,Presupuesto!$B$11:$C$565,2,0)</f>
        <v>MUEBLES VARIOS DE OFICINA</v>
      </c>
      <c r="J19" s="97" t="str">
        <f t="shared" ref="J19:J26" si="1">$J$17</f>
        <v>Gestión Administrativa y  financiera en apoyo al Desarrollo Académico</v>
      </c>
      <c r="K19" s="97" t="s">
        <v>413</v>
      </c>
    </row>
    <row r="20" spans="2:11">
      <c r="B20" s="92"/>
      <c r="C20" s="98" t="s">
        <v>66</v>
      </c>
      <c r="D20" s="150"/>
      <c r="E20" s="99">
        <v>6000</v>
      </c>
      <c r="F20" s="96">
        <f t="shared" si="0"/>
        <v>0</v>
      </c>
      <c r="G20" s="160"/>
      <c r="H20" s="100" t="s">
        <v>1006</v>
      </c>
      <c r="I20" s="97" t="str">
        <f>VLOOKUP(H20,Presupuesto!$B$11:$C$565,2,0)</f>
        <v>MUEBLES VARIOS DE OFICINA</v>
      </c>
      <c r="J20" s="97" t="str">
        <f t="shared" si="1"/>
        <v>Gestión Administrativa y  financiera en apoyo al Desarrollo Académico</v>
      </c>
      <c r="K20" s="97" t="s">
        <v>413</v>
      </c>
    </row>
    <row r="21" spans="2:11">
      <c r="B21" s="92"/>
      <c r="C21" s="98" t="s">
        <v>67</v>
      </c>
      <c r="D21" s="150">
        <v>1</v>
      </c>
      <c r="E21" s="99">
        <v>3000</v>
      </c>
      <c r="F21" s="96">
        <f t="shared" si="0"/>
        <v>3000</v>
      </c>
      <c r="G21" s="160" t="s">
        <v>1467</v>
      </c>
      <c r="H21" s="100" t="s">
        <v>1006</v>
      </c>
      <c r="I21" s="97" t="str">
        <f>VLOOKUP(H21,Presupuesto!$B$11:$C$565,2,0)</f>
        <v>MUEBLES VARIOS DE OFICINA</v>
      </c>
      <c r="J21" s="97" t="str">
        <f t="shared" si="1"/>
        <v>Gestión Administrativa y  financiera en apoyo al Desarrollo Académico</v>
      </c>
      <c r="K21" s="97" t="s">
        <v>413</v>
      </c>
    </row>
    <row r="22" spans="2:11">
      <c r="B22" s="92"/>
      <c r="C22" s="98" t="s">
        <v>68</v>
      </c>
      <c r="D22" s="150"/>
      <c r="E22" s="99">
        <v>10000</v>
      </c>
      <c r="F22" s="96">
        <f t="shared" si="0"/>
        <v>0</v>
      </c>
      <c r="G22" s="160"/>
      <c r="H22" s="100" t="s">
        <v>1006</v>
      </c>
      <c r="I22" s="97" t="str">
        <f>VLOOKUP(H22,Presupuesto!$B$11:$C$565,2,0)</f>
        <v>MUEBLES VARIOS DE OFICINA</v>
      </c>
      <c r="J22" s="97" t="str">
        <f t="shared" si="1"/>
        <v>Gestión Administrativa y  financiera en apoyo al Desarrollo Académico</v>
      </c>
      <c r="K22" s="97" t="s">
        <v>413</v>
      </c>
    </row>
    <row r="23" spans="2:11">
      <c r="B23" s="92"/>
      <c r="C23" s="98" t="s">
        <v>69</v>
      </c>
      <c r="D23" s="150">
        <v>1</v>
      </c>
      <c r="E23" s="99">
        <v>2000</v>
      </c>
      <c r="F23" s="96">
        <f t="shared" si="0"/>
        <v>2000</v>
      </c>
      <c r="G23" s="160" t="s">
        <v>1467</v>
      </c>
      <c r="H23" s="100" t="s">
        <v>1009</v>
      </c>
      <c r="I23" s="97" t="str">
        <f>VLOOKUP(H23,Presupuesto!$B$11:$C$565,2,0)</f>
        <v>EQUIPOS VARIOS DE OFICINA</v>
      </c>
      <c r="J23" s="97" t="str">
        <f t="shared" si="1"/>
        <v>Gestión Administrativa y  financiera en apoyo al Desarrollo Académico</v>
      </c>
      <c r="K23" s="97" t="s">
        <v>413</v>
      </c>
    </row>
    <row r="24" spans="2:11">
      <c r="B24" s="92"/>
      <c r="C24" s="98" t="s">
        <v>70</v>
      </c>
      <c r="D24" s="150"/>
      <c r="E24" s="99">
        <v>2000</v>
      </c>
      <c r="F24" s="96">
        <f t="shared" si="0"/>
        <v>0</v>
      </c>
      <c r="G24" s="160"/>
      <c r="H24" s="100" t="s">
        <v>1009</v>
      </c>
      <c r="I24" s="97" t="str">
        <f>VLOOKUP(H24,Presupuesto!$B$11:$C$565,2,0)</f>
        <v>EQUIPOS VARIOS DE OFICINA</v>
      </c>
      <c r="J24" s="97" t="str">
        <f t="shared" si="1"/>
        <v>Gestión Administrativa y  financiera en apoyo al Desarrollo Académico</v>
      </c>
      <c r="K24" s="97" t="s">
        <v>421</v>
      </c>
    </row>
    <row r="25" spans="2:11">
      <c r="B25" s="92"/>
      <c r="C25" s="98" t="s">
        <v>1590</v>
      </c>
      <c r="D25" s="150">
        <v>1</v>
      </c>
      <c r="E25" s="99">
        <v>700</v>
      </c>
      <c r="F25" s="96">
        <f>D25*E25</f>
        <v>700</v>
      </c>
      <c r="G25" s="160" t="s">
        <v>1467</v>
      </c>
      <c r="H25" s="100" t="s">
        <v>1009</v>
      </c>
      <c r="I25" s="97" t="str">
        <f>VLOOKUP(H25,Presupuesto!$B$11:$C$565,2,0)</f>
        <v>EQUIPOS VARIOS DE OFICINA</v>
      </c>
      <c r="J25" s="97" t="str">
        <f t="shared" si="1"/>
        <v>Gestión Administrativa y  financiera en apoyo al Desarrollo Académico</v>
      </c>
      <c r="K25" s="97" t="s">
        <v>417</v>
      </c>
    </row>
    <row r="26" spans="2:11" ht="15.75" thickBot="1">
      <c r="B26" s="92"/>
      <c r="C26" s="101" t="s">
        <v>72</v>
      </c>
      <c r="D26" s="158"/>
      <c r="E26" s="103">
        <v>100000</v>
      </c>
      <c r="F26" s="104">
        <f t="shared" si="0"/>
        <v>0</v>
      </c>
      <c r="G26" s="161"/>
      <c r="H26" s="105" t="s">
        <v>1009</v>
      </c>
      <c r="I26" s="105" t="str">
        <f>VLOOKUP(H26,Presupuesto!$B$11:$C$565,2,0)</f>
        <v>EQUIPOS VARIOS DE OFICINA</v>
      </c>
      <c r="J26" s="105" t="str">
        <f t="shared" si="1"/>
        <v>Gestión Administrativa y  financiera en apoyo al Desarrollo Académico</v>
      </c>
      <c r="K26" s="123" t="s">
        <v>412</v>
      </c>
    </row>
    <row r="27" spans="2:11">
      <c r="B27" s="92"/>
    </row>
    <row r="28" spans="2:11">
      <c r="B28" s="92"/>
      <c r="C28" s="374"/>
      <c r="D28" s="375"/>
      <c r="E28" s="376"/>
      <c r="F28" s="376"/>
      <c r="G28" s="377"/>
      <c r="H28" s="376"/>
      <c r="I28" s="376"/>
      <c r="J28" s="154"/>
      <c r="K28" s="154"/>
    </row>
    <row r="29" spans="2:11" ht="15.75" thickBot="1">
      <c r="B29" s="92"/>
      <c r="C29" s="378"/>
      <c r="D29" s="379"/>
      <c r="E29" s="380"/>
      <c r="F29" s="380"/>
      <c r="G29" s="380"/>
      <c r="H29" s="381"/>
      <c r="I29" s="381"/>
      <c r="J29" s="381"/>
      <c r="K29" s="380"/>
    </row>
    <row r="30" spans="2:11" s="461" customFormat="1" ht="15.75" thickBot="1">
      <c r="C30" s="513" t="s">
        <v>43</v>
      </c>
      <c r="D30" s="514">
        <f>SUM(F37:F46)</f>
        <v>66400</v>
      </c>
      <c r="E30" s="177"/>
      <c r="F30" s="177"/>
      <c r="G30" s="76"/>
      <c r="H30" s="177"/>
      <c r="I30" s="177"/>
    </row>
    <row r="31" spans="2:11">
      <c r="C31" s="67"/>
      <c r="D31" s="29"/>
      <c r="E31" s="92"/>
      <c r="F31" s="92"/>
      <c r="G31" s="92"/>
      <c r="H31" s="73"/>
      <c r="I31" s="73"/>
      <c r="J31" s="73"/>
      <c r="K31" s="111"/>
    </row>
    <row r="32" spans="2:11">
      <c r="C32" s="67"/>
      <c r="D32" s="29"/>
      <c r="E32" s="92"/>
      <c r="F32" s="92"/>
      <c r="G32" s="92"/>
      <c r="H32" s="73"/>
      <c r="I32" s="73"/>
      <c r="J32" s="73"/>
      <c r="K32" s="111"/>
    </row>
    <row r="33" spans="3:11" ht="15.75">
      <c r="C33" s="204" t="s">
        <v>409</v>
      </c>
      <c r="D33" s="205" t="str">
        <f>'Gestion Administrativa'!E16</f>
        <v>11.a.2.ga-agro</v>
      </c>
      <c r="E33" s="92"/>
      <c r="F33" s="92"/>
      <c r="G33" s="92"/>
      <c r="H33" s="73"/>
      <c r="I33" s="73"/>
      <c r="J33" s="73"/>
      <c r="K33" s="111"/>
    </row>
    <row r="34" spans="3:11" ht="18.75">
      <c r="C34" s="214" t="str">
        <f>IFERROR(VLOOKUP(D33,'Desarrollo e Innov. Curricular'!$E:$F,2,FALSE),IFERROR(VLOOKUP(D33,'Investigación Científica'!$E:$F,2,FALSE),IFERROR(VLOOKUP(D33,'Vinculación Univ. Sociedad'!$E:$F,2,FALSE),IFERROR(VLOOKUP(D33,'Docencia y Profesorado Universi'!$E:$F,2,FALSE),IFERROR(VLOOKUP(D33,'Estudiantes y Graduados'!$E:$F,2,FALSE),IFERROR(VLOOKUP(D33,'Gestion Administrativa'!$E:$F,2,FALSE),IFERROR(VLOOKUP(D33,'Gestión Académica'!$E:$F,2,FALSE),IFERROR(VLOOKUP(D33,'Aseguramiento de la Calidad'!$E:$F,2,FALSE),IFERROR(VLOOKUP(D33,'Gestión del Conocimiento'!$E:$F,2,FALSE),IFERROR(VLOOKUP(D33,'Gobernabilidad y Procesos...'!$E:$F,2,FALSE),IFERROR(VLOOKUP(D33,'Gestión del Talento Humano'!$E:$F,2,FALSE),IFERROR(VLOOKUP(D33,'Internacionalización de la E.S.'!$E:$F,2,FALSE),IFERROR(VLOOKUP(D33,Posgrado!$E:$F,2,FALSE),IFERROR(VLOOKUP(D33,'Cultura de Innovación Insti...'!$E:$F,2,FALSE),VLOOKUP(D33,'Lo Esencial de la Reforma Univ.'!$E:$F,2,0)))))))))))))))</f>
        <v>Acondicionar cubiculos de profesores de Agroindustria y oficina de la coordinacion.</v>
      </c>
      <c r="D34" s="29"/>
      <c r="E34" s="92"/>
      <c r="F34" s="92"/>
      <c r="G34" s="92"/>
      <c r="H34" s="73"/>
      <c r="I34" s="73"/>
      <c r="J34" s="73"/>
      <c r="K34" s="111"/>
    </row>
    <row r="35" spans="3:11" ht="15.75" thickBot="1">
      <c r="C35" s="67"/>
      <c r="D35" s="29"/>
      <c r="E35" s="92"/>
      <c r="F35" s="92"/>
      <c r="G35" s="92"/>
      <c r="H35" s="73"/>
      <c r="I35" s="73"/>
      <c r="J35" s="73"/>
      <c r="K35" s="111"/>
    </row>
    <row r="36" spans="3:11" ht="30.75" thickBot="1">
      <c r="C36" s="125" t="s">
        <v>44</v>
      </c>
      <c r="D36" s="127" t="s">
        <v>55</v>
      </c>
      <c r="E36" s="127" t="s">
        <v>57</v>
      </c>
      <c r="F36" s="126" t="s">
        <v>27</v>
      </c>
      <c r="G36" s="132" t="s">
        <v>147</v>
      </c>
      <c r="H36" s="127" t="s">
        <v>46</v>
      </c>
      <c r="I36" s="127" t="s">
        <v>148</v>
      </c>
      <c r="J36" s="127" t="s">
        <v>428</v>
      </c>
      <c r="K36" s="127" t="s">
        <v>429</v>
      </c>
    </row>
    <row r="37" spans="3:11">
      <c r="C37" s="94" t="s">
        <v>63</v>
      </c>
      <c r="D37" s="157">
        <v>3</v>
      </c>
      <c r="E37" s="95">
        <v>2800</v>
      </c>
      <c r="F37" s="96">
        <f>D37*E37</f>
        <v>8400</v>
      </c>
      <c r="G37" s="160" t="s">
        <v>1467</v>
      </c>
      <c r="H37" s="97" t="s">
        <v>1006</v>
      </c>
      <c r="I37" s="97" t="str">
        <f>VLOOKUP(H37,Presupuesto!$B$11:$C$565,2,0)</f>
        <v>MUEBLES VARIOS DE OFICINA</v>
      </c>
      <c r="J37" s="224" t="s">
        <v>1385</v>
      </c>
      <c r="K37" s="97" t="s">
        <v>414</v>
      </c>
    </row>
    <row r="38" spans="3:11">
      <c r="C38" s="98" t="s">
        <v>64</v>
      </c>
      <c r="D38" s="150"/>
      <c r="E38" s="99">
        <v>2400</v>
      </c>
      <c r="F38" s="96">
        <f>D38*E38</f>
        <v>0</v>
      </c>
      <c r="G38" s="160" t="s">
        <v>145</v>
      </c>
      <c r="H38" s="100" t="s">
        <v>1006</v>
      </c>
      <c r="I38" s="97" t="str">
        <f>VLOOKUP(H38,Presupuesto!$B$11:$C$565,2,0)</f>
        <v>MUEBLES VARIOS DE OFICINA</v>
      </c>
      <c r="J38" s="97" t="s">
        <v>1380</v>
      </c>
      <c r="K38" s="97" t="s">
        <v>430</v>
      </c>
    </row>
    <row r="39" spans="3:11">
      <c r="C39" s="98" t="s">
        <v>65</v>
      </c>
      <c r="D39" s="150">
        <v>3</v>
      </c>
      <c r="E39" s="99">
        <v>1000</v>
      </c>
      <c r="F39" s="96">
        <f t="shared" ref="F39:F44" si="2">D39*E39</f>
        <v>3000</v>
      </c>
      <c r="G39" s="160" t="s">
        <v>1467</v>
      </c>
      <c r="H39" s="100" t="s">
        <v>1006</v>
      </c>
      <c r="I39" s="97" t="str">
        <f>VLOOKUP(H39,Presupuesto!$B$11:$C$565,2,0)</f>
        <v>MUEBLES VARIOS DE OFICINA</v>
      </c>
      <c r="J39" s="97" t="s">
        <v>1385</v>
      </c>
      <c r="K39" s="97" t="s">
        <v>414</v>
      </c>
    </row>
    <row r="40" spans="3:11">
      <c r="C40" s="98" t="s">
        <v>1604</v>
      </c>
      <c r="D40" s="150"/>
      <c r="E40" s="99">
        <v>6000</v>
      </c>
      <c r="F40" s="96">
        <f t="shared" si="2"/>
        <v>0</v>
      </c>
      <c r="G40" s="160"/>
      <c r="H40" s="100" t="s">
        <v>1006</v>
      </c>
      <c r="I40" s="97" t="str">
        <f>VLOOKUP(H40,Presupuesto!$B$11:$C$565,2,0)</f>
        <v>MUEBLES VARIOS DE OFICINA</v>
      </c>
      <c r="J40" s="97" t="str">
        <f t="shared" ref="J40:J42" si="3">$J$17</f>
        <v>Gestión Administrativa y  financiera en apoyo al Desarrollo Académico</v>
      </c>
      <c r="K40" s="97" t="s">
        <v>413</v>
      </c>
    </row>
    <row r="41" spans="3:11">
      <c r="C41" s="98" t="s">
        <v>67</v>
      </c>
      <c r="D41" s="150">
        <v>3</v>
      </c>
      <c r="E41" s="99">
        <v>6000</v>
      </c>
      <c r="F41" s="96">
        <f t="shared" si="2"/>
        <v>18000</v>
      </c>
      <c r="G41" s="160" t="s">
        <v>1467</v>
      </c>
      <c r="H41" s="100" t="s">
        <v>1006</v>
      </c>
      <c r="I41" s="97" t="str">
        <f>VLOOKUP(H41,Presupuesto!$B$11:$C$565,2,0)</f>
        <v>MUEBLES VARIOS DE OFICINA</v>
      </c>
      <c r="J41" s="97" t="str">
        <f t="shared" si="3"/>
        <v>Gestión Administrativa y  financiera en apoyo al Desarrollo Académico</v>
      </c>
      <c r="K41" s="97" t="s">
        <v>414</v>
      </c>
    </row>
    <row r="42" spans="3:11">
      <c r="C42" s="98" t="s">
        <v>68</v>
      </c>
      <c r="D42" s="150"/>
      <c r="E42" s="99">
        <v>10000</v>
      </c>
      <c r="F42" s="96">
        <f t="shared" si="2"/>
        <v>0</v>
      </c>
      <c r="G42" s="160"/>
      <c r="H42" s="100" t="s">
        <v>1006</v>
      </c>
      <c r="I42" s="97" t="str">
        <f>VLOOKUP(H42,Presupuesto!$B$11:$C$565,2,0)</f>
        <v>MUEBLES VARIOS DE OFICINA</v>
      </c>
      <c r="J42" s="97" t="str">
        <f t="shared" si="3"/>
        <v>Gestión Administrativa y  financiera en apoyo al Desarrollo Académico</v>
      </c>
      <c r="K42" s="97" t="s">
        <v>413</v>
      </c>
    </row>
    <row r="43" spans="3:11">
      <c r="C43" s="98" t="s">
        <v>69</v>
      </c>
      <c r="D43" s="150">
        <v>2</v>
      </c>
      <c r="E43" s="99">
        <v>4000</v>
      </c>
      <c r="F43" s="96">
        <f t="shared" si="2"/>
        <v>8000</v>
      </c>
      <c r="G43" s="160" t="s">
        <v>1467</v>
      </c>
      <c r="H43" s="100" t="s">
        <v>1009</v>
      </c>
      <c r="I43" s="97" t="str">
        <f>VLOOKUP(H43,Presupuesto!$B$11:$C$565,2,0)</f>
        <v>EQUIPOS VARIOS DE OFICINA</v>
      </c>
      <c r="J43" s="97" t="s">
        <v>1385</v>
      </c>
      <c r="K43" s="97" t="s">
        <v>414</v>
      </c>
    </row>
    <row r="44" spans="3:11">
      <c r="C44" s="98" t="s">
        <v>1605</v>
      </c>
      <c r="D44" s="150">
        <v>1</v>
      </c>
      <c r="E44" s="99">
        <v>19000</v>
      </c>
      <c r="F44" s="96">
        <f t="shared" si="2"/>
        <v>19000</v>
      </c>
      <c r="G44" s="160" t="s">
        <v>1467</v>
      </c>
      <c r="H44" s="100" t="s">
        <v>1009</v>
      </c>
      <c r="I44" s="97" t="str">
        <f>VLOOKUP(H44,Presupuesto!$B$11:$C$565,2,0)</f>
        <v>EQUIPOS VARIOS DE OFICINA</v>
      </c>
      <c r="J44" s="97" t="s">
        <v>1385</v>
      </c>
      <c r="K44" s="97" t="s">
        <v>414</v>
      </c>
    </row>
    <row r="45" spans="3:11">
      <c r="C45" s="98" t="s">
        <v>1603</v>
      </c>
      <c r="D45" s="150">
        <v>2</v>
      </c>
      <c r="E45" s="99">
        <v>5000</v>
      </c>
      <c r="F45" s="96">
        <f>D45*E45</f>
        <v>10000</v>
      </c>
      <c r="G45" s="160" t="s">
        <v>1467</v>
      </c>
      <c r="H45" s="100" t="s">
        <v>1009</v>
      </c>
      <c r="I45" s="97" t="str">
        <f>VLOOKUP(H45,Presupuesto!$B$11:$C$565,2,0)</f>
        <v>EQUIPOS VARIOS DE OFICINA</v>
      </c>
      <c r="J45" s="97" t="s">
        <v>1385</v>
      </c>
      <c r="K45" s="97" t="s">
        <v>414</v>
      </c>
    </row>
    <row r="46" spans="3:11" ht="15.75" thickBot="1">
      <c r="C46" s="101" t="s">
        <v>1683</v>
      </c>
      <c r="D46" s="158">
        <v>1</v>
      </c>
      <c r="E46" s="103">
        <v>84000</v>
      </c>
      <c r="F46" s="104"/>
      <c r="G46" s="161" t="s">
        <v>1467</v>
      </c>
      <c r="H46" s="105" t="s">
        <v>1009</v>
      </c>
      <c r="I46" s="105" t="str">
        <f>VLOOKUP(H46,Presupuesto!$B$11:$C$565,2,0)</f>
        <v>EQUIPOS VARIOS DE OFICINA</v>
      </c>
      <c r="J46" s="105" t="s">
        <v>1385</v>
      </c>
      <c r="K46" s="123" t="s">
        <v>414</v>
      </c>
    </row>
    <row r="49" spans="3:11" ht="15.75" thickBot="1"/>
    <row r="50" spans="3:11" s="461" customFormat="1" ht="15.75" thickBot="1">
      <c r="C50" s="513" t="s">
        <v>43</v>
      </c>
      <c r="D50" s="514">
        <f>SUM(F57:F66)</f>
        <v>32200</v>
      </c>
      <c r="E50" s="177"/>
      <c r="F50" s="177"/>
      <c r="G50" s="76"/>
      <c r="H50" s="177"/>
      <c r="I50" s="177"/>
    </row>
    <row r="51" spans="3:11">
      <c r="C51" s="67"/>
      <c r="D51" s="29"/>
      <c r="E51" s="92"/>
      <c r="F51" s="92"/>
      <c r="G51" s="92"/>
      <c r="H51" s="73"/>
      <c r="I51" s="73"/>
      <c r="J51" s="73"/>
      <c r="K51" s="111"/>
    </row>
    <row r="52" spans="3:11">
      <c r="C52" s="67"/>
      <c r="D52" s="29"/>
      <c r="E52" s="92"/>
      <c r="F52" s="92"/>
      <c r="G52" s="92"/>
      <c r="H52" s="73"/>
      <c r="I52" s="73"/>
      <c r="J52" s="73"/>
      <c r="K52" s="111"/>
    </row>
    <row r="53" spans="3:11" ht="15.75">
      <c r="C53" s="204" t="s">
        <v>409</v>
      </c>
      <c r="D53" s="205" t="str">
        <f>'Estudiantes y Graduados'!E16</f>
        <v>5.b.2.voae</v>
      </c>
      <c r="E53" s="92"/>
      <c r="F53" s="92"/>
      <c r="G53" s="92"/>
      <c r="H53" s="73"/>
      <c r="I53" s="73"/>
      <c r="J53" s="73"/>
      <c r="K53" s="111"/>
    </row>
    <row r="54" spans="3:11" ht="18.75">
      <c r="C54" s="214" t="str">
        <f>IFERROR(VLOOKUP(D53,'Desarrollo e Innov. Curricular'!$E:$F,2,FALSE),IFERROR(VLOOKUP(D53,'Investigación Científica'!$E:$F,2,FALSE),IFERROR(VLOOKUP(D53,'Vinculación Univ. Sociedad'!$E:$F,2,FALSE),IFERROR(VLOOKUP(D53,'Docencia y Profesorado Universi'!$E:$F,2,FALSE),IFERROR(VLOOKUP(D53,'Estudiantes y Graduados'!$E:$F,2,FALSE),IFERROR(VLOOKUP(D53,'Gestion Administrativa'!$E:$F,2,FALSE),IFERROR(VLOOKUP(D53,'Gestión Académica'!$E:$F,2,FALSE),IFERROR(VLOOKUP(D53,'Aseguramiento de la Calidad'!$E:$F,2,FALSE),IFERROR(VLOOKUP(D53,'Gestión del Conocimiento'!$E:$F,2,FALSE),IFERROR(VLOOKUP(D53,'Gobernabilidad y Procesos...'!$E:$F,2,FALSE),IFERROR(VLOOKUP(D53,'Gestión del Talento Humano'!$E:$F,2,FALSE),IFERROR(VLOOKUP(D53,'Internacionalización de la E.S.'!$E:$F,2,FALSE),IFERROR(VLOOKUP(D53,Posgrado!$E:$F,2,FALSE),IFERROR(VLOOKUP(D53,'Cultura de Innovación Insti...'!$E:$F,2,FALSE),VLOOKUP(D53,'Lo Esencial de la Reforma Univ.'!$E:$F,2,0)))))))))))))))</f>
        <v>Adquisición de equipo odontológico y de servicios primarios de salud</v>
      </c>
      <c r="D54" s="29"/>
      <c r="E54" s="92"/>
      <c r="F54" s="92"/>
      <c r="G54" s="92"/>
      <c r="H54" s="73"/>
      <c r="I54" s="73"/>
      <c r="J54" s="73"/>
      <c r="K54" s="111"/>
    </row>
    <row r="55" spans="3:11" ht="15.75" thickBot="1">
      <c r="C55" s="67"/>
      <c r="D55" s="29"/>
      <c r="E55" s="92"/>
      <c r="F55" s="92"/>
      <c r="G55" s="92"/>
      <c r="H55" s="73"/>
      <c r="I55" s="73"/>
      <c r="J55" s="73"/>
      <c r="K55" s="111"/>
    </row>
    <row r="56" spans="3:11" ht="30.75" thickBot="1">
      <c r="C56" s="125" t="s">
        <v>44</v>
      </c>
      <c r="D56" s="127" t="s">
        <v>55</v>
      </c>
      <c r="E56" s="127" t="s">
        <v>57</v>
      </c>
      <c r="F56" s="126" t="s">
        <v>27</v>
      </c>
      <c r="G56" s="132" t="s">
        <v>147</v>
      </c>
      <c r="H56" s="127" t="s">
        <v>46</v>
      </c>
      <c r="I56" s="127" t="s">
        <v>148</v>
      </c>
      <c r="J56" s="127" t="s">
        <v>428</v>
      </c>
      <c r="K56" s="127" t="s">
        <v>429</v>
      </c>
    </row>
    <row r="57" spans="3:11">
      <c r="C57" s="94" t="s">
        <v>63</v>
      </c>
      <c r="D57" s="157"/>
      <c r="E57" s="95">
        <v>2800</v>
      </c>
      <c r="F57" s="96">
        <f>D57*E57</f>
        <v>0</v>
      </c>
      <c r="G57" s="160" t="s">
        <v>1467</v>
      </c>
      <c r="H57" s="97" t="s">
        <v>1006</v>
      </c>
      <c r="I57" s="97" t="str">
        <f>VLOOKUP(H57,Presupuesto!$B$11:$C$565,2,0)</f>
        <v>MUEBLES VARIOS DE OFICINA</v>
      </c>
      <c r="J57" s="224" t="s">
        <v>1385</v>
      </c>
      <c r="K57" s="97" t="s">
        <v>414</v>
      </c>
    </row>
    <row r="58" spans="3:11">
      <c r="C58" s="98" t="s">
        <v>64</v>
      </c>
      <c r="D58" s="150">
        <v>2</v>
      </c>
      <c r="E58" s="99">
        <v>4500</v>
      </c>
      <c r="F58" s="96">
        <f>D58*E58</f>
        <v>9000</v>
      </c>
      <c r="G58" s="160" t="s">
        <v>1467</v>
      </c>
      <c r="H58" s="100" t="s">
        <v>1006</v>
      </c>
      <c r="I58" s="97" t="str">
        <f>VLOOKUP(H58,Presupuesto!$B$11:$C$565,2,0)</f>
        <v>MUEBLES VARIOS DE OFICINA</v>
      </c>
      <c r="J58" s="97" t="s">
        <v>1381</v>
      </c>
      <c r="K58" s="97" t="s">
        <v>430</v>
      </c>
    </row>
    <row r="59" spans="3:11">
      <c r="C59" s="98" t="s">
        <v>65</v>
      </c>
      <c r="D59" s="150">
        <v>12</v>
      </c>
      <c r="E59" s="99">
        <v>1100</v>
      </c>
      <c r="F59" s="96">
        <f t="shared" ref="F59:F64" si="4">D59*E59</f>
        <v>13200</v>
      </c>
      <c r="G59" s="160" t="s">
        <v>1467</v>
      </c>
      <c r="H59" s="100" t="s">
        <v>1006</v>
      </c>
      <c r="I59" s="97" t="str">
        <f>VLOOKUP(H59,Presupuesto!$B$11:$C$565,2,0)</f>
        <v>MUEBLES VARIOS DE OFICINA</v>
      </c>
      <c r="J59" s="97" t="s">
        <v>1381</v>
      </c>
      <c r="K59" s="97" t="s">
        <v>414</v>
      </c>
    </row>
    <row r="60" spans="3:11">
      <c r="C60" s="98" t="s">
        <v>1604</v>
      </c>
      <c r="D60" s="150"/>
      <c r="E60" s="99">
        <v>6000</v>
      </c>
      <c r="F60" s="96">
        <f t="shared" si="4"/>
        <v>0</v>
      </c>
      <c r="G60" s="160"/>
      <c r="H60" s="100" t="s">
        <v>1006</v>
      </c>
      <c r="I60" s="97" t="str">
        <f>VLOOKUP(H60,Presupuesto!$B$11:$C$565,2,0)</f>
        <v>MUEBLES VARIOS DE OFICINA</v>
      </c>
      <c r="J60" s="97" t="str">
        <f t="shared" ref="J60:J62" si="5">$J$17</f>
        <v>Gestión Administrativa y  financiera en apoyo al Desarrollo Académico</v>
      </c>
      <c r="K60" s="97" t="s">
        <v>413</v>
      </c>
    </row>
    <row r="61" spans="3:11">
      <c r="C61" s="98" t="s">
        <v>67</v>
      </c>
      <c r="D61" s="150">
        <v>2</v>
      </c>
      <c r="E61" s="99">
        <v>5000</v>
      </c>
      <c r="F61" s="96">
        <f t="shared" si="4"/>
        <v>10000</v>
      </c>
      <c r="G61" s="160" t="s">
        <v>1467</v>
      </c>
      <c r="H61" s="100" t="s">
        <v>1006</v>
      </c>
      <c r="I61" s="97" t="str">
        <f>VLOOKUP(H61,Presupuesto!$B$11:$C$565,2,0)</f>
        <v>MUEBLES VARIOS DE OFICINA</v>
      </c>
      <c r="J61" s="97" t="s">
        <v>1381</v>
      </c>
      <c r="K61" s="97" t="s">
        <v>414</v>
      </c>
    </row>
    <row r="62" spans="3:11">
      <c r="C62" s="98" t="s">
        <v>68</v>
      </c>
      <c r="D62" s="150"/>
      <c r="E62" s="99">
        <v>10000</v>
      </c>
      <c r="F62" s="96">
        <f t="shared" si="4"/>
        <v>0</v>
      </c>
      <c r="G62" s="160"/>
      <c r="H62" s="100" t="s">
        <v>1006</v>
      </c>
      <c r="I62" s="97" t="str">
        <f>VLOOKUP(H62,Presupuesto!$B$11:$C$565,2,0)</f>
        <v>MUEBLES VARIOS DE OFICINA</v>
      </c>
      <c r="J62" s="97" t="str">
        <f t="shared" si="5"/>
        <v>Gestión Administrativa y  financiera en apoyo al Desarrollo Académico</v>
      </c>
      <c r="K62" s="97" t="s">
        <v>413</v>
      </c>
    </row>
    <row r="63" spans="3:11">
      <c r="C63" s="98" t="s">
        <v>69</v>
      </c>
      <c r="D63" s="150"/>
      <c r="E63" s="99">
        <v>4000</v>
      </c>
      <c r="F63" s="96">
        <f t="shared" si="4"/>
        <v>0</v>
      </c>
      <c r="G63" s="160"/>
      <c r="H63" s="100" t="s">
        <v>1009</v>
      </c>
      <c r="I63" s="97" t="str">
        <f>VLOOKUP(H63,Presupuesto!$B$11:$C$565,2,0)</f>
        <v>EQUIPOS VARIOS DE OFICINA</v>
      </c>
      <c r="J63" s="97" t="s">
        <v>1385</v>
      </c>
      <c r="K63" s="97" t="s">
        <v>414</v>
      </c>
    </row>
    <row r="64" spans="3:11">
      <c r="C64" s="98" t="s">
        <v>1605</v>
      </c>
      <c r="D64" s="150"/>
      <c r="E64" s="99">
        <v>19000</v>
      </c>
      <c r="F64" s="96">
        <f t="shared" si="4"/>
        <v>0</v>
      </c>
      <c r="G64" s="160"/>
      <c r="H64" s="100" t="s">
        <v>1009</v>
      </c>
      <c r="I64" s="97" t="str">
        <f>VLOOKUP(H64,Presupuesto!$B$11:$C$565,2,0)</f>
        <v>EQUIPOS VARIOS DE OFICINA</v>
      </c>
      <c r="J64" s="97" t="s">
        <v>1385</v>
      </c>
      <c r="K64" s="97" t="s">
        <v>414</v>
      </c>
    </row>
    <row r="65" spans="3:11">
      <c r="C65" s="98" t="s">
        <v>1603</v>
      </c>
      <c r="D65" s="150"/>
      <c r="E65" s="99">
        <v>5000</v>
      </c>
      <c r="F65" s="96">
        <f>D65*E65</f>
        <v>0</v>
      </c>
      <c r="G65" s="160"/>
      <c r="H65" s="100" t="s">
        <v>1009</v>
      </c>
      <c r="I65" s="97" t="str">
        <f>VLOOKUP(H65,Presupuesto!$B$11:$C$565,2,0)</f>
        <v>EQUIPOS VARIOS DE OFICINA</v>
      </c>
      <c r="J65" s="97" t="s">
        <v>1385</v>
      </c>
      <c r="K65" s="97" t="s">
        <v>414</v>
      </c>
    </row>
    <row r="66" spans="3:11" ht="15.75" thickBot="1">
      <c r="C66" s="101" t="s">
        <v>72</v>
      </c>
      <c r="D66" s="158"/>
      <c r="E66" s="103">
        <v>84000</v>
      </c>
      <c r="F66" s="104">
        <f t="shared" ref="F66" si="6">D66*E66</f>
        <v>0</v>
      </c>
      <c r="G66" s="161"/>
      <c r="H66" s="105" t="s">
        <v>1009</v>
      </c>
      <c r="I66" s="105" t="str">
        <f>VLOOKUP(H66,Presupuesto!$B$11:$C$565,2,0)</f>
        <v>EQUIPOS VARIOS DE OFICINA</v>
      </c>
      <c r="J66" s="105" t="s">
        <v>1385</v>
      </c>
      <c r="K66" s="123" t="s">
        <v>414</v>
      </c>
    </row>
    <row r="69" spans="3:11" ht="15.75" thickBot="1"/>
    <row r="70" spans="3:11" s="461" customFormat="1" ht="15.75" thickBot="1">
      <c r="C70" s="513" t="s">
        <v>43</v>
      </c>
      <c r="D70" s="514">
        <f>SUM(F77:F86)</f>
        <v>75200</v>
      </c>
      <c r="E70" s="177"/>
      <c r="F70" s="177"/>
      <c r="G70" s="76"/>
      <c r="H70" s="177"/>
      <c r="I70" s="177"/>
    </row>
    <row r="71" spans="3:11">
      <c r="C71" s="67"/>
      <c r="D71" s="29"/>
      <c r="E71" s="92"/>
      <c r="F71" s="92"/>
      <c r="G71" s="92"/>
      <c r="H71" s="73"/>
      <c r="I71" s="73"/>
      <c r="J71" s="73"/>
      <c r="K71" s="111"/>
    </row>
    <row r="72" spans="3:11">
      <c r="C72" s="67"/>
      <c r="D72" s="29"/>
      <c r="E72" s="92"/>
      <c r="F72" s="92"/>
      <c r="G72" s="92"/>
      <c r="H72" s="73"/>
      <c r="I72" s="73"/>
      <c r="J72" s="73"/>
      <c r="K72" s="111"/>
    </row>
    <row r="73" spans="3:11" ht="15.75">
      <c r="C73" s="204" t="s">
        <v>409</v>
      </c>
      <c r="D73" s="205" t="str">
        <f>'Gestion Administrativa'!E18</f>
        <v>11.a.4.ga-TMF</v>
      </c>
      <c r="E73" s="92"/>
      <c r="F73" s="92"/>
      <c r="G73" s="92"/>
      <c r="H73" s="73"/>
      <c r="I73" s="73"/>
      <c r="J73" s="73"/>
      <c r="K73" s="111"/>
    </row>
    <row r="74" spans="3:11" ht="18.75">
      <c r="C74" s="214" t="str">
        <f>IFERROR(VLOOKUP(D73,'Desarrollo e Innov. Curricular'!$E:$F,2,FALSE),IFERROR(VLOOKUP(D73,'Investigación Científica'!$E:$F,2,FALSE),IFERROR(VLOOKUP(D73,'Vinculación Univ. Sociedad'!$E:$F,2,FALSE),IFERROR(VLOOKUP(D73,'Docencia y Profesorado Universi'!$E:$F,2,FALSE),IFERROR(VLOOKUP(D73,'Estudiantes y Graduados'!$E:$F,2,FALSE),IFERROR(VLOOKUP(D73,'Gestion Administrativa'!$E:$F,2,FALSE),IFERROR(VLOOKUP(D73,'Gestión Académica'!$E:$F,2,FALSE),IFERROR(VLOOKUP(D73,'Aseguramiento de la Calidad'!$E:$F,2,FALSE),IFERROR(VLOOKUP(D73,'Gestión del Conocimiento'!$E:$F,2,FALSE),IFERROR(VLOOKUP(D73,'Gobernabilidad y Procesos...'!$E:$F,2,FALSE),IFERROR(VLOOKUP(D73,'Gestión del Talento Humano'!$E:$F,2,FALSE),IFERROR(VLOOKUP(D73,'Internacionalización de la E.S.'!$E:$F,2,FALSE),IFERROR(VLOOKUP(D73,Posgrado!$E:$F,2,FALSE),IFERROR(VLOOKUP(D73,'Cultura de Innovación Insti...'!$E:$F,2,FALSE),VLOOKUP(D73,'Lo Esencial de la Reforma Univ.'!$E:$F,2,0)))))))))))))))</f>
        <v>Acondicionar sala de video conferencias para Tecnico en Microfinanzas</v>
      </c>
      <c r="D74" s="29"/>
      <c r="E74" s="92"/>
      <c r="F74" s="92"/>
      <c r="G74" s="92"/>
      <c r="H74" s="73"/>
      <c r="I74" s="73"/>
      <c r="J74" s="73"/>
      <c r="K74" s="111"/>
    </row>
    <row r="75" spans="3:11" ht="15.75" thickBot="1">
      <c r="C75" s="67"/>
      <c r="D75" s="29"/>
      <c r="E75" s="92"/>
      <c r="F75" s="92"/>
      <c r="G75" s="92"/>
      <c r="H75" s="73"/>
      <c r="I75" s="73"/>
      <c r="J75" s="73"/>
      <c r="K75" s="111"/>
    </row>
    <row r="76" spans="3:11" ht="30.75" thickBot="1">
      <c r="C76" s="125" t="s">
        <v>44</v>
      </c>
      <c r="D76" s="127" t="s">
        <v>55</v>
      </c>
      <c r="E76" s="127" t="s">
        <v>57</v>
      </c>
      <c r="F76" s="126" t="s">
        <v>27</v>
      </c>
      <c r="G76" s="132" t="s">
        <v>147</v>
      </c>
      <c r="H76" s="127" t="s">
        <v>46</v>
      </c>
      <c r="I76" s="127" t="s">
        <v>148</v>
      </c>
      <c r="J76" s="127" t="s">
        <v>428</v>
      </c>
      <c r="K76" s="127" t="s">
        <v>429</v>
      </c>
    </row>
    <row r="77" spans="3:11">
      <c r="C77" s="94" t="s">
        <v>1704</v>
      </c>
      <c r="D77" s="157">
        <v>40</v>
      </c>
      <c r="E77" s="95">
        <v>800</v>
      </c>
      <c r="F77" s="96">
        <f>D77*E77</f>
        <v>32000</v>
      </c>
      <c r="G77" s="160" t="s">
        <v>1467</v>
      </c>
      <c r="H77" s="97" t="s">
        <v>1006</v>
      </c>
      <c r="I77" s="97" t="str">
        <f>VLOOKUP(H77,Presupuesto!$B$11:$C$565,2,0)</f>
        <v>MUEBLES VARIOS DE OFICINA</v>
      </c>
      <c r="J77" s="224" t="s">
        <v>1385</v>
      </c>
      <c r="K77" s="97" t="s">
        <v>414</v>
      </c>
    </row>
    <row r="78" spans="3:11">
      <c r="C78" s="98" t="s">
        <v>1708</v>
      </c>
      <c r="D78" s="150">
        <v>6</v>
      </c>
      <c r="E78" s="99">
        <v>1500</v>
      </c>
      <c r="F78" s="96">
        <f>D78*E78</f>
        <v>9000</v>
      </c>
      <c r="G78" s="160" t="s">
        <v>1467</v>
      </c>
      <c r="H78" s="100" t="s">
        <v>1006</v>
      </c>
      <c r="I78" s="97" t="str">
        <f>VLOOKUP(H78,Presupuesto!$B$11:$C$565,2,0)</f>
        <v>MUEBLES VARIOS DE OFICINA</v>
      </c>
      <c r="J78" s="97" t="s">
        <v>1385</v>
      </c>
      <c r="K78" s="97" t="s">
        <v>430</v>
      </c>
    </row>
    <row r="79" spans="3:11">
      <c r="C79" s="98" t="s">
        <v>1707</v>
      </c>
      <c r="D79" s="150">
        <v>1</v>
      </c>
      <c r="E79" s="99">
        <v>2000</v>
      </c>
      <c r="F79" s="96">
        <f t="shared" ref="F79:F84" si="7">D79*E79</f>
        <v>2000</v>
      </c>
      <c r="G79" s="160" t="s">
        <v>1467</v>
      </c>
      <c r="H79" s="100" t="s">
        <v>1006</v>
      </c>
      <c r="I79" s="97" t="str">
        <f>VLOOKUP(H79,Presupuesto!$B$11:$C$565,2,0)</f>
        <v>MUEBLES VARIOS DE OFICINA</v>
      </c>
      <c r="J79" s="97" t="s">
        <v>1385</v>
      </c>
      <c r="K79" s="97" t="s">
        <v>414</v>
      </c>
    </row>
    <row r="80" spans="3:11">
      <c r="C80" s="98" t="s">
        <v>1706</v>
      </c>
      <c r="D80" s="150">
        <v>1</v>
      </c>
      <c r="E80" s="99">
        <v>2000</v>
      </c>
      <c r="F80" s="96">
        <f t="shared" si="7"/>
        <v>2000</v>
      </c>
      <c r="G80" s="160" t="s">
        <v>1467</v>
      </c>
      <c r="H80" s="100" t="s">
        <v>1006</v>
      </c>
      <c r="I80" s="97" t="str">
        <f>VLOOKUP(H80,Presupuesto!$B$11:$C$565,2,0)</f>
        <v>MUEBLES VARIOS DE OFICINA</v>
      </c>
      <c r="J80" s="97" t="s">
        <v>1385</v>
      </c>
      <c r="K80" s="97" t="s">
        <v>413</v>
      </c>
    </row>
    <row r="81" spans="3:11">
      <c r="C81" s="98" t="s">
        <v>1700</v>
      </c>
      <c r="D81" s="150">
        <v>1</v>
      </c>
      <c r="E81" s="99">
        <v>4500</v>
      </c>
      <c r="F81" s="96">
        <f t="shared" si="7"/>
        <v>4500</v>
      </c>
      <c r="G81" s="160" t="s">
        <v>1467</v>
      </c>
      <c r="H81" s="100" t="s">
        <v>1014</v>
      </c>
      <c r="I81" s="97" t="str">
        <f>VLOOKUP(H81,Presupuesto!$B$11:$C$565,2,0)</f>
        <v>ELECTRODOMESTICOS</v>
      </c>
      <c r="J81" s="97" t="s">
        <v>1385</v>
      </c>
      <c r="K81" s="97" t="s">
        <v>414</v>
      </c>
    </row>
    <row r="82" spans="3:11">
      <c r="C82" s="98" t="s">
        <v>1701</v>
      </c>
      <c r="D82" s="150">
        <v>1</v>
      </c>
      <c r="E82" s="99">
        <v>1500</v>
      </c>
      <c r="F82" s="96">
        <f t="shared" si="7"/>
        <v>1500</v>
      </c>
      <c r="G82" s="160" t="s">
        <v>1467</v>
      </c>
      <c r="H82" s="100" t="s">
        <v>1014</v>
      </c>
      <c r="I82" s="97" t="str">
        <f>VLOOKUP(H82,Presupuesto!$B$11:$C$565,2,0)</f>
        <v>ELECTRODOMESTICOS</v>
      </c>
      <c r="J82" s="97" t="s">
        <v>1385</v>
      </c>
      <c r="K82" s="97" t="s">
        <v>413</v>
      </c>
    </row>
    <row r="83" spans="3:11">
      <c r="C83" s="98" t="s">
        <v>1703</v>
      </c>
      <c r="D83" s="150">
        <v>1</v>
      </c>
      <c r="E83" s="99">
        <v>700</v>
      </c>
      <c r="F83" s="96">
        <f t="shared" si="7"/>
        <v>700</v>
      </c>
      <c r="G83" s="160" t="s">
        <v>1467</v>
      </c>
      <c r="H83" s="100" t="s">
        <v>1009</v>
      </c>
      <c r="I83" s="97" t="str">
        <f>VLOOKUP(H83,Presupuesto!$B$11:$C$565,2,0)</f>
        <v>EQUIPOS VARIOS DE OFICINA</v>
      </c>
      <c r="J83" s="97" t="s">
        <v>1385</v>
      </c>
      <c r="K83" s="97" t="s">
        <v>414</v>
      </c>
    </row>
    <row r="84" spans="3:11">
      <c r="C84" s="98" t="s">
        <v>1705</v>
      </c>
      <c r="D84" s="150">
        <v>1</v>
      </c>
      <c r="E84" s="99">
        <v>20000</v>
      </c>
      <c r="F84" s="96">
        <f t="shared" si="7"/>
        <v>20000</v>
      </c>
      <c r="G84" s="160" t="s">
        <v>1467</v>
      </c>
      <c r="H84" s="100" t="s">
        <v>1009</v>
      </c>
      <c r="I84" s="97" t="str">
        <f>VLOOKUP(H84,Presupuesto!$B$11:$C$565,2,0)</f>
        <v>EQUIPOS VARIOS DE OFICINA</v>
      </c>
      <c r="J84" s="97" t="s">
        <v>1385</v>
      </c>
      <c r="K84" s="97" t="s">
        <v>414</v>
      </c>
    </row>
    <row r="85" spans="3:11">
      <c r="C85" s="98" t="s">
        <v>1709</v>
      </c>
      <c r="D85" s="150">
        <v>4</v>
      </c>
      <c r="E85" s="99">
        <v>500</v>
      </c>
      <c r="F85" s="96">
        <f>D85*E85</f>
        <v>2000</v>
      </c>
      <c r="G85" s="160" t="s">
        <v>1467</v>
      </c>
      <c r="H85" s="100" t="s">
        <v>1009</v>
      </c>
      <c r="I85" s="97" t="str">
        <f>VLOOKUP(H85,Presupuesto!$B$11:$C$565,2,0)</f>
        <v>EQUIPOS VARIOS DE OFICINA</v>
      </c>
      <c r="J85" s="97" t="s">
        <v>1385</v>
      </c>
      <c r="K85" s="97" t="s">
        <v>414</v>
      </c>
    </row>
    <row r="86" spans="3:11" ht="15.75" thickBot="1">
      <c r="C86" s="101" t="s">
        <v>1702</v>
      </c>
      <c r="D86" s="158">
        <v>1</v>
      </c>
      <c r="E86" s="103">
        <v>1500</v>
      </c>
      <c r="F86" s="104">
        <f t="shared" ref="F86" si="8">D86*E86</f>
        <v>1500</v>
      </c>
      <c r="G86" s="161" t="s">
        <v>1467</v>
      </c>
      <c r="H86" s="105" t="s">
        <v>1009</v>
      </c>
      <c r="I86" s="105" t="str">
        <f>VLOOKUP(H86,Presupuesto!$B$11:$C$565,2,0)</f>
        <v>EQUIPOS VARIOS DE OFICINA</v>
      </c>
      <c r="J86" s="105" t="s">
        <v>1385</v>
      </c>
      <c r="K86" s="123" t="s">
        <v>414</v>
      </c>
    </row>
  </sheetData>
  <dataValidations count="4">
    <dataValidation type="list" allowBlank="1" showInputMessage="1" showErrorMessage="1" errorTitle="¡Ingreso Invalido!" error="Seleccione una opción de la lista" promptTitle="Tipo de Presupuesto" prompt="Seleccione una opción de la lista" sqref="G17:G26 G37:G46 G57:G66 G77:G86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6 K37:K46 K57:K66 K77:K86">
      <formula1>$U$2:$AF$2</formula1>
    </dataValidation>
    <dataValidation type="list" allowBlank="1" showInputMessage="1" showErrorMessage="1" errorTitle="¡Ingreso Inválido!" error="Verifique el valor ingresado." promptTitle="Objeto de Gasto" prompt="Ingrese el Objeto de Gasto." sqref="H17:H26 H37:H46 H57:H66 H77:H86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26 J37:J46 J57:J66 J77:J86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UI55"/>
  <sheetViews>
    <sheetView showGridLines="0" topLeftCell="B4" zoomScale="90" zoomScaleNormal="90" workbookViewId="0">
      <selection activeCell="B35" sqref="A35:XFD35"/>
    </sheetView>
  </sheetViews>
  <sheetFormatPr baseColWidth="10" defaultColWidth="11.5703125" defaultRowHeight="15"/>
  <cols>
    <col min="1" max="1" width="5.7109375" style="84" customWidth="1"/>
    <col min="2" max="2" width="17" style="84" customWidth="1"/>
    <col min="3" max="3" width="46.85546875" style="84" bestFit="1" customWidth="1"/>
    <col min="4" max="4" width="23.7109375" style="84" bestFit="1" customWidth="1"/>
    <col min="5" max="6" width="13.85546875" style="84" customWidth="1"/>
    <col min="7" max="7" width="13.85546875" style="74" customWidth="1"/>
    <col min="8" max="8" width="16.42578125" style="84" customWidth="1"/>
    <col min="9" max="9" width="58.42578125" style="84" customWidth="1"/>
    <col min="10" max="10" width="22.42578125" style="84" bestFit="1" customWidth="1"/>
    <col min="11" max="11" width="11.5703125" style="84"/>
    <col min="12" max="12" width="15" style="84" customWidth="1"/>
    <col min="13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21" t="s">
        <v>1379</v>
      </c>
      <c r="E2" s="121" t="s">
        <v>1381</v>
      </c>
      <c r="F2" s="121" t="s">
        <v>492</v>
      </c>
      <c r="G2" s="159" t="s">
        <v>1382</v>
      </c>
      <c r="H2" s="121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O2" s="121" t="s">
        <v>1389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  <c r="CB2" s="121" t="s">
        <v>1358</v>
      </c>
      <c r="CC2" s="121" t="s">
        <v>1359</v>
      </c>
      <c r="CD2" s="121" t="s">
        <v>1357</v>
      </c>
      <c r="CE2" s="121" t="s">
        <v>1360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  <c r="CB3" s="84">
        <v>35000</v>
      </c>
      <c r="CC3" s="84">
        <v>15000</v>
      </c>
      <c r="CD3" s="84">
        <v>35000</v>
      </c>
      <c r="CE3" s="84">
        <v>15000</v>
      </c>
    </row>
    <row r="4" spans="1:555" ht="15.75" thickBot="1"/>
    <row r="5" spans="1:555" ht="53.25" thickBot="1">
      <c r="C5" s="85" t="s">
        <v>400</v>
      </c>
      <c r="D5" s="198">
        <f>SUMIF(C:C,$C$10,D:D)</f>
        <v>152000</v>
      </c>
    </row>
    <row r="8" spans="1:555">
      <c r="C8" s="106"/>
      <c r="D8" s="106"/>
      <c r="E8" s="106"/>
      <c r="F8" s="106"/>
      <c r="G8" s="75"/>
      <c r="H8" s="106"/>
      <c r="I8" s="106"/>
    </row>
    <row r="9" spans="1:555" ht="15.75" thickBot="1">
      <c r="C9" s="106"/>
      <c r="D9" s="106"/>
      <c r="E9" s="106"/>
      <c r="F9" s="106"/>
      <c r="G9" s="75"/>
      <c r="H9" s="106"/>
      <c r="I9" s="106"/>
    </row>
    <row r="10" spans="1:555" s="461" customFormat="1" ht="15.75" thickBot="1">
      <c r="B10" s="92"/>
      <c r="C10" s="513" t="s">
        <v>43</v>
      </c>
      <c r="D10" s="518">
        <f>SUM(F17:F30)</f>
        <v>101500</v>
      </c>
      <c r="F10" s="67"/>
      <c r="G10" s="76"/>
      <c r="H10" s="67"/>
      <c r="I10" s="67"/>
    </row>
    <row r="11" spans="1:555">
      <c r="B11" s="92"/>
      <c r="C11" s="67"/>
      <c r="D11" s="29"/>
      <c r="E11" s="92"/>
      <c r="F11" s="92"/>
      <c r="G11" s="92"/>
      <c r="H11" s="73"/>
      <c r="I11" s="73"/>
      <c r="J11" s="73"/>
      <c r="K11" s="111"/>
    </row>
    <row r="12" spans="1:555">
      <c r="B12" s="92"/>
      <c r="C12" s="67"/>
      <c r="D12" s="29"/>
      <c r="E12" s="92"/>
      <c r="F12" s="92"/>
      <c r="G12" s="92"/>
      <c r="H12" s="73"/>
      <c r="I12" s="73"/>
      <c r="J12" s="73"/>
      <c r="K12" s="111"/>
    </row>
    <row r="13" spans="1:555" ht="15.75">
      <c r="B13" s="92"/>
      <c r="C13" s="204" t="s">
        <v>409</v>
      </c>
      <c r="D13" s="325" t="str">
        <f>'Gestion Administrativa'!E16</f>
        <v>11.a.2.ga-agro</v>
      </c>
      <c r="E13" s="92"/>
      <c r="F13" s="92"/>
      <c r="G13" s="92"/>
      <c r="H13" s="73"/>
      <c r="I13" s="73"/>
      <c r="J13" s="73"/>
      <c r="K13" s="111"/>
    </row>
    <row r="14" spans="1:555" ht="18.75">
      <c r="B14" s="92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Acondicionar cubiculos de profesores de Agroindustria y oficina de la coordinacion.</v>
      </c>
      <c r="D14" s="29"/>
      <c r="E14" s="92"/>
      <c r="F14" s="92"/>
      <c r="G14" s="92"/>
      <c r="H14" s="73"/>
      <c r="I14" s="73"/>
      <c r="J14" s="73"/>
      <c r="K14" s="111"/>
    </row>
    <row r="15" spans="1:555">
      <c r="B15" s="92"/>
      <c r="F15" s="92"/>
      <c r="G15" s="73"/>
      <c r="H15" s="73"/>
      <c r="I15" s="73"/>
    </row>
    <row r="16" spans="1:555" ht="32.25" customHeight="1" thickBot="1">
      <c r="B16" s="92"/>
      <c r="C16" s="148" t="s">
        <v>44</v>
      </c>
      <c r="D16" s="148" t="s">
        <v>55</v>
      </c>
      <c r="E16" s="148" t="s">
        <v>57</v>
      </c>
      <c r="F16" s="149" t="s">
        <v>27</v>
      </c>
      <c r="G16" s="149" t="s">
        <v>147</v>
      </c>
      <c r="H16" s="148" t="s">
        <v>46</v>
      </c>
      <c r="I16" s="148" t="s">
        <v>148</v>
      </c>
      <c r="J16" s="148" t="s">
        <v>428</v>
      </c>
      <c r="K16" s="148" t="s">
        <v>429</v>
      </c>
      <c r="L16" s="148" t="s">
        <v>484</v>
      </c>
    </row>
    <row r="17" spans="2:12" ht="15.75" thickBot="1">
      <c r="B17" s="92"/>
      <c r="C17" s="323" t="s">
        <v>1360</v>
      </c>
      <c r="D17" s="157"/>
      <c r="E17" s="95">
        <f>HLOOKUP($C17,$CB$2:$CE$3,2,0)</f>
        <v>15000</v>
      </c>
      <c r="F17" s="96">
        <f>D17*E17</f>
        <v>0</v>
      </c>
      <c r="G17" s="164" t="s">
        <v>1467</v>
      </c>
      <c r="H17" s="97" t="s">
        <v>1035</v>
      </c>
      <c r="I17" s="97" t="str">
        <f>VLOOKUP(H17,Presupuesto!$B$11:$C$565,2,0)</f>
        <v>EQUIPO DE COMPUTACION</v>
      </c>
      <c r="J17" s="224" t="s">
        <v>1380</v>
      </c>
      <c r="K17" s="97" t="s">
        <v>412</v>
      </c>
      <c r="L17" s="97"/>
    </row>
    <row r="18" spans="2:12">
      <c r="B18" s="92"/>
      <c r="C18" s="323" t="s">
        <v>1358</v>
      </c>
      <c r="D18" s="150"/>
      <c r="E18" s="95">
        <f>HLOOKUP($C18,$CB$2:$CE$3,2,0)</f>
        <v>35000</v>
      </c>
      <c r="F18" s="96">
        <f>D18*E18</f>
        <v>0</v>
      </c>
      <c r="G18" s="164"/>
      <c r="H18" s="100" t="s">
        <v>1035</v>
      </c>
      <c r="I18" s="100" t="str">
        <f>VLOOKUP(H18,Presupuesto!$B$11:$C$565,2,0)</f>
        <v>EQUIPO DE COMPUTACION</v>
      </c>
      <c r="J18" s="97" t="str">
        <f t="shared" ref="J18:J29" si="0">$J$17</f>
        <v>Investigación Científica</v>
      </c>
      <c r="K18" s="97" t="s">
        <v>430</v>
      </c>
      <c r="L18" s="97"/>
    </row>
    <row r="19" spans="2:12">
      <c r="B19" s="92"/>
      <c r="C19" s="98" t="s">
        <v>73</v>
      </c>
      <c r="D19" s="150"/>
      <c r="E19" s="99">
        <v>4000</v>
      </c>
      <c r="F19" s="96">
        <f t="shared" ref="F19:F30" si="1">D19*E19</f>
        <v>0</v>
      </c>
      <c r="G19" s="164" t="s">
        <v>145</v>
      </c>
      <c r="H19" s="100" t="s">
        <v>1007</v>
      </c>
      <c r="I19" s="100" t="str">
        <f>VLOOKUP(H19,Presupuesto!$B$11:$C$565,2,0)</f>
        <v>EQUIPOS VARIOS DE OFICINA</v>
      </c>
      <c r="J19" s="97" t="str">
        <f t="shared" si="0"/>
        <v>Investigación Científica</v>
      </c>
      <c r="K19" s="97" t="s">
        <v>416</v>
      </c>
      <c r="L19" s="97"/>
    </row>
    <row r="20" spans="2:12">
      <c r="B20" s="92"/>
      <c r="C20" s="98" t="s">
        <v>74</v>
      </c>
      <c r="D20" s="150"/>
      <c r="E20" s="99">
        <v>8000</v>
      </c>
      <c r="F20" s="96">
        <f t="shared" si="1"/>
        <v>0</v>
      </c>
      <c r="G20" s="164"/>
      <c r="H20" s="100" t="s">
        <v>1035</v>
      </c>
      <c r="I20" s="100" t="str">
        <f>VLOOKUP(H20,Presupuesto!$B$11:$C$565,2,0)</f>
        <v>EQUIPO DE COMPUTACION</v>
      </c>
      <c r="J20" s="97" t="str">
        <f t="shared" si="0"/>
        <v>Investigación Científica</v>
      </c>
      <c r="K20" s="97" t="s">
        <v>413</v>
      </c>
      <c r="L20" s="97"/>
    </row>
    <row r="21" spans="2:12">
      <c r="B21" s="92"/>
      <c r="C21" s="98" t="s">
        <v>75</v>
      </c>
      <c r="D21" s="150"/>
      <c r="E21" s="99">
        <v>5000</v>
      </c>
      <c r="F21" s="96">
        <f t="shared" si="1"/>
        <v>0</v>
      </c>
      <c r="G21" s="164"/>
      <c r="H21" s="100" t="s">
        <v>1035</v>
      </c>
      <c r="I21" s="100" t="str">
        <f>VLOOKUP(H21,Presupuesto!$B$11:$C$565,2,0)</f>
        <v>EQUIPO DE COMPUTACION</v>
      </c>
      <c r="J21" s="97" t="str">
        <f t="shared" si="0"/>
        <v>Investigación Científica</v>
      </c>
      <c r="K21" s="97" t="s">
        <v>413</v>
      </c>
      <c r="L21" s="97"/>
    </row>
    <row r="22" spans="2:12">
      <c r="B22" s="92"/>
      <c r="C22" s="98" t="s">
        <v>35</v>
      </c>
      <c r="D22" s="150"/>
      <c r="E22" s="99">
        <v>13000</v>
      </c>
      <c r="F22" s="96">
        <f t="shared" si="1"/>
        <v>0</v>
      </c>
      <c r="G22" s="164" t="s">
        <v>145</v>
      </c>
      <c r="H22" s="100" t="s">
        <v>1021</v>
      </c>
      <c r="I22" s="100" t="str">
        <f>VLOOKUP(H22,Presupuesto!$B$11:$C$565,2,0)</f>
        <v>EQUIPO DE TRANSPORTE TRACCION Y ELEVACION</v>
      </c>
      <c r="J22" s="97" t="str">
        <f t="shared" si="0"/>
        <v>Investigación Científica</v>
      </c>
      <c r="K22" s="97" t="s">
        <v>415</v>
      </c>
      <c r="L22" s="97"/>
    </row>
    <row r="23" spans="2:12">
      <c r="B23" s="92"/>
      <c r="C23" s="98" t="s">
        <v>76</v>
      </c>
      <c r="D23" s="150"/>
      <c r="E23" s="99">
        <v>15000</v>
      </c>
      <c r="F23" s="96">
        <f t="shared" si="1"/>
        <v>0</v>
      </c>
      <c r="G23" s="164"/>
      <c r="H23" s="100" t="s">
        <v>1021</v>
      </c>
      <c r="I23" s="100" t="str">
        <f>VLOOKUP(H23,Presupuesto!$B$11:$C$565,2,0)</f>
        <v>EQUIPO DE TRANSPORTE TRACCION Y ELEVACION</v>
      </c>
      <c r="J23" s="97" t="str">
        <f t="shared" si="0"/>
        <v>Investigación Científica</v>
      </c>
      <c r="K23" s="97" t="s">
        <v>413</v>
      </c>
      <c r="L23" s="97"/>
    </row>
    <row r="24" spans="2:12">
      <c r="B24" s="92"/>
      <c r="C24" s="98" t="s">
        <v>77</v>
      </c>
      <c r="D24" s="150"/>
      <c r="E24" s="99">
        <v>10000</v>
      </c>
      <c r="F24" s="96">
        <f t="shared" si="1"/>
        <v>0</v>
      </c>
      <c r="G24" s="164"/>
      <c r="H24" s="100" t="s">
        <v>1021</v>
      </c>
      <c r="I24" s="100" t="str">
        <f>VLOOKUP(H24,Presupuesto!$B$11:$C$565,2,0)</f>
        <v>EQUIPO DE TRANSPORTE TRACCION Y ELEVACION</v>
      </c>
      <c r="J24" s="97" t="str">
        <f t="shared" si="0"/>
        <v>Investigación Científica</v>
      </c>
      <c r="K24" s="97" t="s">
        <v>421</v>
      </c>
      <c r="L24" s="97"/>
    </row>
    <row r="25" spans="2:12">
      <c r="C25" s="98" t="s">
        <v>78</v>
      </c>
      <c r="D25" s="150">
        <v>10</v>
      </c>
      <c r="E25" s="99">
        <v>10000</v>
      </c>
      <c r="F25" s="96">
        <f t="shared" si="1"/>
        <v>100000</v>
      </c>
      <c r="G25" s="164" t="s">
        <v>1467</v>
      </c>
      <c r="H25" s="100" t="s">
        <v>1067</v>
      </c>
      <c r="I25" s="100" t="str">
        <f>VLOOKUP(H25,Presupuesto!$B$11:$C$565,2,0)</f>
        <v>APLICACIONES INFORMATICAS</v>
      </c>
      <c r="J25" s="97" t="s">
        <v>1385</v>
      </c>
      <c r="K25" s="97" t="s">
        <v>417</v>
      </c>
      <c r="L25" s="97"/>
    </row>
    <row r="26" spans="2:12">
      <c r="C26" s="108" t="s">
        <v>79</v>
      </c>
      <c r="D26" s="150"/>
      <c r="E26" s="99">
        <v>2000</v>
      </c>
      <c r="F26" s="96">
        <f t="shared" si="1"/>
        <v>0</v>
      </c>
      <c r="G26" s="164"/>
      <c r="H26" s="109" t="s">
        <v>1035</v>
      </c>
      <c r="I26" s="109" t="str">
        <f>VLOOKUP(H26,Presupuesto!$B$11:$C$565,2,0)</f>
        <v>EQUIPO DE COMPUTACION</v>
      </c>
      <c r="J26" s="97" t="str">
        <f t="shared" si="0"/>
        <v>Investigación Científica</v>
      </c>
      <c r="K26" s="97" t="s">
        <v>413</v>
      </c>
      <c r="L26" s="97"/>
    </row>
    <row r="27" spans="2:12">
      <c r="C27" s="108" t="s">
        <v>80</v>
      </c>
      <c r="D27" s="150"/>
      <c r="E27" s="99">
        <v>1500</v>
      </c>
      <c r="F27" s="96">
        <f t="shared" si="1"/>
        <v>0</v>
      </c>
      <c r="G27" s="164"/>
      <c r="H27" s="109" t="s">
        <v>967</v>
      </c>
      <c r="I27" s="109" t="str">
        <f>VLOOKUP(H27,Presupuesto!$B$11:$C$565,2,0)</f>
        <v>UTILES Y MATERIALES ELECTRICOS</v>
      </c>
      <c r="J27" s="97" t="str">
        <f t="shared" si="0"/>
        <v>Investigación Científica</v>
      </c>
      <c r="K27" s="97" t="s">
        <v>413</v>
      </c>
      <c r="L27" s="97"/>
    </row>
    <row r="28" spans="2:12">
      <c r="C28" s="108" t="s">
        <v>81</v>
      </c>
      <c r="D28" s="150">
        <v>1</v>
      </c>
      <c r="E28" s="99">
        <v>1500</v>
      </c>
      <c r="F28" s="96">
        <f t="shared" si="1"/>
        <v>1500</v>
      </c>
      <c r="G28" s="164" t="s">
        <v>1467</v>
      </c>
      <c r="H28" s="109" t="s">
        <v>1035</v>
      </c>
      <c r="I28" s="109" t="str">
        <f>VLOOKUP(H28,Presupuesto!$B$11:$C$565,2,0)</f>
        <v>EQUIPO DE COMPUTACION</v>
      </c>
      <c r="J28" s="97" t="s">
        <v>1385</v>
      </c>
      <c r="K28" s="97" t="s">
        <v>413</v>
      </c>
      <c r="L28" s="97"/>
    </row>
    <row r="29" spans="2:12">
      <c r="C29" s="108" t="s">
        <v>82</v>
      </c>
      <c r="D29" s="150"/>
      <c r="E29" s="99">
        <v>500</v>
      </c>
      <c r="F29" s="96">
        <f t="shared" si="1"/>
        <v>0</v>
      </c>
      <c r="G29" s="164"/>
      <c r="H29" s="109" t="s">
        <v>976</v>
      </c>
      <c r="I29" s="109" t="str">
        <f>VLOOKUP(H29,Presupuesto!$B$11:$C$565,2,0)</f>
        <v>OTROS RESPUESTOS Y ACCESORIOS MENORES</v>
      </c>
      <c r="J29" s="97" t="str">
        <f t="shared" si="0"/>
        <v>Investigación Científica</v>
      </c>
      <c r="K29" s="97" t="s">
        <v>413</v>
      </c>
      <c r="L29" s="97"/>
    </row>
    <row r="30" spans="2:12" ht="15.75" thickBot="1">
      <c r="B30" s="92"/>
      <c r="C30" s="101" t="s">
        <v>83</v>
      </c>
      <c r="D30" s="158"/>
      <c r="E30" s="103">
        <v>20</v>
      </c>
      <c r="F30" s="104">
        <f t="shared" si="1"/>
        <v>0</v>
      </c>
      <c r="G30" s="161"/>
      <c r="H30" s="105" t="s">
        <v>976</v>
      </c>
      <c r="I30" s="105" t="str">
        <f>VLOOKUP(H30,Presupuesto!$B$11:$C$565,2,0)</f>
        <v>OTROS RESPUESTOS Y ACCESORIOS MENORES</v>
      </c>
      <c r="J30" s="105" t="str">
        <f t="shared" ref="J30" si="2">$J$17</f>
        <v>Investigación Científica</v>
      </c>
      <c r="K30" s="123" t="s">
        <v>412</v>
      </c>
      <c r="L30" s="123"/>
    </row>
    <row r="31" spans="2:12">
      <c r="B31" s="92"/>
      <c r="F31" s="92"/>
      <c r="G31" s="73"/>
      <c r="H31" s="73"/>
      <c r="I31" s="73"/>
    </row>
    <row r="34" spans="3:12" ht="15.75" thickBot="1"/>
    <row r="35" spans="3:12" s="461" customFormat="1" ht="15.75" thickBot="1">
      <c r="C35" s="513" t="s">
        <v>43</v>
      </c>
      <c r="D35" s="518">
        <f>SUM(F42:F55)</f>
        <v>50500</v>
      </c>
      <c r="F35" s="67"/>
      <c r="G35" s="76"/>
      <c r="H35" s="67"/>
      <c r="I35" s="67"/>
    </row>
    <row r="36" spans="3:12">
      <c r="C36" s="67"/>
      <c r="D36" s="29"/>
      <c r="E36" s="92"/>
      <c r="F36" s="92"/>
      <c r="G36" s="92"/>
      <c r="H36" s="73"/>
      <c r="I36" s="73"/>
      <c r="J36" s="73"/>
      <c r="K36" s="111"/>
    </row>
    <row r="37" spans="3:12">
      <c r="C37" s="67"/>
      <c r="D37" s="29"/>
      <c r="E37" s="92"/>
      <c r="F37" s="92"/>
      <c r="G37" s="92"/>
      <c r="H37" s="73"/>
      <c r="I37" s="73"/>
      <c r="J37" s="73"/>
      <c r="K37" s="111"/>
    </row>
    <row r="38" spans="3:12" ht="15.75">
      <c r="C38" s="204" t="s">
        <v>409</v>
      </c>
      <c r="D38" s="325" t="str">
        <f>'Gestion Administrativa'!E18</f>
        <v>11.a.4.ga-TMF</v>
      </c>
      <c r="E38" s="92"/>
      <c r="F38" s="92"/>
      <c r="G38" s="92"/>
      <c r="H38" s="73"/>
      <c r="I38" s="73"/>
      <c r="J38" s="73"/>
      <c r="K38" s="111"/>
    </row>
    <row r="39" spans="3:12" ht="18.75">
      <c r="C39" s="214" t="str">
        <f>IFERROR(VLOOKUP(D38,'Desarrollo e Innov. Curricular'!$E:$F,2,FALSE),IFERROR(VLOOKUP(D38,'Investigación Científica'!$E:$F,2,FALSE),IFERROR(VLOOKUP(D38,'Vinculación Univ. Sociedad'!$E:$F,2,FALSE),IFERROR(VLOOKUP(D38,'Docencia y Profesorado Universi'!$E:$F,2,FALSE),IFERROR(VLOOKUP(D38,'Estudiantes y Graduados'!$E:$F,2,FALSE),IFERROR(VLOOKUP(D38,'Gestion Administrativa'!$E:$F,2,FALSE),IFERROR(VLOOKUP(D38,'Gestión Académica'!$E:$F,2,FALSE),IFERROR(VLOOKUP(D38,'Aseguramiento de la Calidad'!$E:$F,2,FALSE),IFERROR(VLOOKUP(D38,'Gestión del Conocimiento'!$E:$F,2,FALSE),IFERROR(VLOOKUP(D38,'Gobernabilidad y Procesos...'!$E:$F,2,FALSE),IFERROR(VLOOKUP(D38,'Gestión del Talento Humano'!$E:$F,2,FALSE),IFERROR(VLOOKUP(D38,'Internacionalización de la E.S.'!$E:$F,2,FALSE),IFERROR(VLOOKUP(D38,Posgrado!$E:$F,2,FALSE),IFERROR(VLOOKUP(D38,'Cultura de Innovación Insti...'!$E:$F,2,FALSE),VLOOKUP(D38,'Lo Esencial de la Reforma Univ.'!$E:$F,2,0)))))))))))))))</f>
        <v>Acondicionar sala de video conferencias para Tecnico en Microfinanzas</v>
      </c>
      <c r="D39" s="29"/>
      <c r="E39" s="92"/>
      <c r="F39" s="92"/>
      <c r="G39" s="92"/>
      <c r="H39" s="73"/>
      <c r="I39" s="73"/>
      <c r="J39" s="73"/>
      <c r="K39" s="111"/>
    </row>
    <row r="40" spans="3:12">
      <c r="F40" s="92"/>
      <c r="G40" s="73"/>
      <c r="H40" s="73"/>
      <c r="I40" s="73"/>
    </row>
    <row r="41" spans="3:12" ht="30.75" thickBot="1">
      <c r="C41" s="148" t="s">
        <v>44</v>
      </c>
      <c r="D41" s="148" t="s">
        <v>55</v>
      </c>
      <c r="E41" s="148" t="s">
        <v>57</v>
      </c>
      <c r="F41" s="149" t="s">
        <v>27</v>
      </c>
      <c r="G41" s="149" t="s">
        <v>147</v>
      </c>
      <c r="H41" s="148" t="s">
        <v>46</v>
      </c>
      <c r="I41" s="148" t="s">
        <v>148</v>
      </c>
      <c r="J41" s="148" t="s">
        <v>428</v>
      </c>
      <c r="K41" s="148" t="s">
        <v>429</v>
      </c>
      <c r="L41" s="148" t="s">
        <v>484</v>
      </c>
    </row>
    <row r="42" spans="3:12" ht="15.75" thickBot="1">
      <c r="C42" s="323" t="s">
        <v>1360</v>
      </c>
      <c r="D42" s="157">
        <v>1</v>
      </c>
      <c r="E42" s="95">
        <v>25000</v>
      </c>
      <c r="F42" s="96">
        <f>D42*E42</f>
        <v>25000</v>
      </c>
      <c r="G42" s="164" t="s">
        <v>1467</v>
      </c>
      <c r="H42" s="97" t="s">
        <v>1035</v>
      </c>
      <c r="I42" s="97" t="str">
        <f>VLOOKUP(H42,Presupuesto!$B$11:$C$565,2,0)</f>
        <v>EQUIPO DE COMPUTACION</v>
      </c>
      <c r="J42" s="224" t="s">
        <v>1385</v>
      </c>
      <c r="K42" s="97" t="s">
        <v>412</v>
      </c>
      <c r="L42" s="97"/>
    </row>
    <row r="43" spans="3:12">
      <c r="C43" s="323" t="s">
        <v>1358</v>
      </c>
      <c r="D43" s="150"/>
      <c r="E43" s="95">
        <f>HLOOKUP($C43,$CB$2:$CE$3,2,0)</f>
        <v>35000</v>
      </c>
      <c r="F43" s="96">
        <f>D43*E43</f>
        <v>0</v>
      </c>
      <c r="G43" s="164"/>
      <c r="H43" s="100" t="s">
        <v>1035</v>
      </c>
      <c r="I43" s="100" t="str">
        <f>VLOOKUP(H43,Presupuesto!$B$11:$C$565,2,0)</f>
        <v>EQUIPO DE COMPUTACION</v>
      </c>
      <c r="J43" s="97" t="str">
        <f t="shared" ref="J43:J49" si="3">$J$17</f>
        <v>Investigación Científica</v>
      </c>
      <c r="K43" s="97" t="s">
        <v>430</v>
      </c>
      <c r="L43" s="97"/>
    </row>
    <row r="44" spans="3:12">
      <c r="C44" s="98" t="s">
        <v>73</v>
      </c>
      <c r="D44" s="150"/>
      <c r="E44" s="99">
        <v>4000</v>
      </c>
      <c r="F44" s="96">
        <f t="shared" ref="F44:F55" si="4">D44*E44</f>
        <v>0</v>
      </c>
      <c r="G44" s="164" t="s">
        <v>145</v>
      </c>
      <c r="H44" s="100" t="s">
        <v>1007</v>
      </c>
      <c r="I44" s="100" t="str">
        <f>VLOOKUP(H44,Presupuesto!$B$11:$C$565,2,0)</f>
        <v>EQUIPOS VARIOS DE OFICINA</v>
      </c>
      <c r="J44" s="97" t="str">
        <f t="shared" si="3"/>
        <v>Investigación Científica</v>
      </c>
      <c r="K44" s="97" t="s">
        <v>416</v>
      </c>
      <c r="L44" s="97"/>
    </row>
    <row r="45" spans="3:12">
      <c r="C45" s="98" t="s">
        <v>74</v>
      </c>
      <c r="D45" s="150"/>
      <c r="E45" s="99">
        <v>8000</v>
      </c>
      <c r="F45" s="96">
        <f t="shared" si="4"/>
        <v>0</v>
      </c>
      <c r="G45" s="164"/>
      <c r="H45" s="100" t="s">
        <v>1035</v>
      </c>
      <c r="I45" s="100" t="str">
        <f>VLOOKUP(H45,Presupuesto!$B$11:$C$565,2,0)</f>
        <v>EQUIPO DE COMPUTACION</v>
      </c>
      <c r="J45" s="97" t="str">
        <f t="shared" si="3"/>
        <v>Investigación Científica</v>
      </c>
      <c r="K45" s="97" t="s">
        <v>413</v>
      </c>
      <c r="L45" s="97"/>
    </row>
    <row r="46" spans="3:12">
      <c r="C46" s="98" t="s">
        <v>75</v>
      </c>
      <c r="D46" s="150"/>
      <c r="E46" s="99">
        <v>5000</v>
      </c>
      <c r="F46" s="96">
        <f t="shared" si="4"/>
        <v>0</v>
      </c>
      <c r="G46" s="164"/>
      <c r="H46" s="100" t="s">
        <v>1035</v>
      </c>
      <c r="I46" s="100" t="str">
        <f>VLOOKUP(H46,Presupuesto!$B$11:$C$565,2,0)</f>
        <v>EQUIPO DE COMPUTACION</v>
      </c>
      <c r="J46" s="97" t="str">
        <f t="shared" si="3"/>
        <v>Investigación Científica</v>
      </c>
      <c r="K46" s="97" t="s">
        <v>413</v>
      </c>
      <c r="L46" s="97"/>
    </row>
    <row r="47" spans="3:12">
      <c r="C47" s="98" t="s">
        <v>35</v>
      </c>
      <c r="D47" s="150"/>
      <c r="E47" s="99">
        <v>13000</v>
      </c>
      <c r="F47" s="96">
        <f t="shared" si="4"/>
        <v>0</v>
      </c>
      <c r="G47" s="164" t="s">
        <v>145</v>
      </c>
      <c r="H47" s="100" t="s">
        <v>1021</v>
      </c>
      <c r="I47" s="100" t="str">
        <f>VLOOKUP(H47,Presupuesto!$B$11:$C$565,2,0)</f>
        <v>EQUIPO DE TRANSPORTE TRACCION Y ELEVACION</v>
      </c>
      <c r="J47" s="97" t="str">
        <f t="shared" si="3"/>
        <v>Investigación Científica</v>
      </c>
      <c r="K47" s="97" t="s">
        <v>415</v>
      </c>
      <c r="L47" s="97"/>
    </row>
    <row r="48" spans="3:12">
      <c r="C48" s="98" t="s">
        <v>76</v>
      </c>
      <c r="D48" s="150"/>
      <c r="E48" s="99">
        <v>15000</v>
      </c>
      <c r="F48" s="96">
        <f t="shared" si="4"/>
        <v>0</v>
      </c>
      <c r="G48" s="164"/>
      <c r="H48" s="100" t="s">
        <v>1021</v>
      </c>
      <c r="I48" s="100" t="str">
        <f>VLOOKUP(H48,Presupuesto!$B$11:$C$565,2,0)</f>
        <v>EQUIPO DE TRANSPORTE TRACCION Y ELEVACION</v>
      </c>
      <c r="J48" s="97" t="str">
        <f t="shared" si="3"/>
        <v>Investigación Científica</v>
      </c>
      <c r="K48" s="97" t="s">
        <v>413</v>
      </c>
      <c r="L48" s="97"/>
    </row>
    <row r="49" spans="3:12">
      <c r="C49" s="98" t="s">
        <v>77</v>
      </c>
      <c r="D49" s="150"/>
      <c r="E49" s="99">
        <v>10000</v>
      </c>
      <c r="F49" s="96">
        <f t="shared" si="4"/>
        <v>0</v>
      </c>
      <c r="G49" s="164"/>
      <c r="H49" s="100" t="s">
        <v>1021</v>
      </c>
      <c r="I49" s="100" t="str">
        <f>VLOOKUP(H49,Presupuesto!$B$11:$C$565,2,0)</f>
        <v>EQUIPO DE TRANSPORTE TRACCION Y ELEVACION</v>
      </c>
      <c r="J49" s="97" t="str">
        <f t="shared" si="3"/>
        <v>Investigación Científica</v>
      </c>
      <c r="K49" s="97" t="s">
        <v>421</v>
      </c>
      <c r="L49" s="97"/>
    </row>
    <row r="50" spans="3:12">
      <c r="C50" s="98" t="s">
        <v>1712</v>
      </c>
      <c r="D50" s="150">
        <v>1</v>
      </c>
      <c r="E50" s="99">
        <v>15000</v>
      </c>
      <c r="F50" s="96">
        <f t="shared" si="4"/>
        <v>15000</v>
      </c>
      <c r="G50" s="164" t="s">
        <v>1467</v>
      </c>
      <c r="H50" s="100" t="s">
        <v>1027</v>
      </c>
      <c r="I50" s="100" t="str">
        <f>VLOOKUP(H50,Presupuesto!$B$11:$C$565,2,0)</f>
        <v>EQUIPO DE COMUNICACIàN Y SE¥ALAMIENTO</v>
      </c>
      <c r="J50" s="97" t="s">
        <v>1385</v>
      </c>
      <c r="K50" s="97" t="s">
        <v>417</v>
      </c>
      <c r="L50" s="97"/>
    </row>
    <row r="51" spans="3:12">
      <c r="C51" s="108" t="s">
        <v>1713</v>
      </c>
      <c r="D51" s="150">
        <v>1</v>
      </c>
      <c r="E51" s="99">
        <v>2000</v>
      </c>
      <c r="F51" s="96">
        <f t="shared" si="4"/>
        <v>2000</v>
      </c>
      <c r="G51" s="164" t="s">
        <v>1467</v>
      </c>
      <c r="H51" s="109" t="s">
        <v>1027</v>
      </c>
      <c r="I51" s="109" t="str">
        <f>VLOOKUP(H51,Presupuesto!$B$11:$C$565,2,0)</f>
        <v>EQUIPO DE COMUNICACIàN Y SE¥ALAMIENTO</v>
      </c>
      <c r="J51" s="97" t="s">
        <v>1385</v>
      </c>
      <c r="K51" s="97" t="s">
        <v>413</v>
      </c>
      <c r="L51" s="97"/>
    </row>
    <row r="52" spans="3:12">
      <c r="C52" s="108" t="s">
        <v>80</v>
      </c>
      <c r="D52" s="150">
        <v>1</v>
      </c>
      <c r="E52" s="99">
        <v>3000</v>
      </c>
      <c r="F52" s="96">
        <f t="shared" si="4"/>
        <v>3000</v>
      </c>
      <c r="G52" s="164" t="s">
        <v>1467</v>
      </c>
      <c r="H52" s="109" t="s">
        <v>967</v>
      </c>
      <c r="I52" s="109" t="str">
        <f>VLOOKUP(H52,Presupuesto!$B$11:$C$565,2,0)</f>
        <v>UTILES Y MATERIALES ELECTRICOS</v>
      </c>
      <c r="J52" s="97" t="s">
        <v>1385</v>
      </c>
      <c r="K52" s="97" t="s">
        <v>413</v>
      </c>
      <c r="L52" s="97"/>
    </row>
    <row r="53" spans="3:12">
      <c r="C53" s="108" t="s">
        <v>81</v>
      </c>
      <c r="D53" s="150">
        <v>1</v>
      </c>
      <c r="E53" s="99">
        <v>1500</v>
      </c>
      <c r="F53" s="96">
        <f t="shared" si="4"/>
        <v>1500</v>
      </c>
      <c r="G53" s="164" t="s">
        <v>1467</v>
      </c>
      <c r="H53" s="109" t="s">
        <v>1035</v>
      </c>
      <c r="I53" s="109" t="str">
        <f>VLOOKUP(H53,Presupuesto!$B$11:$C$565,2,0)</f>
        <v>EQUIPO DE COMPUTACION</v>
      </c>
      <c r="J53" s="97" t="s">
        <v>1385</v>
      </c>
      <c r="K53" s="97" t="s">
        <v>413</v>
      </c>
      <c r="L53" s="97"/>
    </row>
    <row r="54" spans="3:12">
      <c r="C54" s="108" t="s">
        <v>1710</v>
      </c>
      <c r="D54" s="150">
        <v>1</v>
      </c>
      <c r="E54" s="99">
        <v>1000</v>
      </c>
      <c r="F54" s="96">
        <f t="shared" si="4"/>
        <v>1000</v>
      </c>
      <c r="G54" s="164" t="s">
        <v>1467</v>
      </c>
      <c r="H54" s="109" t="s">
        <v>976</v>
      </c>
      <c r="I54" s="109" t="str">
        <f>VLOOKUP(H54,Presupuesto!$B$11:$C$565,2,0)</f>
        <v>OTROS RESPUESTOS Y ACCESORIOS MENORES</v>
      </c>
      <c r="J54" s="97" t="s">
        <v>1385</v>
      </c>
      <c r="K54" s="97" t="s">
        <v>413</v>
      </c>
      <c r="L54" s="97"/>
    </row>
    <row r="55" spans="3:12" ht="15.75" thickBot="1">
      <c r="C55" s="101" t="s">
        <v>1711</v>
      </c>
      <c r="D55" s="158">
        <v>3</v>
      </c>
      <c r="E55" s="103">
        <v>1000</v>
      </c>
      <c r="F55" s="104">
        <f t="shared" si="4"/>
        <v>3000</v>
      </c>
      <c r="G55" s="161" t="s">
        <v>1467</v>
      </c>
      <c r="H55" s="105" t="s">
        <v>967</v>
      </c>
      <c r="I55" s="105" t="str">
        <f>VLOOKUP(H55,Presupuesto!$B$11:$C$565,2,0)</f>
        <v>UTILES Y MATERIALES ELECTRICOS</v>
      </c>
      <c r="J55" s="105" t="s">
        <v>1385</v>
      </c>
      <c r="K55" s="123" t="s">
        <v>412</v>
      </c>
      <c r="L55" s="123"/>
    </row>
  </sheetData>
  <dataValidations xWindow="801" yWindow="652" count="6">
    <dataValidation type="list" allowBlank="1" showInputMessage="1" showErrorMessage="1" errorTitle="¡Ingreso Inválido!" error="Seleccione una opción de la lista.&#10;" promptTitle="Tipo de Presupuesto" prompt="Seleccione una opción de la lista." sqref="G17:G30 G42:G55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2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0 K42:K55">
      <formula1>$U$2:$AF$2</formula1>
    </dataValidation>
    <dataValidation type="list" allowBlank="1" showInputMessage="1" showErrorMessage="1" sqref="C17:C18 C42:C43">
      <formula1>$CB$2:$CE$2</formula1>
    </dataValidation>
    <dataValidation type="list" allowBlank="1" showInputMessage="1" showErrorMessage="1" errorTitle="¡Ingreso Inválido!" error="Verifique el valor ingresado" promptTitle="Objeto de Gasto" prompt="Ingrese el Objeto de Gasto" sqref="H17:H30 H42:H55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30 J43:J55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UI787"/>
  <sheetViews>
    <sheetView showGridLines="0" topLeftCell="A790" workbookViewId="0">
      <selection activeCell="D750" sqref="D750"/>
    </sheetView>
  </sheetViews>
  <sheetFormatPr baseColWidth="10" defaultColWidth="11.5703125" defaultRowHeight="15"/>
  <cols>
    <col min="1" max="1" width="1.85546875" style="84" customWidth="1"/>
    <col min="2" max="2" width="7.85546875" style="84" customWidth="1"/>
    <col min="3" max="3" width="51.140625" style="84" customWidth="1"/>
    <col min="4" max="4" width="29.42578125" style="84" bestFit="1" customWidth="1"/>
    <col min="5" max="5" width="13.85546875" style="84" customWidth="1"/>
    <col min="6" max="6" width="21.85546875" style="84" customWidth="1"/>
    <col min="7" max="7" width="16.5703125" style="74" customWidth="1"/>
    <col min="8" max="8" width="14.28515625" style="84" customWidth="1"/>
    <col min="9" max="9" width="40.28515625" style="84" customWidth="1"/>
    <col min="10" max="10" width="28.140625" style="84" bestFit="1" customWidth="1"/>
    <col min="11" max="11" width="19.85546875" style="84" bestFit="1" customWidth="1"/>
    <col min="12" max="16384" width="11.5703125" style="84"/>
  </cols>
  <sheetData>
    <row r="1" spans="1:555" ht="26.25" hidden="1">
      <c r="A1" s="187" t="s">
        <v>268</v>
      </c>
      <c r="B1" s="190" t="s">
        <v>269</v>
      </c>
      <c r="C1" s="181" t="s">
        <v>270</v>
      </c>
      <c r="D1" s="181" t="s">
        <v>517</v>
      </c>
      <c r="E1" s="181" t="s">
        <v>519</v>
      </c>
      <c r="F1" s="181" t="s">
        <v>521</v>
      </c>
      <c r="G1" s="181" t="s">
        <v>523</v>
      </c>
      <c r="H1" s="181" t="s">
        <v>525</v>
      </c>
      <c r="I1" s="181" t="s">
        <v>527</v>
      </c>
      <c r="J1" s="181" t="s">
        <v>271</v>
      </c>
      <c r="K1" s="181" t="s">
        <v>530</v>
      </c>
      <c r="L1" s="181" t="s">
        <v>272</v>
      </c>
      <c r="M1" s="181" t="s">
        <v>532</v>
      </c>
      <c r="N1" s="181" t="s">
        <v>534</v>
      </c>
      <c r="O1" s="181" t="s">
        <v>536</v>
      </c>
      <c r="P1" s="181" t="s">
        <v>273</v>
      </c>
      <c r="Q1" s="181" t="s">
        <v>537</v>
      </c>
      <c r="R1" s="181" t="s">
        <v>540</v>
      </c>
      <c r="S1" s="181" t="s">
        <v>274</v>
      </c>
      <c r="T1" s="181" t="s">
        <v>542</v>
      </c>
      <c r="U1" s="181" t="s">
        <v>275</v>
      </c>
      <c r="V1" s="181" t="s">
        <v>543</v>
      </c>
      <c r="W1" s="181" t="s">
        <v>544</v>
      </c>
      <c r="X1" s="181" t="s">
        <v>548</v>
      </c>
      <c r="Y1" s="181" t="s">
        <v>291</v>
      </c>
      <c r="Z1" s="181" t="s">
        <v>549</v>
      </c>
      <c r="AA1" s="181" t="s">
        <v>551</v>
      </c>
      <c r="AB1" s="181" t="s">
        <v>553</v>
      </c>
      <c r="AC1" s="181" t="s">
        <v>292</v>
      </c>
      <c r="AD1" s="181" t="s">
        <v>555</v>
      </c>
      <c r="AE1" s="181" t="s">
        <v>557</v>
      </c>
      <c r="AF1" s="181" t="s">
        <v>559</v>
      </c>
      <c r="AG1" s="181" t="s">
        <v>561</v>
      </c>
      <c r="AH1" s="181" t="s">
        <v>267</v>
      </c>
      <c r="AI1" s="181" t="s">
        <v>563</v>
      </c>
      <c r="AJ1" s="190" t="s">
        <v>276</v>
      </c>
      <c r="AK1" s="181" t="s">
        <v>565</v>
      </c>
      <c r="AL1" s="181" t="s">
        <v>277</v>
      </c>
      <c r="AM1" s="181" t="s">
        <v>567</v>
      </c>
      <c r="AN1" s="181" t="s">
        <v>569</v>
      </c>
      <c r="AO1" s="181" t="s">
        <v>278</v>
      </c>
      <c r="AP1" s="181" t="s">
        <v>571</v>
      </c>
      <c r="AQ1" s="181" t="s">
        <v>573</v>
      </c>
      <c r="AR1" s="181" t="s">
        <v>279</v>
      </c>
      <c r="AS1" s="181" t="s">
        <v>574</v>
      </c>
      <c r="AT1" s="181" t="s">
        <v>576</v>
      </c>
      <c r="AU1" s="181" t="s">
        <v>577</v>
      </c>
      <c r="AV1" s="181" t="s">
        <v>578</v>
      </c>
      <c r="AW1" s="181" t="s">
        <v>580</v>
      </c>
      <c r="AX1" s="181" t="s">
        <v>582</v>
      </c>
      <c r="AY1" s="181" t="s">
        <v>583</v>
      </c>
      <c r="AZ1" s="181" t="s">
        <v>280</v>
      </c>
      <c r="BA1" s="181" t="s">
        <v>585</v>
      </c>
      <c r="BB1" s="181" t="s">
        <v>587</v>
      </c>
      <c r="BC1" s="181" t="s">
        <v>589</v>
      </c>
      <c r="BD1" s="181" t="s">
        <v>591</v>
      </c>
      <c r="BE1" s="181" t="s">
        <v>593</v>
      </c>
      <c r="BF1" s="181" t="s">
        <v>595</v>
      </c>
      <c r="BG1" s="181" t="s">
        <v>597</v>
      </c>
      <c r="BH1" s="181" t="s">
        <v>599</v>
      </c>
      <c r="BI1" s="181" t="s">
        <v>293</v>
      </c>
      <c r="BJ1" s="181" t="s">
        <v>601</v>
      </c>
      <c r="BK1" s="181" t="s">
        <v>603</v>
      </c>
      <c r="BL1" s="181" t="s">
        <v>605</v>
      </c>
      <c r="BM1" s="181" t="s">
        <v>607</v>
      </c>
      <c r="BN1" s="181" t="s">
        <v>609</v>
      </c>
      <c r="BO1" s="181" t="s">
        <v>611</v>
      </c>
      <c r="BP1" s="181" t="s">
        <v>613</v>
      </c>
      <c r="BQ1" s="181" t="s">
        <v>615</v>
      </c>
      <c r="BR1" s="181" t="s">
        <v>617</v>
      </c>
      <c r="BS1" s="181" t="s">
        <v>619</v>
      </c>
      <c r="BT1" s="190" t="s">
        <v>281</v>
      </c>
      <c r="BU1" s="181" t="s">
        <v>282</v>
      </c>
      <c r="BV1" s="181" t="s">
        <v>621</v>
      </c>
      <c r="BW1" s="181" t="s">
        <v>283</v>
      </c>
      <c r="BX1" s="181" t="s">
        <v>623</v>
      </c>
      <c r="BY1" s="181" t="s">
        <v>625</v>
      </c>
      <c r="BZ1" s="190" t="s">
        <v>284</v>
      </c>
      <c r="CA1" s="181" t="s">
        <v>285</v>
      </c>
      <c r="CB1" s="181" t="s">
        <v>627</v>
      </c>
      <c r="CC1" s="181" t="s">
        <v>286</v>
      </c>
      <c r="CD1" s="181" t="s">
        <v>629</v>
      </c>
      <c r="CE1" s="181" t="s">
        <v>631</v>
      </c>
      <c r="CF1" s="181" t="s">
        <v>633</v>
      </c>
      <c r="CG1" s="190" t="s">
        <v>287</v>
      </c>
      <c r="CH1" s="181" t="s">
        <v>639</v>
      </c>
      <c r="CI1" s="181" t="s">
        <v>641</v>
      </c>
      <c r="CJ1" s="181" t="s">
        <v>288</v>
      </c>
      <c r="CK1" s="181" t="s">
        <v>635</v>
      </c>
      <c r="CL1" s="181" t="s">
        <v>637</v>
      </c>
      <c r="CM1" s="181" t="s">
        <v>289</v>
      </c>
      <c r="CN1" s="181" t="s">
        <v>643</v>
      </c>
      <c r="CO1" s="181" t="s">
        <v>290</v>
      </c>
      <c r="CP1" s="181" t="s">
        <v>644</v>
      </c>
      <c r="CQ1" s="178" t="s">
        <v>294</v>
      </c>
      <c r="CR1" s="190" t="s">
        <v>295</v>
      </c>
      <c r="CS1" s="181" t="s">
        <v>645</v>
      </c>
      <c r="CT1" s="181" t="s">
        <v>646</v>
      </c>
      <c r="CU1" s="181" t="s">
        <v>648</v>
      </c>
      <c r="CV1" s="181" t="s">
        <v>296</v>
      </c>
      <c r="CW1" s="181" t="s">
        <v>650</v>
      </c>
      <c r="CX1" s="181" t="s">
        <v>652</v>
      </c>
      <c r="CY1" s="181" t="s">
        <v>654</v>
      </c>
      <c r="CZ1" s="181" t="s">
        <v>656</v>
      </c>
      <c r="DA1" s="181" t="s">
        <v>658</v>
      </c>
      <c r="DB1" s="181" t="s">
        <v>660</v>
      </c>
      <c r="DC1" s="190" t="s">
        <v>297</v>
      </c>
      <c r="DD1" s="181" t="s">
        <v>298</v>
      </c>
      <c r="DE1" s="181" t="s">
        <v>662</v>
      </c>
      <c r="DF1" s="181" t="s">
        <v>299</v>
      </c>
      <c r="DG1" s="181" t="s">
        <v>664</v>
      </c>
      <c r="DH1" s="181" t="s">
        <v>666</v>
      </c>
      <c r="DI1" s="181" t="s">
        <v>668</v>
      </c>
      <c r="DJ1" s="181" t="s">
        <v>670</v>
      </c>
      <c r="DK1" s="181" t="s">
        <v>672</v>
      </c>
      <c r="DL1" s="181" t="s">
        <v>674</v>
      </c>
      <c r="DM1" s="181" t="s">
        <v>676</v>
      </c>
      <c r="DN1" s="181" t="s">
        <v>300</v>
      </c>
      <c r="DO1" s="181" t="s">
        <v>678</v>
      </c>
      <c r="DP1" s="181" t="s">
        <v>680</v>
      </c>
      <c r="DQ1" s="181" t="s">
        <v>682</v>
      </c>
      <c r="DR1" s="190" t="s">
        <v>301</v>
      </c>
      <c r="DS1" s="181" t="s">
        <v>684</v>
      </c>
      <c r="DT1" s="181" t="s">
        <v>302</v>
      </c>
      <c r="DU1" s="181" t="s">
        <v>686</v>
      </c>
      <c r="DV1" s="181" t="s">
        <v>303</v>
      </c>
      <c r="DW1" s="181" t="s">
        <v>688</v>
      </c>
      <c r="DX1" s="181" t="s">
        <v>690</v>
      </c>
      <c r="DY1" s="181" t="s">
        <v>692</v>
      </c>
      <c r="DZ1" s="181" t="s">
        <v>694</v>
      </c>
      <c r="EA1" s="181" t="s">
        <v>696</v>
      </c>
      <c r="EB1" s="181" t="s">
        <v>698</v>
      </c>
      <c r="EC1" s="181" t="s">
        <v>700</v>
      </c>
      <c r="ED1" s="181" t="s">
        <v>702</v>
      </c>
      <c r="EE1" s="181" t="s">
        <v>704</v>
      </c>
      <c r="EF1" s="181" t="s">
        <v>706</v>
      </c>
      <c r="EG1" s="181" t="s">
        <v>708</v>
      </c>
      <c r="EH1" s="190" t="s">
        <v>304</v>
      </c>
      <c r="EI1" s="181" t="s">
        <v>710</v>
      </c>
      <c r="EJ1" s="181" t="s">
        <v>305</v>
      </c>
      <c r="EK1" s="181" t="s">
        <v>712</v>
      </c>
      <c r="EL1" s="181" t="s">
        <v>714</v>
      </c>
      <c r="EM1" s="181" t="s">
        <v>306</v>
      </c>
      <c r="EN1" s="181" t="s">
        <v>716</v>
      </c>
      <c r="EO1" s="181" t="s">
        <v>718</v>
      </c>
      <c r="EP1" s="181" t="s">
        <v>307</v>
      </c>
      <c r="EQ1" s="181" t="s">
        <v>720</v>
      </c>
      <c r="ER1" s="181" t="s">
        <v>722</v>
      </c>
      <c r="ES1" s="181" t="s">
        <v>724</v>
      </c>
      <c r="ET1" s="181" t="s">
        <v>308</v>
      </c>
      <c r="EU1" s="181" t="s">
        <v>726</v>
      </c>
      <c r="EV1" s="181" t="s">
        <v>728</v>
      </c>
      <c r="EW1" s="190" t="s">
        <v>309</v>
      </c>
      <c r="EX1" s="181" t="s">
        <v>310</v>
      </c>
      <c r="EY1" s="181" t="s">
        <v>730</v>
      </c>
      <c r="EZ1" s="181" t="s">
        <v>732</v>
      </c>
      <c r="FA1" s="181" t="s">
        <v>734</v>
      </c>
      <c r="FB1" s="181" t="s">
        <v>736</v>
      </c>
      <c r="FC1" s="181" t="s">
        <v>311</v>
      </c>
      <c r="FD1" s="181" t="s">
        <v>738</v>
      </c>
      <c r="FE1" s="181" t="s">
        <v>740</v>
      </c>
      <c r="FF1" s="181" t="s">
        <v>742</v>
      </c>
      <c r="FG1" s="181" t="s">
        <v>744</v>
      </c>
      <c r="FH1" s="181" t="s">
        <v>746</v>
      </c>
      <c r="FI1" s="181" t="s">
        <v>312</v>
      </c>
      <c r="FJ1" s="181" t="s">
        <v>749</v>
      </c>
      <c r="FK1" s="181" t="s">
        <v>313</v>
      </c>
      <c r="FL1" s="181" t="s">
        <v>752</v>
      </c>
      <c r="FM1" s="181" t="s">
        <v>753</v>
      </c>
      <c r="FN1" s="181" t="s">
        <v>755</v>
      </c>
      <c r="FO1" s="181" t="s">
        <v>314</v>
      </c>
      <c r="FP1" s="181" t="s">
        <v>758</v>
      </c>
      <c r="FQ1" s="181" t="s">
        <v>759</v>
      </c>
      <c r="FR1" s="181" t="s">
        <v>761</v>
      </c>
      <c r="FS1" s="181" t="s">
        <v>315</v>
      </c>
      <c r="FT1" s="181" t="s">
        <v>764</v>
      </c>
      <c r="FU1" s="181" t="s">
        <v>766</v>
      </c>
      <c r="FV1" s="181" t="s">
        <v>768</v>
      </c>
      <c r="FW1" s="190" t="s">
        <v>316</v>
      </c>
      <c r="FX1" s="190" t="s">
        <v>317</v>
      </c>
      <c r="FY1" s="181" t="s">
        <v>323</v>
      </c>
      <c r="FZ1" s="181" t="s">
        <v>770</v>
      </c>
      <c r="GA1" s="181" t="s">
        <v>772</v>
      </c>
      <c r="GB1" s="181" t="s">
        <v>774</v>
      </c>
      <c r="GC1" s="181" t="s">
        <v>776</v>
      </c>
      <c r="GD1" s="181" t="s">
        <v>778</v>
      </c>
      <c r="GE1" s="181" t="s">
        <v>780</v>
      </c>
      <c r="GF1" s="190" t="s">
        <v>318</v>
      </c>
      <c r="GG1" s="181" t="s">
        <v>324</v>
      </c>
      <c r="GH1" s="181" t="s">
        <v>782</v>
      </c>
      <c r="GI1" s="181" t="s">
        <v>784</v>
      </c>
      <c r="GJ1" s="181" t="s">
        <v>785</v>
      </c>
      <c r="GK1" s="181" t="s">
        <v>325</v>
      </c>
      <c r="GL1" s="181" t="s">
        <v>788</v>
      </c>
      <c r="GM1" s="181" t="s">
        <v>789</v>
      </c>
      <c r="GN1" s="190" t="s">
        <v>319</v>
      </c>
      <c r="GO1" s="181" t="s">
        <v>320</v>
      </c>
      <c r="GP1" s="181" t="s">
        <v>791</v>
      </c>
      <c r="GQ1" s="181" t="s">
        <v>793</v>
      </c>
      <c r="GR1" s="181" t="s">
        <v>795</v>
      </c>
      <c r="GS1" s="181" t="s">
        <v>797</v>
      </c>
      <c r="GT1" s="181" t="s">
        <v>799</v>
      </c>
      <c r="GU1" s="190" t="s">
        <v>321</v>
      </c>
      <c r="GV1" s="181" t="s">
        <v>322</v>
      </c>
      <c r="GW1" s="181" t="s">
        <v>801</v>
      </c>
      <c r="GX1" s="181" t="s">
        <v>803</v>
      </c>
      <c r="GY1" s="181" t="s">
        <v>805</v>
      </c>
      <c r="GZ1" s="181" t="s">
        <v>807</v>
      </c>
      <c r="HA1" s="181" t="s">
        <v>809</v>
      </c>
      <c r="HB1" s="181" t="s">
        <v>811</v>
      </c>
      <c r="HC1" s="178" t="s">
        <v>326</v>
      </c>
      <c r="HD1" s="190" t="s">
        <v>327</v>
      </c>
      <c r="HE1" s="181" t="s">
        <v>328</v>
      </c>
      <c r="HF1" s="181" t="s">
        <v>813</v>
      </c>
      <c r="HG1" s="181" t="s">
        <v>815</v>
      </c>
      <c r="HH1" s="181" t="s">
        <v>817</v>
      </c>
      <c r="HI1" s="181" t="s">
        <v>819</v>
      </c>
      <c r="HJ1" s="181" t="s">
        <v>329</v>
      </c>
      <c r="HK1" s="181" t="s">
        <v>822</v>
      </c>
      <c r="HL1" s="181" t="s">
        <v>346</v>
      </c>
      <c r="HM1" s="181" t="s">
        <v>860</v>
      </c>
      <c r="HN1" s="181" t="s">
        <v>862</v>
      </c>
      <c r="HO1" s="181" t="s">
        <v>864</v>
      </c>
      <c r="HP1" s="190" t="s">
        <v>330</v>
      </c>
      <c r="HQ1" s="181" t="s">
        <v>824</v>
      </c>
      <c r="HR1" s="181" t="s">
        <v>826</v>
      </c>
      <c r="HS1" s="181" t="s">
        <v>331</v>
      </c>
      <c r="HT1" s="181" t="s">
        <v>829</v>
      </c>
      <c r="HU1" s="181" t="s">
        <v>831</v>
      </c>
      <c r="HV1" s="181" t="s">
        <v>832</v>
      </c>
      <c r="HW1" s="181" t="s">
        <v>834</v>
      </c>
      <c r="HX1" s="190" t="s">
        <v>332</v>
      </c>
      <c r="HY1" s="181" t="s">
        <v>836</v>
      </c>
      <c r="HZ1" s="181" t="s">
        <v>838</v>
      </c>
      <c r="IA1" s="181" t="s">
        <v>840</v>
      </c>
      <c r="IB1" s="181" t="s">
        <v>333</v>
      </c>
      <c r="IC1" s="181" t="s">
        <v>842</v>
      </c>
      <c r="ID1" s="181" t="s">
        <v>844</v>
      </c>
      <c r="IE1" s="181" t="s">
        <v>334</v>
      </c>
      <c r="IF1" s="181" t="s">
        <v>846</v>
      </c>
      <c r="IG1" s="181" t="s">
        <v>848</v>
      </c>
      <c r="IH1" s="181" t="s">
        <v>335</v>
      </c>
      <c r="II1" s="181" t="s">
        <v>850</v>
      </c>
      <c r="IJ1" s="181" t="s">
        <v>852</v>
      </c>
      <c r="IK1" s="181" t="s">
        <v>854</v>
      </c>
      <c r="IL1" s="181" t="s">
        <v>856</v>
      </c>
      <c r="IM1" s="181" t="s">
        <v>336</v>
      </c>
      <c r="IN1" s="181" t="s">
        <v>858</v>
      </c>
      <c r="IO1" s="190" t="s">
        <v>337</v>
      </c>
      <c r="IP1" s="181" t="s">
        <v>866</v>
      </c>
      <c r="IQ1" s="181" t="s">
        <v>868</v>
      </c>
      <c r="IR1" s="181" t="s">
        <v>338</v>
      </c>
      <c r="IS1" s="181" t="s">
        <v>870</v>
      </c>
      <c r="IT1" s="181" t="s">
        <v>872</v>
      </c>
      <c r="IU1" s="181" t="s">
        <v>874</v>
      </c>
      <c r="IV1" s="190" t="s">
        <v>339</v>
      </c>
      <c r="IW1" s="181" t="s">
        <v>876</v>
      </c>
      <c r="IX1" s="181" t="s">
        <v>340</v>
      </c>
      <c r="IY1" s="181" t="s">
        <v>879</v>
      </c>
      <c r="IZ1" s="181" t="s">
        <v>881</v>
      </c>
      <c r="JA1" s="181" t="s">
        <v>883</v>
      </c>
      <c r="JB1" s="181" t="s">
        <v>885</v>
      </c>
      <c r="JC1" s="181" t="s">
        <v>887</v>
      </c>
      <c r="JD1" s="181" t="s">
        <v>889</v>
      </c>
      <c r="JE1" s="181" t="s">
        <v>341</v>
      </c>
      <c r="JF1" s="181" t="s">
        <v>892</v>
      </c>
      <c r="JG1" s="181" t="s">
        <v>894</v>
      </c>
      <c r="JH1" s="181" t="s">
        <v>896</v>
      </c>
      <c r="JI1" s="181" t="s">
        <v>898</v>
      </c>
      <c r="JJ1" s="181" t="s">
        <v>900</v>
      </c>
      <c r="JK1" s="181" t="s">
        <v>902</v>
      </c>
      <c r="JL1" s="181" t="s">
        <v>904</v>
      </c>
      <c r="JM1" s="181" t="s">
        <v>906</v>
      </c>
      <c r="JN1" s="181" t="s">
        <v>342</v>
      </c>
      <c r="JO1" s="181" t="s">
        <v>909</v>
      </c>
      <c r="JP1" s="181" t="s">
        <v>911</v>
      </c>
      <c r="JQ1" s="181" t="s">
        <v>913</v>
      </c>
      <c r="JR1" s="181" t="s">
        <v>915</v>
      </c>
      <c r="JS1" s="181" t="s">
        <v>916</v>
      </c>
      <c r="JT1" s="181" t="s">
        <v>918</v>
      </c>
      <c r="JU1" s="181" t="s">
        <v>920</v>
      </c>
      <c r="JV1" s="181" t="s">
        <v>922</v>
      </c>
      <c r="JW1" s="181" t="s">
        <v>924</v>
      </c>
      <c r="JX1" s="181" t="s">
        <v>926</v>
      </c>
      <c r="JY1" s="181" t="s">
        <v>928</v>
      </c>
      <c r="JZ1" s="181" t="s">
        <v>930</v>
      </c>
      <c r="KA1" s="181" t="s">
        <v>932</v>
      </c>
      <c r="KB1" s="181" t="s">
        <v>934</v>
      </c>
      <c r="KC1" s="181" t="s">
        <v>936</v>
      </c>
      <c r="KD1" s="181" t="s">
        <v>938</v>
      </c>
      <c r="KE1" s="181" t="s">
        <v>940</v>
      </c>
      <c r="KF1" s="181" t="s">
        <v>942</v>
      </c>
      <c r="KG1" s="181" t="s">
        <v>944</v>
      </c>
      <c r="KH1" s="181" t="s">
        <v>946</v>
      </c>
      <c r="KI1" s="181" t="s">
        <v>948</v>
      </c>
      <c r="KJ1" s="181" t="s">
        <v>950</v>
      </c>
      <c r="KK1" s="181" t="s">
        <v>952</v>
      </c>
      <c r="KL1" s="181" t="s">
        <v>954</v>
      </c>
      <c r="KM1" s="181" t="s">
        <v>956</v>
      </c>
      <c r="KN1" s="181" t="s">
        <v>958</v>
      </c>
      <c r="KO1" s="190" t="s">
        <v>343</v>
      </c>
      <c r="KP1" s="181" t="s">
        <v>960</v>
      </c>
      <c r="KQ1" s="181" t="s">
        <v>344</v>
      </c>
      <c r="KR1" s="181" t="s">
        <v>963</v>
      </c>
      <c r="KS1" s="181" t="s">
        <v>965</v>
      </c>
      <c r="KT1" s="181" t="s">
        <v>967</v>
      </c>
      <c r="KU1" s="181" t="s">
        <v>969</v>
      </c>
      <c r="KV1" s="181" t="s">
        <v>345</v>
      </c>
      <c r="KW1" s="181" t="s">
        <v>972</v>
      </c>
      <c r="KX1" s="181" t="s">
        <v>974</v>
      </c>
      <c r="KY1" s="181" t="s">
        <v>976</v>
      </c>
      <c r="KZ1" s="181" t="s">
        <v>978</v>
      </c>
      <c r="LA1" s="181" t="s">
        <v>980</v>
      </c>
      <c r="LB1" s="181" t="s">
        <v>982</v>
      </c>
      <c r="LC1" s="181" t="s">
        <v>984</v>
      </c>
      <c r="LD1" s="178" t="s">
        <v>347</v>
      </c>
      <c r="LE1" s="190" t="s">
        <v>348</v>
      </c>
      <c r="LF1" s="181" t="s">
        <v>349</v>
      </c>
      <c r="LG1" s="181" t="s">
        <v>363</v>
      </c>
      <c r="LH1" s="181" t="s">
        <v>986</v>
      </c>
      <c r="LI1" s="181" t="s">
        <v>988</v>
      </c>
      <c r="LJ1" s="181" t="s">
        <v>990</v>
      </c>
      <c r="LK1" s="181" t="s">
        <v>992</v>
      </c>
      <c r="LL1" s="181" t="s">
        <v>364</v>
      </c>
      <c r="LM1" s="181" t="s">
        <v>994</v>
      </c>
      <c r="LN1" s="181" t="s">
        <v>365</v>
      </c>
      <c r="LO1" s="181" t="s">
        <v>996</v>
      </c>
      <c r="LP1" s="181" t="s">
        <v>350</v>
      </c>
      <c r="LQ1" s="181" t="s">
        <v>998</v>
      </c>
      <c r="LR1" s="181" t="s">
        <v>366</v>
      </c>
      <c r="LS1" s="181" t="s">
        <v>1000</v>
      </c>
      <c r="LT1" s="181" t="s">
        <v>1002</v>
      </c>
      <c r="LU1" s="181" t="s">
        <v>367</v>
      </c>
      <c r="LV1" s="190" t="s">
        <v>351</v>
      </c>
      <c r="LW1" s="181" t="s">
        <v>352</v>
      </c>
      <c r="LX1" s="181" t="s">
        <v>1004</v>
      </c>
      <c r="LY1" s="181" t="s">
        <v>1006</v>
      </c>
      <c r="LZ1" s="181" t="s">
        <v>1007</v>
      </c>
      <c r="MA1" s="181" t="s">
        <v>1009</v>
      </c>
      <c r="MB1" s="181" t="s">
        <v>1010</v>
      </c>
      <c r="MC1" s="181" t="s">
        <v>1012</v>
      </c>
      <c r="MD1" s="181" t="s">
        <v>1014</v>
      </c>
      <c r="ME1" s="181" t="s">
        <v>1016</v>
      </c>
      <c r="MF1" s="181" t="s">
        <v>1018</v>
      </c>
      <c r="MG1" s="181" t="s">
        <v>353</v>
      </c>
      <c r="MH1" s="181" t="s">
        <v>1021</v>
      </c>
      <c r="MI1" s="181" t="s">
        <v>1022</v>
      </c>
      <c r="MJ1" s="181" t="s">
        <v>1024</v>
      </c>
      <c r="MK1" s="181" t="s">
        <v>354</v>
      </c>
      <c r="ML1" s="181" t="s">
        <v>1027</v>
      </c>
      <c r="MM1" s="181" t="s">
        <v>1028</v>
      </c>
      <c r="MN1" s="181" t="s">
        <v>1030</v>
      </c>
      <c r="MO1" s="181" t="s">
        <v>1032</v>
      </c>
      <c r="MP1" s="181" t="s">
        <v>355</v>
      </c>
      <c r="MQ1" s="181" t="s">
        <v>1035</v>
      </c>
      <c r="MR1" s="181" t="s">
        <v>1037</v>
      </c>
      <c r="MS1" s="181" t="s">
        <v>1039</v>
      </c>
      <c r="MT1" s="181" t="s">
        <v>1041</v>
      </c>
      <c r="MU1" s="181" t="s">
        <v>356</v>
      </c>
      <c r="MV1" s="181" t="s">
        <v>1044</v>
      </c>
      <c r="MW1" s="181" t="s">
        <v>1046</v>
      </c>
      <c r="MX1" s="181" t="s">
        <v>1048</v>
      </c>
      <c r="MY1" s="181" t="s">
        <v>1050</v>
      </c>
      <c r="MZ1" s="181" t="s">
        <v>1052</v>
      </c>
      <c r="NA1" s="181" t="s">
        <v>1054</v>
      </c>
      <c r="NB1" s="181" t="s">
        <v>1056</v>
      </c>
      <c r="NC1" s="181" t="s">
        <v>1058</v>
      </c>
      <c r="ND1" s="181" t="s">
        <v>1060</v>
      </c>
      <c r="NE1" s="181" t="s">
        <v>1062</v>
      </c>
      <c r="NF1" s="181" t="s">
        <v>1064</v>
      </c>
      <c r="NG1" s="181" t="s">
        <v>1065</v>
      </c>
      <c r="NH1" s="190" t="s">
        <v>357</v>
      </c>
      <c r="NI1" s="181" t="s">
        <v>358</v>
      </c>
      <c r="NJ1" s="181" t="s">
        <v>1067</v>
      </c>
      <c r="NK1" s="181" t="s">
        <v>1069</v>
      </c>
      <c r="NL1" s="181" t="s">
        <v>1071</v>
      </c>
      <c r="NM1" s="181" t="s">
        <v>1073</v>
      </c>
      <c r="NN1" s="190" t="s">
        <v>359</v>
      </c>
      <c r="NO1" s="181" t="s">
        <v>360</v>
      </c>
      <c r="NP1" s="181" t="s">
        <v>1074</v>
      </c>
      <c r="NQ1" s="181" t="s">
        <v>361</v>
      </c>
      <c r="NR1" s="181" t="s">
        <v>1076</v>
      </c>
      <c r="NS1" s="181" t="s">
        <v>1078</v>
      </c>
      <c r="NT1" s="181" t="s">
        <v>362</v>
      </c>
      <c r="NU1" s="181" t="s">
        <v>1080</v>
      </c>
      <c r="NV1" s="178" t="s">
        <v>368</v>
      </c>
      <c r="NW1" s="190" t="s">
        <v>369</v>
      </c>
      <c r="NX1" s="181" t="s">
        <v>370</v>
      </c>
      <c r="NY1" s="181" t="s">
        <v>1083</v>
      </c>
      <c r="NZ1" s="181" t="s">
        <v>1085</v>
      </c>
      <c r="OA1" s="181" t="s">
        <v>371</v>
      </c>
      <c r="OB1" s="181" t="s">
        <v>381</v>
      </c>
      <c r="OC1" s="181" t="s">
        <v>1087</v>
      </c>
      <c r="OD1" s="181" t="s">
        <v>1089</v>
      </c>
      <c r="OE1" s="181" t="s">
        <v>1091</v>
      </c>
      <c r="OF1" s="181" t="s">
        <v>1093</v>
      </c>
      <c r="OG1" s="181" t="s">
        <v>1095</v>
      </c>
      <c r="OH1" s="181" t="s">
        <v>1097</v>
      </c>
      <c r="OI1" s="181" t="s">
        <v>1099</v>
      </c>
      <c r="OJ1" s="181" t="s">
        <v>1101</v>
      </c>
      <c r="OK1" s="181" t="s">
        <v>1103</v>
      </c>
      <c r="OL1" s="181" t="s">
        <v>1105</v>
      </c>
      <c r="OM1" s="181" t="s">
        <v>1107</v>
      </c>
      <c r="ON1" s="181" t="s">
        <v>1109</v>
      </c>
      <c r="OO1" s="181" t="s">
        <v>1111</v>
      </c>
      <c r="OP1" s="181" t="s">
        <v>1113</v>
      </c>
      <c r="OQ1" s="181" t="s">
        <v>1115</v>
      </c>
      <c r="OR1" s="181" t="s">
        <v>1117</v>
      </c>
      <c r="OS1" s="181" t="s">
        <v>1119</v>
      </c>
      <c r="OT1" s="181" t="s">
        <v>1121</v>
      </c>
      <c r="OU1" s="181" t="s">
        <v>1123</v>
      </c>
      <c r="OV1" s="181" t="s">
        <v>1125</v>
      </c>
      <c r="OW1" s="181" t="s">
        <v>1127</v>
      </c>
      <c r="OX1" s="181" t="s">
        <v>1129</v>
      </c>
      <c r="OY1" s="181" t="s">
        <v>382</v>
      </c>
      <c r="OZ1" s="181" t="s">
        <v>1132</v>
      </c>
      <c r="PA1" s="181" t="s">
        <v>1134</v>
      </c>
      <c r="PB1" s="181" t="s">
        <v>1135</v>
      </c>
      <c r="PC1" s="181" t="s">
        <v>1137</v>
      </c>
      <c r="PD1" s="181" t="s">
        <v>1139</v>
      </c>
      <c r="PE1" s="181" t="s">
        <v>1141</v>
      </c>
      <c r="PF1" s="181" t="s">
        <v>1143</v>
      </c>
      <c r="PG1" s="181" t="s">
        <v>1145</v>
      </c>
      <c r="PH1" s="181" t="s">
        <v>1147</v>
      </c>
      <c r="PI1" s="181" t="s">
        <v>1149</v>
      </c>
      <c r="PJ1" s="181" t="s">
        <v>1151</v>
      </c>
      <c r="PK1" s="181" t="s">
        <v>1153</v>
      </c>
      <c r="PL1" s="181" t="s">
        <v>1155</v>
      </c>
      <c r="PM1" s="181" t="s">
        <v>1157</v>
      </c>
      <c r="PN1" s="181" t="s">
        <v>1159</v>
      </c>
      <c r="PO1" s="181" t="s">
        <v>1161</v>
      </c>
      <c r="PP1" s="181" t="s">
        <v>1163</v>
      </c>
      <c r="PQ1" s="181" t="s">
        <v>1165</v>
      </c>
      <c r="PR1" s="181" t="s">
        <v>1167</v>
      </c>
      <c r="PS1" s="181" t="s">
        <v>1169</v>
      </c>
      <c r="PT1" s="181" t="s">
        <v>1171</v>
      </c>
      <c r="PU1" s="181" t="s">
        <v>1173</v>
      </c>
      <c r="PV1" s="181" t="s">
        <v>1175</v>
      </c>
      <c r="PW1" s="181" t="s">
        <v>1177</v>
      </c>
      <c r="PX1" s="181" t="s">
        <v>1179</v>
      </c>
      <c r="PY1" s="181" t="s">
        <v>1181</v>
      </c>
      <c r="PZ1" s="181" t="s">
        <v>372</v>
      </c>
      <c r="QA1" s="181" t="s">
        <v>1183</v>
      </c>
      <c r="QB1" s="181" t="s">
        <v>1185</v>
      </c>
      <c r="QC1" s="181" t="s">
        <v>1187</v>
      </c>
      <c r="QD1" s="181" t="s">
        <v>1189</v>
      </c>
      <c r="QE1" s="181" t="s">
        <v>1191</v>
      </c>
      <c r="QF1" s="190" t="s">
        <v>373</v>
      </c>
      <c r="QG1" s="181" t="s">
        <v>374</v>
      </c>
      <c r="QH1" s="181" t="s">
        <v>1193</v>
      </c>
      <c r="QI1" s="181" t="s">
        <v>1195</v>
      </c>
      <c r="QJ1" s="181" t="s">
        <v>1197</v>
      </c>
      <c r="QK1" s="181" t="s">
        <v>1199</v>
      </c>
      <c r="QL1" s="181" t="s">
        <v>1201</v>
      </c>
      <c r="QM1" s="181" t="s">
        <v>1203</v>
      </c>
      <c r="QN1" s="190" t="s">
        <v>375</v>
      </c>
      <c r="QO1" s="181" t="s">
        <v>1205</v>
      </c>
      <c r="QP1" s="181" t="s">
        <v>376</v>
      </c>
      <c r="QQ1" s="181" t="s">
        <v>383</v>
      </c>
      <c r="QR1" s="181" t="s">
        <v>1207</v>
      </c>
      <c r="QS1" s="181" t="s">
        <v>1209</v>
      </c>
      <c r="QT1" s="181" t="s">
        <v>1211</v>
      </c>
      <c r="QU1" s="181" t="s">
        <v>1213</v>
      </c>
      <c r="QV1" s="181" t="s">
        <v>1215</v>
      </c>
      <c r="QW1" s="181" t="s">
        <v>1217</v>
      </c>
      <c r="QX1" s="181" t="s">
        <v>1219</v>
      </c>
      <c r="QY1" s="181" t="s">
        <v>1221</v>
      </c>
      <c r="QZ1" s="181" t="s">
        <v>1223</v>
      </c>
      <c r="RA1" s="181" t="s">
        <v>1225</v>
      </c>
      <c r="RB1" s="181" t="s">
        <v>1227</v>
      </c>
      <c r="RC1" s="181" t="s">
        <v>1229</v>
      </c>
      <c r="RD1" s="181" t="s">
        <v>1231</v>
      </c>
      <c r="RE1" s="181" t="s">
        <v>1233</v>
      </c>
      <c r="RF1" s="190" t="s">
        <v>377</v>
      </c>
      <c r="RG1" s="181" t="s">
        <v>378</v>
      </c>
      <c r="RH1" s="181" t="s">
        <v>1235</v>
      </c>
      <c r="RI1" s="181" t="s">
        <v>1237</v>
      </c>
      <c r="RJ1" s="190" t="s">
        <v>379</v>
      </c>
      <c r="RK1" s="181" t="s">
        <v>380</v>
      </c>
      <c r="RL1" s="181" t="s">
        <v>1239</v>
      </c>
      <c r="RM1" s="181" t="s">
        <v>1240</v>
      </c>
      <c r="RN1" s="181" t="s">
        <v>1241</v>
      </c>
      <c r="RO1" s="181" t="s">
        <v>1242</v>
      </c>
      <c r="RP1" s="181" t="s">
        <v>1244</v>
      </c>
      <c r="RQ1" s="181" t="s">
        <v>1245</v>
      </c>
      <c r="RR1" s="181" t="s">
        <v>1247</v>
      </c>
      <c r="RS1" s="181" t="s">
        <v>1248</v>
      </c>
      <c r="RT1" s="178" t="s">
        <v>384</v>
      </c>
      <c r="RU1" s="190" t="s">
        <v>385</v>
      </c>
      <c r="RV1" s="181" t="s">
        <v>386</v>
      </c>
      <c r="RW1" s="181" t="s">
        <v>1250</v>
      </c>
      <c r="RX1" s="181" t="s">
        <v>1252</v>
      </c>
      <c r="RY1" s="181" t="s">
        <v>387</v>
      </c>
      <c r="RZ1" s="181" t="s">
        <v>1254</v>
      </c>
      <c r="SA1" s="181" t="s">
        <v>1256</v>
      </c>
      <c r="SB1" s="181" t="s">
        <v>1258</v>
      </c>
      <c r="SC1" s="181" t="s">
        <v>1260</v>
      </c>
      <c r="SD1" s="190" t="s">
        <v>388</v>
      </c>
      <c r="SE1" s="181" t="s">
        <v>389</v>
      </c>
      <c r="SF1" s="181" t="s">
        <v>1262</v>
      </c>
      <c r="SG1" s="181" t="s">
        <v>1264</v>
      </c>
      <c r="SH1" s="181" t="s">
        <v>1266</v>
      </c>
      <c r="SI1" s="181" t="s">
        <v>1268</v>
      </c>
      <c r="SJ1" s="181" t="s">
        <v>1270</v>
      </c>
      <c r="SK1" s="181" t="s">
        <v>1272</v>
      </c>
      <c r="SL1" s="181" t="s">
        <v>1274</v>
      </c>
      <c r="SM1" s="181" t="s">
        <v>1276</v>
      </c>
      <c r="SN1" s="181" t="s">
        <v>1278</v>
      </c>
      <c r="SO1" s="181" t="s">
        <v>1280</v>
      </c>
      <c r="SP1" s="181" t="s">
        <v>1282</v>
      </c>
      <c r="SQ1" s="181" t="s">
        <v>1284</v>
      </c>
      <c r="SR1" s="181" t="s">
        <v>1286</v>
      </c>
      <c r="SS1" s="181" t="s">
        <v>1288</v>
      </c>
      <c r="ST1" s="181" t="s">
        <v>1290</v>
      </c>
      <c r="SU1" s="178" t="s">
        <v>390</v>
      </c>
      <c r="SV1" s="190" t="s">
        <v>391</v>
      </c>
      <c r="SW1" s="181" t="s">
        <v>392</v>
      </c>
      <c r="SX1" s="181" t="s">
        <v>1292</v>
      </c>
      <c r="SY1" s="181" t="s">
        <v>1294</v>
      </c>
      <c r="SZ1" s="181" t="s">
        <v>1296</v>
      </c>
      <c r="TA1" s="181" t="s">
        <v>1298</v>
      </c>
      <c r="TB1" s="181" t="s">
        <v>1300</v>
      </c>
      <c r="TC1" s="181" t="s">
        <v>393</v>
      </c>
      <c r="TD1" s="181" t="s">
        <v>1302</v>
      </c>
      <c r="TE1" s="181" t="s">
        <v>1304</v>
      </c>
      <c r="TF1" s="181" t="s">
        <v>1306</v>
      </c>
      <c r="TG1" s="181" t="s">
        <v>1308</v>
      </c>
      <c r="TH1" s="181" t="s">
        <v>1310</v>
      </c>
      <c r="TI1" s="181" t="s">
        <v>1312</v>
      </c>
      <c r="TJ1" s="190" t="s">
        <v>394</v>
      </c>
      <c r="TK1" s="181" t="s">
        <v>395</v>
      </c>
      <c r="TL1" s="181" t="s">
        <v>396</v>
      </c>
      <c r="TM1" s="181" t="s">
        <v>1314</v>
      </c>
      <c r="TN1" s="181" t="s">
        <v>1316</v>
      </c>
      <c r="TO1" s="181" t="s">
        <v>1317</v>
      </c>
      <c r="TP1" s="181" t="s">
        <v>1319</v>
      </c>
      <c r="TQ1" s="181" t="s">
        <v>1321</v>
      </c>
      <c r="TR1" s="181" t="s">
        <v>1323</v>
      </c>
      <c r="TS1" s="181" t="s">
        <v>1325</v>
      </c>
      <c r="TT1" s="181" t="s">
        <v>1327</v>
      </c>
      <c r="TU1" s="181" t="s">
        <v>1329</v>
      </c>
      <c r="TV1" s="181" t="s">
        <v>1331</v>
      </c>
      <c r="TW1" s="181" t="s">
        <v>1333</v>
      </c>
      <c r="TX1" s="181" t="s">
        <v>1335</v>
      </c>
      <c r="TY1" s="181" t="s">
        <v>1337</v>
      </c>
      <c r="TZ1" s="181" t="s">
        <v>1339</v>
      </c>
      <c r="UA1" s="181" t="s">
        <v>1341</v>
      </c>
      <c r="UB1" s="181" t="s">
        <v>1343</v>
      </c>
      <c r="UC1" s="178" t="s">
        <v>1345</v>
      </c>
      <c r="UD1" s="181" t="s">
        <v>1347</v>
      </c>
      <c r="UE1" s="181" t="s">
        <v>1349</v>
      </c>
      <c r="UF1" s="181" t="s">
        <v>1351</v>
      </c>
      <c r="UG1" s="181" t="s">
        <v>1353</v>
      </c>
      <c r="UH1" s="181" t="s">
        <v>1355</v>
      </c>
      <c r="UI1" s="184"/>
    </row>
    <row r="2" spans="1:555" s="121" customFormat="1" hidden="1">
      <c r="A2" s="121" t="s">
        <v>1378</v>
      </c>
      <c r="B2" s="121" t="s">
        <v>1380</v>
      </c>
      <c r="C2" s="121" t="s">
        <v>491</v>
      </c>
      <c r="D2" s="121" t="s">
        <v>1379</v>
      </c>
      <c r="E2" s="121" t="s">
        <v>1381</v>
      </c>
      <c r="F2" s="121" t="s">
        <v>492</v>
      </c>
      <c r="G2" s="159" t="s">
        <v>1382</v>
      </c>
      <c r="H2" s="121" t="s">
        <v>1383</v>
      </c>
      <c r="I2" s="121" t="s">
        <v>1384</v>
      </c>
      <c r="J2" s="121" t="s">
        <v>1479</v>
      </c>
      <c r="K2" s="121" t="s">
        <v>1385</v>
      </c>
      <c r="L2" s="121" t="s">
        <v>1386</v>
      </c>
      <c r="M2" s="121" t="s">
        <v>1387</v>
      </c>
      <c r="N2" s="121" t="s">
        <v>1388</v>
      </c>
      <c r="O2" s="121" t="s">
        <v>1389</v>
      </c>
      <c r="R2" s="121" t="s">
        <v>145</v>
      </c>
      <c r="S2" s="121" t="s">
        <v>1467</v>
      </c>
      <c r="U2" s="121" t="s">
        <v>412</v>
      </c>
      <c r="V2" s="121" t="s">
        <v>430</v>
      </c>
      <c r="W2" s="121" t="s">
        <v>413</v>
      </c>
      <c r="X2" s="121" t="s">
        <v>414</v>
      </c>
      <c r="Y2" s="121" t="s">
        <v>415</v>
      </c>
      <c r="Z2" s="121" t="s">
        <v>416</v>
      </c>
      <c r="AA2" s="121" t="s">
        <v>417</v>
      </c>
      <c r="AB2" s="121" t="s">
        <v>418</v>
      </c>
      <c r="AC2" s="121" t="s">
        <v>419</v>
      </c>
      <c r="AD2" s="121" t="s">
        <v>420</v>
      </c>
      <c r="AE2" s="121" t="s">
        <v>421</v>
      </c>
      <c r="AF2" s="121" t="s">
        <v>422</v>
      </c>
      <c r="AH2" s="121" t="s">
        <v>440</v>
      </c>
      <c r="AI2" s="121" t="s">
        <v>441</v>
      </c>
      <c r="AJ2" s="121" t="s">
        <v>442</v>
      </c>
      <c r="AK2" s="121" t="s">
        <v>443</v>
      </c>
      <c r="AL2" s="121" t="s">
        <v>444</v>
      </c>
      <c r="AM2" s="121" t="s">
        <v>447</v>
      </c>
      <c r="AN2" s="121" t="s">
        <v>445</v>
      </c>
      <c r="AO2" s="121" t="s">
        <v>446</v>
      </c>
      <c r="AP2" s="121" t="s">
        <v>448</v>
      </c>
      <c r="AQ2" s="121" t="s">
        <v>449</v>
      </c>
      <c r="AR2" s="121" t="s">
        <v>450</v>
      </c>
      <c r="AS2" s="121" t="s">
        <v>451</v>
      </c>
      <c r="AT2" s="121" t="s">
        <v>452</v>
      </c>
      <c r="AU2" s="121" t="s">
        <v>453</v>
      </c>
      <c r="AV2" s="121" t="s">
        <v>454</v>
      </c>
      <c r="AW2" s="121" t="s">
        <v>455</v>
      </c>
      <c r="AX2" s="121" t="s">
        <v>456</v>
      </c>
      <c r="AY2" s="121" t="s">
        <v>457</v>
      </c>
      <c r="AZ2" s="121" t="s">
        <v>458</v>
      </c>
      <c r="BA2" s="121" t="s">
        <v>459</v>
      </c>
      <c r="BB2" s="121" t="s">
        <v>460</v>
      </c>
      <c r="BC2" s="121" t="s">
        <v>461</v>
      </c>
      <c r="BD2" s="121" t="s">
        <v>462</v>
      </c>
      <c r="BE2" s="121" t="s">
        <v>463</v>
      </c>
      <c r="BF2" s="121" t="s">
        <v>464</v>
      </c>
      <c r="BG2" s="121" t="s">
        <v>465</v>
      </c>
      <c r="BH2" s="121" t="s">
        <v>466</v>
      </c>
      <c r="BI2" s="121" t="s">
        <v>467</v>
      </c>
      <c r="BJ2" s="121" t="s">
        <v>468</v>
      </c>
      <c r="BK2" s="121" t="s">
        <v>469</v>
      </c>
      <c r="BL2" s="121" t="s">
        <v>470</v>
      </c>
      <c r="BM2" s="121" t="s">
        <v>471</v>
      </c>
      <c r="BN2" s="121" t="s">
        <v>472</v>
      </c>
      <c r="BO2" s="121" t="s">
        <v>473</v>
      </c>
      <c r="BP2" s="121" t="s">
        <v>474</v>
      </c>
      <c r="BQ2" s="121" t="s">
        <v>475</v>
      </c>
      <c r="BR2" s="121" t="s">
        <v>476</v>
      </c>
      <c r="BS2" s="121" t="s">
        <v>477</v>
      </c>
      <c r="BT2" s="121" t="s">
        <v>478</v>
      </c>
      <c r="BU2" s="121" t="s">
        <v>479</v>
      </c>
    </row>
    <row r="3" spans="1:555" hidden="1">
      <c r="AH3" s="84">
        <v>2500</v>
      </c>
      <c r="AI3" s="84">
        <v>1900</v>
      </c>
      <c r="AJ3" s="84">
        <v>1650</v>
      </c>
      <c r="AK3" s="84">
        <v>1580</v>
      </c>
      <c r="AL3" s="84">
        <v>2250</v>
      </c>
      <c r="AM3" s="84">
        <v>1650</v>
      </c>
      <c r="AN3" s="84">
        <v>1400</v>
      </c>
      <c r="AO3" s="84">
        <v>1340</v>
      </c>
      <c r="AP3" s="84">
        <v>2000</v>
      </c>
      <c r="AQ3" s="84">
        <v>1400</v>
      </c>
      <c r="AR3" s="84">
        <v>1150</v>
      </c>
      <c r="AS3" s="84">
        <v>1100</v>
      </c>
      <c r="AT3" s="84">
        <v>1750</v>
      </c>
      <c r="AU3" s="84">
        <v>1150</v>
      </c>
      <c r="AV3" s="84">
        <v>900</v>
      </c>
      <c r="AW3" s="84">
        <v>860</v>
      </c>
      <c r="AX3" s="84">
        <v>1200</v>
      </c>
      <c r="AY3" s="84">
        <v>900</v>
      </c>
      <c r="AZ3" s="84">
        <v>650</v>
      </c>
      <c r="BA3" s="84">
        <v>620</v>
      </c>
      <c r="BB3" s="84">
        <v>5355</v>
      </c>
      <c r="BC3" s="84">
        <v>4935</v>
      </c>
      <c r="BD3" s="84">
        <v>6300</v>
      </c>
      <c r="BE3" s="84">
        <v>5880</v>
      </c>
      <c r="BF3" s="84">
        <v>4725</v>
      </c>
      <c r="BG3" s="84">
        <v>4305</v>
      </c>
      <c r="BH3" s="84">
        <v>5670</v>
      </c>
      <c r="BI3" s="84">
        <v>5250</v>
      </c>
      <c r="BJ3" s="84">
        <v>4095</v>
      </c>
      <c r="BK3" s="84">
        <v>3780</v>
      </c>
      <c r="BL3" s="84">
        <v>5040</v>
      </c>
      <c r="BM3" s="84">
        <v>4620</v>
      </c>
      <c r="BN3" s="84">
        <v>3465</v>
      </c>
      <c r="BO3" s="84">
        <v>3150</v>
      </c>
      <c r="BP3" s="84">
        <v>4410</v>
      </c>
      <c r="BQ3" s="84">
        <v>4095</v>
      </c>
      <c r="BR3" s="84">
        <v>3045</v>
      </c>
      <c r="BS3" s="84">
        <v>2835</v>
      </c>
      <c r="BT3" s="84">
        <v>3885</v>
      </c>
      <c r="BU3" s="84">
        <v>3570</v>
      </c>
    </row>
    <row r="4" spans="1:555" ht="15.75" thickBot="1"/>
    <row r="5" spans="1:555" ht="53.25" thickBot="1">
      <c r="C5" s="85" t="s">
        <v>402</v>
      </c>
      <c r="D5" s="198">
        <f>SUMIF(C:C,$C$10,D:D)</f>
        <v>1858136.04</v>
      </c>
    </row>
    <row r="6" spans="1:555">
      <c r="C6" s="106"/>
      <c r="D6" s="106"/>
      <c r="E6" s="106"/>
      <c r="F6" s="106"/>
      <c r="G6" s="75"/>
      <c r="H6" s="106"/>
      <c r="I6" s="106"/>
    </row>
    <row r="7" spans="1:555">
      <c r="C7" s="106"/>
      <c r="D7" s="106"/>
      <c r="E7" s="106"/>
      <c r="F7" s="106"/>
      <c r="G7" s="75"/>
      <c r="H7" s="106"/>
      <c r="I7" s="106"/>
    </row>
    <row r="8" spans="1:555">
      <c r="C8" s="106"/>
      <c r="D8" s="106"/>
      <c r="E8" s="106"/>
      <c r="F8" s="106"/>
      <c r="G8" s="75"/>
      <c r="H8" s="106"/>
      <c r="I8" s="106"/>
    </row>
    <row r="9" spans="1:555" ht="15.75" thickBot="1">
      <c r="C9" s="106"/>
      <c r="D9" s="106"/>
      <c r="E9" s="106"/>
      <c r="F9" s="106"/>
      <c r="G9" s="75"/>
      <c r="H9" s="106"/>
      <c r="I9" s="106"/>
      <c r="K9" s="176"/>
    </row>
    <row r="10" spans="1:555" s="461" customFormat="1" ht="15.75" thickBot="1">
      <c r="C10" s="519" t="s">
        <v>53</v>
      </c>
      <c r="D10" s="518">
        <f>SUM(F17:F50)</f>
        <v>0</v>
      </c>
      <c r="F10" s="67"/>
      <c r="G10" s="76"/>
      <c r="H10" s="67"/>
      <c r="I10" s="67"/>
    </row>
    <row r="11" spans="1:555">
      <c r="B11" s="92"/>
      <c r="C11" s="67"/>
      <c r="D11" s="29"/>
      <c r="E11" s="92"/>
      <c r="F11" s="92"/>
      <c r="G11" s="92"/>
      <c r="H11" s="73"/>
      <c r="I11" s="73"/>
      <c r="J11" s="73"/>
      <c r="K11" s="111"/>
    </row>
    <row r="12" spans="1:555">
      <c r="B12" s="92"/>
      <c r="C12" s="67"/>
      <c r="D12" s="29"/>
      <c r="E12" s="92"/>
      <c r="F12" s="92"/>
      <c r="G12" s="92"/>
      <c r="H12" s="73"/>
      <c r="I12" s="73"/>
      <c r="J12" s="73"/>
      <c r="K12" s="111"/>
    </row>
    <row r="13" spans="1:555" ht="15.75">
      <c r="B13" s="92"/>
      <c r="C13" s="204" t="s">
        <v>409</v>
      </c>
      <c r="D13" s="205" t="str">
        <f>'Investigación Científica'!E9</f>
        <v>2.a.3.invest</v>
      </c>
      <c r="E13" s="92"/>
      <c r="F13" s="92"/>
      <c r="G13" s="92"/>
      <c r="H13" s="73"/>
      <c r="I13" s="73"/>
      <c r="J13" s="73"/>
      <c r="K13" s="111"/>
    </row>
    <row r="14" spans="1:555" ht="18.75">
      <c r="B14" s="92"/>
      <c r="C14" s="214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Elaboración de propuesta del observatorio del cambio climático en el Valle del Aguán</v>
      </c>
      <c r="D14" s="29"/>
      <c r="E14" s="92"/>
      <c r="F14" s="92"/>
      <c r="G14" s="92"/>
      <c r="H14" s="73"/>
      <c r="I14" s="73"/>
      <c r="J14" s="73"/>
      <c r="K14" s="111"/>
    </row>
    <row r="15" spans="1:555" ht="15.75" thickBot="1">
      <c r="F15" s="92"/>
      <c r="G15" s="73"/>
      <c r="H15" s="73"/>
      <c r="I15" s="73"/>
    </row>
    <row r="16" spans="1:555" ht="30.75" thickBot="1">
      <c r="C16" s="128" t="s">
        <v>44</v>
      </c>
      <c r="D16" s="128" t="s">
        <v>55</v>
      </c>
      <c r="E16" s="135" t="s">
        <v>57</v>
      </c>
      <c r="F16" s="134" t="s">
        <v>27</v>
      </c>
      <c r="G16" s="132" t="s">
        <v>147</v>
      </c>
      <c r="H16" s="135" t="s">
        <v>46</v>
      </c>
      <c r="I16" s="132" t="s">
        <v>148</v>
      </c>
      <c r="J16" s="132" t="s">
        <v>428</v>
      </c>
      <c r="K16" s="132" t="s">
        <v>429</v>
      </c>
    </row>
    <row r="17" spans="3:11" s="487" customFormat="1">
      <c r="C17" s="469" t="s">
        <v>448</v>
      </c>
      <c r="D17" s="470">
        <v>10</v>
      </c>
      <c r="E17" s="476">
        <f>HLOOKUP(C17,$AH$2:$BU$3,2,0)</f>
        <v>2000</v>
      </c>
      <c r="F17" s="477"/>
      <c r="G17" s="478" t="s">
        <v>145</v>
      </c>
      <c r="H17" s="479" t="s">
        <v>782</v>
      </c>
      <c r="I17" s="480" t="str">
        <f>VLOOKUP(H17,Presupuesto!$B$11:$C$565,2,0)</f>
        <v>VIATICOS NACIONALES</v>
      </c>
      <c r="J17" s="479" t="s">
        <v>1380</v>
      </c>
      <c r="K17" s="479" t="s">
        <v>413</v>
      </c>
    </row>
    <row r="18" spans="3:11">
      <c r="C18" s="140" t="s">
        <v>127</v>
      </c>
      <c r="D18" s="157"/>
      <c r="E18" s="122"/>
      <c r="F18" s="96">
        <f t="shared" ref="F18:F23" si="0">D18*E18</f>
        <v>0</v>
      </c>
      <c r="G18" s="160"/>
      <c r="H18" s="141"/>
      <c r="I18" s="129" t="e">
        <f>VLOOKUP(H18,Presupuesto!$B$11:$C$565,2,0)</f>
        <v>#N/A</v>
      </c>
      <c r="J18" s="97" t="str">
        <f t="shared" ref="J18:J50" si="1">$J$17</f>
        <v>Investigación Científica</v>
      </c>
      <c r="K18" s="97" t="s">
        <v>430</v>
      </c>
    </row>
    <row r="19" spans="3:11">
      <c r="C19" s="140" t="s">
        <v>128</v>
      </c>
      <c r="D19" s="157"/>
      <c r="E19" s="122"/>
      <c r="F19" s="96">
        <f t="shared" si="0"/>
        <v>0</v>
      </c>
      <c r="G19" s="160"/>
      <c r="H19" s="141"/>
      <c r="I19" s="129" t="e">
        <f>VLOOKUP(H19,Presupuesto!$B$11:$C$565,2,0)</f>
        <v>#N/A</v>
      </c>
      <c r="J19" s="97" t="str">
        <f t="shared" si="1"/>
        <v>Investigación Científica</v>
      </c>
      <c r="K19" s="97" t="s">
        <v>430</v>
      </c>
    </row>
    <row r="20" spans="3:11">
      <c r="C20" s="140" t="s">
        <v>129</v>
      </c>
      <c r="D20" s="157"/>
      <c r="E20" s="122"/>
      <c r="F20" s="96">
        <f t="shared" si="0"/>
        <v>0</v>
      </c>
      <c r="G20" s="160"/>
      <c r="H20" s="141"/>
      <c r="I20" s="129" t="e">
        <f>VLOOKUP(H20,Presupuesto!$B$11:$C$565,2,0)</f>
        <v>#N/A</v>
      </c>
      <c r="J20" s="97" t="str">
        <f t="shared" si="1"/>
        <v>Investigación Científica</v>
      </c>
      <c r="K20" s="97" t="s">
        <v>430</v>
      </c>
    </row>
    <row r="21" spans="3:11">
      <c r="C21" s="140" t="s">
        <v>130</v>
      </c>
      <c r="D21" s="157"/>
      <c r="E21" s="122"/>
      <c r="F21" s="96">
        <f t="shared" si="0"/>
        <v>0</v>
      </c>
      <c r="G21" s="160"/>
      <c r="H21" s="141"/>
      <c r="I21" s="129" t="e">
        <f>VLOOKUP(H21,Presupuesto!$B$11:$C$565,2,0)</f>
        <v>#N/A</v>
      </c>
      <c r="J21" s="97" t="str">
        <f t="shared" si="1"/>
        <v>Investigación Científica</v>
      </c>
      <c r="K21" s="97" t="s">
        <v>419</v>
      </c>
    </row>
    <row r="22" spans="3:11">
      <c r="C22" s="140" t="s">
        <v>131</v>
      </c>
      <c r="D22" s="157"/>
      <c r="E22" s="122"/>
      <c r="F22" s="96">
        <f t="shared" si="0"/>
        <v>0</v>
      </c>
      <c r="G22" s="160"/>
      <c r="H22" s="141"/>
      <c r="I22" s="129" t="e">
        <f>VLOOKUP(H22,Presupuesto!$B$11:$C$565,2,0)</f>
        <v>#N/A</v>
      </c>
      <c r="J22" s="97" t="str">
        <f t="shared" si="1"/>
        <v>Investigación Científica</v>
      </c>
      <c r="K22" s="97" t="s">
        <v>430</v>
      </c>
    </row>
    <row r="23" spans="3:11">
      <c r="C23" s="140" t="s">
        <v>132</v>
      </c>
      <c r="D23" s="157"/>
      <c r="E23" s="122"/>
      <c r="F23" s="96">
        <f t="shared" si="0"/>
        <v>0</v>
      </c>
      <c r="G23" s="160"/>
      <c r="H23" s="141"/>
      <c r="I23" s="129" t="e">
        <f>VLOOKUP(H23,Presupuesto!$B$11:$C$565,2,0)</f>
        <v>#N/A</v>
      </c>
      <c r="J23" s="97" t="str">
        <f t="shared" si="1"/>
        <v>Investigación Científica</v>
      </c>
      <c r="K23" s="97" t="s">
        <v>430</v>
      </c>
    </row>
    <row r="24" spans="3:11">
      <c r="C24" s="140"/>
      <c r="D24" s="157"/>
      <c r="E24" s="122"/>
      <c r="F24" s="96">
        <f t="shared" ref="F24:F50" si="2">D24*E24</f>
        <v>0</v>
      </c>
      <c r="G24" s="160"/>
      <c r="H24" s="141"/>
      <c r="I24" s="129" t="e">
        <f>VLOOKUP(H24,Presupuesto!$B$11:$C$565,2,0)</f>
        <v>#N/A</v>
      </c>
      <c r="J24" s="97" t="str">
        <f t="shared" si="1"/>
        <v>Investigación Científica</v>
      </c>
      <c r="K24" s="97" t="s">
        <v>430</v>
      </c>
    </row>
    <row r="25" spans="3:11">
      <c r="C25" s="140"/>
      <c r="D25" s="157"/>
      <c r="E25" s="122"/>
      <c r="F25" s="96">
        <f t="shared" si="2"/>
        <v>0</v>
      </c>
      <c r="G25" s="160"/>
      <c r="H25" s="141"/>
      <c r="I25" s="129" t="e">
        <f>VLOOKUP(H25,Presupuesto!$B$11:$C$565,2,0)</f>
        <v>#N/A</v>
      </c>
      <c r="J25" s="97" t="str">
        <f t="shared" si="1"/>
        <v>Investigación Científica</v>
      </c>
      <c r="K25" s="97" t="s">
        <v>430</v>
      </c>
    </row>
    <row r="26" spans="3:11">
      <c r="C26" s="140"/>
      <c r="D26" s="157"/>
      <c r="E26" s="122"/>
      <c r="F26" s="96">
        <f t="shared" si="2"/>
        <v>0</v>
      </c>
      <c r="G26" s="160"/>
      <c r="H26" s="141"/>
      <c r="I26" s="129" t="e">
        <f>VLOOKUP(H26,Presupuesto!$B$11:$C$565,2,0)</f>
        <v>#N/A</v>
      </c>
      <c r="J26" s="97" t="str">
        <f t="shared" si="1"/>
        <v>Investigación Científica</v>
      </c>
      <c r="K26" s="97" t="s">
        <v>430</v>
      </c>
    </row>
    <row r="27" spans="3:11">
      <c r="C27" s="140"/>
      <c r="D27" s="157"/>
      <c r="E27" s="122"/>
      <c r="F27" s="96">
        <f t="shared" si="2"/>
        <v>0</v>
      </c>
      <c r="G27" s="160"/>
      <c r="H27" s="141"/>
      <c r="I27" s="129" t="e">
        <f>VLOOKUP(H27,Presupuesto!$B$11:$C$565,2,0)</f>
        <v>#N/A</v>
      </c>
      <c r="J27" s="97" t="str">
        <f t="shared" si="1"/>
        <v>Investigación Científica</v>
      </c>
      <c r="K27" s="97" t="s">
        <v>430</v>
      </c>
    </row>
    <row r="28" spans="3:11">
      <c r="C28" s="140"/>
      <c r="D28" s="157"/>
      <c r="E28" s="122"/>
      <c r="F28" s="96">
        <f t="shared" si="2"/>
        <v>0</v>
      </c>
      <c r="G28" s="160"/>
      <c r="H28" s="141"/>
      <c r="I28" s="129" t="e">
        <f>VLOOKUP(H28,Presupuesto!$B$11:$C$565,2,0)</f>
        <v>#N/A</v>
      </c>
      <c r="J28" s="97" t="str">
        <f t="shared" si="1"/>
        <v>Investigación Científica</v>
      </c>
      <c r="K28" s="97" t="s">
        <v>430</v>
      </c>
    </row>
    <row r="29" spans="3:11">
      <c r="C29" s="140"/>
      <c r="D29" s="157"/>
      <c r="E29" s="122"/>
      <c r="F29" s="96">
        <f t="shared" si="2"/>
        <v>0</v>
      </c>
      <c r="G29" s="160"/>
      <c r="H29" s="141"/>
      <c r="I29" s="129" t="e">
        <f>VLOOKUP(H29,Presupuesto!$B$11:$C$565,2,0)</f>
        <v>#N/A</v>
      </c>
      <c r="J29" s="97" t="str">
        <f t="shared" si="1"/>
        <v>Investigación Científica</v>
      </c>
      <c r="K29" s="97" t="s">
        <v>430</v>
      </c>
    </row>
    <row r="30" spans="3:11">
      <c r="C30" s="140"/>
      <c r="D30" s="157"/>
      <c r="E30" s="122"/>
      <c r="F30" s="96">
        <f t="shared" si="2"/>
        <v>0</v>
      </c>
      <c r="G30" s="160"/>
      <c r="H30" s="141"/>
      <c r="I30" s="129" t="e">
        <f>VLOOKUP(H30,Presupuesto!$B$11:$C$565,2,0)</f>
        <v>#N/A</v>
      </c>
      <c r="J30" s="97" t="str">
        <f t="shared" si="1"/>
        <v>Investigación Científica</v>
      </c>
      <c r="K30" s="97" t="s">
        <v>430</v>
      </c>
    </row>
    <row r="31" spans="3:11">
      <c r="C31" s="140"/>
      <c r="D31" s="157"/>
      <c r="E31" s="122"/>
      <c r="F31" s="96">
        <f t="shared" si="2"/>
        <v>0</v>
      </c>
      <c r="G31" s="160"/>
      <c r="H31" s="141"/>
      <c r="I31" s="129" t="e">
        <f>VLOOKUP(H31,Presupuesto!$B$11:$C$565,2,0)</f>
        <v>#N/A</v>
      </c>
      <c r="J31" s="97" t="str">
        <f t="shared" si="1"/>
        <v>Investigación Científica</v>
      </c>
      <c r="K31" s="97" t="s">
        <v>430</v>
      </c>
    </row>
    <row r="32" spans="3:11">
      <c r="C32" s="140"/>
      <c r="D32" s="157"/>
      <c r="E32" s="122"/>
      <c r="F32" s="96">
        <f t="shared" si="2"/>
        <v>0</v>
      </c>
      <c r="G32" s="160"/>
      <c r="H32" s="141"/>
      <c r="I32" s="129" t="e">
        <f>VLOOKUP(H32,Presupuesto!$B$11:$C$565,2,0)</f>
        <v>#N/A</v>
      </c>
      <c r="J32" s="97" t="str">
        <f t="shared" si="1"/>
        <v>Investigación Científica</v>
      </c>
      <c r="K32" s="97" t="s">
        <v>430</v>
      </c>
    </row>
    <row r="33" spans="3:11">
      <c r="C33" s="140"/>
      <c r="D33" s="157"/>
      <c r="E33" s="122"/>
      <c r="F33" s="96">
        <f t="shared" si="2"/>
        <v>0</v>
      </c>
      <c r="G33" s="160"/>
      <c r="H33" s="141"/>
      <c r="I33" s="129" t="e">
        <f>VLOOKUP(H33,Presupuesto!$B$11:$C$565,2,0)</f>
        <v>#N/A</v>
      </c>
      <c r="J33" s="97" t="str">
        <f t="shared" si="1"/>
        <v>Investigación Científica</v>
      </c>
      <c r="K33" s="97" t="s">
        <v>430</v>
      </c>
    </row>
    <row r="34" spans="3:11">
      <c r="C34" s="140"/>
      <c r="D34" s="157"/>
      <c r="E34" s="122"/>
      <c r="F34" s="96">
        <f t="shared" si="2"/>
        <v>0</v>
      </c>
      <c r="G34" s="160"/>
      <c r="H34" s="141"/>
      <c r="I34" s="129" t="e">
        <f>VLOOKUP(H34,Presupuesto!$B$11:$C$565,2,0)</f>
        <v>#N/A</v>
      </c>
      <c r="J34" s="97" t="str">
        <f t="shared" si="1"/>
        <v>Investigación Científica</v>
      </c>
      <c r="K34" s="97" t="s">
        <v>430</v>
      </c>
    </row>
    <row r="35" spans="3:11">
      <c r="C35" s="140"/>
      <c r="D35" s="157"/>
      <c r="E35" s="122"/>
      <c r="F35" s="96">
        <f t="shared" si="2"/>
        <v>0</v>
      </c>
      <c r="G35" s="160"/>
      <c r="H35" s="141"/>
      <c r="I35" s="129" t="e">
        <f>VLOOKUP(H35,Presupuesto!$B$11:$C$565,2,0)</f>
        <v>#N/A</v>
      </c>
      <c r="J35" s="97" t="str">
        <f t="shared" si="1"/>
        <v>Investigación Científica</v>
      </c>
      <c r="K35" s="97" t="s">
        <v>430</v>
      </c>
    </row>
    <row r="36" spans="3:11">
      <c r="C36" s="140"/>
      <c r="D36" s="157"/>
      <c r="E36" s="122"/>
      <c r="F36" s="96">
        <f t="shared" si="2"/>
        <v>0</v>
      </c>
      <c r="G36" s="160"/>
      <c r="H36" s="141"/>
      <c r="I36" s="129" t="e">
        <f>VLOOKUP(H36,Presupuesto!$B$11:$C$565,2,0)</f>
        <v>#N/A</v>
      </c>
      <c r="J36" s="97" t="str">
        <f t="shared" si="1"/>
        <v>Investigación Científica</v>
      </c>
      <c r="K36" s="97" t="s">
        <v>430</v>
      </c>
    </row>
    <row r="37" spans="3:11">
      <c r="C37" s="140"/>
      <c r="D37" s="157"/>
      <c r="E37" s="122"/>
      <c r="F37" s="96">
        <f t="shared" si="2"/>
        <v>0</v>
      </c>
      <c r="G37" s="160"/>
      <c r="H37" s="141"/>
      <c r="I37" s="129" t="e">
        <f>VLOOKUP(H37,Presupuesto!$B$11:$C$565,2,0)</f>
        <v>#N/A</v>
      </c>
      <c r="J37" s="97" t="str">
        <f t="shared" si="1"/>
        <v>Investigación Científica</v>
      </c>
      <c r="K37" s="97" t="s">
        <v>430</v>
      </c>
    </row>
    <row r="38" spans="3:11">
      <c r="C38" s="142"/>
      <c r="D38" s="150"/>
      <c r="E38" s="117"/>
      <c r="F38" s="96">
        <f t="shared" ref="F38:F44" si="3">D38*E38</f>
        <v>0</v>
      </c>
      <c r="G38" s="160"/>
      <c r="H38" s="143"/>
      <c r="I38" s="129" t="e">
        <f>VLOOKUP(H38,Presupuesto!$B$11:$C$565,2,0)</f>
        <v>#N/A</v>
      </c>
      <c r="J38" s="97" t="str">
        <f t="shared" si="1"/>
        <v>Investigación Científica</v>
      </c>
      <c r="K38" s="97" t="s">
        <v>430</v>
      </c>
    </row>
    <row r="39" spans="3:11">
      <c r="C39" s="142"/>
      <c r="D39" s="150"/>
      <c r="E39" s="117"/>
      <c r="F39" s="96">
        <f t="shared" si="3"/>
        <v>0</v>
      </c>
      <c r="G39" s="160"/>
      <c r="H39" s="143"/>
      <c r="I39" s="129" t="e">
        <f>VLOOKUP(H39,Presupuesto!$B$11:$C$565,2,0)</f>
        <v>#N/A</v>
      </c>
      <c r="J39" s="97" t="str">
        <f t="shared" si="1"/>
        <v>Investigación Científica</v>
      </c>
      <c r="K39" s="97" t="s">
        <v>430</v>
      </c>
    </row>
    <row r="40" spans="3:11">
      <c r="C40" s="142"/>
      <c r="D40" s="150"/>
      <c r="E40" s="117"/>
      <c r="F40" s="96">
        <f t="shared" si="3"/>
        <v>0</v>
      </c>
      <c r="G40" s="160"/>
      <c r="H40" s="143"/>
      <c r="I40" s="129" t="e">
        <f>VLOOKUP(H40,Presupuesto!$B$11:$C$565,2,0)</f>
        <v>#N/A</v>
      </c>
      <c r="J40" s="97" t="str">
        <f t="shared" si="1"/>
        <v>Investigación Científica</v>
      </c>
      <c r="K40" s="97" t="s">
        <v>430</v>
      </c>
    </row>
    <row r="41" spans="3:11">
      <c r="C41" s="142"/>
      <c r="D41" s="150"/>
      <c r="E41" s="117"/>
      <c r="F41" s="96">
        <f t="shared" si="3"/>
        <v>0</v>
      </c>
      <c r="G41" s="160"/>
      <c r="H41" s="143"/>
      <c r="I41" s="129" t="e">
        <f>VLOOKUP(H41,Presupuesto!$B$11:$C$565,2,0)</f>
        <v>#N/A</v>
      </c>
      <c r="J41" s="97" t="str">
        <f t="shared" si="1"/>
        <v>Investigación Científica</v>
      </c>
      <c r="K41" s="97" t="s">
        <v>430</v>
      </c>
    </row>
    <row r="42" spans="3:11">
      <c r="C42" s="142"/>
      <c r="D42" s="150"/>
      <c r="E42" s="117"/>
      <c r="F42" s="96">
        <f t="shared" si="3"/>
        <v>0</v>
      </c>
      <c r="G42" s="160"/>
      <c r="H42" s="143"/>
      <c r="I42" s="129" t="e">
        <f>VLOOKUP(H42,Presupuesto!$B$11:$C$565,2,0)</f>
        <v>#N/A</v>
      </c>
      <c r="J42" s="97" t="str">
        <f t="shared" si="1"/>
        <v>Investigación Científica</v>
      </c>
      <c r="K42" s="97" t="s">
        <v>430</v>
      </c>
    </row>
    <row r="43" spans="3:11">
      <c r="C43" s="142"/>
      <c r="D43" s="150"/>
      <c r="E43" s="117"/>
      <c r="F43" s="96">
        <f t="shared" si="3"/>
        <v>0</v>
      </c>
      <c r="G43" s="160"/>
      <c r="H43" s="143"/>
      <c r="I43" s="129" t="e">
        <f>VLOOKUP(H43,Presupuesto!$B$11:$C$565,2,0)</f>
        <v>#N/A</v>
      </c>
      <c r="J43" s="97" t="str">
        <f t="shared" si="1"/>
        <v>Investigación Científica</v>
      </c>
      <c r="K43" s="97" t="s">
        <v>430</v>
      </c>
    </row>
    <row r="44" spans="3:11">
      <c r="C44" s="142"/>
      <c r="D44" s="150"/>
      <c r="E44" s="117"/>
      <c r="F44" s="96">
        <f t="shared" si="3"/>
        <v>0</v>
      </c>
      <c r="G44" s="160"/>
      <c r="H44" s="143"/>
      <c r="I44" s="129" t="e">
        <f>VLOOKUP(H44,Presupuesto!$B$11:$C$565,2,0)</f>
        <v>#N/A</v>
      </c>
      <c r="J44" s="97" t="str">
        <f t="shared" si="1"/>
        <v>Investigación Científica</v>
      </c>
      <c r="K44" s="97" t="s">
        <v>430</v>
      </c>
    </row>
    <row r="45" spans="3:11">
      <c r="C45" s="142"/>
      <c r="D45" s="150"/>
      <c r="E45" s="117"/>
      <c r="F45" s="96">
        <f t="shared" si="2"/>
        <v>0</v>
      </c>
      <c r="G45" s="160"/>
      <c r="H45" s="143"/>
      <c r="I45" s="129" t="e">
        <f>VLOOKUP(H45,Presupuesto!$B$11:$C$565,2,0)</f>
        <v>#N/A</v>
      </c>
      <c r="J45" s="97" t="str">
        <f t="shared" si="1"/>
        <v>Investigación Científica</v>
      </c>
      <c r="K45" s="97" t="s">
        <v>430</v>
      </c>
    </row>
    <row r="46" spans="3:11">
      <c r="C46" s="144"/>
      <c r="D46" s="150"/>
      <c r="E46" s="117"/>
      <c r="F46" s="96">
        <f t="shared" si="2"/>
        <v>0</v>
      </c>
      <c r="G46" s="160"/>
      <c r="H46" s="145"/>
      <c r="I46" s="129" t="e">
        <f>VLOOKUP(H46,Presupuesto!$B$11:$C$565,2,0)</f>
        <v>#N/A</v>
      </c>
      <c r="J46" s="97" t="str">
        <f t="shared" si="1"/>
        <v>Investigación Científica</v>
      </c>
      <c r="K46" s="97" t="s">
        <v>421</v>
      </c>
    </row>
    <row r="47" spans="3:11">
      <c r="C47" s="144"/>
      <c r="D47" s="150"/>
      <c r="E47" s="117"/>
      <c r="F47" s="96">
        <f t="shared" si="2"/>
        <v>0</v>
      </c>
      <c r="G47" s="160"/>
      <c r="H47" s="145"/>
      <c r="I47" s="129" t="e">
        <f>VLOOKUP(H47,Presupuesto!$B$11:$C$565,2,0)</f>
        <v>#N/A</v>
      </c>
      <c r="J47" s="97" t="str">
        <f t="shared" si="1"/>
        <v>Investigación Científica</v>
      </c>
      <c r="K47" s="97" t="s">
        <v>430</v>
      </c>
    </row>
    <row r="48" spans="3:11">
      <c r="C48" s="144"/>
      <c r="D48" s="150"/>
      <c r="E48" s="117"/>
      <c r="F48" s="96">
        <f t="shared" si="2"/>
        <v>0</v>
      </c>
      <c r="G48" s="160"/>
      <c r="H48" s="145"/>
      <c r="I48" s="129" t="e">
        <f>VLOOKUP(H48,Presupuesto!$B$11:$C$565,2,0)</f>
        <v>#N/A</v>
      </c>
      <c r="J48" s="97" t="str">
        <f t="shared" si="1"/>
        <v>Investigación Científica</v>
      </c>
      <c r="K48" s="97" t="s">
        <v>430</v>
      </c>
    </row>
    <row r="49" spans="3:11">
      <c r="C49" s="144"/>
      <c r="D49" s="150"/>
      <c r="E49" s="117"/>
      <c r="F49" s="96">
        <f t="shared" si="2"/>
        <v>0</v>
      </c>
      <c r="G49" s="160"/>
      <c r="H49" s="145"/>
      <c r="I49" s="129" t="e">
        <f>VLOOKUP(H49,Presupuesto!$B$11:$C$565,2,0)</f>
        <v>#N/A</v>
      </c>
      <c r="J49" s="97" t="str">
        <f t="shared" si="1"/>
        <v>Investigación Científica</v>
      </c>
      <c r="K49" s="97" t="s">
        <v>430</v>
      </c>
    </row>
    <row r="50" spans="3:11" ht="15.75" thickBot="1">
      <c r="C50" s="146"/>
      <c r="D50" s="158"/>
      <c r="E50" s="102"/>
      <c r="F50" s="104">
        <f t="shared" si="2"/>
        <v>0</v>
      </c>
      <c r="G50" s="161"/>
      <c r="H50" s="147"/>
      <c r="I50" s="131" t="e">
        <f>VLOOKUP(H50,Presupuesto!$B$11:$C$565,2,0)</f>
        <v>#N/A</v>
      </c>
      <c r="J50" s="105" t="str">
        <f t="shared" si="1"/>
        <v>Investigación Científica</v>
      </c>
      <c r="K50" s="123" t="s">
        <v>412</v>
      </c>
    </row>
    <row r="52" spans="3:11">
      <c r="C52" s="106"/>
      <c r="D52" s="106"/>
      <c r="E52" s="106"/>
      <c r="F52" s="106"/>
      <c r="G52" s="75"/>
      <c r="H52" s="106"/>
      <c r="I52" s="106"/>
    </row>
    <row r="53" spans="3:11">
      <c r="C53" s="106"/>
      <c r="D53" s="106"/>
      <c r="E53" s="106"/>
      <c r="F53" s="106"/>
      <c r="G53" s="75"/>
      <c r="H53" s="106"/>
      <c r="I53" s="106"/>
    </row>
    <row r="54" spans="3:11" ht="15.75" thickBot="1">
      <c r="C54" s="106"/>
      <c r="D54" s="106"/>
      <c r="E54" s="106"/>
      <c r="F54" s="106"/>
      <c r="G54" s="75"/>
      <c r="H54" s="106"/>
      <c r="I54" s="106"/>
      <c r="K54" s="176"/>
    </row>
    <row r="55" spans="3:11" s="461" customFormat="1" ht="15.75" thickBot="1">
      <c r="C55" s="519" t="s">
        <v>53</v>
      </c>
      <c r="D55" s="518">
        <f>SUM(F62:F96)</f>
        <v>0</v>
      </c>
      <c r="F55" s="67"/>
      <c r="G55" s="76"/>
      <c r="H55" s="67"/>
      <c r="I55" s="67"/>
    </row>
    <row r="56" spans="3:11" ht="15.75">
      <c r="C56" s="441"/>
      <c r="D56" s="29"/>
      <c r="E56" s="92"/>
      <c r="F56" s="92"/>
      <c r="G56" s="92"/>
      <c r="H56" s="73"/>
      <c r="I56" s="73"/>
      <c r="J56" s="73"/>
      <c r="K56" s="111"/>
    </row>
    <row r="57" spans="3:11">
      <c r="C57" s="67"/>
      <c r="D57" s="29"/>
      <c r="E57" s="92"/>
      <c r="F57" s="92"/>
      <c r="G57" s="92"/>
      <c r="H57" s="73"/>
      <c r="I57" s="73"/>
      <c r="J57" s="73"/>
      <c r="K57" s="111"/>
    </row>
    <row r="58" spans="3:11" ht="15.75">
      <c r="C58" s="204" t="s">
        <v>409</v>
      </c>
      <c r="D58" s="205" t="str">
        <f>'Vinculación Univ. Sociedad'!E23</f>
        <v>3.c.10.vinc</v>
      </c>
      <c r="E58" s="92"/>
      <c r="F58" s="92"/>
      <c r="G58" s="92"/>
      <c r="H58" s="73"/>
      <c r="I58" s="73"/>
      <c r="J58" s="73"/>
      <c r="K58" s="111"/>
    </row>
    <row r="59" spans="3:11" ht="18.75">
      <c r="C59" s="214" t="str">
        <f>IFERROR(VLOOKUP(D58,'Desarrollo e Innov. Curricular'!$E:$F,2,FALSE),IFERROR(VLOOKUP(D58,'Investigación Científica'!$E:$F,2,FALSE),IFERROR(VLOOKUP(D58,'Vinculación Univ. Sociedad'!$E:$F,2,FALSE),IFERROR(VLOOKUP(D58,'Docencia y Profesorado Universi'!$E:$F,2,FALSE),IFERROR(VLOOKUP(D58,'Estudiantes y Graduados'!$E:$F,2,FALSE),IFERROR(VLOOKUP(D58,'Gestion Administrativa'!$E:$F,2,FALSE),IFERROR(VLOOKUP(D58,'Gestión Académica'!$E:$F,2,FALSE),IFERROR(VLOOKUP(D58,'Aseguramiento de la Calidad'!$E:$F,2,FALSE),IFERROR(VLOOKUP(D58,'Gestión del Conocimiento'!$E:$F,2,FALSE),IFERROR(VLOOKUP(D58,'Gobernabilidad y Procesos...'!$E:$F,2,FALSE),IFERROR(VLOOKUP(D58,'Gestión del Talento Humano'!$E:$F,2,FALSE),IFERROR(VLOOKUP(D58,'Internacionalización de la E.S.'!$E:$F,2,FALSE),IFERROR(VLOOKUP(D58,Posgrado!$E:$F,2,FALSE),IFERROR(VLOOKUP(D58,'Cultura de Innovación Insti...'!$E:$F,2,FALSE),VLOOKUP(D58,'Lo Esencial de la Reforma Univ.'!$E:$F,2,0)))))))))))))))</f>
        <v>Ejecución de diplomados en ingles con objetivos específicos para Agroindustria</v>
      </c>
      <c r="D59" s="29"/>
      <c r="E59" s="92"/>
      <c r="F59" s="92"/>
      <c r="G59" s="92"/>
      <c r="H59" s="73"/>
      <c r="I59" s="73"/>
      <c r="J59" s="73"/>
      <c r="K59" s="111"/>
    </row>
    <row r="60" spans="3:11" ht="15.75" thickBot="1">
      <c r="F60" s="92"/>
      <c r="G60" s="73"/>
      <c r="H60" s="73"/>
      <c r="I60" s="73"/>
    </row>
    <row r="61" spans="3:11" ht="30.75" thickBot="1">
      <c r="C61" s="128" t="s">
        <v>44</v>
      </c>
      <c r="D61" s="128" t="s">
        <v>55</v>
      </c>
      <c r="E61" s="135" t="s">
        <v>57</v>
      </c>
      <c r="F61" s="134" t="s">
        <v>27</v>
      </c>
      <c r="G61" s="132" t="s">
        <v>147</v>
      </c>
      <c r="H61" s="135" t="s">
        <v>46</v>
      </c>
      <c r="I61" s="132" t="s">
        <v>148</v>
      </c>
      <c r="J61" s="132" t="s">
        <v>428</v>
      </c>
      <c r="K61" s="132" t="s">
        <v>429</v>
      </c>
    </row>
    <row r="62" spans="3:11" s="461" customFormat="1">
      <c r="C62" s="520" t="s">
        <v>448</v>
      </c>
      <c r="D62" s="471">
        <v>3</v>
      </c>
      <c r="E62" s="95">
        <f>HLOOKUP(C62,$AH$2:$BU$3,2,0)</f>
        <v>2000</v>
      </c>
      <c r="F62" s="96"/>
      <c r="G62" s="160" t="s">
        <v>145</v>
      </c>
      <c r="H62" s="97" t="s">
        <v>782</v>
      </c>
      <c r="I62" s="129" t="str">
        <f>VLOOKUP(H62,Presupuesto!$B$11:$C$565,2,0)</f>
        <v>VIATICOS NACIONALES</v>
      </c>
      <c r="J62" s="466" t="s">
        <v>491</v>
      </c>
      <c r="K62" s="97" t="s">
        <v>413</v>
      </c>
    </row>
    <row r="63" spans="3:11">
      <c r="C63" s="140" t="s">
        <v>126</v>
      </c>
      <c r="D63" s="157"/>
      <c r="E63" s="122"/>
      <c r="F63" s="96">
        <f t="shared" ref="F63:F96" si="4">D63*E63</f>
        <v>0</v>
      </c>
      <c r="G63" s="160" t="s">
        <v>1467</v>
      </c>
      <c r="H63" s="141"/>
      <c r="I63" s="129" t="e">
        <f>VLOOKUP(H63,Presupuesto!$B$11:$C$565,2,0)</f>
        <v>#N/A</v>
      </c>
      <c r="J63" s="97" t="s">
        <v>491</v>
      </c>
      <c r="K63" s="97" t="s">
        <v>415</v>
      </c>
    </row>
    <row r="64" spans="3:11">
      <c r="C64" s="140" t="s">
        <v>127</v>
      </c>
      <c r="D64" s="157"/>
      <c r="E64" s="122"/>
      <c r="F64" s="96">
        <f t="shared" si="4"/>
        <v>0</v>
      </c>
      <c r="G64" s="160"/>
      <c r="H64" s="141"/>
      <c r="I64" s="129" t="e">
        <f>VLOOKUP(H64,Presupuesto!$B$11:$C$565,2,0)</f>
        <v>#N/A</v>
      </c>
      <c r="J64" s="97" t="str">
        <f t="shared" ref="J64:J96" si="5">$J$17</f>
        <v>Investigación Científica</v>
      </c>
      <c r="K64" s="97" t="s">
        <v>430</v>
      </c>
    </row>
    <row r="65" spans="3:11">
      <c r="C65" s="140" t="s">
        <v>128</v>
      </c>
      <c r="D65" s="157"/>
      <c r="E65" s="122"/>
      <c r="F65" s="96">
        <f t="shared" si="4"/>
        <v>0</v>
      </c>
      <c r="G65" s="160"/>
      <c r="H65" s="141"/>
      <c r="I65" s="129" t="e">
        <f>VLOOKUP(H65,Presupuesto!$B$11:$C$565,2,0)</f>
        <v>#N/A</v>
      </c>
      <c r="J65" s="97" t="str">
        <f t="shared" si="5"/>
        <v>Investigación Científica</v>
      </c>
      <c r="K65" s="97" t="s">
        <v>430</v>
      </c>
    </row>
    <row r="66" spans="3:11">
      <c r="C66" s="140" t="s">
        <v>129</v>
      </c>
      <c r="D66" s="157"/>
      <c r="E66" s="122"/>
      <c r="F66" s="96">
        <f t="shared" si="4"/>
        <v>0</v>
      </c>
      <c r="G66" s="160"/>
      <c r="H66" s="141"/>
      <c r="I66" s="129" t="e">
        <f>VLOOKUP(H66,Presupuesto!$B$11:$C$565,2,0)</f>
        <v>#N/A</v>
      </c>
      <c r="J66" s="97" t="str">
        <f t="shared" si="5"/>
        <v>Investigación Científica</v>
      </c>
      <c r="K66" s="97" t="s">
        <v>430</v>
      </c>
    </row>
    <row r="67" spans="3:11">
      <c r="C67" s="140" t="s">
        <v>130</v>
      </c>
      <c r="D67" s="157"/>
      <c r="E67" s="122"/>
      <c r="F67" s="96">
        <f t="shared" si="4"/>
        <v>0</v>
      </c>
      <c r="G67" s="160"/>
      <c r="H67" s="141"/>
      <c r="I67" s="129" t="e">
        <f>VLOOKUP(H67,Presupuesto!$B$11:$C$565,2,0)</f>
        <v>#N/A</v>
      </c>
      <c r="J67" s="97" t="str">
        <f t="shared" si="5"/>
        <v>Investigación Científica</v>
      </c>
      <c r="K67" s="97" t="s">
        <v>419</v>
      </c>
    </row>
    <row r="68" spans="3:11">
      <c r="C68" s="140" t="s">
        <v>131</v>
      </c>
      <c r="D68" s="157"/>
      <c r="E68" s="122"/>
      <c r="F68" s="96">
        <f t="shared" si="4"/>
        <v>0</v>
      </c>
      <c r="G68" s="160"/>
      <c r="H68" s="141"/>
      <c r="I68" s="129" t="e">
        <f>VLOOKUP(H68,Presupuesto!$B$11:$C$565,2,0)</f>
        <v>#N/A</v>
      </c>
      <c r="J68" s="97" t="str">
        <f t="shared" si="5"/>
        <v>Investigación Científica</v>
      </c>
      <c r="K68" s="97" t="s">
        <v>430</v>
      </c>
    </row>
    <row r="69" spans="3:11">
      <c r="C69" s="140" t="s">
        <v>132</v>
      </c>
      <c r="D69" s="157"/>
      <c r="E69" s="122"/>
      <c r="F69" s="96">
        <f t="shared" si="4"/>
        <v>0</v>
      </c>
      <c r="G69" s="160"/>
      <c r="H69" s="141"/>
      <c r="I69" s="129" t="e">
        <f>VLOOKUP(H69,Presupuesto!$B$11:$C$565,2,0)</f>
        <v>#N/A</v>
      </c>
      <c r="J69" s="97" t="str">
        <f t="shared" si="5"/>
        <v>Investigación Científica</v>
      </c>
      <c r="K69" s="97" t="s">
        <v>430</v>
      </c>
    </row>
    <row r="70" spans="3:11">
      <c r="C70" s="140"/>
      <c r="D70" s="157"/>
      <c r="E70" s="122"/>
      <c r="F70" s="96">
        <f t="shared" si="4"/>
        <v>0</v>
      </c>
      <c r="G70" s="160"/>
      <c r="H70" s="141"/>
      <c r="I70" s="129" t="e">
        <f>VLOOKUP(H70,Presupuesto!$B$11:$C$565,2,0)</f>
        <v>#N/A</v>
      </c>
      <c r="J70" s="97" t="str">
        <f t="shared" si="5"/>
        <v>Investigación Científica</v>
      </c>
      <c r="K70" s="97" t="s">
        <v>430</v>
      </c>
    </row>
    <row r="71" spans="3:11">
      <c r="C71" s="140"/>
      <c r="D71" s="157"/>
      <c r="E71" s="122"/>
      <c r="F71" s="96">
        <f t="shared" si="4"/>
        <v>0</v>
      </c>
      <c r="G71" s="160"/>
      <c r="H71" s="141"/>
      <c r="I71" s="129" t="e">
        <f>VLOOKUP(H71,Presupuesto!$B$11:$C$565,2,0)</f>
        <v>#N/A</v>
      </c>
      <c r="J71" s="97" t="str">
        <f t="shared" si="5"/>
        <v>Investigación Científica</v>
      </c>
      <c r="K71" s="97" t="s">
        <v>430</v>
      </c>
    </row>
    <row r="72" spans="3:11">
      <c r="C72" s="140"/>
      <c r="D72" s="157"/>
      <c r="E72" s="122"/>
      <c r="F72" s="96">
        <f t="shared" si="4"/>
        <v>0</v>
      </c>
      <c r="G72" s="160"/>
      <c r="H72" s="141"/>
      <c r="I72" s="129" t="e">
        <f>VLOOKUP(H72,Presupuesto!$B$11:$C$565,2,0)</f>
        <v>#N/A</v>
      </c>
      <c r="J72" s="97" t="str">
        <f t="shared" si="5"/>
        <v>Investigación Científica</v>
      </c>
      <c r="K72" s="97" t="s">
        <v>430</v>
      </c>
    </row>
    <row r="73" spans="3:11">
      <c r="C73" s="140"/>
      <c r="D73" s="157"/>
      <c r="E73" s="122"/>
      <c r="F73" s="96">
        <f t="shared" si="4"/>
        <v>0</v>
      </c>
      <c r="G73" s="160"/>
      <c r="H73" s="141"/>
      <c r="I73" s="129" t="e">
        <f>VLOOKUP(H73,Presupuesto!$B$11:$C$565,2,0)</f>
        <v>#N/A</v>
      </c>
      <c r="J73" s="97" t="str">
        <f t="shared" si="5"/>
        <v>Investigación Científica</v>
      </c>
      <c r="K73" s="97" t="s">
        <v>430</v>
      </c>
    </row>
    <row r="74" spans="3:11">
      <c r="C74" s="140"/>
      <c r="D74" s="157"/>
      <c r="E74" s="122"/>
      <c r="F74" s="96">
        <f t="shared" si="4"/>
        <v>0</v>
      </c>
      <c r="G74" s="160"/>
      <c r="H74" s="141"/>
      <c r="I74" s="129" t="e">
        <f>VLOOKUP(H74,Presupuesto!$B$11:$C$565,2,0)</f>
        <v>#N/A</v>
      </c>
      <c r="J74" s="97" t="str">
        <f t="shared" si="5"/>
        <v>Investigación Científica</v>
      </c>
      <c r="K74" s="97" t="s">
        <v>430</v>
      </c>
    </row>
    <row r="75" spans="3:11">
      <c r="C75" s="140"/>
      <c r="D75" s="157"/>
      <c r="E75" s="122"/>
      <c r="F75" s="96">
        <f t="shared" si="4"/>
        <v>0</v>
      </c>
      <c r="G75" s="160"/>
      <c r="H75" s="141"/>
      <c r="I75" s="129" t="e">
        <f>VLOOKUP(H75,Presupuesto!$B$11:$C$565,2,0)</f>
        <v>#N/A</v>
      </c>
      <c r="J75" s="97" t="str">
        <f t="shared" si="5"/>
        <v>Investigación Científica</v>
      </c>
      <c r="K75" s="97" t="s">
        <v>430</v>
      </c>
    </row>
    <row r="76" spans="3:11">
      <c r="C76" s="140"/>
      <c r="D76" s="157"/>
      <c r="E76" s="122"/>
      <c r="F76" s="96">
        <f t="shared" si="4"/>
        <v>0</v>
      </c>
      <c r="G76" s="160"/>
      <c r="H76" s="141"/>
      <c r="I76" s="129" t="e">
        <f>VLOOKUP(H76,Presupuesto!$B$11:$C$565,2,0)</f>
        <v>#N/A</v>
      </c>
      <c r="J76" s="97" t="str">
        <f t="shared" si="5"/>
        <v>Investigación Científica</v>
      </c>
      <c r="K76" s="97" t="s">
        <v>430</v>
      </c>
    </row>
    <row r="77" spans="3:11">
      <c r="C77" s="140"/>
      <c r="D77" s="157"/>
      <c r="E77" s="122"/>
      <c r="F77" s="96">
        <f t="shared" si="4"/>
        <v>0</v>
      </c>
      <c r="G77" s="160"/>
      <c r="H77" s="141"/>
      <c r="I77" s="129" t="e">
        <f>VLOOKUP(H77,Presupuesto!$B$11:$C$565,2,0)</f>
        <v>#N/A</v>
      </c>
      <c r="J77" s="97" t="str">
        <f t="shared" si="5"/>
        <v>Investigación Científica</v>
      </c>
      <c r="K77" s="97" t="s">
        <v>430</v>
      </c>
    </row>
    <row r="78" spans="3:11">
      <c r="C78" s="140"/>
      <c r="D78" s="157"/>
      <c r="E78" s="122"/>
      <c r="F78" s="96">
        <f t="shared" si="4"/>
        <v>0</v>
      </c>
      <c r="G78" s="160"/>
      <c r="H78" s="141"/>
      <c r="I78" s="129" t="e">
        <f>VLOOKUP(H78,Presupuesto!$B$11:$C$565,2,0)</f>
        <v>#N/A</v>
      </c>
      <c r="J78" s="97" t="str">
        <f t="shared" si="5"/>
        <v>Investigación Científica</v>
      </c>
      <c r="K78" s="97" t="s">
        <v>430</v>
      </c>
    </row>
    <row r="79" spans="3:11">
      <c r="C79" s="140"/>
      <c r="D79" s="157"/>
      <c r="E79" s="122"/>
      <c r="F79" s="96">
        <f t="shared" si="4"/>
        <v>0</v>
      </c>
      <c r="G79" s="160"/>
      <c r="H79" s="141"/>
      <c r="I79" s="129" t="e">
        <f>VLOOKUP(H79,Presupuesto!$B$11:$C$565,2,0)</f>
        <v>#N/A</v>
      </c>
      <c r="J79" s="97" t="str">
        <f t="shared" si="5"/>
        <v>Investigación Científica</v>
      </c>
      <c r="K79" s="97" t="s">
        <v>430</v>
      </c>
    </row>
    <row r="80" spans="3:11">
      <c r="C80" s="140"/>
      <c r="D80" s="157"/>
      <c r="E80" s="122"/>
      <c r="F80" s="96">
        <f t="shared" si="4"/>
        <v>0</v>
      </c>
      <c r="G80" s="160"/>
      <c r="H80" s="141"/>
      <c r="I80" s="129" t="e">
        <f>VLOOKUP(H80,Presupuesto!$B$11:$C$565,2,0)</f>
        <v>#N/A</v>
      </c>
      <c r="J80" s="97" t="str">
        <f t="shared" si="5"/>
        <v>Investigación Científica</v>
      </c>
      <c r="K80" s="97" t="s">
        <v>430</v>
      </c>
    </row>
    <row r="81" spans="3:11">
      <c r="C81" s="140"/>
      <c r="D81" s="157"/>
      <c r="E81" s="122"/>
      <c r="F81" s="96">
        <f t="shared" si="4"/>
        <v>0</v>
      </c>
      <c r="G81" s="160"/>
      <c r="H81" s="141"/>
      <c r="I81" s="129" t="e">
        <f>VLOOKUP(H81,Presupuesto!$B$11:$C$565,2,0)</f>
        <v>#N/A</v>
      </c>
      <c r="J81" s="97" t="str">
        <f t="shared" si="5"/>
        <v>Investigación Científica</v>
      </c>
      <c r="K81" s="97" t="s">
        <v>430</v>
      </c>
    </row>
    <row r="82" spans="3:11">
      <c r="C82" s="140"/>
      <c r="D82" s="157"/>
      <c r="E82" s="122"/>
      <c r="F82" s="96">
        <f t="shared" si="4"/>
        <v>0</v>
      </c>
      <c r="G82" s="160"/>
      <c r="H82" s="141"/>
      <c r="I82" s="129" t="e">
        <f>VLOOKUP(H82,Presupuesto!$B$11:$C$565,2,0)</f>
        <v>#N/A</v>
      </c>
      <c r="J82" s="97" t="str">
        <f t="shared" si="5"/>
        <v>Investigación Científica</v>
      </c>
      <c r="K82" s="97" t="s">
        <v>430</v>
      </c>
    </row>
    <row r="83" spans="3:11">
      <c r="C83" s="140"/>
      <c r="D83" s="157"/>
      <c r="E83" s="122"/>
      <c r="F83" s="96">
        <f t="shared" si="4"/>
        <v>0</v>
      </c>
      <c r="G83" s="160"/>
      <c r="H83" s="141"/>
      <c r="I83" s="129" t="e">
        <f>VLOOKUP(H83,Presupuesto!$B$11:$C$565,2,0)</f>
        <v>#N/A</v>
      </c>
      <c r="J83" s="97" t="str">
        <f t="shared" si="5"/>
        <v>Investigación Científica</v>
      </c>
      <c r="K83" s="97" t="s">
        <v>430</v>
      </c>
    </row>
    <row r="84" spans="3:11">
      <c r="C84" s="142"/>
      <c r="D84" s="150"/>
      <c r="E84" s="117"/>
      <c r="F84" s="96">
        <f t="shared" si="4"/>
        <v>0</v>
      </c>
      <c r="G84" s="160"/>
      <c r="H84" s="143"/>
      <c r="I84" s="129" t="e">
        <f>VLOOKUP(H84,Presupuesto!$B$11:$C$565,2,0)</f>
        <v>#N/A</v>
      </c>
      <c r="J84" s="97" t="str">
        <f t="shared" si="5"/>
        <v>Investigación Científica</v>
      </c>
      <c r="K84" s="97" t="s">
        <v>430</v>
      </c>
    </row>
    <row r="85" spans="3:11">
      <c r="C85" s="142"/>
      <c r="D85" s="150"/>
      <c r="E85" s="117"/>
      <c r="F85" s="96">
        <f t="shared" si="4"/>
        <v>0</v>
      </c>
      <c r="G85" s="160"/>
      <c r="H85" s="143"/>
      <c r="I85" s="129" t="e">
        <f>VLOOKUP(H85,Presupuesto!$B$11:$C$565,2,0)</f>
        <v>#N/A</v>
      </c>
      <c r="J85" s="97" t="str">
        <f t="shared" si="5"/>
        <v>Investigación Científica</v>
      </c>
      <c r="K85" s="97" t="s">
        <v>430</v>
      </c>
    </row>
    <row r="86" spans="3:11">
      <c r="C86" s="142"/>
      <c r="D86" s="150"/>
      <c r="E86" s="117"/>
      <c r="F86" s="96">
        <f t="shared" si="4"/>
        <v>0</v>
      </c>
      <c r="G86" s="160"/>
      <c r="H86" s="143"/>
      <c r="I86" s="129" t="e">
        <f>VLOOKUP(H86,Presupuesto!$B$11:$C$565,2,0)</f>
        <v>#N/A</v>
      </c>
      <c r="J86" s="97" t="str">
        <f t="shared" si="5"/>
        <v>Investigación Científica</v>
      </c>
      <c r="K86" s="97" t="s">
        <v>430</v>
      </c>
    </row>
    <row r="87" spans="3:11">
      <c r="C87" s="142"/>
      <c r="D87" s="150"/>
      <c r="E87" s="117"/>
      <c r="F87" s="96">
        <f t="shared" si="4"/>
        <v>0</v>
      </c>
      <c r="G87" s="160"/>
      <c r="H87" s="143"/>
      <c r="I87" s="129" t="e">
        <f>VLOOKUP(H87,Presupuesto!$B$11:$C$565,2,0)</f>
        <v>#N/A</v>
      </c>
      <c r="J87" s="97" t="str">
        <f t="shared" si="5"/>
        <v>Investigación Científica</v>
      </c>
      <c r="K87" s="97" t="s">
        <v>430</v>
      </c>
    </row>
    <row r="88" spans="3:11">
      <c r="C88" s="142"/>
      <c r="D88" s="150"/>
      <c r="E88" s="117"/>
      <c r="F88" s="96">
        <f t="shared" si="4"/>
        <v>0</v>
      </c>
      <c r="G88" s="160"/>
      <c r="H88" s="143"/>
      <c r="I88" s="129" t="e">
        <f>VLOOKUP(H88,Presupuesto!$B$11:$C$565,2,0)</f>
        <v>#N/A</v>
      </c>
      <c r="J88" s="97" t="str">
        <f t="shared" si="5"/>
        <v>Investigación Científica</v>
      </c>
      <c r="K88" s="97" t="s">
        <v>430</v>
      </c>
    </row>
    <row r="89" spans="3:11">
      <c r="C89" s="142"/>
      <c r="D89" s="150"/>
      <c r="E89" s="117"/>
      <c r="F89" s="96">
        <f t="shared" si="4"/>
        <v>0</v>
      </c>
      <c r="G89" s="160"/>
      <c r="H89" s="143"/>
      <c r="I89" s="129" t="e">
        <f>VLOOKUP(H89,Presupuesto!$B$11:$C$565,2,0)</f>
        <v>#N/A</v>
      </c>
      <c r="J89" s="97" t="str">
        <f t="shared" si="5"/>
        <v>Investigación Científica</v>
      </c>
      <c r="K89" s="97" t="s">
        <v>430</v>
      </c>
    </row>
    <row r="90" spans="3:11">
      <c r="C90" s="142"/>
      <c r="D90" s="150"/>
      <c r="E90" s="117"/>
      <c r="F90" s="96">
        <f t="shared" si="4"/>
        <v>0</v>
      </c>
      <c r="G90" s="160"/>
      <c r="H90" s="143"/>
      <c r="I90" s="129" t="e">
        <f>VLOOKUP(H90,Presupuesto!$B$11:$C$565,2,0)</f>
        <v>#N/A</v>
      </c>
      <c r="J90" s="97" t="str">
        <f t="shared" si="5"/>
        <v>Investigación Científica</v>
      </c>
      <c r="K90" s="97" t="s">
        <v>430</v>
      </c>
    </row>
    <row r="91" spans="3:11">
      <c r="C91" s="142"/>
      <c r="D91" s="150"/>
      <c r="E91" s="117"/>
      <c r="F91" s="96">
        <f t="shared" si="4"/>
        <v>0</v>
      </c>
      <c r="G91" s="160"/>
      <c r="H91" s="143"/>
      <c r="I91" s="129" t="e">
        <f>VLOOKUP(H91,Presupuesto!$B$11:$C$565,2,0)</f>
        <v>#N/A</v>
      </c>
      <c r="J91" s="97" t="str">
        <f t="shared" si="5"/>
        <v>Investigación Científica</v>
      </c>
      <c r="K91" s="97" t="s">
        <v>430</v>
      </c>
    </row>
    <row r="92" spans="3:11">
      <c r="C92" s="144"/>
      <c r="D92" s="150"/>
      <c r="E92" s="117"/>
      <c r="F92" s="96">
        <f t="shared" si="4"/>
        <v>0</v>
      </c>
      <c r="G92" s="160"/>
      <c r="H92" s="145"/>
      <c r="I92" s="129" t="e">
        <f>VLOOKUP(H92,Presupuesto!$B$11:$C$565,2,0)</f>
        <v>#N/A</v>
      </c>
      <c r="J92" s="97" t="str">
        <f t="shared" si="5"/>
        <v>Investigación Científica</v>
      </c>
      <c r="K92" s="97" t="s">
        <v>421</v>
      </c>
    </row>
    <row r="93" spans="3:11">
      <c r="C93" s="144"/>
      <c r="D93" s="150"/>
      <c r="E93" s="117"/>
      <c r="F93" s="96">
        <f t="shared" si="4"/>
        <v>0</v>
      </c>
      <c r="G93" s="160"/>
      <c r="H93" s="145"/>
      <c r="I93" s="129" t="e">
        <f>VLOOKUP(H93,Presupuesto!$B$11:$C$565,2,0)</f>
        <v>#N/A</v>
      </c>
      <c r="J93" s="97" t="str">
        <f t="shared" si="5"/>
        <v>Investigación Científica</v>
      </c>
      <c r="K93" s="97" t="s">
        <v>430</v>
      </c>
    </row>
    <row r="94" spans="3:11">
      <c r="C94" s="144"/>
      <c r="D94" s="150"/>
      <c r="E94" s="117"/>
      <c r="F94" s="96">
        <f t="shared" si="4"/>
        <v>0</v>
      </c>
      <c r="G94" s="160"/>
      <c r="H94" s="145"/>
      <c r="I94" s="129" t="e">
        <f>VLOOKUP(H94,Presupuesto!$B$11:$C$565,2,0)</f>
        <v>#N/A</v>
      </c>
      <c r="J94" s="97" t="str">
        <f t="shared" si="5"/>
        <v>Investigación Científica</v>
      </c>
      <c r="K94" s="97" t="s">
        <v>430</v>
      </c>
    </row>
    <row r="95" spans="3:11">
      <c r="C95" s="144"/>
      <c r="D95" s="150"/>
      <c r="E95" s="117"/>
      <c r="F95" s="96">
        <f t="shared" si="4"/>
        <v>0</v>
      </c>
      <c r="G95" s="160"/>
      <c r="H95" s="145"/>
      <c r="I95" s="129" t="e">
        <f>VLOOKUP(H95,Presupuesto!$B$11:$C$565,2,0)</f>
        <v>#N/A</v>
      </c>
      <c r="J95" s="97" t="str">
        <f t="shared" si="5"/>
        <v>Investigación Científica</v>
      </c>
      <c r="K95" s="97" t="s">
        <v>430</v>
      </c>
    </row>
    <row r="96" spans="3:11" ht="15.75" thickBot="1">
      <c r="C96" s="146"/>
      <c r="D96" s="158"/>
      <c r="E96" s="102"/>
      <c r="F96" s="104">
        <f t="shared" si="4"/>
        <v>0</v>
      </c>
      <c r="G96" s="161"/>
      <c r="H96" s="147"/>
      <c r="I96" s="131" t="e">
        <f>VLOOKUP(H96,Presupuesto!$B$11:$C$565,2,0)</f>
        <v>#N/A</v>
      </c>
      <c r="J96" s="105" t="str">
        <f t="shared" si="5"/>
        <v>Investigación Científica</v>
      </c>
      <c r="K96" s="123" t="s">
        <v>412</v>
      </c>
    </row>
    <row r="101" spans="3:11" ht="15.75" thickBot="1"/>
    <row r="102" spans="3:11" s="461" customFormat="1" ht="15.75" thickBot="1">
      <c r="C102" s="519" t="s">
        <v>53</v>
      </c>
      <c r="D102" s="518">
        <f>SUM(F109:F143)</f>
        <v>4599</v>
      </c>
      <c r="F102" s="67"/>
      <c r="G102" s="76"/>
      <c r="H102" s="67"/>
      <c r="I102" s="67"/>
    </row>
    <row r="103" spans="3:11" ht="15.75">
      <c r="C103" s="441"/>
      <c r="D103" s="29"/>
      <c r="E103" s="92"/>
      <c r="F103" s="92"/>
      <c r="G103" s="92"/>
      <c r="H103" s="73"/>
      <c r="I103" s="73"/>
      <c r="J103" s="73"/>
      <c r="K103" s="111"/>
    </row>
    <row r="104" spans="3:11">
      <c r="C104" s="67"/>
      <c r="D104" s="29"/>
      <c r="E104" s="92"/>
      <c r="F104" s="92"/>
      <c r="G104" s="92"/>
      <c r="H104" s="73"/>
      <c r="I104" s="73"/>
      <c r="J104" s="73"/>
      <c r="K104" s="111"/>
    </row>
    <row r="105" spans="3:11" ht="15.75">
      <c r="C105" s="204" t="s">
        <v>409</v>
      </c>
      <c r="D105" s="205" t="str">
        <f>'Estudiantes y Graduados'!E20</f>
        <v>5.c.1.voae</v>
      </c>
      <c r="E105" s="92"/>
      <c r="F105" s="92"/>
      <c r="G105" s="92"/>
      <c r="H105" s="73"/>
      <c r="I105" s="73"/>
      <c r="J105" s="73"/>
      <c r="K105" s="111"/>
    </row>
    <row r="106" spans="3:11" ht="18.75">
      <c r="C106" s="214" t="str">
        <f>IFERROR(VLOOKUP(D105,'Desarrollo e Innov. Curricular'!$E:$F,2,FALSE),IFERROR(VLOOKUP(D105,'Investigación Científica'!$E:$F,2,FALSE),IFERROR(VLOOKUP(D105,'Vinculación Univ. Sociedad'!$E:$F,2,FALSE),IFERROR(VLOOKUP(D105,'Docencia y Profesorado Universi'!$E:$F,2,FALSE),IFERROR(VLOOKUP(D105,'Estudiantes y Graduados'!$E:$F,2,FALSE),IFERROR(VLOOKUP(D105,'Gestion Administrativa'!$E:$F,2,FALSE),IFERROR(VLOOKUP(D105,'Gestión Académica'!$E:$F,2,FALSE),IFERROR(VLOOKUP(D105,'Aseguramiento de la Calidad'!$E:$F,2,FALSE),IFERROR(VLOOKUP(D105,'Gestión del Conocimiento'!$E:$F,2,FALSE),IFERROR(VLOOKUP(D105,'Gobernabilidad y Procesos...'!$E:$F,2,FALSE),IFERROR(VLOOKUP(D105,'Gestión del Talento Humano'!$E:$F,2,FALSE),IFERROR(VLOOKUP(D105,'Internacionalización de la E.S.'!$E:$F,2,FALSE),IFERROR(VLOOKUP(D105,Posgrado!$E:$F,2,FALSE),IFERROR(VLOOKUP(D105,'Cultura de Innovación Insti...'!$E:$F,2,FALSE),VLOOKUP(D105,'Lo Esencial de la Reforma Univ.'!$E:$F,2,0)))))))))))))))</f>
        <v>Día del Deportista Hondureño</v>
      </c>
      <c r="D106" s="29"/>
      <c r="E106" s="92"/>
      <c r="F106" s="92"/>
      <c r="G106" s="92"/>
      <c r="H106" s="73"/>
      <c r="I106" s="73"/>
      <c r="J106" s="73"/>
      <c r="K106" s="111"/>
    </row>
    <row r="107" spans="3:11" ht="15.75" thickBot="1">
      <c r="F107" s="92"/>
      <c r="G107" s="73"/>
      <c r="H107" s="73"/>
      <c r="I107" s="73"/>
    </row>
    <row r="108" spans="3:11" ht="30.75" thickBot="1">
      <c r="C108" s="128" t="s">
        <v>44</v>
      </c>
      <c r="D108" s="128" t="s">
        <v>55</v>
      </c>
      <c r="E108" s="135" t="s">
        <v>57</v>
      </c>
      <c r="F108" s="134" t="s">
        <v>27</v>
      </c>
      <c r="G108" s="132" t="s">
        <v>147</v>
      </c>
      <c r="H108" s="135" t="s">
        <v>46</v>
      </c>
      <c r="I108" s="132" t="s">
        <v>148</v>
      </c>
      <c r="J108" s="132" t="s">
        <v>428</v>
      </c>
      <c r="K108" s="132" t="s">
        <v>429</v>
      </c>
    </row>
    <row r="109" spans="3:11">
      <c r="C109" s="226" t="s">
        <v>459</v>
      </c>
      <c r="D109" s="460">
        <v>0</v>
      </c>
      <c r="E109" s="225">
        <f>HLOOKUP(C109,$AH$2:$BU$3,2,0)</f>
        <v>620</v>
      </c>
      <c r="F109" s="96">
        <f t="shared" ref="F109:F143" si="6">D109*E109</f>
        <v>0</v>
      </c>
      <c r="G109" s="160" t="s">
        <v>1467</v>
      </c>
      <c r="H109" s="141" t="s">
        <v>782</v>
      </c>
      <c r="I109" s="129" t="str">
        <f>VLOOKUP(H109,Presupuesto!$B$11:$C$565,2,0)</f>
        <v>VIATICOS NACIONALES</v>
      </c>
      <c r="J109" s="224" t="s">
        <v>1380</v>
      </c>
      <c r="K109" s="97" t="s">
        <v>413</v>
      </c>
    </row>
    <row r="110" spans="3:11">
      <c r="C110" s="140" t="s">
        <v>126</v>
      </c>
      <c r="D110" s="157"/>
      <c r="E110" s="122">
        <v>5000</v>
      </c>
      <c r="F110" s="96">
        <f t="shared" si="6"/>
        <v>0</v>
      </c>
      <c r="G110" s="160" t="s">
        <v>1467</v>
      </c>
      <c r="H110" s="141"/>
      <c r="I110" s="129" t="e">
        <f>VLOOKUP(H110,Presupuesto!$B$11:$C$565,2,0)</f>
        <v>#N/A</v>
      </c>
      <c r="J110" s="97" t="str">
        <f t="shared" ref="J110:J143" si="7">$J$17</f>
        <v>Investigación Científica</v>
      </c>
      <c r="K110" s="97" t="s">
        <v>415</v>
      </c>
    </row>
    <row r="111" spans="3:11">
      <c r="C111" s="140" t="s">
        <v>127</v>
      </c>
      <c r="D111" s="157"/>
      <c r="E111" s="122"/>
      <c r="F111" s="96">
        <f t="shared" si="6"/>
        <v>0</v>
      </c>
      <c r="G111" s="160"/>
      <c r="H111" s="141"/>
      <c r="I111" s="129" t="e">
        <f>VLOOKUP(H111,Presupuesto!$B$11:$C$565,2,0)</f>
        <v>#N/A</v>
      </c>
      <c r="J111" s="97" t="str">
        <f t="shared" si="7"/>
        <v>Investigación Científica</v>
      </c>
      <c r="K111" s="97" t="s">
        <v>430</v>
      </c>
    </row>
    <row r="112" spans="3:11">
      <c r="C112" s="140" t="s">
        <v>128</v>
      </c>
      <c r="D112" s="157"/>
      <c r="E112" s="122"/>
      <c r="F112" s="96">
        <f t="shared" si="6"/>
        <v>0</v>
      </c>
      <c r="G112" s="160"/>
      <c r="H112" s="141"/>
      <c r="I112" s="129" t="e">
        <f>VLOOKUP(H112,Presupuesto!$B$11:$C$565,2,0)</f>
        <v>#N/A</v>
      </c>
      <c r="J112" s="97" t="str">
        <f t="shared" si="7"/>
        <v>Investigación Científica</v>
      </c>
      <c r="K112" s="97" t="s">
        <v>430</v>
      </c>
    </row>
    <row r="113" spans="3:11">
      <c r="C113" s="140" t="s">
        <v>129</v>
      </c>
      <c r="D113" s="157"/>
      <c r="E113" s="122"/>
      <c r="F113" s="96">
        <f t="shared" si="6"/>
        <v>0</v>
      </c>
      <c r="G113" s="160"/>
      <c r="H113" s="141"/>
      <c r="I113" s="129" t="e">
        <f>VLOOKUP(H113,Presupuesto!$B$11:$C$565,2,0)</f>
        <v>#N/A</v>
      </c>
      <c r="J113" s="97" t="str">
        <f t="shared" si="7"/>
        <v>Investigación Científica</v>
      </c>
      <c r="K113" s="97" t="s">
        <v>430</v>
      </c>
    </row>
    <row r="114" spans="3:11">
      <c r="C114" s="140" t="s">
        <v>130</v>
      </c>
      <c r="D114" s="157"/>
      <c r="E114" s="122"/>
      <c r="F114" s="96">
        <f t="shared" si="6"/>
        <v>0</v>
      </c>
      <c r="G114" s="160"/>
      <c r="H114" s="141"/>
      <c r="I114" s="129" t="e">
        <f>VLOOKUP(H114,Presupuesto!$B$11:$C$565,2,0)</f>
        <v>#N/A</v>
      </c>
      <c r="J114" s="97" t="str">
        <f t="shared" si="7"/>
        <v>Investigación Científica</v>
      </c>
      <c r="K114" s="97" t="s">
        <v>419</v>
      </c>
    </row>
    <row r="115" spans="3:11">
      <c r="C115" s="140" t="s">
        <v>131</v>
      </c>
      <c r="D115" s="157"/>
      <c r="E115" s="122"/>
      <c r="F115" s="96">
        <f t="shared" si="6"/>
        <v>0</v>
      </c>
      <c r="G115" s="160"/>
      <c r="H115" s="141"/>
      <c r="I115" s="129" t="e">
        <f>VLOOKUP(H115,Presupuesto!$B$11:$C$565,2,0)</f>
        <v>#N/A</v>
      </c>
      <c r="J115" s="97" t="str">
        <f t="shared" si="7"/>
        <v>Investigación Científica</v>
      </c>
      <c r="K115" s="97" t="s">
        <v>430</v>
      </c>
    </row>
    <row r="116" spans="3:11">
      <c r="C116" s="140" t="s">
        <v>132</v>
      </c>
      <c r="D116" s="157"/>
      <c r="E116" s="122"/>
      <c r="F116" s="96">
        <f t="shared" si="6"/>
        <v>0</v>
      </c>
      <c r="G116" s="160"/>
      <c r="H116" s="141"/>
      <c r="I116" s="129" t="e">
        <f>VLOOKUP(H116,Presupuesto!$B$11:$C$565,2,0)</f>
        <v>#N/A</v>
      </c>
      <c r="J116" s="97" t="str">
        <f t="shared" si="7"/>
        <v>Investigación Científica</v>
      </c>
      <c r="K116" s="97" t="s">
        <v>430</v>
      </c>
    </row>
    <row r="117" spans="3:11">
      <c r="C117" s="140" t="s">
        <v>1531</v>
      </c>
      <c r="D117" s="157">
        <v>7</v>
      </c>
      <c r="E117" s="122">
        <v>657</v>
      </c>
      <c r="F117" s="96">
        <f t="shared" si="6"/>
        <v>4599</v>
      </c>
      <c r="G117" s="160" t="s">
        <v>1467</v>
      </c>
      <c r="H117" s="141" t="s">
        <v>764</v>
      </c>
      <c r="I117" s="129" t="str">
        <f>VLOOKUP(H117,Presupuesto!$B$11:$C$565,2,0)</f>
        <v>OTROS SERVICIOS COMERCIALES Y FINANCIEROS</v>
      </c>
      <c r="J117" s="97" t="s">
        <v>1381</v>
      </c>
      <c r="K117" s="97" t="s">
        <v>430</v>
      </c>
    </row>
    <row r="118" spans="3:11">
      <c r="C118" s="140"/>
      <c r="D118" s="157"/>
      <c r="E118" s="122"/>
      <c r="F118" s="96">
        <f t="shared" si="6"/>
        <v>0</v>
      </c>
      <c r="G118" s="160"/>
      <c r="H118" s="141"/>
      <c r="I118" s="129" t="e">
        <f>VLOOKUP(H118,Presupuesto!$B$11:$C$565,2,0)</f>
        <v>#N/A</v>
      </c>
      <c r="J118" s="97" t="str">
        <f t="shared" si="7"/>
        <v>Investigación Científica</v>
      </c>
      <c r="K118" s="97" t="s">
        <v>430</v>
      </c>
    </row>
    <row r="119" spans="3:11">
      <c r="C119" s="140"/>
      <c r="D119" s="157"/>
      <c r="E119" s="122"/>
      <c r="F119" s="96">
        <f t="shared" si="6"/>
        <v>0</v>
      </c>
      <c r="G119" s="160"/>
      <c r="H119" s="141"/>
      <c r="I119" s="129" t="e">
        <f>VLOOKUP(H119,Presupuesto!$B$11:$C$565,2,0)</f>
        <v>#N/A</v>
      </c>
      <c r="J119" s="97" t="str">
        <f t="shared" si="7"/>
        <v>Investigación Científica</v>
      </c>
      <c r="K119" s="97" t="s">
        <v>430</v>
      </c>
    </row>
    <row r="120" spans="3:11">
      <c r="C120" s="140"/>
      <c r="D120" s="157"/>
      <c r="E120" s="122"/>
      <c r="F120" s="96">
        <f t="shared" si="6"/>
        <v>0</v>
      </c>
      <c r="G120" s="160"/>
      <c r="H120" s="141"/>
      <c r="I120" s="129" t="e">
        <f>VLOOKUP(H120,Presupuesto!$B$11:$C$565,2,0)</f>
        <v>#N/A</v>
      </c>
      <c r="J120" s="97" t="str">
        <f t="shared" si="7"/>
        <v>Investigación Científica</v>
      </c>
      <c r="K120" s="97" t="s">
        <v>430</v>
      </c>
    </row>
    <row r="121" spans="3:11">
      <c r="C121" s="140"/>
      <c r="D121" s="157"/>
      <c r="E121" s="122"/>
      <c r="F121" s="96">
        <f t="shared" si="6"/>
        <v>0</v>
      </c>
      <c r="G121" s="160"/>
      <c r="H121" s="141"/>
      <c r="I121" s="129" t="e">
        <f>VLOOKUP(H121,Presupuesto!$B$11:$C$565,2,0)</f>
        <v>#N/A</v>
      </c>
      <c r="J121" s="97" t="str">
        <f t="shared" si="7"/>
        <v>Investigación Científica</v>
      </c>
      <c r="K121" s="97" t="s">
        <v>430</v>
      </c>
    </row>
    <row r="122" spans="3:11">
      <c r="C122" s="140"/>
      <c r="D122" s="157"/>
      <c r="E122" s="122"/>
      <c r="F122" s="96">
        <f t="shared" si="6"/>
        <v>0</v>
      </c>
      <c r="G122" s="160"/>
      <c r="H122" s="141"/>
      <c r="I122" s="129" t="e">
        <f>VLOOKUP(H122,Presupuesto!$B$11:$C$565,2,0)</f>
        <v>#N/A</v>
      </c>
      <c r="J122" s="97" t="str">
        <f t="shared" si="7"/>
        <v>Investigación Científica</v>
      </c>
      <c r="K122" s="97" t="s">
        <v>430</v>
      </c>
    </row>
    <row r="123" spans="3:11">
      <c r="C123" s="140"/>
      <c r="D123" s="157"/>
      <c r="E123" s="122"/>
      <c r="F123" s="96">
        <f t="shared" si="6"/>
        <v>0</v>
      </c>
      <c r="G123" s="160"/>
      <c r="H123" s="141"/>
      <c r="I123" s="129" t="e">
        <f>VLOOKUP(H123,Presupuesto!$B$11:$C$565,2,0)</f>
        <v>#N/A</v>
      </c>
      <c r="J123" s="97" t="str">
        <f t="shared" si="7"/>
        <v>Investigación Científica</v>
      </c>
      <c r="K123" s="97" t="s">
        <v>430</v>
      </c>
    </row>
    <row r="124" spans="3:11">
      <c r="C124" s="140"/>
      <c r="D124" s="157"/>
      <c r="E124" s="122"/>
      <c r="F124" s="96">
        <f t="shared" si="6"/>
        <v>0</v>
      </c>
      <c r="G124" s="160"/>
      <c r="H124" s="141"/>
      <c r="I124" s="129" t="e">
        <f>VLOOKUP(H124,Presupuesto!$B$11:$C$565,2,0)</f>
        <v>#N/A</v>
      </c>
      <c r="J124" s="97" t="str">
        <f t="shared" si="7"/>
        <v>Investigación Científica</v>
      </c>
      <c r="K124" s="97" t="s">
        <v>430</v>
      </c>
    </row>
    <row r="125" spans="3:11">
      <c r="C125" s="140"/>
      <c r="D125" s="157"/>
      <c r="E125" s="122"/>
      <c r="F125" s="96">
        <f t="shared" si="6"/>
        <v>0</v>
      </c>
      <c r="G125" s="160"/>
      <c r="H125" s="141"/>
      <c r="I125" s="129" t="e">
        <f>VLOOKUP(H125,Presupuesto!$B$11:$C$565,2,0)</f>
        <v>#N/A</v>
      </c>
      <c r="J125" s="97" t="str">
        <f t="shared" si="7"/>
        <v>Investigación Científica</v>
      </c>
      <c r="K125" s="97" t="s">
        <v>430</v>
      </c>
    </row>
    <row r="126" spans="3:11">
      <c r="C126" s="140"/>
      <c r="D126" s="157"/>
      <c r="E126" s="122"/>
      <c r="F126" s="96">
        <f t="shared" si="6"/>
        <v>0</v>
      </c>
      <c r="G126" s="160"/>
      <c r="H126" s="141"/>
      <c r="I126" s="129" t="e">
        <f>VLOOKUP(H126,Presupuesto!$B$11:$C$565,2,0)</f>
        <v>#N/A</v>
      </c>
      <c r="J126" s="97" t="str">
        <f t="shared" si="7"/>
        <v>Investigación Científica</v>
      </c>
      <c r="K126" s="97" t="s">
        <v>430</v>
      </c>
    </row>
    <row r="127" spans="3:11">
      <c r="C127" s="140"/>
      <c r="D127" s="157"/>
      <c r="E127" s="122"/>
      <c r="F127" s="96">
        <f t="shared" si="6"/>
        <v>0</v>
      </c>
      <c r="G127" s="160"/>
      <c r="H127" s="141"/>
      <c r="I127" s="129" t="e">
        <f>VLOOKUP(H127,Presupuesto!$B$11:$C$565,2,0)</f>
        <v>#N/A</v>
      </c>
      <c r="J127" s="97" t="str">
        <f t="shared" si="7"/>
        <v>Investigación Científica</v>
      </c>
      <c r="K127" s="97" t="s">
        <v>430</v>
      </c>
    </row>
    <row r="128" spans="3:11">
      <c r="C128" s="140"/>
      <c r="D128" s="157"/>
      <c r="E128" s="122"/>
      <c r="F128" s="96">
        <f t="shared" si="6"/>
        <v>0</v>
      </c>
      <c r="G128" s="160"/>
      <c r="H128" s="141"/>
      <c r="I128" s="129" t="e">
        <f>VLOOKUP(H128,Presupuesto!$B$11:$C$565,2,0)</f>
        <v>#N/A</v>
      </c>
      <c r="J128" s="97" t="str">
        <f t="shared" si="7"/>
        <v>Investigación Científica</v>
      </c>
      <c r="K128" s="97" t="s">
        <v>430</v>
      </c>
    </row>
    <row r="129" spans="3:11">
      <c r="C129" s="140"/>
      <c r="D129" s="157"/>
      <c r="E129" s="122"/>
      <c r="F129" s="96">
        <f t="shared" si="6"/>
        <v>0</v>
      </c>
      <c r="G129" s="160"/>
      <c r="H129" s="141"/>
      <c r="I129" s="129" t="e">
        <f>VLOOKUP(H129,Presupuesto!$B$11:$C$565,2,0)</f>
        <v>#N/A</v>
      </c>
      <c r="J129" s="97" t="str">
        <f t="shared" si="7"/>
        <v>Investigación Científica</v>
      </c>
      <c r="K129" s="97" t="s">
        <v>430</v>
      </c>
    </row>
    <row r="130" spans="3:11">
      <c r="C130" s="140"/>
      <c r="D130" s="157"/>
      <c r="E130" s="122"/>
      <c r="F130" s="96">
        <f t="shared" si="6"/>
        <v>0</v>
      </c>
      <c r="G130" s="160"/>
      <c r="H130" s="141"/>
      <c r="I130" s="129" t="e">
        <f>VLOOKUP(H130,Presupuesto!$B$11:$C$565,2,0)</f>
        <v>#N/A</v>
      </c>
      <c r="J130" s="97" t="str">
        <f t="shared" si="7"/>
        <v>Investigación Científica</v>
      </c>
      <c r="K130" s="97" t="s">
        <v>430</v>
      </c>
    </row>
    <row r="131" spans="3:11">
      <c r="C131" s="142"/>
      <c r="D131" s="150"/>
      <c r="E131" s="117"/>
      <c r="F131" s="96">
        <f t="shared" si="6"/>
        <v>0</v>
      </c>
      <c r="G131" s="160"/>
      <c r="H131" s="143"/>
      <c r="I131" s="129" t="e">
        <f>VLOOKUP(H131,Presupuesto!$B$11:$C$565,2,0)</f>
        <v>#N/A</v>
      </c>
      <c r="J131" s="97" t="str">
        <f t="shared" si="7"/>
        <v>Investigación Científica</v>
      </c>
      <c r="K131" s="97" t="s">
        <v>430</v>
      </c>
    </row>
    <row r="132" spans="3:11">
      <c r="C132" s="142"/>
      <c r="D132" s="150"/>
      <c r="E132" s="117"/>
      <c r="F132" s="96">
        <f t="shared" si="6"/>
        <v>0</v>
      </c>
      <c r="G132" s="160"/>
      <c r="H132" s="143"/>
      <c r="I132" s="129" t="e">
        <f>VLOOKUP(H132,Presupuesto!$B$11:$C$565,2,0)</f>
        <v>#N/A</v>
      </c>
      <c r="J132" s="97" t="str">
        <f t="shared" si="7"/>
        <v>Investigación Científica</v>
      </c>
      <c r="K132" s="97" t="s">
        <v>430</v>
      </c>
    </row>
    <row r="133" spans="3:11">
      <c r="C133" s="142"/>
      <c r="D133" s="150"/>
      <c r="E133" s="117"/>
      <c r="F133" s="96">
        <f t="shared" si="6"/>
        <v>0</v>
      </c>
      <c r="G133" s="160"/>
      <c r="H133" s="143"/>
      <c r="I133" s="129" t="e">
        <f>VLOOKUP(H133,Presupuesto!$B$11:$C$565,2,0)</f>
        <v>#N/A</v>
      </c>
      <c r="J133" s="97" t="str">
        <f t="shared" si="7"/>
        <v>Investigación Científica</v>
      </c>
      <c r="K133" s="97" t="s">
        <v>430</v>
      </c>
    </row>
    <row r="134" spans="3:11">
      <c r="C134" s="142"/>
      <c r="D134" s="150"/>
      <c r="E134" s="117"/>
      <c r="F134" s="96">
        <f t="shared" si="6"/>
        <v>0</v>
      </c>
      <c r="G134" s="160"/>
      <c r="H134" s="143"/>
      <c r="I134" s="129" t="e">
        <f>VLOOKUP(H134,Presupuesto!$B$11:$C$565,2,0)</f>
        <v>#N/A</v>
      </c>
      <c r="J134" s="97" t="str">
        <f t="shared" si="7"/>
        <v>Investigación Científica</v>
      </c>
      <c r="K134" s="97" t="s">
        <v>430</v>
      </c>
    </row>
    <row r="135" spans="3:11">
      <c r="C135" s="142"/>
      <c r="D135" s="150"/>
      <c r="E135" s="117"/>
      <c r="F135" s="96">
        <f t="shared" si="6"/>
        <v>0</v>
      </c>
      <c r="G135" s="160"/>
      <c r="H135" s="143"/>
      <c r="I135" s="129" t="e">
        <f>VLOOKUP(H135,Presupuesto!$B$11:$C$565,2,0)</f>
        <v>#N/A</v>
      </c>
      <c r="J135" s="97" t="str">
        <f t="shared" si="7"/>
        <v>Investigación Científica</v>
      </c>
      <c r="K135" s="97" t="s">
        <v>430</v>
      </c>
    </row>
    <row r="136" spans="3:11">
      <c r="C136" s="142"/>
      <c r="D136" s="150"/>
      <c r="E136" s="117"/>
      <c r="F136" s="96">
        <f t="shared" si="6"/>
        <v>0</v>
      </c>
      <c r="G136" s="160"/>
      <c r="H136" s="143"/>
      <c r="I136" s="129" t="e">
        <f>VLOOKUP(H136,Presupuesto!$B$11:$C$565,2,0)</f>
        <v>#N/A</v>
      </c>
      <c r="J136" s="97" t="str">
        <f t="shared" si="7"/>
        <v>Investigación Científica</v>
      </c>
      <c r="K136" s="97" t="s">
        <v>430</v>
      </c>
    </row>
    <row r="137" spans="3:11">
      <c r="C137" s="142"/>
      <c r="D137" s="150"/>
      <c r="E137" s="117"/>
      <c r="F137" s="96">
        <f t="shared" si="6"/>
        <v>0</v>
      </c>
      <c r="G137" s="160"/>
      <c r="H137" s="143"/>
      <c r="I137" s="129" t="e">
        <f>VLOOKUP(H137,Presupuesto!$B$11:$C$565,2,0)</f>
        <v>#N/A</v>
      </c>
      <c r="J137" s="97" t="str">
        <f t="shared" si="7"/>
        <v>Investigación Científica</v>
      </c>
      <c r="K137" s="97" t="s">
        <v>430</v>
      </c>
    </row>
    <row r="138" spans="3:11">
      <c r="C138" s="142"/>
      <c r="D138" s="150"/>
      <c r="E138" s="117"/>
      <c r="F138" s="96">
        <f t="shared" si="6"/>
        <v>0</v>
      </c>
      <c r="G138" s="160"/>
      <c r="H138" s="143"/>
      <c r="I138" s="129" t="e">
        <f>VLOOKUP(H138,Presupuesto!$B$11:$C$565,2,0)</f>
        <v>#N/A</v>
      </c>
      <c r="J138" s="97" t="str">
        <f t="shared" si="7"/>
        <v>Investigación Científica</v>
      </c>
      <c r="K138" s="97" t="s">
        <v>430</v>
      </c>
    </row>
    <row r="139" spans="3:11">
      <c r="C139" s="144"/>
      <c r="D139" s="150"/>
      <c r="E139" s="117"/>
      <c r="F139" s="96">
        <f t="shared" si="6"/>
        <v>0</v>
      </c>
      <c r="G139" s="160"/>
      <c r="H139" s="145"/>
      <c r="I139" s="129" t="e">
        <f>VLOOKUP(H139,Presupuesto!$B$11:$C$565,2,0)</f>
        <v>#N/A</v>
      </c>
      <c r="J139" s="97" t="str">
        <f t="shared" si="7"/>
        <v>Investigación Científica</v>
      </c>
      <c r="K139" s="97" t="s">
        <v>421</v>
      </c>
    </row>
    <row r="140" spans="3:11">
      <c r="C140" s="144"/>
      <c r="D140" s="150"/>
      <c r="E140" s="117"/>
      <c r="F140" s="96">
        <f t="shared" si="6"/>
        <v>0</v>
      </c>
      <c r="G140" s="160"/>
      <c r="H140" s="145"/>
      <c r="I140" s="129" t="e">
        <f>VLOOKUP(H140,Presupuesto!$B$11:$C$565,2,0)</f>
        <v>#N/A</v>
      </c>
      <c r="J140" s="97" t="str">
        <f t="shared" si="7"/>
        <v>Investigación Científica</v>
      </c>
      <c r="K140" s="97" t="s">
        <v>430</v>
      </c>
    </row>
    <row r="141" spans="3:11">
      <c r="C141" s="144"/>
      <c r="D141" s="150"/>
      <c r="E141" s="117"/>
      <c r="F141" s="96">
        <f t="shared" si="6"/>
        <v>0</v>
      </c>
      <c r="G141" s="160"/>
      <c r="H141" s="145"/>
      <c r="I141" s="129" t="e">
        <f>VLOOKUP(H141,Presupuesto!$B$11:$C$565,2,0)</f>
        <v>#N/A</v>
      </c>
      <c r="J141" s="97" t="str">
        <f t="shared" si="7"/>
        <v>Investigación Científica</v>
      </c>
      <c r="K141" s="97" t="s">
        <v>430</v>
      </c>
    </row>
    <row r="142" spans="3:11">
      <c r="C142" s="144"/>
      <c r="D142" s="150"/>
      <c r="E142" s="117"/>
      <c r="F142" s="96">
        <f t="shared" si="6"/>
        <v>0</v>
      </c>
      <c r="G142" s="160"/>
      <c r="H142" s="145"/>
      <c r="I142" s="129" t="e">
        <f>VLOOKUP(H142,Presupuesto!$B$11:$C$565,2,0)</f>
        <v>#N/A</v>
      </c>
      <c r="J142" s="97" t="str">
        <f t="shared" si="7"/>
        <v>Investigación Científica</v>
      </c>
      <c r="K142" s="97" t="s">
        <v>430</v>
      </c>
    </row>
    <row r="143" spans="3:11" ht="15.75" thickBot="1">
      <c r="C143" s="146"/>
      <c r="D143" s="158"/>
      <c r="E143" s="102"/>
      <c r="F143" s="104">
        <f t="shared" si="6"/>
        <v>0</v>
      </c>
      <c r="G143" s="161"/>
      <c r="H143" s="147"/>
      <c r="I143" s="131" t="e">
        <f>VLOOKUP(H143,Presupuesto!$B$11:$C$565,2,0)</f>
        <v>#N/A</v>
      </c>
      <c r="J143" s="105" t="str">
        <f t="shared" si="7"/>
        <v>Investigación Científica</v>
      </c>
      <c r="K143" s="123" t="s">
        <v>412</v>
      </c>
    </row>
    <row r="147" spans="3:11" ht="15.75" thickBot="1"/>
    <row r="148" spans="3:11" s="461" customFormat="1" ht="15.75" thickBot="1">
      <c r="C148" s="519" t="s">
        <v>53</v>
      </c>
      <c r="D148" s="518">
        <f>SUM(F155:F189)</f>
        <v>1800</v>
      </c>
      <c r="F148" s="67"/>
      <c r="G148" s="76"/>
      <c r="H148" s="67"/>
      <c r="I148" s="67"/>
    </row>
    <row r="149" spans="3:11" ht="15.75">
      <c r="C149" s="441"/>
      <c r="D149" s="29"/>
      <c r="E149" s="92"/>
      <c r="F149" s="92"/>
      <c r="G149" s="92"/>
      <c r="H149" s="73"/>
      <c r="I149" s="73"/>
      <c r="J149" s="73"/>
      <c r="K149" s="111"/>
    </row>
    <row r="150" spans="3:11">
      <c r="C150" s="67"/>
      <c r="D150" s="29"/>
      <c r="E150" s="92"/>
      <c r="F150" s="92"/>
      <c r="G150" s="92"/>
      <c r="H150" s="73"/>
      <c r="I150" s="73"/>
      <c r="J150" s="73"/>
      <c r="K150" s="111"/>
    </row>
    <row r="151" spans="3:11" ht="15.75">
      <c r="C151" s="204" t="s">
        <v>409</v>
      </c>
      <c r="D151" s="205" t="str">
        <f>'Estudiantes y Graduados'!E21</f>
        <v>5.c.2.voae</v>
      </c>
      <c r="E151" s="92"/>
      <c r="F151" s="92"/>
      <c r="G151" s="92"/>
      <c r="H151" s="73"/>
      <c r="I151" s="73"/>
      <c r="J151" s="73"/>
      <c r="K151" s="111"/>
    </row>
    <row r="152" spans="3:11" ht="18.75">
      <c r="C152" s="214" t="str">
        <f>IFERROR(VLOOKUP(D151,'Desarrollo e Innov. Curricular'!$E:$F,2,FALSE),IFERROR(VLOOKUP(D151,'Investigación Científica'!$E:$F,2,FALSE),IFERROR(VLOOKUP(D151,'Vinculación Univ. Sociedad'!$E:$F,2,FALSE),IFERROR(VLOOKUP(D151,'Docencia y Profesorado Universi'!$E:$F,2,FALSE),IFERROR(VLOOKUP(D151,'Estudiantes y Graduados'!$E:$F,2,FALSE),IFERROR(VLOOKUP(D151,'Gestion Administrativa'!$E:$F,2,FALSE),IFERROR(VLOOKUP(D151,'Gestión Académica'!$E:$F,2,FALSE),IFERROR(VLOOKUP(D151,'Aseguramiento de la Calidad'!$E:$F,2,FALSE),IFERROR(VLOOKUP(D151,'Gestión del Conocimiento'!$E:$F,2,FALSE),IFERROR(VLOOKUP(D151,'Gobernabilidad y Procesos...'!$E:$F,2,FALSE),IFERROR(VLOOKUP(D151,'Gestión del Talento Humano'!$E:$F,2,FALSE),IFERROR(VLOOKUP(D151,'Internacionalización de la E.S.'!$E:$F,2,FALSE),IFERROR(VLOOKUP(D151,Posgrado!$E:$F,2,FALSE),IFERROR(VLOOKUP(D151,'Cultura de Innovación Insti...'!$E:$F,2,FALSE),VLOOKUP(D151,'Lo Esencial de la Reforma Univ.'!$E:$F,2,0)))))))))))))))</f>
        <v>Día del Idioma</v>
      </c>
      <c r="D152" s="29"/>
      <c r="E152" s="92"/>
      <c r="F152" s="92"/>
      <c r="G152" s="92"/>
      <c r="H152" s="73"/>
      <c r="I152" s="73"/>
      <c r="J152" s="73"/>
      <c r="K152" s="111"/>
    </row>
    <row r="153" spans="3:11" ht="15.75" thickBot="1">
      <c r="F153" s="92"/>
      <c r="G153" s="73"/>
      <c r="H153" s="73"/>
      <c r="I153" s="73"/>
    </row>
    <row r="154" spans="3:11" ht="30.75" thickBot="1">
      <c r="C154" s="128" t="s">
        <v>44</v>
      </c>
      <c r="D154" s="128" t="s">
        <v>55</v>
      </c>
      <c r="E154" s="135" t="s">
        <v>57</v>
      </c>
      <c r="F154" s="134" t="s">
        <v>27</v>
      </c>
      <c r="G154" s="132" t="s">
        <v>147</v>
      </c>
      <c r="H154" s="135" t="s">
        <v>46</v>
      </c>
      <c r="I154" s="132" t="s">
        <v>148</v>
      </c>
      <c r="J154" s="132" t="s">
        <v>428</v>
      </c>
      <c r="K154" s="132" t="s">
        <v>429</v>
      </c>
    </row>
    <row r="155" spans="3:11">
      <c r="C155" s="226" t="s">
        <v>459</v>
      </c>
      <c r="D155" s="460">
        <v>0</v>
      </c>
      <c r="E155" s="225">
        <f>HLOOKUP(C155,$AH$2:$BU$3,2,0)</f>
        <v>620</v>
      </c>
      <c r="F155" s="96">
        <f t="shared" ref="F155:F189" si="8">D155*E155</f>
        <v>0</v>
      </c>
      <c r="G155" s="160" t="s">
        <v>1467</v>
      </c>
      <c r="H155" s="141" t="s">
        <v>782</v>
      </c>
      <c r="I155" s="129" t="str">
        <f>VLOOKUP(H155,Presupuesto!$B$11:$C$565,2,0)</f>
        <v>VIATICOS NACIONALES</v>
      </c>
      <c r="J155" s="224" t="s">
        <v>1380</v>
      </c>
      <c r="K155" s="97" t="s">
        <v>413</v>
      </c>
    </row>
    <row r="156" spans="3:11">
      <c r="C156" s="140" t="s">
        <v>126</v>
      </c>
      <c r="D156" s="157"/>
      <c r="E156" s="122">
        <v>5000</v>
      </c>
      <c r="F156" s="96">
        <f t="shared" si="8"/>
        <v>0</v>
      </c>
      <c r="G156" s="160" t="s">
        <v>1467</v>
      </c>
      <c r="H156" s="141"/>
      <c r="I156" s="129" t="e">
        <f>VLOOKUP(H156,Presupuesto!$B$11:$C$565,2,0)</f>
        <v>#N/A</v>
      </c>
      <c r="J156" s="97" t="str">
        <f t="shared" ref="J156:J189" si="9">$J$17</f>
        <v>Investigación Científica</v>
      </c>
      <c r="K156" s="97" t="s">
        <v>415</v>
      </c>
    </row>
    <row r="157" spans="3:11">
      <c r="C157" s="140" t="s">
        <v>127</v>
      </c>
      <c r="D157" s="157"/>
      <c r="E157" s="122"/>
      <c r="F157" s="96">
        <f t="shared" si="8"/>
        <v>0</v>
      </c>
      <c r="G157" s="160"/>
      <c r="H157" s="141"/>
      <c r="I157" s="129" t="e">
        <f>VLOOKUP(H157,Presupuesto!$B$11:$C$565,2,0)</f>
        <v>#N/A</v>
      </c>
      <c r="J157" s="97" t="str">
        <f t="shared" si="9"/>
        <v>Investigación Científica</v>
      </c>
      <c r="K157" s="97" t="s">
        <v>430</v>
      </c>
    </row>
    <row r="158" spans="3:11">
      <c r="C158" s="140" t="s">
        <v>128</v>
      </c>
      <c r="D158" s="157"/>
      <c r="E158" s="122"/>
      <c r="F158" s="96">
        <f t="shared" si="8"/>
        <v>0</v>
      </c>
      <c r="G158" s="160"/>
      <c r="H158" s="141"/>
      <c r="I158" s="129" t="e">
        <f>VLOOKUP(H158,Presupuesto!$B$11:$C$565,2,0)</f>
        <v>#N/A</v>
      </c>
      <c r="J158" s="97" t="str">
        <f t="shared" si="9"/>
        <v>Investigación Científica</v>
      </c>
      <c r="K158" s="97" t="s">
        <v>430</v>
      </c>
    </row>
    <row r="159" spans="3:11">
      <c r="C159" s="140" t="s">
        <v>129</v>
      </c>
      <c r="D159" s="157"/>
      <c r="E159" s="122"/>
      <c r="F159" s="96">
        <f t="shared" si="8"/>
        <v>0</v>
      </c>
      <c r="G159" s="160"/>
      <c r="H159" s="141"/>
      <c r="I159" s="129" t="e">
        <f>VLOOKUP(H159,Presupuesto!$B$11:$C$565,2,0)</f>
        <v>#N/A</v>
      </c>
      <c r="J159" s="97" t="str">
        <f t="shared" si="9"/>
        <v>Investigación Científica</v>
      </c>
      <c r="K159" s="97" t="s">
        <v>430</v>
      </c>
    </row>
    <row r="160" spans="3:11">
      <c r="C160" s="140" t="s">
        <v>130</v>
      </c>
      <c r="D160" s="157"/>
      <c r="E160" s="122"/>
      <c r="F160" s="96">
        <f t="shared" si="8"/>
        <v>0</v>
      </c>
      <c r="G160" s="160"/>
      <c r="H160" s="141"/>
      <c r="I160" s="129" t="e">
        <f>VLOOKUP(H160,Presupuesto!$B$11:$C$565,2,0)</f>
        <v>#N/A</v>
      </c>
      <c r="J160" s="97" t="str">
        <f t="shared" si="9"/>
        <v>Investigación Científica</v>
      </c>
      <c r="K160" s="97" t="s">
        <v>419</v>
      </c>
    </row>
    <row r="161" spans="3:11">
      <c r="C161" s="140" t="s">
        <v>131</v>
      </c>
      <c r="D161" s="157"/>
      <c r="E161" s="122"/>
      <c r="F161" s="96">
        <f t="shared" si="8"/>
        <v>0</v>
      </c>
      <c r="G161" s="160"/>
      <c r="H161" s="141"/>
      <c r="I161" s="129" t="e">
        <f>VLOOKUP(H161,Presupuesto!$B$11:$C$565,2,0)</f>
        <v>#N/A</v>
      </c>
      <c r="J161" s="97" t="str">
        <f t="shared" si="9"/>
        <v>Investigación Científica</v>
      </c>
      <c r="K161" s="97" t="s">
        <v>430</v>
      </c>
    </row>
    <row r="162" spans="3:11">
      <c r="C162" s="140" t="s">
        <v>132</v>
      </c>
      <c r="D162" s="157"/>
      <c r="E162" s="122"/>
      <c r="F162" s="96">
        <f t="shared" si="8"/>
        <v>0</v>
      </c>
      <c r="G162" s="160"/>
      <c r="H162" s="141"/>
      <c r="I162" s="129" t="e">
        <f>VLOOKUP(H162,Presupuesto!$B$11:$C$565,2,0)</f>
        <v>#N/A</v>
      </c>
      <c r="J162" s="97" t="str">
        <f t="shared" si="9"/>
        <v>Investigación Científica</v>
      </c>
      <c r="K162" s="97" t="s">
        <v>430</v>
      </c>
    </row>
    <row r="163" spans="3:11">
      <c r="C163" s="140" t="s">
        <v>1531</v>
      </c>
      <c r="D163" s="157">
        <v>6</v>
      </c>
      <c r="E163" s="122">
        <v>300</v>
      </c>
      <c r="F163" s="96">
        <f t="shared" si="8"/>
        <v>1800</v>
      </c>
      <c r="G163" s="160" t="s">
        <v>1467</v>
      </c>
      <c r="H163" s="141" t="s">
        <v>764</v>
      </c>
      <c r="I163" s="129" t="str">
        <f>VLOOKUP(H163,Presupuesto!$B$11:$C$565,2,0)</f>
        <v>OTROS SERVICIOS COMERCIALES Y FINANCIEROS</v>
      </c>
      <c r="J163" s="97" t="s">
        <v>1381</v>
      </c>
      <c r="K163" s="97" t="s">
        <v>430</v>
      </c>
    </row>
    <row r="164" spans="3:11">
      <c r="C164" s="140"/>
      <c r="D164" s="157"/>
      <c r="E164" s="122"/>
      <c r="F164" s="96">
        <f t="shared" si="8"/>
        <v>0</v>
      </c>
      <c r="G164" s="160"/>
      <c r="H164" s="141"/>
      <c r="I164" s="129" t="e">
        <f>VLOOKUP(H164,Presupuesto!$B$11:$C$565,2,0)</f>
        <v>#N/A</v>
      </c>
      <c r="J164" s="97" t="str">
        <f t="shared" si="9"/>
        <v>Investigación Científica</v>
      </c>
      <c r="K164" s="97" t="s">
        <v>430</v>
      </c>
    </row>
    <row r="165" spans="3:11">
      <c r="C165" s="140"/>
      <c r="D165" s="157"/>
      <c r="E165" s="122"/>
      <c r="F165" s="96">
        <f t="shared" si="8"/>
        <v>0</v>
      </c>
      <c r="G165" s="160"/>
      <c r="H165" s="141"/>
      <c r="I165" s="129" t="e">
        <f>VLOOKUP(H165,Presupuesto!$B$11:$C$565,2,0)</f>
        <v>#N/A</v>
      </c>
      <c r="J165" s="97" t="str">
        <f t="shared" si="9"/>
        <v>Investigación Científica</v>
      </c>
      <c r="K165" s="97" t="s">
        <v>430</v>
      </c>
    </row>
    <row r="166" spans="3:11">
      <c r="C166" s="140"/>
      <c r="D166" s="157"/>
      <c r="E166" s="122"/>
      <c r="F166" s="96">
        <f t="shared" si="8"/>
        <v>0</v>
      </c>
      <c r="G166" s="160"/>
      <c r="H166" s="141"/>
      <c r="I166" s="129" t="e">
        <f>VLOOKUP(H166,Presupuesto!$B$11:$C$565,2,0)</f>
        <v>#N/A</v>
      </c>
      <c r="J166" s="97" t="str">
        <f t="shared" si="9"/>
        <v>Investigación Científica</v>
      </c>
      <c r="K166" s="97" t="s">
        <v>430</v>
      </c>
    </row>
    <row r="167" spans="3:11">
      <c r="C167" s="140"/>
      <c r="D167" s="157"/>
      <c r="E167" s="122"/>
      <c r="F167" s="96">
        <f t="shared" si="8"/>
        <v>0</v>
      </c>
      <c r="G167" s="160"/>
      <c r="H167" s="141"/>
      <c r="I167" s="129" t="e">
        <f>VLOOKUP(H167,Presupuesto!$B$11:$C$565,2,0)</f>
        <v>#N/A</v>
      </c>
      <c r="J167" s="97" t="str">
        <f t="shared" si="9"/>
        <v>Investigación Científica</v>
      </c>
      <c r="K167" s="97" t="s">
        <v>430</v>
      </c>
    </row>
    <row r="168" spans="3:11">
      <c r="C168" s="140"/>
      <c r="D168" s="157"/>
      <c r="E168" s="122"/>
      <c r="F168" s="96">
        <f t="shared" si="8"/>
        <v>0</v>
      </c>
      <c r="G168" s="160"/>
      <c r="H168" s="141"/>
      <c r="I168" s="129" t="e">
        <f>VLOOKUP(H168,Presupuesto!$B$11:$C$565,2,0)</f>
        <v>#N/A</v>
      </c>
      <c r="J168" s="97" t="str">
        <f t="shared" si="9"/>
        <v>Investigación Científica</v>
      </c>
      <c r="K168" s="97" t="s">
        <v>430</v>
      </c>
    </row>
    <row r="169" spans="3:11">
      <c r="C169" s="140"/>
      <c r="D169" s="157"/>
      <c r="E169" s="122"/>
      <c r="F169" s="96">
        <f t="shared" si="8"/>
        <v>0</v>
      </c>
      <c r="G169" s="160"/>
      <c r="H169" s="141"/>
      <c r="I169" s="129" t="e">
        <f>VLOOKUP(H169,Presupuesto!$B$11:$C$565,2,0)</f>
        <v>#N/A</v>
      </c>
      <c r="J169" s="97" t="str">
        <f t="shared" si="9"/>
        <v>Investigación Científica</v>
      </c>
      <c r="K169" s="97" t="s">
        <v>430</v>
      </c>
    </row>
    <row r="170" spans="3:11">
      <c r="C170" s="140"/>
      <c r="D170" s="157"/>
      <c r="E170" s="122"/>
      <c r="F170" s="96">
        <f t="shared" si="8"/>
        <v>0</v>
      </c>
      <c r="G170" s="160"/>
      <c r="H170" s="141"/>
      <c r="I170" s="129" t="e">
        <f>VLOOKUP(H170,Presupuesto!$B$11:$C$565,2,0)</f>
        <v>#N/A</v>
      </c>
      <c r="J170" s="97" t="str">
        <f t="shared" si="9"/>
        <v>Investigación Científica</v>
      </c>
      <c r="K170" s="97" t="s">
        <v>430</v>
      </c>
    </row>
    <row r="171" spans="3:11">
      <c r="C171" s="140"/>
      <c r="D171" s="157"/>
      <c r="E171" s="122"/>
      <c r="F171" s="96">
        <f t="shared" si="8"/>
        <v>0</v>
      </c>
      <c r="G171" s="160"/>
      <c r="H171" s="141"/>
      <c r="I171" s="129" t="e">
        <f>VLOOKUP(H171,Presupuesto!$B$11:$C$565,2,0)</f>
        <v>#N/A</v>
      </c>
      <c r="J171" s="97" t="str">
        <f t="shared" si="9"/>
        <v>Investigación Científica</v>
      </c>
      <c r="K171" s="97" t="s">
        <v>430</v>
      </c>
    </row>
    <row r="172" spans="3:11">
      <c r="C172" s="140"/>
      <c r="D172" s="157"/>
      <c r="E172" s="122"/>
      <c r="F172" s="96">
        <f t="shared" si="8"/>
        <v>0</v>
      </c>
      <c r="G172" s="160"/>
      <c r="H172" s="141"/>
      <c r="I172" s="129" t="e">
        <f>VLOOKUP(H172,Presupuesto!$B$11:$C$565,2,0)</f>
        <v>#N/A</v>
      </c>
      <c r="J172" s="97" t="str">
        <f t="shared" si="9"/>
        <v>Investigación Científica</v>
      </c>
      <c r="K172" s="97" t="s">
        <v>430</v>
      </c>
    </row>
    <row r="173" spans="3:11">
      <c r="C173" s="140"/>
      <c r="D173" s="157"/>
      <c r="E173" s="122"/>
      <c r="F173" s="96">
        <f t="shared" si="8"/>
        <v>0</v>
      </c>
      <c r="G173" s="160"/>
      <c r="H173" s="141"/>
      <c r="I173" s="129" t="e">
        <f>VLOOKUP(H173,Presupuesto!$B$11:$C$565,2,0)</f>
        <v>#N/A</v>
      </c>
      <c r="J173" s="97" t="str">
        <f t="shared" si="9"/>
        <v>Investigación Científica</v>
      </c>
      <c r="K173" s="97" t="s">
        <v>430</v>
      </c>
    </row>
    <row r="174" spans="3:11">
      <c r="C174" s="140"/>
      <c r="D174" s="157"/>
      <c r="E174" s="122"/>
      <c r="F174" s="96">
        <f t="shared" si="8"/>
        <v>0</v>
      </c>
      <c r="G174" s="160"/>
      <c r="H174" s="141"/>
      <c r="I174" s="129" t="e">
        <f>VLOOKUP(H174,Presupuesto!$B$11:$C$565,2,0)</f>
        <v>#N/A</v>
      </c>
      <c r="J174" s="97" t="str">
        <f t="shared" si="9"/>
        <v>Investigación Científica</v>
      </c>
      <c r="K174" s="97" t="s">
        <v>430</v>
      </c>
    </row>
    <row r="175" spans="3:11">
      <c r="C175" s="140"/>
      <c r="D175" s="157"/>
      <c r="E175" s="122"/>
      <c r="F175" s="96">
        <f t="shared" si="8"/>
        <v>0</v>
      </c>
      <c r="G175" s="160"/>
      <c r="H175" s="141"/>
      <c r="I175" s="129" t="e">
        <f>VLOOKUP(H175,Presupuesto!$B$11:$C$565,2,0)</f>
        <v>#N/A</v>
      </c>
      <c r="J175" s="97" t="str">
        <f t="shared" si="9"/>
        <v>Investigación Científica</v>
      </c>
      <c r="K175" s="97" t="s">
        <v>430</v>
      </c>
    </row>
    <row r="176" spans="3:11">
      <c r="C176" s="140"/>
      <c r="D176" s="157"/>
      <c r="E176" s="122"/>
      <c r="F176" s="96">
        <f t="shared" si="8"/>
        <v>0</v>
      </c>
      <c r="G176" s="160"/>
      <c r="H176" s="141"/>
      <c r="I176" s="129" t="e">
        <f>VLOOKUP(H176,Presupuesto!$B$11:$C$565,2,0)</f>
        <v>#N/A</v>
      </c>
      <c r="J176" s="97" t="str">
        <f t="shared" si="9"/>
        <v>Investigación Científica</v>
      </c>
      <c r="K176" s="97" t="s">
        <v>430</v>
      </c>
    </row>
    <row r="177" spans="3:11">
      <c r="C177" s="142"/>
      <c r="D177" s="150"/>
      <c r="E177" s="117"/>
      <c r="F177" s="96">
        <f t="shared" si="8"/>
        <v>0</v>
      </c>
      <c r="G177" s="160"/>
      <c r="H177" s="143"/>
      <c r="I177" s="129" t="e">
        <f>VLOOKUP(H177,Presupuesto!$B$11:$C$565,2,0)</f>
        <v>#N/A</v>
      </c>
      <c r="J177" s="97" t="str">
        <f t="shared" si="9"/>
        <v>Investigación Científica</v>
      </c>
      <c r="K177" s="97" t="s">
        <v>430</v>
      </c>
    </row>
    <row r="178" spans="3:11">
      <c r="C178" s="142"/>
      <c r="D178" s="150"/>
      <c r="E178" s="117"/>
      <c r="F178" s="96">
        <f t="shared" si="8"/>
        <v>0</v>
      </c>
      <c r="G178" s="160"/>
      <c r="H178" s="143"/>
      <c r="I178" s="129" t="e">
        <f>VLOOKUP(H178,Presupuesto!$B$11:$C$565,2,0)</f>
        <v>#N/A</v>
      </c>
      <c r="J178" s="97" t="str">
        <f t="shared" si="9"/>
        <v>Investigación Científica</v>
      </c>
      <c r="K178" s="97" t="s">
        <v>430</v>
      </c>
    </row>
    <row r="179" spans="3:11">
      <c r="C179" s="142"/>
      <c r="D179" s="150"/>
      <c r="E179" s="117"/>
      <c r="F179" s="96">
        <f t="shared" si="8"/>
        <v>0</v>
      </c>
      <c r="G179" s="160"/>
      <c r="H179" s="143"/>
      <c r="I179" s="129" t="e">
        <f>VLOOKUP(H179,Presupuesto!$B$11:$C$565,2,0)</f>
        <v>#N/A</v>
      </c>
      <c r="J179" s="97" t="str">
        <f t="shared" si="9"/>
        <v>Investigación Científica</v>
      </c>
      <c r="K179" s="97" t="s">
        <v>430</v>
      </c>
    </row>
    <row r="180" spans="3:11">
      <c r="C180" s="142"/>
      <c r="D180" s="150"/>
      <c r="E180" s="117"/>
      <c r="F180" s="96">
        <f t="shared" si="8"/>
        <v>0</v>
      </c>
      <c r="G180" s="160"/>
      <c r="H180" s="143"/>
      <c r="I180" s="129" t="e">
        <f>VLOOKUP(H180,Presupuesto!$B$11:$C$565,2,0)</f>
        <v>#N/A</v>
      </c>
      <c r="J180" s="97" t="str">
        <f t="shared" si="9"/>
        <v>Investigación Científica</v>
      </c>
      <c r="K180" s="97" t="s">
        <v>430</v>
      </c>
    </row>
    <row r="181" spans="3:11">
      <c r="C181" s="142"/>
      <c r="D181" s="150"/>
      <c r="E181" s="117"/>
      <c r="F181" s="96">
        <f t="shared" si="8"/>
        <v>0</v>
      </c>
      <c r="G181" s="160"/>
      <c r="H181" s="143"/>
      <c r="I181" s="129" t="e">
        <f>VLOOKUP(H181,Presupuesto!$B$11:$C$565,2,0)</f>
        <v>#N/A</v>
      </c>
      <c r="J181" s="97" t="str">
        <f t="shared" si="9"/>
        <v>Investigación Científica</v>
      </c>
      <c r="K181" s="97" t="s">
        <v>430</v>
      </c>
    </row>
    <row r="182" spans="3:11">
      <c r="C182" s="142"/>
      <c r="D182" s="150"/>
      <c r="E182" s="117"/>
      <c r="F182" s="96">
        <f t="shared" si="8"/>
        <v>0</v>
      </c>
      <c r="G182" s="160"/>
      <c r="H182" s="143"/>
      <c r="I182" s="129" t="e">
        <f>VLOOKUP(H182,Presupuesto!$B$11:$C$565,2,0)</f>
        <v>#N/A</v>
      </c>
      <c r="J182" s="97" t="str">
        <f t="shared" si="9"/>
        <v>Investigación Científica</v>
      </c>
      <c r="K182" s="97" t="s">
        <v>430</v>
      </c>
    </row>
    <row r="183" spans="3:11">
      <c r="C183" s="142"/>
      <c r="D183" s="150"/>
      <c r="E183" s="117"/>
      <c r="F183" s="96">
        <f t="shared" si="8"/>
        <v>0</v>
      </c>
      <c r="G183" s="160"/>
      <c r="H183" s="143"/>
      <c r="I183" s="129" t="e">
        <f>VLOOKUP(H183,Presupuesto!$B$11:$C$565,2,0)</f>
        <v>#N/A</v>
      </c>
      <c r="J183" s="97" t="str">
        <f t="shared" si="9"/>
        <v>Investigación Científica</v>
      </c>
      <c r="K183" s="97" t="s">
        <v>430</v>
      </c>
    </row>
    <row r="184" spans="3:11">
      <c r="C184" s="142"/>
      <c r="D184" s="150"/>
      <c r="E184" s="117"/>
      <c r="F184" s="96">
        <f t="shared" si="8"/>
        <v>0</v>
      </c>
      <c r="G184" s="160"/>
      <c r="H184" s="143"/>
      <c r="I184" s="129" t="e">
        <f>VLOOKUP(H184,Presupuesto!$B$11:$C$565,2,0)</f>
        <v>#N/A</v>
      </c>
      <c r="J184" s="97" t="str">
        <f t="shared" si="9"/>
        <v>Investigación Científica</v>
      </c>
      <c r="K184" s="97" t="s">
        <v>430</v>
      </c>
    </row>
    <row r="185" spans="3:11">
      <c r="C185" s="144"/>
      <c r="D185" s="150"/>
      <c r="E185" s="117"/>
      <c r="F185" s="96">
        <f t="shared" si="8"/>
        <v>0</v>
      </c>
      <c r="G185" s="160"/>
      <c r="H185" s="145"/>
      <c r="I185" s="129" t="e">
        <f>VLOOKUP(H185,Presupuesto!$B$11:$C$565,2,0)</f>
        <v>#N/A</v>
      </c>
      <c r="J185" s="97" t="str">
        <f t="shared" si="9"/>
        <v>Investigación Científica</v>
      </c>
      <c r="K185" s="97" t="s">
        <v>421</v>
      </c>
    </row>
    <row r="186" spans="3:11">
      <c r="C186" s="144"/>
      <c r="D186" s="150"/>
      <c r="E186" s="117"/>
      <c r="F186" s="96">
        <f t="shared" si="8"/>
        <v>0</v>
      </c>
      <c r="G186" s="160"/>
      <c r="H186" s="145"/>
      <c r="I186" s="129" t="e">
        <f>VLOOKUP(H186,Presupuesto!$B$11:$C$565,2,0)</f>
        <v>#N/A</v>
      </c>
      <c r="J186" s="97" t="str">
        <f t="shared" si="9"/>
        <v>Investigación Científica</v>
      </c>
      <c r="K186" s="97" t="s">
        <v>430</v>
      </c>
    </row>
    <row r="187" spans="3:11">
      <c r="C187" s="144"/>
      <c r="D187" s="150"/>
      <c r="E187" s="117"/>
      <c r="F187" s="96">
        <f t="shared" si="8"/>
        <v>0</v>
      </c>
      <c r="G187" s="160"/>
      <c r="H187" s="145"/>
      <c r="I187" s="129" t="e">
        <f>VLOOKUP(H187,Presupuesto!$B$11:$C$565,2,0)</f>
        <v>#N/A</v>
      </c>
      <c r="J187" s="97" t="str">
        <f t="shared" si="9"/>
        <v>Investigación Científica</v>
      </c>
      <c r="K187" s="97" t="s">
        <v>430</v>
      </c>
    </row>
    <row r="188" spans="3:11">
      <c r="C188" s="144"/>
      <c r="D188" s="150"/>
      <c r="E188" s="117"/>
      <c r="F188" s="96">
        <f t="shared" si="8"/>
        <v>0</v>
      </c>
      <c r="G188" s="160"/>
      <c r="H188" s="145"/>
      <c r="I188" s="129" t="e">
        <f>VLOOKUP(H188,Presupuesto!$B$11:$C$565,2,0)</f>
        <v>#N/A</v>
      </c>
      <c r="J188" s="97" t="str">
        <f t="shared" si="9"/>
        <v>Investigación Científica</v>
      </c>
      <c r="K188" s="97" t="s">
        <v>430</v>
      </c>
    </row>
    <row r="189" spans="3:11" ht="15.75" thickBot="1">
      <c r="C189" s="146"/>
      <c r="D189" s="158"/>
      <c r="E189" s="102"/>
      <c r="F189" s="104">
        <f t="shared" si="8"/>
        <v>0</v>
      </c>
      <c r="G189" s="161"/>
      <c r="H189" s="147"/>
      <c r="I189" s="131" t="e">
        <f>VLOOKUP(H189,Presupuesto!$B$11:$C$565,2,0)</f>
        <v>#N/A</v>
      </c>
      <c r="J189" s="105" t="str">
        <f t="shared" si="9"/>
        <v>Investigación Científica</v>
      </c>
      <c r="K189" s="123" t="s">
        <v>412</v>
      </c>
    </row>
    <row r="192" spans="3:11" ht="15.75" thickBot="1"/>
    <row r="193" spans="3:11" s="461" customFormat="1" ht="15.75" thickBot="1">
      <c r="C193" s="519" t="s">
        <v>53</v>
      </c>
      <c r="D193" s="518">
        <f>SUM(F200:F234)</f>
        <v>48000</v>
      </c>
      <c r="F193" s="67"/>
      <c r="G193" s="76"/>
      <c r="H193" s="67"/>
      <c r="I193" s="67"/>
    </row>
    <row r="194" spans="3:11" ht="15.75">
      <c r="C194" s="441"/>
      <c r="D194" s="29"/>
      <c r="E194" s="92"/>
      <c r="F194" s="92"/>
      <c r="G194" s="92"/>
      <c r="H194" s="73"/>
      <c r="I194" s="73"/>
      <c r="J194" s="73"/>
      <c r="K194" s="111"/>
    </row>
    <row r="195" spans="3:11">
      <c r="C195" s="67"/>
      <c r="D195" s="29"/>
      <c r="E195" s="92"/>
      <c r="F195" s="92"/>
      <c r="G195" s="92"/>
      <c r="H195" s="73"/>
      <c r="I195" s="73"/>
      <c r="J195" s="73"/>
      <c r="K195" s="111"/>
    </row>
    <row r="196" spans="3:11" ht="15.75">
      <c r="C196" s="204" t="s">
        <v>409</v>
      </c>
      <c r="D196" s="205" t="str">
        <f>'Vinculación Univ. Sociedad'!E29</f>
        <v>3.d.1.vinc</v>
      </c>
      <c r="E196" s="445"/>
      <c r="F196" s="92"/>
      <c r="G196" s="92"/>
      <c r="H196" s="73"/>
      <c r="I196" s="73"/>
      <c r="J196" s="73"/>
      <c r="K196" s="111"/>
    </row>
    <row r="197" spans="3:11" ht="18.75">
      <c r="C197" s="214" t="str">
        <f>IFERROR(VLOOKUP(D196,'Desarrollo e Innov. Curricular'!$E:$F,2,FALSE),IFERROR(VLOOKUP(D196,'Investigación Científica'!$E:$F,2,FALSE),IFERROR(VLOOKUP(D196,'Vinculación Univ. Sociedad'!$E:$F,2,FALSE),IFERROR(VLOOKUP(D196,'Docencia y Profesorado Universi'!$E:$F,2,FALSE),IFERROR(VLOOKUP(D196,'Estudiantes y Graduados'!$E:$F,2,FALSE),IFERROR(VLOOKUP(D196,'Gestion Administrativa'!$E:$F,2,FALSE),IFERROR(VLOOKUP(D196,'Gestión Académica'!$E:$F,2,FALSE),IFERROR(VLOOKUP(D196,'Aseguramiento de la Calidad'!$E:$F,2,FALSE),IFERROR(VLOOKUP(D196,'Gestión del Conocimiento'!$E:$F,2,FALSE),IFERROR(VLOOKUP(D196,'Gobernabilidad y Procesos...'!$E:$F,2,FALSE),IFERROR(VLOOKUP(D196,'Gestión del Talento Humano'!$E:$F,2,FALSE),IFERROR(VLOOKUP(D196,'Internacionalización de la E.S.'!$E:$F,2,FALSE),IFERROR(VLOOKUP(D196,Posgrado!$E:$F,2,FALSE),IFERROR(VLOOKUP(D196,'Cultura de Innovación Insti...'!$E:$F,2,FALSE),VLOOKUP(D196,'Lo Esencial de la Reforma Univ.'!$E:$F,2,0)))))))))))))))</f>
        <v>Continuar con la transmisión del programa televisivo CURVA en Acción.</v>
      </c>
      <c r="D197" s="29"/>
      <c r="E197" s="92"/>
      <c r="F197" s="92"/>
      <c r="G197" s="92"/>
      <c r="H197" s="73"/>
      <c r="I197" s="73"/>
      <c r="J197" s="73"/>
      <c r="K197" s="111"/>
    </row>
    <row r="198" spans="3:11" ht="15.75" thickBot="1">
      <c r="F198" s="92"/>
      <c r="G198" s="73"/>
      <c r="H198" s="73"/>
      <c r="I198" s="73"/>
    </row>
    <row r="199" spans="3:11" ht="30.75" thickBot="1">
      <c r="C199" s="128" t="s">
        <v>44</v>
      </c>
      <c r="D199" s="128" t="s">
        <v>55</v>
      </c>
      <c r="E199" s="135" t="s">
        <v>57</v>
      </c>
      <c r="F199" s="134" t="s">
        <v>27</v>
      </c>
      <c r="G199" s="132" t="s">
        <v>147</v>
      </c>
      <c r="H199" s="135" t="s">
        <v>46</v>
      </c>
      <c r="I199" s="132" t="s">
        <v>148</v>
      </c>
      <c r="J199" s="132" t="s">
        <v>428</v>
      </c>
      <c r="K199" s="132" t="s">
        <v>429</v>
      </c>
    </row>
    <row r="200" spans="3:11">
      <c r="C200" s="226" t="s">
        <v>459</v>
      </c>
      <c r="D200" s="460">
        <v>0</v>
      </c>
      <c r="E200" s="225">
        <f>HLOOKUP(C200,$AH$2:$BU$3,2,0)</f>
        <v>620</v>
      </c>
      <c r="F200" s="96">
        <f t="shared" ref="F200:F234" si="10">D200*E200</f>
        <v>0</v>
      </c>
      <c r="G200" s="160" t="s">
        <v>1467</v>
      </c>
      <c r="H200" s="141" t="s">
        <v>782</v>
      </c>
      <c r="I200" s="129" t="str">
        <f>VLOOKUP(H200,Presupuesto!$B$11:$C$565,2,0)</f>
        <v>VIATICOS NACIONALES</v>
      </c>
      <c r="J200" s="224" t="s">
        <v>1380</v>
      </c>
      <c r="K200" s="97" t="s">
        <v>413</v>
      </c>
    </row>
    <row r="201" spans="3:11">
      <c r="C201" s="140" t="s">
        <v>126</v>
      </c>
      <c r="D201" s="157"/>
      <c r="E201" s="122">
        <v>5000</v>
      </c>
      <c r="F201" s="96">
        <f t="shared" si="10"/>
        <v>0</v>
      </c>
      <c r="G201" s="160" t="s">
        <v>1467</v>
      </c>
      <c r="H201" s="141"/>
      <c r="I201" s="129" t="e">
        <f>VLOOKUP(H201,Presupuesto!$B$11:$C$565,2,0)</f>
        <v>#N/A</v>
      </c>
      <c r="J201" s="97" t="str">
        <f t="shared" ref="J201:J234" si="11">$J$17</f>
        <v>Investigación Científica</v>
      </c>
      <c r="K201" s="97" t="s">
        <v>415</v>
      </c>
    </row>
    <row r="202" spans="3:11">
      <c r="C202" s="140" t="s">
        <v>127</v>
      </c>
      <c r="D202" s="157"/>
      <c r="E202" s="122"/>
      <c r="F202" s="96">
        <f t="shared" si="10"/>
        <v>0</v>
      </c>
      <c r="G202" s="160"/>
      <c r="H202" s="141"/>
      <c r="I202" s="129" t="e">
        <f>VLOOKUP(H202,Presupuesto!$B$11:$C$565,2,0)</f>
        <v>#N/A</v>
      </c>
      <c r="J202" s="97" t="str">
        <f t="shared" si="11"/>
        <v>Investigación Científica</v>
      </c>
      <c r="K202" s="97" t="s">
        <v>430</v>
      </c>
    </row>
    <row r="203" spans="3:11">
      <c r="C203" s="140" t="s">
        <v>128</v>
      </c>
      <c r="D203" s="157"/>
      <c r="E203" s="122"/>
      <c r="F203" s="96">
        <f t="shared" si="10"/>
        <v>0</v>
      </c>
      <c r="G203" s="160"/>
      <c r="H203" s="141"/>
      <c r="I203" s="129" t="e">
        <f>VLOOKUP(H203,Presupuesto!$B$11:$C$565,2,0)</f>
        <v>#N/A</v>
      </c>
      <c r="J203" s="97" t="str">
        <f t="shared" si="11"/>
        <v>Investigación Científica</v>
      </c>
      <c r="K203" s="97" t="s">
        <v>430</v>
      </c>
    </row>
    <row r="204" spans="3:11">
      <c r="C204" s="140" t="s">
        <v>129</v>
      </c>
      <c r="D204" s="157"/>
      <c r="E204" s="122"/>
      <c r="F204" s="96">
        <f t="shared" si="10"/>
        <v>0</v>
      </c>
      <c r="G204" s="160"/>
      <c r="H204" s="141"/>
      <c r="I204" s="129" t="e">
        <f>VLOOKUP(H204,Presupuesto!$B$11:$C$565,2,0)</f>
        <v>#N/A</v>
      </c>
      <c r="J204" s="97" t="str">
        <f t="shared" si="11"/>
        <v>Investigación Científica</v>
      </c>
      <c r="K204" s="97" t="s">
        <v>430</v>
      </c>
    </row>
    <row r="205" spans="3:11">
      <c r="C205" s="140" t="s">
        <v>130</v>
      </c>
      <c r="D205" s="157"/>
      <c r="E205" s="122"/>
      <c r="F205" s="96">
        <f t="shared" si="10"/>
        <v>0</v>
      </c>
      <c r="G205" s="160"/>
      <c r="H205" s="141"/>
      <c r="I205" s="129" t="e">
        <f>VLOOKUP(H205,Presupuesto!$B$11:$C$565,2,0)</f>
        <v>#N/A</v>
      </c>
      <c r="J205" s="97" t="str">
        <f t="shared" si="11"/>
        <v>Investigación Científica</v>
      </c>
      <c r="K205" s="97" t="s">
        <v>419</v>
      </c>
    </row>
    <row r="206" spans="3:11">
      <c r="C206" s="140" t="s">
        <v>131</v>
      </c>
      <c r="D206" s="157"/>
      <c r="E206" s="122"/>
      <c r="F206" s="96">
        <f t="shared" si="10"/>
        <v>0</v>
      </c>
      <c r="G206" s="160"/>
      <c r="H206" s="141"/>
      <c r="I206" s="129" t="e">
        <f>VLOOKUP(H206,Presupuesto!$B$11:$C$565,2,0)</f>
        <v>#N/A</v>
      </c>
      <c r="J206" s="97" t="str">
        <f t="shared" si="11"/>
        <v>Investigación Científica</v>
      </c>
      <c r="K206" s="97" t="s">
        <v>430</v>
      </c>
    </row>
    <row r="207" spans="3:11">
      <c r="C207" s="140" t="s">
        <v>132</v>
      </c>
      <c r="D207" s="157"/>
      <c r="E207" s="122">
        <v>200</v>
      </c>
      <c r="F207" s="96">
        <f t="shared" si="10"/>
        <v>0</v>
      </c>
      <c r="G207" s="160"/>
      <c r="H207" s="141"/>
      <c r="I207" s="129" t="e">
        <f>VLOOKUP(H207,Presupuesto!$B$11:$C$565,2,0)</f>
        <v>#N/A</v>
      </c>
      <c r="J207" s="97" t="str">
        <f t="shared" si="11"/>
        <v>Investigación Científica</v>
      </c>
      <c r="K207" s="97" t="s">
        <v>430</v>
      </c>
    </row>
    <row r="208" spans="3:11">
      <c r="C208" s="140" t="s">
        <v>1531</v>
      </c>
      <c r="D208" s="157"/>
      <c r="E208" s="122">
        <v>300</v>
      </c>
      <c r="F208" s="96">
        <f t="shared" si="10"/>
        <v>0</v>
      </c>
      <c r="G208" s="160"/>
      <c r="H208" s="141"/>
      <c r="I208" s="129" t="e">
        <f>VLOOKUP(H208,Presupuesto!$B$11:$C$565,2,0)</f>
        <v>#N/A</v>
      </c>
      <c r="J208" s="97" t="s">
        <v>1381</v>
      </c>
      <c r="K208" s="97" t="s">
        <v>430</v>
      </c>
    </row>
    <row r="209" spans="3:11">
      <c r="C209" s="140" t="s">
        <v>1561</v>
      </c>
      <c r="D209" s="157">
        <v>12</v>
      </c>
      <c r="E209" s="122">
        <v>4000</v>
      </c>
      <c r="F209" s="96">
        <f t="shared" si="10"/>
        <v>48000</v>
      </c>
      <c r="G209" s="160" t="s">
        <v>1467</v>
      </c>
      <c r="H209" s="141" t="s">
        <v>801</v>
      </c>
      <c r="I209" s="129" t="str">
        <f>VLOOKUP(H209,Presupuesto!$B$11:$C$565,2,0)</f>
        <v>SERVICIOS CEREMONIAL Y PROTOCOLO</v>
      </c>
      <c r="J209" s="97" t="s">
        <v>491</v>
      </c>
      <c r="K209" s="97" t="s">
        <v>430</v>
      </c>
    </row>
    <row r="210" spans="3:11">
      <c r="C210" s="140"/>
      <c r="D210" s="157"/>
      <c r="E210" s="122"/>
      <c r="F210" s="96">
        <f t="shared" si="10"/>
        <v>0</v>
      </c>
      <c r="G210" s="160"/>
      <c r="H210" s="141"/>
      <c r="I210" s="129" t="e">
        <f>VLOOKUP(H210,Presupuesto!$B$11:$C$565,2,0)</f>
        <v>#N/A</v>
      </c>
      <c r="J210" s="97" t="str">
        <f t="shared" si="11"/>
        <v>Investigación Científica</v>
      </c>
      <c r="K210" s="97" t="s">
        <v>430</v>
      </c>
    </row>
    <row r="211" spans="3:11">
      <c r="C211" s="140"/>
      <c r="D211" s="157"/>
      <c r="E211" s="122"/>
      <c r="F211" s="96">
        <f t="shared" si="10"/>
        <v>0</v>
      </c>
      <c r="G211" s="160"/>
      <c r="H211" s="141"/>
      <c r="I211" s="129" t="e">
        <f>VLOOKUP(H211,Presupuesto!$B$11:$C$565,2,0)</f>
        <v>#N/A</v>
      </c>
      <c r="J211" s="97" t="str">
        <f t="shared" si="11"/>
        <v>Investigación Científica</v>
      </c>
      <c r="K211" s="97" t="s">
        <v>430</v>
      </c>
    </row>
    <row r="212" spans="3:11">
      <c r="C212" s="140"/>
      <c r="D212" s="157"/>
      <c r="E212" s="122"/>
      <c r="F212" s="96">
        <f t="shared" si="10"/>
        <v>0</v>
      </c>
      <c r="G212" s="160"/>
      <c r="H212" s="141"/>
      <c r="I212" s="129" t="e">
        <f>VLOOKUP(H212,Presupuesto!$B$11:$C$565,2,0)</f>
        <v>#N/A</v>
      </c>
      <c r="J212" s="97" t="str">
        <f t="shared" si="11"/>
        <v>Investigación Científica</v>
      </c>
      <c r="K212" s="97" t="s">
        <v>430</v>
      </c>
    </row>
    <row r="213" spans="3:11">
      <c r="C213" s="140"/>
      <c r="D213" s="157"/>
      <c r="E213" s="122"/>
      <c r="F213" s="96">
        <f t="shared" si="10"/>
        <v>0</v>
      </c>
      <c r="G213" s="160"/>
      <c r="H213" s="141"/>
      <c r="I213" s="129" t="e">
        <f>VLOOKUP(H213,Presupuesto!$B$11:$C$565,2,0)</f>
        <v>#N/A</v>
      </c>
      <c r="J213" s="97" t="str">
        <f t="shared" si="11"/>
        <v>Investigación Científica</v>
      </c>
      <c r="K213" s="97" t="s">
        <v>430</v>
      </c>
    </row>
    <row r="214" spans="3:11">
      <c r="C214" s="140"/>
      <c r="D214" s="157"/>
      <c r="E214" s="122"/>
      <c r="F214" s="96">
        <f t="shared" si="10"/>
        <v>0</v>
      </c>
      <c r="G214" s="160"/>
      <c r="H214" s="141"/>
      <c r="I214" s="129" t="e">
        <f>VLOOKUP(H214,Presupuesto!$B$11:$C$565,2,0)</f>
        <v>#N/A</v>
      </c>
      <c r="J214" s="97" t="str">
        <f t="shared" si="11"/>
        <v>Investigación Científica</v>
      </c>
      <c r="K214" s="97" t="s">
        <v>430</v>
      </c>
    </row>
    <row r="215" spans="3:11">
      <c r="C215" s="140"/>
      <c r="D215" s="157"/>
      <c r="E215" s="122"/>
      <c r="F215" s="96">
        <f t="shared" si="10"/>
        <v>0</v>
      </c>
      <c r="G215" s="160"/>
      <c r="H215" s="141"/>
      <c r="I215" s="129" t="e">
        <f>VLOOKUP(H215,Presupuesto!$B$11:$C$565,2,0)</f>
        <v>#N/A</v>
      </c>
      <c r="J215" s="97" t="str">
        <f t="shared" si="11"/>
        <v>Investigación Científica</v>
      </c>
      <c r="K215" s="97" t="s">
        <v>430</v>
      </c>
    </row>
    <row r="216" spans="3:11">
      <c r="C216" s="140"/>
      <c r="D216" s="157"/>
      <c r="E216" s="122"/>
      <c r="F216" s="96">
        <f t="shared" si="10"/>
        <v>0</v>
      </c>
      <c r="G216" s="160"/>
      <c r="H216" s="141"/>
      <c r="I216" s="129" t="e">
        <f>VLOOKUP(H216,Presupuesto!$B$11:$C$565,2,0)</f>
        <v>#N/A</v>
      </c>
      <c r="J216" s="97" t="str">
        <f t="shared" si="11"/>
        <v>Investigación Científica</v>
      </c>
      <c r="K216" s="97" t="s">
        <v>430</v>
      </c>
    </row>
    <row r="217" spans="3:11">
      <c r="C217" s="140"/>
      <c r="D217" s="157"/>
      <c r="E217" s="122"/>
      <c r="F217" s="96">
        <f t="shared" si="10"/>
        <v>0</v>
      </c>
      <c r="G217" s="160"/>
      <c r="H217" s="141"/>
      <c r="I217" s="129" t="e">
        <f>VLOOKUP(H217,Presupuesto!$B$11:$C$565,2,0)</f>
        <v>#N/A</v>
      </c>
      <c r="J217" s="97" t="str">
        <f t="shared" si="11"/>
        <v>Investigación Científica</v>
      </c>
      <c r="K217" s="97" t="s">
        <v>430</v>
      </c>
    </row>
    <row r="218" spans="3:11">
      <c r="C218" s="140"/>
      <c r="D218" s="157"/>
      <c r="E218" s="122"/>
      <c r="F218" s="96">
        <f t="shared" si="10"/>
        <v>0</v>
      </c>
      <c r="G218" s="160"/>
      <c r="H218" s="141"/>
      <c r="I218" s="129" t="e">
        <f>VLOOKUP(H218,Presupuesto!$B$11:$C$565,2,0)</f>
        <v>#N/A</v>
      </c>
      <c r="J218" s="97" t="str">
        <f t="shared" si="11"/>
        <v>Investigación Científica</v>
      </c>
      <c r="K218" s="97" t="s">
        <v>430</v>
      </c>
    </row>
    <row r="219" spans="3:11">
      <c r="C219" s="140"/>
      <c r="D219" s="157"/>
      <c r="E219" s="122"/>
      <c r="F219" s="96">
        <f t="shared" si="10"/>
        <v>0</v>
      </c>
      <c r="G219" s="160"/>
      <c r="H219" s="141"/>
      <c r="I219" s="129" t="e">
        <f>VLOOKUP(H219,Presupuesto!$B$11:$C$565,2,0)</f>
        <v>#N/A</v>
      </c>
      <c r="J219" s="97" t="str">
        <f t="shared" si="11"/>
        <v>Investigación Científica</v>
      </c>
      <c r="K219" s="97" t="s">
        <v>430</v>
      </c>
    </row>
    <row r="220" spans="3:11">
      <c r="C220" s="140"/>
      <c r="D220" s="157"/>
      <c r="E220" s="122"/>
      <c r="F220" s="96">
        <f t="shared" si="10"/>
        <v>0</v>
      </c>
      <c r="G220" s="160"/>
      <c r="H220" s="141"/>
      <c r="I220" s="129" t="e">
        <f>VLOOKUP(H220,Presupuesto!$B$11:$C$565,2,0)</f>
        <v>#N/A</v>
      </c>
      <c r="J220" s="97" t="str">
        <f t="shared" si="11"/>
        <v>Investigación Científica</v>
      </c>
      <c r="K220" s="97" t="s">
        <v>430</v>
      </c>
    </row>
    <row r="221" spans="3:11">
      <c r="C221" s="140"/>
      <c r="D221" s="157"/>
      <c r="E221" s="122"/>
      <c r="F221" s="96">
        <f t="shared" si="10"/>
        <v>0</v>
      </c>
      <c r="G221" s="160"/>
      <c r="H221" s="141"/>
      <c r="I221" s="129" t="e">
        <f>VLOOKUP(H221,Presupuesto!$B$11:$C$565,2,0)</f>
        <v>#N/A</v>
      </c>
      <c r="J221" s="97" t="str">
        <f t="shared" si="11"/>
        <v>Investigación Científica</v>
      </c>
      <c r="K221" s="97" t="s">
        <v>430</v>
      </c>
    </row>
    <row r="222" spans="3:11">
      <c r="C222" s="142"/>
      <c r="D222" s="150"/>
      <c r="E222" s="117"/>
      <c r="F222" s="96">
        <f t="shared" si="10"/>
        <v>0</v>
      </c>
      <c r="G222" s="160"/>
      <c r="H222" s="143"/>
      <c r="I222" s="129" t="e">
        <f>VLOOKUP(H222,Presupuesto!$B$11:$C$565,2,0)</f>
        <v>#N/A</v>
      </c>
      <c r="J222" s="97" t="str">
        <f t="shared" si="11"/>
        <v>Investigación Científica</v>
      </c>
      <c r="K222" s="97" t="s">
        <v>430</v>
      </c>
    </row>
    <row r="223" spans="3:11">
      <c r="C223" s="142"/>
      <c r="D223" s="150"/>
      <c r="E223" s="117"/>
      <c r="F223" s="96">
        <f t="shared" si="10"/>
        <v>0</v>
      </c>
      <c r="G223" s="160"/>
      <c r="H223" s="143"/>
      <c r="I223" s="129" t="e">
        <f>VLOOKUP(H223,Presupuesto!$B$11:$C$565,2,0)</f>
        <v>#N/A</v>
      </c>
      <c r="J223" s="97" t="str">
        <f t="shared" si="11"/>
        <v>Investigación Científica</v>
      </c>
      <c r="K223" s="97" t="s">
        <v>430</v>
      </c>
    </row>
    <row r="224" spans="3:11">
      <c r="C224" s="142"/>
      <c r="D224" s="150"/>
      <c r="E224" s="117"/>
      <c r="F224" s="96">
        <f t="shared" si="10"/>
        <v>0</v>
      </c>
      <c r="G224" s="160"/>
      <c r="H224" s="143"/>
      <c r="I224" s="129" t="e">
        <f>VLOOKUP(H224,Presupuesto!$B$11:$C$565,2,0)</f>
        <v>#N/A</v>
      </c>
      <c r="J224" s="97" t="str">
        <f t="shared" si="11"/>
        <v>Investigación Científica</v>
      </c>
      <c r="K224" s="97" t="s">
        <v>430</v>
      </c>
    </row>
    <row r="225" spans="3:11">
      <c r="C225" s="142"/>
      <c r="D225" s="150"/>
      <c r="E225" s="117"/>
      <c r="F225" s="96">
        <f t="shared" si="10"/>
        <v>0</v>
      </c>
      <c r="G225" s="160"/>
      <c r="H225" s="143"/>
      <c r="I225" s="129" t="e">
        <f>VLOOKUP(H225,Presupuesto!$B$11:$C$565,2,0)</f>
        <v>#N/A</v>
      </c>
      <c r="J225" s="97" t="str">
        <f t="shared" si="11"/>
        <v>Investigación Científica</v>
      </c>
      <c r="K225" s="97" t="s">
        <v>430</v>
      </c>
    </row>
    <row r="226" spans="3:11">
      <c r="C226" s="142"/>
      <c r="D226" s="150"/>
      <c r="E226" s="117"/>
      <c r="F226" s="96">
        <f t="shared" si="10"/>
        <v>0</v>
      </c>
      <c r="G226" s="160"/>
      <c r="H226" s="143"/>
      <c r="I226" s="129" t="e">
        <f>VLOOKUP(H226,Presupuesto!$B$11:$C$565,2,0)</f>
        <v>#N/A</v>
      </c>
      <c r="J226" s="97" t="str">
        <f t="shared" si="11"/>
        <v>Investigación Científica</v>
      </c>
      <c r="K226" s="97" t="s">
        <v>430</v>
      </c>
    </row>
    <row r="227" spans="3:11">
      <c r="C227" s="142"/>
      <c r="D227" s="150"/>
      <c r="E227" s="117"/>
      <c r="F227" s="96">
        <f t="shared" si="10"/>
        <v>0</v>
      </c>
      <c r="G227" s="160"/>
      <c r="H227" s="143"/>
      <c r="I227" s="129" t="e">
        <f>VLOOKUP(H227,Presupuesto!$B$11:$C$565,2,0)</f>
        <v>#N/A</v>
      </c>
      <c r="J227" s="97" t="str">
        <f t="shared" si="11"/>
        <v>Investigación Científica</v>
      </c>
      <c r="K227" s="97" t="s">
        <v>430</v>
      </c>
    </row>
    <row r="228" spans="3:11">
      <c r="C228" s="142"/>
      <c r="D228" s="150"/>
      <c r="E228" s="117"/>
      <c r="F228" s="96">
        <f t="shared" si="10"/>
        <v>0</v>
      </c>
      <c r="G228" s="160"/>
      <c r="H228" s="143"/>
      <c r="I228" s="129" t="e">
        <f>VLOOKUP(H228,Presupuesto!$B$11:$C$565,2,0)</f>
        <v>#N/A</v>
      </c>
      <c r="J228" s="97" t="str">
        <f t="shared" si="11"/>
        <v>Investigación Científica</v>
      </c>
      <c r="K228" s="97" t="s">
        <v>430</v>
      </c>
    </row>
    <row r="229" spans="3:11">
      <c r="C229" s="142"/>
      <c r="D229" s="150"/>
      <c r="E229" s="117"/>
      <c r="F229" s="96">
        <f t="shared" si="10"/>
        <v>0</v>
      </c>
      <c r="G229" s="160"/>
      <c r="H229" s="143"/>
      <c r="I229" s="129" t="e">
        <f>VLOOKUP(H229,Presupuesto!$B$11:$C$565,2,0)</f>
        <v>#N/A</v>
      </c>
      <c r="J229" s="97" t="str">
        <f t="shared" si="11"/>
        <v>Investigación Científica</v>
      </c>
      <c r="K229" s="97" t="s">
        <v>430</v>
      </c>
    </row>
    <row r="230" spans="3:11">
      <c r="C230" s="144"/>
      <c r="D230" s="150"/>
      <c r="E230" s="117"/>
      <c r="F230" s="96">
        <f t="shared" si="10"/>
        <v>0</v>
      </c>
      <c r="G230" s="160"/>
      <c r="H230" s="145"/>
      <c r="I230" s="129" t="e">
        <f>VLOOKUP(H230,Presupuesto!$B$11:$C$565,2,0)</f>
        <v>#N/A</v>
      </c>
      <c r="J230" s="97" t="str">
        <f t="shared" si="11"/>
        <v>Investigación Científica</v>
      </c>
      <c r="K230" s="97" t="s">
        <v>421</v>
      </c>
    </row>
    <row r="231" spans="3:11">
      <c r="C231" s="144"/>
      <c r="D231" s="150"/>
      <c r="E231" s="117"/>
      <c r="F231" s="96">
        <f t="shared" si="10"/>
        <v>0</v>
      </c>
      <c r="G231" s="160"/>
      <c r="H231" s="145"/>
      <c r="I231" s="129" t="e">
        <f>VLOOKUP(H231,Presupuesto!$B$11:$C$565,2,0)</f>
        <v>#N/A</v>
      </c>
      <c r="J231" s="97" t="str">
        <f t="shared" si="11"/>
        <v>Investigación Científica</v>
      </c>
      <c r="K231" s="97" t="s">
        <v>430</v>
      </c>
    </row>
    <row r="232" spans="3:11">
      <c r="C232" s="144"/>
      <c r="D232" s="150"/>
      <c r="E232" s="117"/>
      <c r="F232" s="96">
        <f t="shared" si="10"/>
        <v>0</v>
      </c>
      <c r="G232" s="160"/>
      <c r="H232" s="145"/>
      <c r="I232" s="129" t="e">
        <f>VLOOKUP(H232,Presupuesto!$B$11:$C$565,2,0)</f>
        <v>#N/A</v>
      </c>
      <c r="J232" s="97" t="str">
        <f t="shared" si="11"/>
        <v>Investigación Científica</v>
      </c>
      <c r="K232" s="97" t="s">
        <v>430</v>
      </c>
    </row>
    <row r="233" spans="3:11">
      <c r="C233" s="144"/>
      <c r="D233" s="150"/>
      <c r="E233" s="117"/>
      <c r="F233" s="96">
        <f t="shared" si="10"/>
        <v>0</v>
      </c>
      <c r="G233" s="160"/>
      <c r="H233" s="145"/>
      <c r="I233" s="129" t="e">
        <f>VLOOKUP(H233,Presupuesto!$B$11:$C$565,2,0)</f>
        <v>#N/A</v>
      </c>
      <c r="J233" s="97" t="str">
        <f t="shared" si="11"/>
        <v>Investigación Científica</v>
      </c>
      <c r="K233" s="97" t="s">
        <v>430</v>
      </c>
    </row>
    <row r="234" spans="3:11" ht="15.75" thickBot="1">
      <c r="C234" s="146"/>
      <c r="D234" s="158"/>
      <c r="E234" s="102"/>
      <c r="F234" s="104">
        <f t="shared" si="10"/>
        <v>0</v>
      </c>
      <c r="G234" s="161"/>
      <c r="H234" s="147"/>
      <c r="I234" s="131" t="e">
        <f>VLOOKUP(H234,Presupuesto!$B$11:$C$565,2,0)</f>
        <v>#N/A</v>
      </c>
      <c r="J234" s="105" t="str">
        <f t="shared" si="11"/>
        <v>Investigación Científica</v>
      </c>
      <c r="K234" s="123" t="s">
        <v>412</v>
      </c>
    </row>
    <row r="241" spans="3:11" ht="15.75" thickBot="1"/>
    <row r="242" spans="3:11" s="461" customFormat="1" ht="15.75" thickBot="1">
      <c r="C242" s="519" t="s">
        <v>53</v>
      </c>
      <c r="D242" s="518">
        <f>SUM(F249:F281)</f>
        <v>0</v>
      </c>
      <c r="F242" s="67"/>
      <c r="G242" s="76"/>
      <c r="H242" s="67"/>
      <c r="I242" s="67"/>
    </row>
    <row r="243" spans="3:11" s="461" customFormat="1" ht="15.75">
      <c r="C243" s="204" t="s">
        <v>409</v>
      </c>
      <c r="D243" s="205" t="str">
        <f>'Estudiantes y Graduados'!E14</f>
        <v>5.a.5.voae</v>
      </c>
      <c r="E243" s="92"/>
      <c r="F243" s="92"/>
      <c r="G243" s="92"/>
      <c r="H243" s="73"/>
      <c r="I243" s="73"/>
      <c r="J243" s="73"/>
      <c r="K243" s="92"/>
    </row>
    <row r="244" spans="3:11" s="461" customFormat="1">
      <c r="C244" s="67"/>
      <c r="D244" s="29"/>
      <c r="E244" s="92"/>
      <c r="F244" s="92"/>
      <c r="G244" s="92"/>
      <c r="H244" s="73"/>
      <c r="I244" s="73"/>
      <c r="J244" s="73"/>
      <c r="K244" s="92"/>
    </row>
    <row r="245" spans="3:11" s="461" customFormat="1" ht="15.75">
      <c r="C245" s="462" t="s">
        <v>409</v>
      </c>
      <c r="D245" s="463" t="str">
        <f>'Estudiantes y Graduados'!E14</f>
        <v>5.a.5.voae</v>
      </c>
      <c r="E245" s="92"/>
      <c r="F245" s="92"/>
      <c r="G245" s="92"/>
      <c r="H245" s="73"/>
      <c r="I245" s="73"/>
      <c r="J245" s="73"/>
      <c r="K245" s="92"/>
    </row>
    <row r="246" spans="3:11" s="461" customFormat="1" ht="18.75">
      <c r="C246" s="464" t="str">
        <f>IFERROR(VLOOKUP(D245,'Desarrollo e Innov. Curricular'!$E:$F,2,FALSE),IFERROR(VLOOKUP(D245,'Investigación Científica'!$E:$F,2,FALSE),IFERROR(VLOOKUP(D245,'Vinculación Univ. Sociedad'!$E:$F,2,FALSE),IFERROR(VLOOKUP(D245,'Docencia y Profesorado Universi'!$E:$F,2,FALSE),IFERROR(VLOOKUP(D245,'Estudiantes y Graduados'!$E:$F,2,FALSE),IFERROR(VLOOKUP(D245,'Gestion Administrativa'!$E:$F,2,FALSE),IFERROR(VLOOKUP(D245,'Gestión Académica'!$E:$F,2,FALSE),IFERROR(VLOOKUP(D245,'Aseguramiento de la Calidad'!$E:$F,2,FALSE),IFERROR(VLOOKUP(D245,'Gestión del Conocimiento'!$E:$F,2,FALSE),IFERROR(VLOOKUP(D245,'Gobernabilidad y Procesos...'!$E:$F,2,FALSE),IFERROR(VLOOKUP(D245,'Gestión del Talento Humano'!$E:$F,2,FALSE),IFERROR(VLOOKUP(D245,'Internacionalización de la E.S.'!$E:$F,2,FALSE),IFERROR(VLOOKUP(D245,Posgrado!$E:$F,2,FALSE),IFERROR(VLOOKUP(D245,'Cultura de Innovación Insti...'!$E:$F,2,FALSE),VLOOKUP(D245,'Lo Esencial de la Reforma Univ.'!$E:$F,2,0)))))))))))))))</f>
        <v>Lanzamiento de iniciativas tendientes a la formación de empresas</v>
      </c>
      <c r="D246" s="29"/>
      <c r="E246" s="92"/>
      <c r="F246" s="92"/>
      <c r="G246" s="92"/>
      <c r="H246" s="73"/>
      <c r="I246" s="73"/>
      <c r="J246" s="73"/>
      <c r="K246" s="92"/>
    </row>
    <row r="247" spans="3:11" s="461" customFormat="1" ht="15.75" thickBot="1">
      <c r="F247" s="92"/>
      <c r="G247" s="73"/>
      <c r="H247" s="73"/>
      <c r="I247" s="73"/>
    </row>
    <row r="248" spans="3:11" s="461" customFormat="1" ht="30.75" thickBot="1">
      <c r="C248" s="472" t="s">
        <v>44</v>
      </c>
      <c r="D248" s="472" t="s">
        <v>55</v>
      </c>
      <c r="E248" s="473" t="s">
        <v>57</v>
      </c>
      <c r="F248" s="474" t="s">
        <v>27</v>
      </c>
      <c r="G248" s="475" t="s">
        <v>147</v>
      </c>
      <c r="H248" s="473" t="s">
        <v>46</v>
      </c>
      <c r="I248" s="475" t="s">
        <v>148</v>
      </c>
      <c r="J248" s="465" t="s">
        <v>428</v>
      </c>
      <c r="K248" s="465" t="s">
        <v>429</v>
      </c>
    </row>
    <row r="249" spans="3:11" s="461" customFormat="1">
      <c r="C249" s="469" t="s">
        <v>470</v>
      </c>
      <c r="D249" s="470">
        <v>8</v>
      </c>
      <c r="E249" s="476">
        <f>HLOOKUP(C249,$AH$2:$BU$3,2,0)</f>
        <v>5040</v>
      </c>
      <c r="F249" s="477"/>
      <c r="G249" s="478" t="s">
        <v>145</v>
      </c>
      <c r="H249" s="479" t="s">
        <v>325</v>
      </c>
      <c r="I249" s="480" t="str">
        <f>VLOOKUP(H249,Presupuesto!$B$11:$C$565,2,0)</f>
        <v>VIATICOS AL EXTERIOR</v>
      </c>
      <c r="J249" s="479" t="s">
        <v>1381</v>
      </c>
      <c r="K249" s="97" t="s">
        <v>413</v>
      </c>
    </row>
    <row r="250" spans="3:11" s="461" customFormat="1">
      <c r="C250" s="481" t="s">
        <v>127</v>
      </c>
      <c r="D250" s="471"/>
      <c r="E250" s="482"/>
      <c r="F250" s="477">
        <f t="shared" ref="F250:F281" si="12">D250*E250</f>
        <v>0</v>
      </c>
      <c r="G250" s="478"/>
      <c r="H250" s="479"/>
      <c r="I250" s="480" t="e">
        <f>VLOOKUP(H250,Presupuesto!$B$11:$C$565,2,0)</f>
        <v>#N/A</v>
      </c>
      <c r="J250" s="97" t="str">
        <f t="shared" ref="J250:J281" si="13">$J$17</f>
        <v>Investigación Científica</v>
      </c>
      <c r="K250" s="97" t="s">
        <v>430</v>
      </c>
    </row>
    <row r="251" spans="3:11" s="461" customFormat="1">
      <c r="C251" s="481" t="s">
        <v>128</v>
      </c>
      <c r="D251" s="471"/>
      <c r="E251" s="482"/>
      <c r="F251" s="477">
        <f t="shared" si="12"/>
        <v>0</v>
      </c>
      <c r="G251" s="478"/>
      <c r="H251" s="479"/>
      <c r="I251" s="480" t="e">
        <f>VLOOKUP(H251,Presupuesto!$B$11:$C$565,2,0)</f>
        <v>#N/A</v>
      </c>
      <c r="J251" s="97" t="str">
        <f t="shared" si="13"/>
        <v>Investigación Científica</v>
      </c>
      <c r="K251" s="97" t="s">
        <v>430</v>
      </c>
    </row>
    <row r="252" spans="3:11" s="461" customFormat="1">
      <c r="C252" s="481" t="s">
        <v>129</v>
      </c>
      <c r="D252" s="471"/>
      <c r="E252" s="482"/>
      <c r="F252" s="477">
        <f t="shared" si="12"/>
        <v>0</v>
      </c>
      <c r="G252" s="478"/>
      <c r="H252" s="479"/>
      <c r="I252" s="480" t="e">
        <f>VLOOKUP(H252,Presupuesto!$B$11:$C$565,2,0)</f>
        <v>#N/A</v>
      </c>
      <c r="J252" s="97" t="str">
        <f t="shared" si="13"/>
        <v>Investigación Científica</v>
      </c>
      <c r="K252" s="97" t="s">
        <v>430</v>
      </c>
    </row>
    <row r="253" spans="3:11" s="461" customFormat="1">
      <c r="C253" s="481" t="s">
        <v>130</v>
      </c>
      <c r="D253" s="471"/>
      <c r="E253" s="482"/>
      <c r="F253" s="477">
        <f t="shared" si="12"/>
        <v>0</v>
      </c>
      <c r="G253" s="478"/>
      <c r="H253" s="479"/>
      <c r="I253" s="480" t="e">
        <f>VLOOKUP(H253,Presupuesto!$B$11:$C$565,2,0)</f>
        <v>#N/A</v>
      </c>
      <c r="J253" s="97" t="str">
        <f t="shared" si="13"/>
        <v>Investigación Científica</v>
      </c>
      <c r="K253" s="97" t="s">
        <v>419</v>
      </c>
    </row>
    <row r="254" spans="3:11" s="461" customFormat="1">
      <c r="C254" s="481" t="s">
        <v>131</v>
      </c>
      <c r="D254" s="471"/>
      <c r="E254" s="482"/>
      <c r="F254" s="477">
        <f t="shared" si="12"/>
        <v>0</v>
      </c>
      <c r="G254" s="478"/>
      <c r="H254" s="479"/>
      <c r="I254" s="480" t="e">
        <f>VLOOKUP(H254,Presupuesto!$B$11:$C$565,2,0)</f>
        <v>#N/A</v>
      </c>
      <c r="J254" s="97" t="str">
        <f t="shared" si="13"/>
        <v>Investigación Científica</v>
      </c>
      <c r="K254" s="97" t="s">
        <v>430</v>
      </c>
    </row>
    <row r="255" spans="3:11" s="461" customFormat="1">
      <c r="C255" s="481" t="s">
        <v>132</v>
      </c>
      <c r="D255" s="471"/>
      <c r="E255" s="482">
        <v>1217</v>
      </c>
      <c r="F255" s="477">
        <f t="shared" si="12"/>
        <v>0</v>
      </c>
      <c r="G255" s="478"/>
      <c r="H255" s="479"/>
      <c r="I255" s="480" t="e">
        <f>VLOOKUP(H255,Presupuesto!$B$11:$C$565,2,0)</f>
        <v>#N/A</v>
      </c>
      <c r="J255" s="97" t="str">
        <f t="shared" si="13"/>
        <v>Investigación Científica</v>
      </c>
      <c r="K255" s="97" t="s">
        <v>430</v>
      </c>
    </row>
    <row r="256" spans="3:11" s="461" customFormat="1" ht="15.75" thickBot="1">
      <c r="C256" s="481" t="s">
        <v>1531</v>
      </c>
      <c r="D256" s="471"/>
      <c r="E256" s="482">
        <v>300</v>
      </c>
      <c r="F256" s="477">
        <f t="shared" si="12"/>
        <v>0</v>
      </c>
      <c r="G256" s="478"/>
      <c r="H256" s="479"/>
      <c r="I256" s="480" t="e">
        <f>VLOOKUP(H256,Presupuesto!$B$11:$C$565,2,0)</f>
        <v>#N/A</v>
      </c>
      <c r="J256" s="97" t="s">
        <v>1381</v>
      </c>
      <c r="K256" s="97" t="s">
        <v>430</v>
      </c>
    </row>
    <row r="257" spans="3:11" s="461" customFormat="1">
      <c r="C257" s="469" t="s">
        <v>448</v>
      </c>
      <c r="D257" s="471">
        <v>4</v>
      </c>
      <c r="E257" s="476">
        <f>HLOOKUP(C257,$AH$2:$BU$3,2,0)</f>
        <v>2000</v>
      </c>
      <c r="F257" s="477"/>
      <c r="G257" s="478" t="s">
        <v>145</v>
      </c>
      <c r="H257" s="479" t="s">
        <v>782</v>
      </c>
      <c r="I257" s="480" t="str">
        <f>VLOOKUP(H257,Presupuesto!$B$11:$C$565,2,0)</f>
        <v>VIATICOS NACIONALES</v>
      </c>
      <c r="J257" s="97" t="s">
        <v>1381</v>
      </c>
      <c r="K257" s="97" t="s">
        <v>415</v>
      </c>
    </row>
    <row r="258" spans="3:11">
      <c r="C258" s="483"/>
      <c r="D258" s="484"/>
      <c r="E258" s="485"/>
      <c r="F258" s="477">
        <f t="shared" si="12"/>
        <v>0</v>
      </c>
      <c r="G258" s="478"/>
      <c r="H258" s="486"/>
      <c r="I258" s="480" t="e">
        <f>VLOOKUP(H258,Presupuesto!$B$11:$C$565,2,0)</f>
        <v>#N/A</v>
      </c>
      <c r="J258" s="97" t="str">
        <f t="shared" si="13"/>
        <v>Investigación Científica</v>
      </c>
      <c r="K258" s="97" t="s">
        <v>430</v>
      </c>
    </row>
    <row r="259" spans="3:11">
      <c r="C259" s="483"/>
      <c r="D259" s="484"/>
      <c r="E259" s="485"/>
      <c r="F259" s="477">
        <f t="shared" si="12"/>
        <v>0</v>
      </c>
      <c r="G259" s="478"/>
      <c r="H259" s="486"/>
      <c r="I259" s="480" t="e">
        <f>VLOOKUP(H259,Presupuesto!$B$11:$C$565,2,0)</f>
        <v>#N/A</v>
      </c>
      <c r="J259" s="97" t="str">
        <f t="shared" si="13"/>
        <v>Investigación Científica</v>
      </c>
      <c r="K259" s="97" t="s">
        <v>430</v>
      </c>
    </row>
    <row r="260" spans="3:11">
      <c r="C260" s="140"/>
      <c r="D260" s="157"/>
      <c r="E260" s="122"/>
      <c r="F260" s="96">
        <f t="shared" si="12"/>
        <v>0</v>
      </c>
      <c r="G260" s="160"/>
      <c r="H260" s="141"/>
      <c r="I260" s="129" t="e">
        <f>VLOOKUP(H260,Presupuesto!$B$11:$C$565,2,0)</f>
        <v>#N/A</v>
      </c>
      <c r="J260" s="97" t="str">
        <f t="shared" si="13"/>
        <v>Investigación Científica</v>
      </c>
      <c r="K260" s="97" t="s">
        <v>430</v>
      </c>
    </row>
    <row r="261" spans="3:11">
      <c r="C261" s="140"/>
      <c r="D261" s="157"/>
      <c r="E261" s="122"/>
      <c r="F261" s="96">
        <f t="shared" si="12"/>
        <v>0</v>
      </c>
      <c r="G261" s="160"/>
      <c r="H261" s="141"/>
      <c r="I261" s="129" t="e">
        <f>VLOOKUP(H261,Presupuesto!$B$11:$C$565,2,0)</f>
        <v>#N/A</v>
      </c>
      <c r="J261" s="97" t="str">
        <f t="shared" si="13"/>
        <v>Investigación Científica</v>
      </c>
      <c r="K261" s="97" t="s">
        <v>430</v>
      </c>
    </row>
    <row r="262" spans="3:11">
      <c r="C262" s="140"/>
      <c r="D262" s="157"/>
      <c r="E262" s="122"/>
      <c r="F262" s="96">
        <f t="shared" si="12"/>
        <v>0</v>
      </c>
      <c r="G262" s="160"/>
      <c r="H262" s="141"/>
      <c r="I262" s="129" t="e">
        <f>VLOOKUP(H262,Presupuesto!$B$11:$C$565,2,0)</f>
        <v>#N/A</v>
      </c>
      <c r="J262" s="97" t="str">
        <f t="shared" si="13"/>
        <v>Investigación Científica</v>
      </c>
      <c r="K262" s="97" t="s">
        <v>430</v>
      </c>
    </row>
    <row r="263" spans="3:11">
      <c r="C263" s="140"/>
      <c r="D263" s="157"/>
      <c r="E263" s="122"/>
      <c r="F263" s="96">
        <f t="shared" si="12"/>
        <v>0</v>
      </c>
      <c r="G263" s="160"/>
      <c r="H263" s="141"/>
      <c r="I263" s="129" t="e">
        <f>VLOOKUP(H263,Presupuesto!$B$11:$C$565,2,0)</f>
        <v>#N/A</v>
      </c>
      <c r="J263" s="97" t="str">
        <f t="shared" si="13"/>
        <v>Investigación Científica</v>
      </c>
      <c r="K263" s="97" t="s">
        <v>430</v>
      </c>
    </row>
    <row r="264" spans="3:11">
      <c r="C264" s="140"/>
      <c r="D264" s="157"/>
      <c r="E264" s="122"/>
      <c r="F264" s="96">
        <f t="shared" si="12"/>
        <v>0</v>
      </c>
      <c r="G264" s="160"/>
      <c r="H264" s="141"/>
      <c r="I264" s="129" t="e">
        <f>VLOOKUP(H264,Presupuesto!$B$11:$C$565,2,0)</f>
        <v>#N/A</v>
      </c>
      <c r="J264" s="97" t="str">
        <f t="shared" si="13"/>
        <v>Investigación Científica</v>
      </c>
      <c r="K264" s="97" t="s">
        <v>430</v>
      </c>
    </row>
    <row r="265" spans="3:11">
      <c r="C265" s="140"/>
      <c r="D265" s="157"/>
      <c r="E265" s="122"/>
      <c r="F265" s="96">
        <f t="shared" si="12"/>
        <v>0</v>
      </c>
      <c r="G265" s="160"/>
      <c r="H265" s="141"/>
      <c r="I265" s="129" t="e">
        <f>VLOOKUP(H265,Presupuesto!$B$11:$C$565,2,0)</f>
        <v>#N/A</v>
      </c>
      <c r="J265" s="97" t="str">
        <f t="shared" si="13"/>
        <v>Investigación Científica</v>
      </c>
      <c r="K265" s="97" t="s">
        <v>430</v>
      </c>
    </row>
    <row r="266" spans="3:11">
      <c r="C266" s="140"/>
      <c r="D266" s="157"/>
      <c r="E266" s="122"/>
      <c r="F266" s="96">
        <f t="shared" si="12"/>
        <v>0</v>
      </c>
      <c r="G266" s="160"/>
      <c r="H266" s="141"/>
      <c r="I266" s="129" t="e">
        <f>VLOOKUP(H266,Presupuesto!$B$11:$C$565,2,0)</f>
        <v>#N/A</v>
      </c>
      <c r="J266" s="97" t="str">
        <f t="shared" si="13"/>
        <v>Investigación Científica</v>
      </c>
      <c r="K266" s="97" t="s">
        <v>430</v>
      </c>
    </row>
    <row r="267" spans="3:11">
      <c r="C267" s="140"/>
      <c r="D267" s="157"/>
      <c r="E267" s="122"/>
      <c r="F267" s="96">
        <f t="shared" si="12"/>
        <v>0</v>
      </c>
      <c r="G267" s="160"/>
      <c r="H267" s="141"/>
      <c r="I267" s="129" t="e">
        <f>VLOOKUP(H267,Presupuesto!$B$11:$C$565,2,0)</f>
        <v>#N/A</v>
      </c>
      <c r="J267" s="97" t="str">
        <f t="shared" si="13"/>
        <v>Investigación Científica</v>
      </c>
      <c r="K267" s="97" t="s">
        <v>430</v>
      </c>
    </row>
    <row r="268" spans="3:11">
      <c r="C268" s="140"/>
      <c r="D268" s="157"/>
      <c r="E268" s="122"/>
      <c r="F268" s="96">
        <f t="shared" si="12"/>
        <v>0</v>
      </c>
      <c r="G268" s="160"/>
      <c r="H268" s="141"/>
      <c r="I268" s="129" t="e">
        <f>VLOOKUP(H268,Presupuesto!$B$11:$C$565,2,0)</f>
        <v>#N/A</v>
      </c>
      <c r="J268" s="97" t="str">
        <f t="shared" si="13"/>
        <v>Investigación Científica</v>
      </c>
      <c r="K268" s="97" t="s">
        <v>430</v>
      </c>
    </row>
    <row r="269" spans="3:11">
      <c r="C269" s="142"/>
      <c r="D269" s="150"/>
      <c r="E269" s="117"/>
      <c r="F269" s="96">
        <f t="shared" si="12"/>
        <v>0</v>
      </c>
      <c r="G269" s="160"/>
      <c r="H269" s="143"/>
      <c r="I269" s="129" t="e">
        <f>VLOOKUP(H269,Presupuesto!$B$11:$C$565,2,0)</f>
        <v>#N/A</v>
      </c>
      <c r="J269" s="97" t="str">
        <f t="shared" si="13"/>
        <v>Investigación Científica</v>
      </c>
      <c r="K269" s="97" t="s">
        <v>430</v>
      </c>
    </row>
    <row r="270" spans="3:11">
      <c r="C270" s="142"/>
      <c r="D270" s="150"/>
      <c r="E270" s="117"/>
      <c r="F270" s="96">
        <f t="shared" si="12"/>
        <v>0</v>
      </c>
      <c r="G270" s="160"/>
      <c r="H270" s="143"/>
      <c r="I270" s="129" t="e">
        <f>VLOOKUP(H270,Presupuesto!$B$11:$C$565,2,0)</f>
        <v>#N/A</v>
      </c>
      <c r="J270" s="97" t="str">
        <f t="shared" si="13"/>
        <v>Investigación Científica</v>
      </c>
      <c r="K270" s="97" t="s">
        <v>430</v>
      </c>
    </row>
    <row r="271" spans="3:11">
      <c r="C271" s="142"/>
      <c r="D271" s="150"/>
      <c r="E271" s="117"/>
      <c r="F271" s="96">
        <f t="shared" si="12"/>
        <v>0</v>
      </c>
      <c r="G271" s="160"/>
      <c r="H271" s="143"/>
      <c r="I271" s="129" t="e">
        <f>VLOOKUP(H271,Presupuesto!$B$11:$C$565,2,0)</f>
        <v>#N/A</v>
      </c>
      <c r="J271" s="97" t="str">
        <f t="shared" si="13"/>
        <v>Investigación Científica</v>
      </c>
      <c r="K271" s="97" t="s">
        <v>430</v>
      </c>
    </row>
    <row r="272" spans="3:11">
      <c r="C272" s="142"/>
      <c r="D272" s="150"/>
      <c r="E272" s="117"/>
      <c r="F272" s="96">
        <f t="shared" si="12"/>
        <v>0</v>
      </c>
      <c r="G272" s="160"/>
      <c r="H272" s="143"/>
      <c r="I272" s="129" t="e">
        <f>VLOOKUP(H272,Presupuesto!$B$11:$C$565,2,0)</f>
        <v>#N/A</v>
      </c>
      <c r="J272" s="97" t="str">
        <f t="shared" si="13"/>
        <v>Investigación Científica</v>
      </c>
      <c r="K272" s="97" t="s">
        <v>430</v>
      </c>
    </row>
    <row r="273" spans="3:11">
      <c r="C273" s="142"/>
      <c r="D273" s="150"/>
      <c r="E273" s="117"/>
      <c r="F273" s="96">
        <f t="shared" si="12"/>
        <v>0</v>
      </c>
      <c r="G273" s="160"/>
      <c r="H273" s="143"/>
      <c r="I273" s="129" t="e">
        <f>VLOOKUP(H273,Presupuesto!$B$11:$C$565,2,0)</f>
        <v>#N/A</v>
      </c>
      <c r="J273" s="97" t="str">
        <f t="shared" si="13"/>
        <v>Investigación Científica</v>
      </c>
      <c r="K273" s="97" t="s">
        <v>430</v>
      </c>
    </row>
    <row r="274" spans="3:11">
      <c r="C274" s="142"/>
      <c r="D274" s="150"/>
      <c r="E274" s="117"/>
      <c r="F274" s="96">
        <f t="shared" si="12"/>
        <v>0</v>
      </c>
      <c r="G274" s="160"/>
      <c r="H274" s="143"/>
      <c r="I274" s="129" t="e">
        <f>VLOOKUP(H274,Presupuesto!$B$11:$C$565,2,0)</f>
        <v>#N/A</v>
      </c>
      <c r="J274" s="97" t="str">
        <f t="shared" si="13"/>
        <v>Investigación Científica</v>
      </c>
      <c r="K274" s="97" t="s">
        <v>430</v>
      </c>
    </row>
    <row r="275" spans="3:11">
      <c r="C275" s="142"/>
      <c r="D275" s="150"/>
      <c r="E275" s="117"/>
      <c r="F275" s="96">
        <f t="shared" si="12"/>
        <v>0</v>
      </c>
      <c r="G275" s="160"/>
      <c r="H275" s="143"/>
      <c r="I275" s="129" t="e">
        <f>VLOOKUP(H275,Presupuesto!$B$11:$C$565,2,0)</f>
        <v>#N/A</v>
      </c>
      <c r="J275" s="97" t="str">
        <f t="shared" si="13"/>
        <v>Investigación Científica</v>
      </c>
      <c r="K275" s="97" t="s">
        <v>430</v>
      </c>
    </row>
    <row r="276" spans="3:11">
      <c r="C276" s="142"/>
      <c r="D276" s="150"/>
      <c r="E276" s="117"/>
      <c r="F276" s="96">
        <f t="shared" si="12"/>
        <v>0</v>
      </c>
      <c r="G276" s="160"/>
      <c r="H276" s="143"/>
      <c r="I276" s="129" t="e">
        <f>VLOOKUP(H276,Presupuesto!$B$11:$C$565,2,0)</f>
        <v>#N/A</v>
      </c>
      <c r="J276" s="97" t="str">
        <f t="shared" si="13"/>
        <v>Investigación Científica</v>
      </c>
      <c r="K276" s="97" t="s">
        <v>430</v>
      </c>
    </row>
    <row r="277" spans="3:11">
      <c r="C277" s="144"/>
      <c r="D277" s="150"/>
      <c r="E277" s="117"/>
      <c r="F277" s="96">
        <f t="shared" si="12"/>
        <v>0</v>
      </c>
      <c r="G277" s="160"/>
      <c r="H277" s="145"/>
      <c r="I277" s="129" t="e">
        <f>VLOOKUP(H277,Presupuesto!$B$11:$C$565,2,0)</f>
        <v>#N/A</v>
      </c>
      <c r="J277" s="97" t="str">
        <f t="shared" si="13"/>
        <v>Investigación Científica</v>
      </c>
      <c r="K277" s="97" t="s">
        <v>421</v>
      </c>
    </row>
    <row r="278" spans="3:11">
      <c r="C278" s="144"/>
      <c r="D278" s="150"/>
      <c r="E278" s="117"/>
      <c r="F278" s="96">
        <f t="shared" si="12"/>
        <v>0</v>
      </c>
      <c r="G278" s="160"/>
      <c r="H278" s="145"/>
      <c r="I278" s="129" t="e">
        <f>VLOOKUP(H278,Presupuesto!$B$11:$C$565,2,0)</f>
        <v>#N/A</v>
      </c>
      <c r="J278" s="97" t="str">
        <f t="shared" si="13"/>
        <v>Investigación Científica</v>
      </c>
      <c r="K278" s="97" t="s">
        <v>430</v>
      </c>
    </row>
    <row r="279" spans="3:11">
      <c r="C279" s="144"/>
      <c r="D279" s="150"/>
      <c r="E279" s="117"/>
      <c r="F279" s="96">
        <f t="shared" si="12"/>
        <v>0</v>
      </c>
      <c r="G279" s="160"/>
      <c r="H279" s="145"/>
      <c r="I279" s="129" t="e">
        <f>VLOOKUP(H279,Presupuesto!$B$11:$C$565,2,0)</f>
        <v>#N/A</v>
      </c>
      <c r="J279" s="97" t="str">
        <f t="shared" si="13"/>
        <v>Investigación Científica</v>
      </c>
      <c r="K279" s="97" t="s">
        <v>430</v>
      </c>
    </row>
    <row r="280" spans="3:11">
      <c r="C280" s="144"/>
      <c r="D280" s="150"/>
      <c r="E280" s="117"/>
      <c r="F280" s="96">
        <f t="shared" si="12"/>
        <v>0</v>
      </c>
      <c r="G280" s="160"/>
      <c r="H280" s="145"/>
      <c r="I280" s="129" t="e">
        <f>VLOOKUP(H280,Presupuesto!$B$11:$C$565,2,0)</f>
        <v>#N/A</v>
      </c>
      <c r="J280" s="97" t="str">
        <f t="shared" si="13"/>
        <v>Investigación Científica</v>
      </c>
      <c r="K280" s="97" t="s">
        <v>430</v>
      </c>
    </row>
    <row r="281" spans="3:11" ht="15.75" thickBot="1">
      <c r="C281" s="146"/>
      <c r="D281" s="158"/>
      <c r="E281" s="102"/>
      <c r="F281" s="104">
        <f t="shared" si="12"/>
        <v>0</v>
      </c>
      <c r="G281" s="161"/>
      <c r="H281" s="147"/>
      <c r="I281" s="131" t="e">
        <f>VLOOKUP(H281,Presupuesto!$B$11:$C$565,2,0)</f>
        <v>#N/A</v>
      </c>
      <c r="J281" s="105" t="str">
        <f t="shared" si="13"/>
        <v>Investigación Científica</v>
      </c>
      <c r="K281" s="123" t="s">
        <v>412</v>
      </c>
    </row>
    <row r="284" spans="3:11" ht="15.75" thickBot="1"/>
    <row r="285" spans="3:11" s="461" customFormat="1" ht="15.75" thickBot="1">
      <c r="C285" s="519" t="s">
        <v>53</v>
      </c>
      <c r="D285" s="518">
        <f>SUM(F292:F326)</f>
        <v>30000</v>
      </c>
      <c r="F285" s="67"/>
      <c r="G285" s="76"/>
      <c r="H285" s="67"/>
      <c r="I285" s="67"/>
    </row>
    <row r="286" spans="3:11">
      <c r="C286" s="67"/>
      <c r="D286" s="29"/>
      <c r="E286" s="92"/>
      <c r="F286" s="92"/>
      <c r="G286" s="92"/>
      <c r="H286" s="73"/>
      <c r="I286" s="73"/>
      <c r="J286" s="73"/>
      <c r="K286" s="111"/>
    </row>
    <row r="287" spans="3:11">
      <c r="C287" s="67"/>
      <c r="D287" s="29"/>
      <c r="E287" s="92"/>
      <c r="F287" s="92"/>
      <c r="G287" s="92"/>
      <c r="H287" s="73"/>
      <c r="I287" s="73"/>
      <c r="J287" s="73"/>
      <c r="K287" s="111"/>
    </row>
    <row r="288" spans="3:11" ht="15.75">
      <c r="C288" s="204" t="s">
        <v>409</v>
      </c>
      <c r="D288" s="205" t="str">
        <f>'Estudiantes y Graduados'!E17</f>
        <v>5.b.3.voae</v>
      </c>
      <c r="E288" s="92"/>
      <c r="F288" s="92"/>
      <c r="G288" s="92"/>
      <c r="H288" s="73"/>
      <c r="I288" s="73"/>
      <c r="J288" s="73"/>
      <c r="K288" s="111"/>
    </row>
    <row r="289" spans="3:11" ht="18.75">
      <c r="C289" s="214" t="str">
        <f>IFERROR(VLOOKUP(D288,'Desarrollo e Innov. Curricular'!$E:$F,2,FALSE),IFERROR(VLOOKUP(D288,'Investigación Científica'!$E:$F,2,FALSE),IFERROR(VLOOKUP(D288,'Vinculación Univ. Sociedad'!$E:$F,2,FALSE),IFERROR(VLOOKUP(D288,'Docencia y Profesorado Universi'!$E:$F,2,FALSE),IFERROR(VLOOKUP(D288,'Estudiantes y Graduados'!$E:$F,2,FALSE),IFERROR(VLOOKUP(D288,'Gestion Administrativa'!$E:$F,2,FALSE),IFERROR(VLOOKUP(D288,'Gestión Académica'!$E:$F,2,FALSE),IFERROR(VLOOKUP(D288,'Aseguramiento de la Calidad'!$E:$F,2,FALSE),IFERROR(VLOOKUP(D288,'Gestión del Conocimiento'!$E:$F,2,FALSE),IFERROR(VLOOKUP(D288,'Gobernabilidad y Procesos...'!$E:$F,2,FALSE),IFERROR(VLOOKUP(D288,'Gestión del Talento Humano'!$E:$F,2,FALSE),IFERROR(VLOOKUP(D288,'Internacionalización de la E.S.'!$E:$F,2,FALSE),IFERROR(VLOOKUP(D288,Posgrado!$E:$F,2,FALSE),IFERROR(VLOOKUP(D288,'Cultura de Innovación Insti...'!$E:$F,2,FALSE),VLOOKUP(D288,'Lo Esencial de la Reforma Univ.'!$E:$F,2,0)))))))))))))))</f>
        <v>Realización de dos ferias de la salud</v>
      </c>
      <c r="D289" s="29"/>
      <c r="E289" s="92"/>
      <c r="F289" s="92"/>
      <c r="G289" s="92"/>
      <c r="H289" s="73"/>
      <c r="I289" s="73"/>
      <c r="J289" s="73"/>
      <c r="K289" s="111"/>
    </row>
    <row r="290" spans="3:11" ht="15.75" thickBot="1">
      <c r="F290" s="92"/>
      <c r="G290" s="73"/>
      <c r="H290" s="73"/>
      <c r="I290" s="73"/>
    </row>
    <row r="291" spans="3:11" ht="30.75" thickBot="1">
      <c r="C291" s="128" t="s">
        <v>44</v>
      </c>
      <c r="D291" s="128" t="s">
        <v>55</v>
      </c>
      <c r="E291" s="135" t="s">
        <v>57</v>
      </c>
      <c r="F291" s="134" t="s">
        <v>27</v>
      </c>
      <c r="G291" s="132" t="s">
        <v>147</v>
      </c>
      <c r="H291" s="135" t="s">
        <v>46</v>
      </c>
      <c r="I291" s="132" t="s">
        <v>148</v>
      </c>
      <c r="J291" s="132" t="s">
        <v>428</v>
      </c>
      <c r="K291" s="132" t="s">
        <v>429</v>
      </c>
    </row>
    <row r="292" spans="3:11">
      <c r="C292" s="226" t="s">
        <v>459</v>
      </c>
      <c r="D292" s="227"/>
      <c r="E292" s="225">
        <v>5000</v>
      </c>
      <c r="F292" s="96">
        <f t="shared" ref="F292:F326" si="14">D292*E292</f>
        <v>0</v>
      </c>
      <c r="G292" s="160" t="s">
        <v>1467</v>
      </c>
      <c r="H292" s="141" t="s">
        <v>782</v>
      </c>
      <c r="I292" s="129" t="str">
        <f>VLOOKUP(H292,Presupuesto!$B$11:$C$565,2,0)</f>
        <v>VIATICOS NACIONALES</v>
      </c>
      <c r="J292" s="224" t="s">
        <v>1380</v>
      </c>
      <c r="K292" s="97" t="s">
        <v>413</v>
      </c>
    </row>
    <row r="293" spans="3:11">
      <c r="C293" s="226" t="s">
        <v>459</v>
      </c>
      <c r="D293" s="157"/>
      <c r="E293" s="122">
        <v>5000</v>
      </c>
      <c r="F293" s="96">
        <f t="shared" si="14"/>
        <v>0</v>
      </c>
      <c r="G293" s="160" t="s">
        <v>1467</v>
      </c>
      <c r="H293" s="141" t="s">
        <v>782</v>
      </c>
      <c r="I293" s="129" t="str">
        <f>VLOOKUP(H293,Presupuesto!$B$11:$C$565,2,0)</f>
        <v>VIATICOS NACIONALES</v>
      </c>
      <c r="J293" s="97" t="str">
        <f t="shared" ref="J293:J326" si="15">$J$17</f>
        <v>Investigación Científica</v>
      </c>
      <c r="K293" s="97" t="s">
        <v>415</v>
      </c>
    </row>
    <row r="294" spans="3:11" ht="30">
      <c r="C294" s="447" t="s">
        <v>1622</v>
      </c>
      <c r="D294" s="157"/>
      <c r="E294" s="122">
        <v>270287</v>
      </c>
      <c r="F294" s="96">
        <f t="shared" si="14"/>
        <v>0</v>
      </c>
      <c r="G294" s="160" t="s">
        <v>1467</v>
      </c>
      <c r="H294" s="141"/>
      <c r="I294" s="129" t="e">
        <f>VLOOKUP(H294,Presupuesto!$B$11:$C$565,2,0)</f>
        <v>#N/A</v>
      </c>
      <c r="J294" s="97" t="str">
        <f t="shared" si="15"/>
        <v>Investigación Científica</v>
      </c>
      <c r="K294" s="97" t="s">
        <v>419</v>
      </c>
    </row>
    <row r="295" spans="3:11" ht="30">
      <c r="C295" s="447" t="s">
        <v>1623</v>
      </c>
      <c r="D295" s="157"/>
      <c r="E295" s="122">
        <v>47513</v>
      </c>
      <c r="F295" s="96">
        <f t="shared" si="14"/>
        <v>0</v>
      </c>
      <c r="G295" s="160" t="s">
        <v>1467</v>
      </c>
      <c r="H295" s="141"/>
      <c r="I295" s="129" t="e">
        <f>VLOOKUP(H295,Presupuesto!$B$11:$C$565,2,0)</f>
        <v>#N/A</v>
      </c>
      <c r="J295" s="97" t="s">
        <v>1381</v>
      </c>
      <c r="K295" s="97" t="s">
        <v>419</v>
      </c>
    </row>
    <row r="296" spans="3:11">
      <c r="C296" s="140" t="s">
        <v>1627</v>
      </c>
      <c r="D296" s="157">
        <v>2</v>
      </c>
      <c r="E296" s="122">
        <v>15000</v>
      </c>
      <c r="F296" s="96">
        <f t="shared" si="14"/>
        <v>30000</v>
      </c>
      <c r="G296" s="160" t="s">
        <v>1467</v>
      </c>
      <c r="H296" s="141" t="s">
        <v>879</v>
      </c>
      <c r="I296" s="129" t="str">
        <f>VLOOKUP(H296,Presupuesto!$B$11:$C$565,2,0)</f>
        <v>PRODUCTOS FARMACEUTICO Y MEDICINALES</v>
      </c>
      <c r="J296" s="97" t="s">
        <v>1381</v>
      </c>
      <c r="K296" s="97" t="s">
        <v>414</v>
      </c>
    </row>
    <row r="297" spans="3:11">
      <c r="C297" s="140" t="s">
        <v>130</v>
      </c>
      <c r="D297" s="157"/>
      <c r="E297" s="122"/>
      <c r="F297" s="96">
        <f t="shared" si="14"/>
        <v>0</v>
      </c>
      <c r="G297" s="160"/>
      <c r="H297" s="141"/>
      <c r="I297" s="129" t="e">
        <f>VLOOKUP(H297,Presupuesto!$B$11:$C$565,2,0)</f>
        <v>#N/A</v>
      </c>
      <c r="J297" s="97" t="str">
        <f t="shared" si="15"/>
        <v>Investigación Científica</v>
      </c>
      <c r="K297" s="97" t="s">
        <v>419</v>
      </c>
    </row>
    <row r="298" spans="3:11">
      <c r="C298" s="140" t="s">
        <v>131</v>
      </c>
      <c r="D298" s="157"/>
      <c r="E298" s="122"/>
      <c r="F298" s="96">
        <f t="shared" si="14"/>
        <v>0</v>
      </c>
      <c r="G298" s="160"/>
      <c r="H298" s="141"/>
      <c r="I298" s="129" t="e">
        <f>VLOOKUP(H298,Presupuesto!$B$11:$C$565,2,0)</f>
        <v>#N/A</v>
      </c>
      <c r="J298" s="97" t="str">
        <f t="shared" si="15"/>
        <v>Investigación Científica</v>
      </c>
      <c r="K298" s="97" t="s">
        <v>430</v>
      </c>
    </row>
    <row r="299" spans="3:11">
      <c r="C299" s="140" t="s">
        <v>132</v>
      </c>
      <c r="D299" s="157"/>
      <c r="E299" s="122"/>
      <c r="F299" s="96">
        <f t="shared" si="14"/>
        <v>0</v>
      </c>
      <c r="G299" s="160"/>
      <c r="H299" s="141"/>
      <c r="I299" s="129" t="e">
        <f>VLOOKUP(H299,Presupuesto!$B$11:$C$565,2,0)</f>
        <v>#N/A</v>
      </c>
      <c r="J299" s="97" t="str">
        <f t="shared" si="15"/>
        <v>Investigación Científica</v>
      </c>
      <c r="K299" s="97" t="s">
        <v>430</v>
      </c>
    </row>
    <row r="300" spans="3:11">
      <c r="C300" s="140" t="s">
        <v>1612</v>
      </c>
      <c r="D300" s="157"/>
      <c r="E300" s="122"/>
      <c r="F300" s="96">
        <f t="shared" si="14"/>
        <v>0</v>
      </c>
      <c r="G300" s="160" t="s">
        <v>1467</v>
      </c>
      <c r="H300" s="141"/>
      <c r="I300" s="129" t="e">
        <f>VLOOKUP(H300,Presupuesto!$B$11:$C$565,2,0)</f>
        <v>#N/A</v>
      </c>
      <c r="J300" s="97" t="s">
        <v>1385</v>
      </c>
      <c r="K300" s="97" t="s">
        <v>418</v>
      </c>
    </row>
    <row r="301" spans="3:11">
      <c r="C301" s="140" t="s">
        <v>1613</v>
      </c>
      <c r="D301" s="157"/>
      <c r="E301" s="122"/>
      <c r="F301" s="96">
        <f t="shared" si="14"/>
        <v>0</v>
      </c>
      <c r="G301" s="160" t="s">
        <v>1467</v>
      </c>
      <c r="H301" s="141"/>
      <c r="I301" s="129" t="e">
        <f>VLOOKUP(H301,Presupuesto!$B$11:$C$565,2,0)</f>
        <v>#N/A</v>
      </c>
      <c r="J301" s="97" t="s">
        <v>1385</v>
      </c>
      <c r="K301" s="97" t="s">
        <v>418</v>
      </c>
    </row>
    <row r="302" spans="3:11">
      <c r="C302" s="140" t="s">
        <v>1614</v>
      </c>
      <c r="D302" s="157"/>
      <c r="E302" s="122"/>
      <c r="F302" s="96">
        <f t="shared" si="14"/>
        <v>0</v>
      </c>
      <c r="G302" s="160" t="s">
        <v>1467</v>
      </c>
      <c r="H302" s="141"/>
      <c r="I302" s="129" t="e">
        <f>VLOOKUP(H302,Presupuesto!$B$11:$C$565,2,0)</f>
        <v>#N/A</v>
      </c>
      <c r="J302" s="97" t="s">
        <v>1385</v>
      </c>
      <c r="K302" s="97" t="s">
        <v>418</v>
      </c>
    </row>
    <row r="303" spans="3:11">
      <c r="C303" s="140"/>
      <c r="D303" s="157"/>
      <c r="E303" s="122"/>
      <c r="F303" s="96">
        <f t="shared" si="14"/>
        <v>0</v>
      </c>
      <c r="G303" s="160"/>
      <c r="H303" s="141"/>
      <c r="I303" s="129" t="e">
        <f>VLOOKUP(H303,Presupuesto!$B$11:$C$565,2,0)</f>
        <v>#N/A</v>
      </c>
      <c r="J303" s="97" t="str">
        <f t="shared" si="15"/>
        <v>Investigación Científica</v>
      </c>
      <c r="K303" s="97" t="s">
        <v>430</v>
      </c>
    </row>
    <row r="304" spans="3:11">
      <c r="C304" s="140"/>
      <c r="D304" s="157"/>
      <c r="E304" s="122"/>
      <c r="F304" s="96">
        <f t="shared" si="14"/>
        <v>0</v>
      </c>
      <c r="G304" s="160"/>
      <c r="H304" s="141"/>
      <c r="I304" s="129" t="e">
        <f>VLOOKUP(H304,Presupuesto!$B$11:$C$565,2,0)</f>
        <v>#N/A</v>
      </c>
      <c r="J304" s="97" t="str">
        <f t="shared" si="15"/>
        <v>Investigación Científica</v>
      </c>
      <c r="K304" s="97" t="s">
        <v>430</v>
      </c>
    </row>
    <row r="305" spans="3:11">
      <c r="C305" s="140"/>
      <c r="D305" s="157"/>
      <c r="E305" s="122"/>
      <c r="F305" s="96">
        <f t="shared" si="14"/>
        <v>0</v>
      </c>
      <c r="G305" s="160"/>
      <c r="H305" s="141"/>
      <c r="I305" s="129" t="e">
        <f>VLOOKUP(H305,Presupuesto!$B$11:$C$565,2,0)</f>
        <v>#N/A</v>
      </c>
      <c r="J305" s="97" t="str">
        <f t="shared" si="15"/>
        <v>Investigación Científica</v>
      </c>
      <c r="K305" s="97" t="s">
        <v>430</v>
      </c>
    </row>
    <row r="306" spans="3:11">
      <c r="C306" s="140"/>
      <c r="D306" s="157"/>
      <c r="E306" s="122"/>
      <c r="F306" s="96">
        <f t="shared" si="14"/>
        <v>0</v>
      </c>
      <c r="G306" s="160"/>
      <c r="H306" s="141"/>
      <c r="I306" s="129" t="e">
        <f>VLOOKUP(H306,Presupuesto!$B$11:$C$565,2,0)</f>
        <v>#N/A</v>
      </c>
      <c r="J306" s="97" t="str">
        <f t="shared" si="15"/>
        <v>Investigación Científica</v>
      </c>
      <c r="K306" s="97" t="s">
        <v>430</v>
      </c>
    </row>
    <row r="307" spans="3:11">
      <c r="C307" s="140"/>
      <c r="D307" s="157"/>
      <c r="E307" s="122"/>
      <c r="F307" s="96">
        <f t="shared" si="14"/>
        <v>0</v>
      </c>
      <c r="G307" s="160"/>
      <c r="H307" s="141"/>
      <c r="I307" s="129" t="e">
        <f>VLOOKUP(H307,Presupuesto!$B$11:$C$565,2,0)</f>
        <v>#N/A</v>
      </c>
      <c r="J307" s="97" t="str">
        <f t="shared" si="15"/>
        <v>Investigación Científica</v>
      </c>
      <c r="K307" s="97" t="s">
        <v>430</v>
      </c>
    </row>
    <row r="308" spans="3:11">
      <c r="C308" s="140"/>
      <c r="D308" s="157"/>
      <c r="E308" s="122"/>
      <c r="F308" s="96">
        <f t="shared" si="14"/>
        <v>0</v>
      </c>
      <c r="G308" s="160"/>
      <c r="H308" s="141"/>
      <c r="I308" s="129" t="e">
        <f>VLOOKUP(H308,Presupuesto!$B$11:$C$565,2,0)</f>
        <v>#N/A</v>
      </c>
      <c r="J308" s="97" t="str">
        <f t="shared" si="15"/>
        <v>Investigación Científica</v>
      </c>
      <c r="K308" s="97" t="s">
        <v>430</v>
      </c>
    </row>
    <row r="309" spans="3:11">
      <c r="C309" s="140"/>
      <c r="D309" s="157"/>
      <c r="E309" s="122"/>
      <c r="F309" s="96">
        <f t="shared" si="14"/>
        <v>0</v>
      </c>
      <c r="G309" s="160"/>
      <c r="H309" s="141"/>
      <c r="I309" s="129" t="e">
        <f>VLOOKUP(H309,Presupuesto!$B$11:$C$565,2,0)</f>
        <v>#N/A</v>
      </c>
      <c r="J309" s="97" t="str">
        <f t="shared" si="15"/>
        <v>Investigación Científica</v>
      </c>
      <c r="K309" s="97" t="s">
        <v>430</v>
      </c>
    </row>
    <row r="310" spans="3:11">
      <c r="C310" s="140"/>
      <c r="D310" s="157"/>
      <c r="E310" s="122"/>
      <c r="F310" s="96">
        <f t="shared" si="14"/>
        <v>0</v>
      </c>
      <c r="G310" s="160"/>
      <c r="H310" s="141"/>
      <c r="I310" s="129" t="e">
        <f>VLOOKUP(H310,Presupuesto!$B$11:$C$565,2,0)</f>
        <v>#N/A</v>
      </c>
      <c r="J310" s="97" t="str">
        <f t="shared" si="15"/>
        <v>Investigación Científica</v>
      </c>
      <c r="K310" s="97" t="s">
        <v>430</v>
      </c>
    </row>
    <row r="311" spans="3:11">
      <c r="C311" s="140"/>
      <c r="D311" s="157"/>
      <c r="E311" s="122"/>
      <c r="F311" s="96">
        <f t="shared" si="14"/>
        <v>0</v>
      </c>
      <c r="G311" s="160"/>
      <c r="H311" s="141"/>
      <c r="I311" s="129" t="e">
        <f>VLOOKUP(H311,Presupuesto!$B$11:$C$565,2,0)</f>
        <v>#N/A</v>
      </c>
      <c r="J311" s="97" t="str">
        <f t="shared" si="15"/>
        <v>Investigación Científica</v>
      </c>
      <c r="K311" s="97" t="s">
        <v>430</v>
      </c>
    </row>
    <row r="312" spans="3:11">
      <c r="C312" s="140"/>
      <c r="D312" s="157"/>
      <c r="E312" s="122"/>
      <c r="F312" s="96">
        <f t="shared" si="14"/>
        <v>0</v>
      </c>
      <c r="G312" s="160"/>
      <c r="H312" s="141"/>
      <c r="I312" s="129" t="e">
        <f>VLOOKUP(H312,Presupuesto!$B$11:$C$565,2,0)</f>
        <v>#N/A</v>
      </c>
      <c r="J312" s="97" t="str">
        <f t="shared" si="15"/>
        <v>Investigación Científica</v>
      </c>
      <c r="K312" s="97" t="s">
        <v>430</v>
      </c>
    </row>
    <row r="313" spans="3:11">
      <c r="C313" s="140"/>
      <c r="D313" s="157"/>
      <c r="E313" s="122"/>
      <c r="F313" s="96">
        <f t="shared" si="14"/>
        <v>0</v>
      </c>
      <c r="G313" s="160"/>
      <c r="H313" s="141"/>
      <c r="I313" s="129" t="e">
        <f>VLOOKUP(H313,Presupuesto!$B$11:$C$565,2,0)</f>
        <v>#N/A</v>
      </c>
      <c r="J313" s="97" t="str">
        <f t="shared" si="15"/>
        <v>Investigación Científica</v>
      </c>
      <c r="K313" s="97" t="s">
        <v>430</v>
      </c>
    </row>
    <row r="314" spans="3:11">
      <c r="C314" s="142"/>
      <c r="D314" s="150"/>
      <c r="E314" s="117"/>
      <c r="F314" s="96">
        <f t="shared" si="14"/>
        <v>0</v>
      </c>
      <c r="G314" s="160"/>
      <c r="H314" s="143"/>
      <c r="I314" s="129" t="e">
        <f>VLOOKUP(H314,Presupuesto!$B$11:$C$565,2,0)</f>
        <v>#N/A</v>
      </c>
      <c r="J314" s="97" t="str">
        <f t="shared" si="15"/>
        <v>Investigación Científica</v>
      </c>
      <c r="K314" s="97" t="s">
        <v>430</v>
      </c>
    </row>
    <row r="315" spans="3:11">
      <c r="C315" s="142"/>
      <c r="D315" s="150"/>
      <c r="E315" s="117"/>
      <c r="F315" s="96">
        <f t="shared" si="14"/>
        <v>0</v>
      </c>
      <c r="G315" s="160"/>
      <c r="H315" s="143"/>
      <c r="I315" s="129" t="e">
        <f>VLOOKUP(H315,Presupuesto!$B$11:$C$565,2,0)</f>
        <v>#N/A</v>
      </c>
      <c r="J315" s="97" t="str">
        <f t="shared" si="15"/>
        <v>Investigación Científica</v>
      </c>
      <c r="K315" s="97" t="s">
        <v>430</v>
      </c>
    </row>
    <row r="316" spans="3:11">
      <c r="C316" s="142"/>
      <c r="D316" s="150"/>
      <c r="E316" s="117"/>
      <c r="F316" s="96">
        <f t="shared" si="14"/>
        <v>0</v>
      </c>
      <c r="G316" s="160"/>
      <c r="H316" s="143"/>
      <c r="I316" s="129" t="e">
        <f>VLOOKUP(H316,Presupuesto!$B$11:$C$565,2,0)</f>
        <v>#N/A</v>
      </c>
      <c r="J316" s="97" t="str">
        <f t="shared" si="15"/>
        <v>Investigación Científica</v>
      </c>
      <c r="K316" s="97" t="s">
        <v>430</v>
      </c>
    </row>
    <row r="317" spans="3:11">
      <c r="C317" s="142"/>
      <c r="D317" s="150"/>
      <c r="E317" s="117"/>
      <c r="F317" s="96">
        <f t="shared" si="14"/>
        <v>0</v>
      </c>
      <c r="G317" s="160"/>
      <c r="H317" s="143"/>
      <c r="I317" s="129" t="e">
        <f>VLOOKUP(H317,Presupuesto!$B$11:$C$565,2,0)</f>
        <v>#N/A</v>
      </c>
      <c r="J317" s="97" t="str">
        <f t="shared" si="15"/>
        <v>Investigación Científica</v>
      </c>
      <c r="K317" s="97" t="s">
        <v>430</v>
      </c>
    </row>
    <row r="318" spans="3:11">
      <c r="C318" s="142"/>
      <c r="D318" s="150"/>
      <c r="E318" s="117"/>
      <c r="F318" s="96">
        <f t="shared" si="14"/>
        <v>0</v>
      </c>
      <c r="G318" s="160"/>
      <c r="H318" s="143"/>
      <c r="I318" s="129" t="e">
        <f>VLOOKUP(H318,Presupuesto!$B$11:$C$565,2,0)</f>
        <v>#N/A</v>
      </c>
      <c r="J318" s="97" t="str">
        <f t="shared" si="15"/>
        <v>Investigación Científica</v>
      </c>
      <c r="K318" s="97" t="s">
        <v>430</v>
      </c>
    </row>
    <row r="319" spans="3:11">
      <c r="C319" s="142"/>
      <c r="D319" s="150"/>
      <c r="E319" s="117"/>
      <c r="F319" s="96">
        <f t="shared" si="14"/>
        <v>0</v>
      </c>
      <c r="G319" s="160"/>
      <c r="H319" s="143"/>
      <c r="I319" s="129" t="e">
        <f>VLOOKUP(H319,Presupuesto!$B$11:$C$565,2,0)</f>
        <v>#N/A</v>
      </c>
      <c r="J319" s="97" t="str">
        <f t="shared" si="15"/>
        <v>Investigación Científica</v>
      </c>
      <c r="K319" s="97" t="s">
        <v>430</v>
      </c>
    </row>
    <row r="320" spans="3:11">
      <c r="C320" s="142"/>
      <c r="D320" s="150"/>
      <c r="E320" s="117"/>
      <c r="F320" s="96">
        <f t="shared" si="14"/>
        <v>0</v>
      </c>
      <c r="G320" s="160"/>
      <c r="H320" s="143"/>
      <c r="I320" s="129" t="e">
        <f>VLOOKUP(H320,Presupuesto!$B$11:$C$565,2,0)</f>
        <v>#N/A</v>
      </c>
      <c r="J320" s="97" t="str">
        <f t="shared" si="15"/>
        <v>Investigación Científica</v>
      </c>
      <c r="K320" s="97" t="s">
        <v>430</v>
      </c>
    </row>
    <row r="321" spans="3:11">
      <c r="C321" s="142"/>
      <c r="D321" s="150"/>
      <c r="E321" s="117"/>
      <c r="F321" s="96">
        <f t="shared" si="14"/>
        <v>0</v>
      </c>
      <c r="G321" s="160"/>
      <c r="H321" s="143"/>
      <c r="I321" s="129" t="e">
        <f>VLOOKUP(H321,Presupuesto!$B$11:$C$565,2,0)</f>
        <v>#N/A</v>
      </c>
      <c r="J321" s="97" t="str">
        <f t="shared" si="15"/>
        <v>Investigación Científica</v>
      </c>
      <c r="K321" s="97" t="s">
        <v>430</v>
      </c>
    </row>
    <row r="322" spans="3:11">
      <c r="C322" s="144"/>
      <c r="D322" s="150"/>
      <c r="E322" s="117"/>
      <c r="F322" s="96">
        <f t="shared" si="14"/>
        <v>0</v>
      </c>
      <c r="G322" s="160"/>
      <c r="H322" s="145"/>
      <c r="I322" s="129" t="e">
        <f>VLOOKUP(H322,Presupuesto!$B$11:$C$565,2,0)</f>
        <v>#N/A</v>
      </c>
      <c r="J322" s="97" t="str">
        <f t="shared" si="15"/>
        <v>Investigación Científica</v>
      </c>
      <c r="K322" s="97" t="s">
        <v>421</v>
      </c>
    </row>
    <row r="323" spans="3:11">
      <c r="C323" s="144"/>
      <c r="D323" s="150"/>
      <c r="E323" s="117"/>
      <c r="F323" s="96">
        <f t="shared" si="14"/>
        <v>0</v>
      </c>
      <c r="G323" s="160"/>
      <c r="H323" s="145"/>
      <c r="I323" s="129" t="e">
        <f>VLOOKUP(H323,Presupuesto!$B$11:$C$565,2,0)</f>
        <v>#N/A</v>
      </c>
      <c r="J323" s="97" t="str">
        <f t="shared" si="15"/>
        <v>Investigación Científica</v>
      </c>
      <c r="K323" s="97" t="s">
        <v>430</v>
      </c>
    </row>
    <row r="324" spans="3:11">
      <c r="C324" s="144"/>
      <c r="D324" s="150"/>
      <c r="E324" s="117"/>
      <c r="F324" s="96">
        <f t="shared" si="14"/>
        <v>0</v>
      </c>
      <c r="G324" s="160"/>
      <c r="H324" s="145"/>
      <c r="I324" s="129" t="e">
        <f>VLOOKUP(H324,Presupuesto!$B$11:$C$565,2,0)</f>
        <v>#N/A</v>
      </c>
      <c r="J324" s="97" t="str">
        <f t="shared" si="15"/>
        <v>Investigación Científica</v>
      </c>
      <c r="K324" s="97" t="s">
        <v>430</v>
      </c>
    </row>
    <row r="325" spans="3:11">
      <c r="C325" s="144"/>
      <c r="D325" s="150"/>
      <c r="E325" s="117"/>
      <c r="F325" s="96">
        <f t="shared" si="14"/>
        <v>0</v>
      </c>
      <c r="G325" s="160"/>
      <c r="H325" s="145"/>
      <c r="I325" s="129" t="e">
        <f>VLOOKUP(H325,Presupuesto!$B$11:$C$565,2,0)</f>
        <v>#N/A</v>
      </c>
      <c r="J325" s="97" t="str">
        <f t="shared" si="15"/>
        <v>Investigación Científica</v>
      </c>
      <c r="K325" s="97" t="s">
        <v>430</v>
      </c>
    </row>
    <row r="326" spans="3:11" ht="15.75" thickBot="1">
      <c r="C326" s="146"/>
      <c r="D326" s="158"/>
      <c r="E326" s="102"/>
      <c r="F326" s="104">
        <f t="shared" si="14"/>
        <v>0</v>
      </c>
      <c r="G326" s="161"/>
      <c r="H326" s="147"/>
      <c r="I326" s="131" t="e">
        <f>VLOOKUP(H326,Presupuesto!$B$11:$C$565,2,0)</f>
        <v>#N/A</v>
      </c>
      <c r="J326" s="105" t="str">
        <f t="shared" si="15"/>
        <v>Investigación Científica</v>
      </c>
      <c r="K326" s="123" t="s">
        <v>412</v>
      </c>
    </row>
    <row r="330" spans="3:11" ht="15.75" thickBot="1"/>
    <row r="331" spans="3:11" s="461" customFormat="1" ht="15.75" thickBot="1">
      <c r="C331" s="519" t="s">
        <v>53</v>
      </c>
      <c r="D331" s="518">
        <f>SUM(F338:F372)</f>
        <v>7040</v>
      </c>
      <c r="F331" s="67"/>
      <c r="G331" s="76"/>
      <c r="H331" s="67"/>
      <c r="I331" s="67"/>
    </row>
    <row r="332" spans="3:11">
      <c r="C332" s="67"/>
      <c r="D332" s="29"/>
      <c r="E332" s="92"/>
      <c r="F332" s="92"/>
      <c r="G332" s="92"/>
      <c r="H332" s="73"/>
      <c r="I332" s="73"/>
      <c r="J332" s="73"/>
      <c r="K332" s="111"/>
    </row>
    <row r="333" spans="3:11">
      <c r="C333" s="67"/>
      <c r="D333" s="29"/>
      <c r="E333" s="92"/>
      <c r="F333" s="92"/>
      <c r="G333" s="92"/>
      <c r="H333" s="73"/>
      <c r="I333" s="73"/>
      <c r="J333" s="73"/>
      <c r="K333" s="111"/>
    </row>
    <row r="334" spans="3:11" ht="15.75">
      <c r="C334" s="204" t="s">
        <v>409</v>
      </c>
      <c r="D334" s="205" t="str">
        <f>'Estudiantes y Graduados'!E22</f>
        <v>5.c.3.voae</v>
      </c>
      <c r="E334" s="92"/>
      <c r="F334" s="92"/>
      <c r="G334" s="92"/>
      <c r="H334" s="73"/>
      <c r="I334" s="73"/>
      <c r="J334" s="73"/>
      <c r="K334" s="111"/>
    </row>
    <row r="335" spans="3:11" ht="18.75">
      <c r="C335" s="214" t="str">
        <f>IFERROR(VLOOKUP(D334,'Desarrollo e Innov. Curricular'!$E:$F,2,FALSE),IFERROR(VLOOKUP(D334,'Investigación Científica'!$E:$F,2,FALSE),IFERROR(VLOOKUP(D334,'Vinculación Univ. Sociedad'!$E:$F,2,FALSE),IFERROR(VLOOKUP(D334,'Docencia y Profesorado Universi'!$E:$F,2,FALSE),IFERROR(VLOOKUP(D334,'Estudiantes y Graduados'!$E:$F,2,FALSE),IFERROR(VLOOKUP(D334,'Gestion Administrativa'!$E:$F,2,FALSE),IFERROR(VLOOKUP(D334,'Gestión Académica'!$E:$F,2,FALSE),IFERROR(VLOOKUP(D334,'Aseguramiento de la Calidad'!$E:$F,2,FALSE),IFERROR(VLOOKUP(D334,'Gestión del Conocimiento'!$E:$F,2,FALSE),IFERROR(VLOOKUP(D334,'Gobernabilidad y Procesos...'!$E:$F,2,FALSE),IFERROR(VLOOKUP(D334,'Gestión del Talento Humano'!$E:$F,2,FALSE),IFERROR(VLOOKUP(D334,'Internacionalización de la E.S.'!$E:$F,2,FALSE),IFERROR(VLOOKUP(D334,Posgrado!$E:$F,2,FALSE),IFERROR(VLOOKUP(D334,'Cultura de Innovación Insti...'!$E:$F,2,FALSE),VLOOKUP(D334,'Lo Esencial de la Reforma Univ.'!$E:$F,2,0)))))))))))))))</f>
        <v xml:space="preserve">Encuentros deportivos regionales </v>
      </c>
      <c r="D335" s="29"/>
      <c r="E335" s="92"/>
      <c r="F335" s="92"/>
      <c r="G335" s="92"/>
      <c r="H335" s="73"/>
      <c r="I335" s="73"/>
      <c r="J335" s="73"/>
      <c r="K335" s="111"/>
    </row>
    <row r="336" spans="3:11" ht="15.75" thickBot="1">
      <c r="F336" s="92"/>
      <c r="G336" s="73"/>
      <c r="H336" s="73"/>
      <c r="I336" s="73"/>
    </row>
    <row r="337" spans="3:11" ht="30.75" thickBot="1">
      <c r="C337" s="128" t="s">
        <v>44</v>
      </c>
      <c r="D337" s="128" t="s">
        <v>55</v>
      </c>
      <c r="E337" s="135" t="s">
        <v>57</v>
      </c>
      <c r="F337" s="134" t="s">
        <v>27</v>
      </c>
      <c r="G337" s="132" t="s">
        <v>147</v>
      </c>
      <c r="H337" s="135" t="s">
        <v>46</v>
      </c>
      <c r="I337" s="132" t="s">
        <v>148</v>
      </c>
      <c r="J337" s="132" t="s">
        <v>428</v>
      </c>
      <c r="K337" s="132" t="s">
        <v>429</v>
      </c>
    </row>
    <row r="338" spans="3:11">
      <c r="C338" s="226" t="s">
        <v>459</v>
      </c>
      <c r="D338" s="227"/>
      <c r="E338" s="225">
        <v>5000</v>
      </c>
      <c r="F338" s="96">
        <f t="shared" ref="F338:F372" si="16">D338*E338</f>
        <v>0</v>
      </c>
      <c r="G338" s="160" t="s">
        <v>1467</v>
      </c>
      <c r="H338" s="141" t="s">
        <v>782</v>
      </c>
      <c r="I338" s="129" t="str">
        <f>VLOOKUP(H338,Presupuesto!$B$11:$C$565,2,0)</f>
        <v>VIATICOS NACIONALES</v>
      </c>
      <c r="J338" s="224" t="s">
        <v>1380</v>
      </c>
      <c r="K338" s="97" t="s">
        <v>413</v>
      </c>
    </row>
    <row r="339" spans="3:11">
      <c r="C339" s="226" t="s">
        <v>459</v>
      </c>
      <c r="D339" s="157"/>
      <c r="E339" s="122">
        <v>5000</v>
      </c>
      <c r="F339" s="96">
        <f t="shared" si="16"/>
        <v>0</v>
      </c>
      <c r="G339" s="160" t="s">
        <v>1467</v>
      </c>
      <c r="H339" s="141" t="s">
        <v>782</v>
      </c>
      <c r="I339" s="129" t="str">
        <f>VLOOKUP(H339,Presupuesto!$B$11:$C$565,2,0)</f>
        <v>VIATICOS NACIONALES</v>
      </c>
      <c r="J339" s="97" t="str">
        <f t="shared" ref="J339:J372" si="17">$J$17</f>
        <v>Investigación Científica</v>
      </c>
      <c r="K339" s="97" t="s">
        <v>415</v>
      </c>
    </row>
    <row r="340" spans="3:11" ht="30">
      <c r="C340" s="447" t="s">
        <v>1622</v>
      </c>
      <c r="D340" s="157"/>
      <c r="E340" s="122">
        <v>270287</v>
      </c>
      <c r="F340" s="96">
        <f t="shared" si="16"/>
        <v>0</v>
      </c>
      <c r="G340" s="160" t="s">
        <v>1467</v>
      </c>
      <c r="H340" s="141"/>
      <c r="I340" s="129" t="e">
        <f>VLOOKUP(H340,Presupuesto!$B$11:$C$565,2,0)</f>
        <v>#N/A</v>
      </c>
      <c r="J340" s="97" t="str">
        <f t="shared" si="17"/>
        <v>Investigación Científica</v>
      </c>
      <c r="K340" s="97" t="s">
        <v>419</v>
      </c>
    </row>
    <row r="341" spans="3:11" ht="30">
      <c r="C341" s="447" t="s">
        <v>1623</v>
      </c>
      <c r="D341" s="157"/>
      <c r="E341" s="122">
        <v>47513</v>
      </c>
      <c r="F341" s="96">
        <f t="shared" si="16"/>
        <v>0</v>
      </c>
      <c r="G341" s="160" t="s">
        <v>1467</v>
      </c>
      <c r="H341" s="141"/>
      <c r="I341" s="129" t="e">
        <f>VLOOKUP(H341,Presupuesto!$B$11:$C$565,2,0)</f>
        <v>#N/A</v>
      </c>
      <c r="J341" s="97" t="s">
        <v>1381</v>
      </c>
      <c r="K341" s="97" t="s">
        <v>419</v>
      </c>
    </row>
    <row r="342" spans="3:11">
      <c r="C342" s="140" t="s">
        <v>1627</v>
      </c>
      <c r="D342" s="157"/>
      <c r="E342" s="122">
        <v>15000</v>
      </c>
      <c r="F342" s="96">
        <f t="shared" si="16"/>
        <v>0</v>
      </c>
      <c r="G342" s="160" t="s">
        <v>1467</v>
      </c>
      <c r="H342" s="141"/>
      <c r="I342" s="129" t="e">
        <f>VLOOKUP(H342,Presupuesto!$B$11:$C$565,2,0)</f>
        <v>#N/A</v>
      </c>
      <c r="J342" s="97" t="s">
        <v>1381</v>
      </c>
      <c r="K342" s="97" t="s">
        <v>414</v>
      </c>
    </row>
    <row r="343" spans="3:11">
      <c r="C343" s="140" t="s">
        <v>130</v>
      </c>
      <c r="D343" s="157"/>
      <c r="E343" s="122"/>
      <c r="F343" s="96">
        <f t="shared" si="16"/>
        <v>0</v>
      </c>
      <c r="G343" s="160"/>
      <c r="H343" s="141"/>
      <c r="I343" s="129" t="e">
        <f>VLOOKUP(H343,Presupuesto!$B$11:$C$565,2,0)</f>
        <v>#N/A</v>
      </c>
      <c r="J343" s="97" t="str">
        <f t="shared" si="17"/>
        <v>Investigación Científica</v>
      </c>
      <c r="K343" s="97" t="s">
        <v>419</v>
      </c>
    </row>
    <row r="344" spans="3:11">
      <c r="C344" s="140" t="s">
        <v>131</v>
      </c>
      <c r="D344" s="157"/>
      <c r="E344" s="122"/>
      <c r="F344" s="96">
        <f t="shared" si="16"/>
        <v>0</v>
      </c>
      <c r="G344" s="160"/>
      <c r="H344" s="141"/>
      <c r="I344" s="129" t="e">
        <f>VLOOKUP(H344,Presupuesto!$B$11:$C$565,2,0)</f>
        <v>#N/A</v>
      </c>
      <c r="J344" s="97" t="str">
        <f t="shared" si="17"/>
        <v>Investigación Científica</v>
      </c>
      <c r="K344" s="97" t="s">
        <v>430</v>
      </c>
    </row>
    <row r="345" spans="3:11">
      <c r="C345" s="140" t="s">
        <v>132</v>
      </c>
      <c r="D345" s="157"/>
      <c r="E345" s="122"/>
      <c r="F345" s="96">
        <f t="shared" si="16"/>
        <v>0</v>
      </c>
      <c r="G345" s="160"/>
      <c r="H345" s="141"/>
      <c r="I345" s="129" t="e">
        <f>VLOOKUP(H345,Presupuesto!$B$11:$C$565,2,0)</f>
        <v>#N/A</v>
      </c>
      <c r="J345" s="97" t="str">
        <f t="shared" si="17"/>
        <v>Investigación Científica</v>
      </c>
      <c r="K345" s="97" t="s">
        <v>430</v>
      </c>
    </row>
    <row r="346" spans="3:11">
      <c r="C346" s="140" t="s">
        <v>1647</v>
      </c>
      <c r="D346" s="157">
        <v>8</v>
      </c>
      <c r="E346" s="122">
        <v>80</v>
      </c>
      <c r="F346" s="96">
        <f t="shared" si="16"/>
        <v>640</v>
      </c>
      <c r="G346" s="160" t="s">
        <v>1467</v>
      </c>
      <c r="H346" s="141" t="s">
        <v>940</v>
      </c>
      <c r="I346" s="129" t="str">
        <f>VLOOKUP(H346,Presupuesto!$B$11:$C$565,2,0)</f>
        <v>CEMENTO CAL Y YESO</v>
      </c>
      <c r="J346" s="97" t="s">
        <v>1381</v>
      </c>
      <c r="K346" s="97" t="s">
        <v>418</v>
      </c>
    </row>
    <row r="347" spans="3:11">
      <c r="C347" s="140" t="s">
        <v>1648</v>
      </c>
      <c r="D347" s="157">
        <v>4</v>
      </c>
      <c r="E347" s="122">
        <v>1600</v>
      </c>
      <c r="F347" s="96">
        <v>6400</v>
      </c>
      <c r="G347" s="160" t="s">
        <v>1467</v>
      </c>
      <c r="H347" s="141" t="s">
        <v>894</v>
      </c>
      <c r="I347" s="129" t="str">
        <f>VLOOKUP(H347,Presupuesto!$B$11:$C$565,2,0)</f>
        <v>DIESEL</v>
      </c>
      <c r="J347" s="97" t="s">
        <v>1381</v>
      </c>
      <c r="K347" s="97" t="s">
        <v>418</v>
      </c>
    </row>
    <row r="348" spans="3:11">
      <c r="C348" s="140" t="s">
        <v>1614</v>
      </c>
      <c r="D348" s="157"/>
      <c r="E348" s="122"/>
      <c r="F348" s="96">
        <f t="shared" si="16"/>
        <v>0</v>
      </c>
      <c r="G348" s="160" t="s">
        <v>1467</v>
      </c>
      <c r="H348" s="141"/>
      <c r="I348" s="129" t="e">
        <f>VLOOKUP(H348,Presupuesto!$B$11:$C$565,2,0)</f>
        <v>#N/A</v>
      </c>
      <c r="J348" s="97" t="s">
        <v>1385</v>
      </c>
      <c r="K348" s="97" t="s">
        <v>418</v>
      </c>
    </row>
    <row r="349" spans="3:11">
      <c r="C349" s="140"/>
      <c r="D349" s="157"/>
      <c r="E349" s="122"/>
      <c r="F349" s="96">
        <f t="shared" si="16"/>
        <v>0</v>
      </c>
      <c r="G349" s="160"/>
      <c r="H349" s="141"/>
      <c r="I349" s="129" t="e">
        <f>VLOOKUP(H349,Presupuesto!$B$11:$C$565,2,0)</f>
        <v>#N/A</v>
      </c>
      <c r="J349" s="97" t="str">
        <f t="shared" si="17"/>
        <v>Investigación Científica</v>
      </c>
      <c r="K349" s="97" t="s">
        <v>430</v>
      </c>
    </row>
    <row r="350" spans="3:11">
      <c r="C350" s="140"/>
      <c r="D350" s="157"/>
      <c r="E350" s="122"/>
      <c r="F350" s="96">
        <f t="shared" si="16"/>
        <v>0</v>
      </c>
      <c r="G350" s="160"/>
      <c r="H350" s="141"/>
      <c r="I350" s="129" t="e">
        <f>VLOOKUP(H350,Presupuesto!$B$11:$C$565,2,0)</f>
        <v>#N/A</v>
      </c>
      <c r="J350" s="97" t="str">
        <f t="shared" si="17"/>
        <v>Investigación Científica</v>
      </c>
      <c r="K350" s="97" t="s">
        <v>430</v>
      </c>
    </row>
    <row r="351" spans="3:11">
      <c r="C351" s="140"/>
      <c r="D351" s="157"/>
      <c r="E351" s="122"/>
      <c r="F351" s="96">
        <f t="shared" si="16"/>
        <v>0</v>
      </c>
      <c r="G351" s="160"/>
      <c r="H351" s="141"/>
      <c r="I351" s="129" t="e">
        <f>VLOOKUP(H351,Presupuesto!$B$11:$C$565,2,0)</f>
        <v>#N/A</v>
      </c>
      <c r="J351" s="97" t="str">
        <f t="shared" si="17"/>
        <v>Investigación Científica</v>
      </c>
      <c r="K351" s="97" t="s">
        <v>430</v>
      </c>
    </row>
    <row r="352" spans="3:11">
      <c r="C352" s="140"/>
      <c r="D352" s="157"/>
      <c r="E352" s="122"/>
      <c r="F352" s="96">
        <f t="shared" si="16"/>
        <v>0</v>
      </c>
      <c r="G352" s="160"/>
      <c r="H352" s="141"/>
      <c r="I352" s="129" t="e">
        <f>VLOOKUP(H352,Presupuesto!$B$11:$C$565,2,0)</f>
        <v>#N/A</v>
      </c>
      <c r="J352" s="97" t="str">
        <f t="shared" si="17"/>
        <v>Investigación Científica</v>
      </c>
      <c r="K352" s="97" t="s">
        <v>430</v>
      </c>
    </row>
    <row r="353" spans="3:11">
      <c r="C353" s="140"/>
      <c r="D353" s="157"/>
      <c r="E353" s="122"/>
      <c r="F353" s="96">
        <f t="shared" si="16"/>
        <v>0</v>
      </c>
      <c r="G353" s="160"/>
      <c r="H353" s="141"/>
      <c r="I353" s="129" t="e">
        <f>VLOOKUP(H353,Presupuesto!$B$11:$C$565,2,0)</f>
        <v>#N/A</v>
      </c>
      <c r="J353" s="97" t="str">
        <f t="shared" si="17"/>
        <v>Investigación Científica</v>
      </c>
      <c r="K353" s="97" t="s">
        <v>430</v>
      </c>
    </row>
    <row r="354" spans="3:11">
      <c r="C354" s="140"/>
      <c r="D354" s="157"/>
      <c r="E354" s="122"/>
      <c r="F354" s="96">
        <f t="shared" si="16"/>
        <v>0</v>
      </c>
      <c r="G354" s="160"/>
      <c r="H354" s="141"/>
      <c r="I354" s="129" t="e">
        <f>VLOOKUP(H354,Presupuesto!$B$11:$C$565,2,0)</f>
        <v>#N/A</v>
      </c>
      <c r="J354" s="97" t="str">
        <f t="shared" si="17"/>
        <v>Investigación Científica</v>
      </c>
      <c r="K354" s="97" t="s">
        <v>430</v>
      </c>
    </row>
    <row r="355" spans="3:11">
      <c r="C355" s="140"/>
      <c r="D355" s="157"/>
      <c r="E355" s="122"/>
      <c r="F355" s="96">
        <f t="shared" si="16"/>
        <v>0</v>
      </c>
      <c r="G355" s="160"/>
      <c r="H355" s="141"/>
      <c r="I355" s="129" t="e">
        <f>VLOOKUP(H355,Presupuesto!$B$11:$C$565,2,0)</f>
        <v>#N/A</v>
      </c>
      <c r="J355" s="97" t="str">
        <f t="shared" si="17"/>
        <v>Investigación Científica</v>
      </c>
      <c r="K355" s="97" t="s">
        <v>430</v>
      </c>
    </row>
    <row r="356" spans="3:11">
      <c r="C356" s="140"/>
      <c r="D356" s="157"/>
      <c r="E356" s="122"/>
      <c r="F356" s="96">
        <f t="shared" si="16"/>
        <v>0</v>
      </c>
      <c r="G356" s="160"/>
      <c r="H356" s="141"/>
      <c r="I356" s="129" t="e">
        <f>VLOOKUP(H356,Presupuesto!$B$11:$C$565,2,0)</f>
        <v>#N/A</v>
      </c>
      <c r="J356" s="97" t="str">
        <f t="shared" si="17"/>
        <v>Investigación Científica</v>
      </c>
      <c r="K356" s="97" t="s">
        <v>430</v>
      </c>
    </row>
    <row r="357" spans="3:11">
      <c r="C357" s="140"/>
      <c r="D357" s="157"/>
      <c r="E357" s="122"/>
      <c r="F357" s="96">
        <f t="shared" si="16"/>
        <v>0</v>
      </c>
      <c r="G357" s="160"/>
      <c r="H357" s="141"/>
      <c r="I357" s="129" t="e">
        <f>VLOOKUP(H357,Presupuesto!$B$11:$C$565,2,0)</f>
        <v>#N/A</v>
      </c>
      <c r="J357" s="97" t="str">
        <f t="shared" si="17"/>
        <v>Investigación Científica</v>
      </c>
      <c r="K357" s="97" t="s">
        <v>430</v>
      </c>
    </row>
    <row r="358" spans="3:11">
      <c r="C358" s="140"/>
      <c r="D358" s="157"/>
      <c r="E358" s="122"/>
      <c r="F358" s="96">
        <f t="shared" si="16"/>
        <v>0</v>
      </c>
      <c r="G358" s="160"/>
      <c r="H358" s="141"/>
      <c r="I358" s="129" t="e">
        <f>VLOOKUP(H358,Presupuesto!$B$11:$C$565,2,0)</f>
        <v>#N/A</v>
      </c>
      <c r="J358" s="97" t="str">
        <f t="shared" si="17"/>
        <v>Investigación Científica</v>
      </c>
      <c r="K358" s="97" t="s">
        <v>430</v>
      </c>
    </row>
    <row r="359" spans="3:11">
      <c r="C359" s="140"/>
      <c r="D359" s="157"/>
      <c r="E359" s="122"/>
      <c r="F359" s="96">
        <f t="shared" si="16"/>
        <v>0</v>
      </c>
      <c r="G359" s="160"/>
      <c r="H359" s="141"/>
      <c r="I359" s="129" t="e">
        <f>VLOOKUP(H359,Presupuesto!$B$11:$C$565,2,0)</f>
        <v>#N/A</v>
      </c>
      <c r="J359" s="97" t="str">
        <f t="shared" si="17"/>
        <v>Investigación Científica</v>
      </c>
      <c r="K359" s="97" t="s">
        <v>430</v>
      </c>
    </row>
    <row r="360" spans="3:11">
      <c r="C360" s="142"/>
      <c r="D360" s="150"/>
      <c r="E360" s="117"/>
      <c r="F360" s="96">
        <f t="shared" si="16"/>
        <v>0</v>
      </c>
      <c r="G360" s="160"/>
      <c r="H360" s="143"/>
      <c r="I360" s="129" t="e">
        <f>VLOOKUP(H360,Presupuesto!$B$11:$C$565,2,0)</f>
        <v>#N/A</v>
      </c>
      <c r="J360" s="97" t="str">
        <f t="shared" si="17"/>
        <v>Investigación Científica</v>
      </c>
      <c r="K360" s="97" t="s">
        <v>430</v>
      </c>
    </row>
    <row r="361" spans="3:11">
      <c r="C361" s="142"/>
      <c r="D361" s="150"/>
      <c r="E361" s="117"/>
      <c r="F361" s="96">
        <f t="shared" si="16"/>
        <v>0</v>
      </c>
      <c r="G361" s="160"/>
      <c r="H361" s="143"/>
      <c r="I361" s="129" t="e">
        <f>VLOOKUP(H361,Presupuesto!$B$11:$C$565,2,0)</f>
        <v>#N/A</v>
      </c>
      <c r="J361" s="97" t="str">
        <f t="shared" si="17"/>
        <v>Investigación Científica</v>
      </c>
      <c r="K361" s="97" t="s">
        <v>430</v>
      </c>
    </row>
    <row r="362" spans="3:11">
      <c r="C362" s="142"/>
      <c r="D362" s="150"/>
      <c r="E362" s="117"/>
      <c r="F362" s="96">
        <f t="shared" si="16"/>
        <v>0</v>
      </c>
      <c r="G362" s="160"/>
      <c r="H362" s="143"/>
      <c r="I362" s="129" t="e">
        <f>VLOOKUP(H362,Presupuesto!$B$11:$C$565,2,0)</f>
        <v>#N/A</v>
      </c>
      <c r="J362" s="97" t="str">
        <f t="shared" si="17"/>
        <v>Investigación Científica</v>
      </c>
      <c r="K362" s="97" t="s">
        <v>430</v>
      </c>
    </row>
    <row r="363" spans="3:11">
      <c r="C363" s="142"/>
      <c r="D363" s="150"/>
      <c r="E363" s="117"/>
      <c r="F363" s="96">
        <f t="shared" si="16"/>
        <v>0</v>
      </c>
      <c r="G363" s="160"/>
      <c r="H363" s="143"/>
      <c r="I363" s="129" t="e">
        <f>VLOOKUP(H363,Presupuesto!$B$11:$C$565,2,0)</f>
        <v>#N/A</v>
      </c>
      <c r="J363" s="97" t="str">
        <f t="shared" si="17"/>
        <v>Investigación Científica</v>
      </c>
      <c r="K363" s="97" t="s">
        <v>430</v>
      </c>
    </row>
    <row r="364" spans="3:11">
      <c r="C364" s="142"/>
      <c r="D364" s="150"/>
      <c r="E364" s="117"/>
      <c r="F364" s="96">
        <f t="shared" si="16"/>
        <v>0</v>
      </c>
      <c r="G364" s="160"/>
      <c r="H364" s="143"/>
      <c r="I364" s="129" t="e">
        <f>VLOOKUP(H364,Presupuesto!$B$11:$C$565,2,0)</f>
        <v>#N/A</v>
      </c>
      <c r="J364" s="97" t="str">
        <f t="shared" si="17"/>
        <v>Investigación Científica</v>
      </c>
      <c r="K364" s="97" t="s">
        <v>430</v>
      </c>
    </row>
    <row r="365" spans="3:11">
      <c r="C365" s="142"/>
      <c r="D365" s="150"/>
      <c r="E365" s="117"/>
      <c r="F365" s="96">
        <f t="shared" si="16"/>
        <v>0</v>
      </c>
      <c r="G365" s="160"/>
      <c r="H365" s="143"/>
      <c r="I365" s="129" t="e">
        <f>VLOOKUP(H365,Presupuesto!$B$11:$C$565,2,0)</f>
        <v>#N/A</v>
      </c>
      <c r="J365" s="97" t="str">
        <f t="shared" si="17"/>
        <v>Investigación Científica</v>
      </c>
      <c r="K365" s="97" t="s">
        <v>430</v>
      </c>
    </row>
    <row r="366" spans="3:11">
      <c r="C366" s="142"/>
      <c r="D366" s="150"/>
      <c r="E366" s="117"/>
      <c r="F366" s="96">
        <f t="shared" si="16"/>
        <v>0</v>
      </c>
      <c r="G366" s="160"/>
      <c r="H366" s="143"/>
      <c r="I366" s="129" t="e">
        <f>VLOOKUP(H366,Presupuesto!$B$11:$C$565,2,0)</f>
        <v>#N/A</v>
      </c>
      <c r="J366" s="97" t="str">
        <f t="shared" si="17"/>
        <v>Investigación Científica</v>
      </c>
      <c r="K366" s="97" t="s">
        <v>430</v>
      </c>
    </row>
    <row r="367" spans="3:11">
      <c r="C367" s="142"/>
      <c r="D367" s="150"/>
      <c r="E367" s="117"/>
      <c r="F367" s="96">
        <f t="shared" si="16"/>
        <v>0</v>
      </c>
      <c r="G367" s="160"/>
      <c r="H367" s="143"/>
      <c r="I367" s="129" t="e">
        <f>VLOOKUP(H367,Presupuesto!$B$11:$C$565,2,0)</f>
        <v>#N/A</v>
      </c>
      <c r="J367" s="97" t="str">
        <f t="shared" si="17"/>
        <v>Investigación Científica</v>
      </c>
      <c r="K367" s="97" t="s">
        <v>430</v>
      </c>
    </row>
    <row r="368" spans="3:11">
      <c r="C368" s="144"/>
      <c r="D368" s="150"/>
      <c r="E368" s="117"/>
      <c r="F368" s="96">
        <f t="shared" si="16"/>
        <v>0</v>
      </c>
      <c r="G368" s="160"/>
      <c r="H368" s="145"/>
      <c r="I368" s="129" t="e">
        <f>VLOOKUP(H368,Presupuesto!$B$11:$C$565,2,0)</f>
        <v>#N/A</v>
      </c>
      <c r="J368" s="97" t="str">
        <f t="shared" si="17"/>
        <v>Investigación Científica</v>
      </c>
      <c r="K368" s="97" t="s">
        <v>421</v>
      </c>
    </row>
    <row r="369" spans="3:11">
      <c r="C369" s="144"/>
      <c r="D369" s="150"/>
      <c r="E369" s="117"/>
      <c r="F369" s="96">
        <f t="shared" si="16"/>
        <v>0</v>
      </c>
      <c r="G369" s="160"/>
      <c r="H369" s="145"/>
      <c r="I369" s="129" t="e">
        <f>VLOOKUP(H369,Presupuesto!$B$11:$C$565,2,0)</f>
        <v>#N/A</v>
      </c>
      <c r="J369" s="97" t="str">
        <f t="shared" si="17"/>
        <v>Investigación Científica</v>
      </c>
      <c r="K369" s="97" t="s">
        <v>430</v>
      </c>
    </row>
    <row r="370" spans="3:11">
      <c r="C370" s="144"/>
      <c r="D370" s="150"/>
      <c r="E370" s="117"/>
      <c r="F370" s="96">
        <f t="shared" si="16"/>
        <v>0</v>
      </c>
      <c r="G370" s="160"/>
      <c r="H370" s="145"/>
      <c r="I370" s="129" t="e">
        <f>VLOOKUP(H370,Presupuesto!$B$11:$C$565,2,0)</f>
        <v>#N/A</v>
      </c>
      <c r="J370" s="97" t="str">
        <f t="shared" si="17"/>
        <v>Investigación Científica</v>
      </c>
      <c r="K370" s="97" t="s">
        <v>430</v>
      </c>
    </row>
    <row r="371" spans="3:11">
      <c r="C371" s="144"/>
      <c r="D371" s="150"/>
      <c r="E371" s="117"/>
      <c r="F371" s="96">
        <f t="shared" si="16"/>
        <v>0</v>
      </c>
      <c r="G371" s="160"/>
      <c r="H371" s="145"/>
      <c r="I371" s="129" t="e">
        <f>VLOOKUP(H371,Presupuesto!$B$11:$C$565,2,0)</f>
        <v>#N/A</v>
      </c>
      <c r="J371" s="97" t="str">
        <f t="shared" si="17"/>
        <v>Investigación Científica</v>
      </c>
      <c r="K371" s="97" t="s">
        <v>430</v>
      </c>
    </row>
    <row r="372" spans="3:11" ht="15.75" thickBot="1">
      <c r="C372" s="146"/>
      <c r="D372" s="158"/>
      <c r="E372" s="102"/>
      <c r="F372" s="104">
        <f t="shared" si="16"/>
        <v>0</v>
      </c>
      <c r="G372" s="161"/>
      <c r="H372" s="147"/>
      <c r="I372" s="131" t="e">
        <f>VLOOKUP(H372,Presupuesto!$B$11:$C$565,2,0)</f>
        <v>#N/A</v>
      </c>
      <c r="J372" s="105" t="str">
        <f t="shared" si="17"/>
        <v>Investigación Científica</v>
      </c>
      <c r="K372" s="123" t="s">
        <v>412</v>
      </c>
    </row>
    <row r="376" spans="3:11" ht="15.75" thickBot="1"/>
    <row r="377" spans="3:11" s="461" customFormat="1" ht="15.75" thickBot="1">
      <c r="C377" s="519" t="s">
        <v>53</v>
      </c>
      <c r="D377" s="518">
        <f>SUM(F384:F418)</f>
        <v>516000</v>
      </c>
      <c r="F377" s="67"/>
      <c r="G377" s="76"/>
      <c r="H377" s="67"/>
      <c r="I377" s="67"/>
    </row>
    <row r="378" spans="3:11">
      <c r="C378" s="67"/>
      <c r="D378" s="29"/>
      <c r="E378" s="92"/>
      <c r="F378" s="92"/>
      <c r="G378" s="92"/>
      <c r="H378" s="73"/>
      <c r="I378" s="73"/>
      <c r="J378" s="73"/>
      <c r="K378" s="111"/>
    </row>
    <row r="379" spans="3:11">
      <c r="C379" s="67"/>
      <c r="D379" s="29"/>
      <c r="E379" s="92"/>
      <c r="F379" s="92"/>
      <c r="G379" s="92"/>
      <c r="H379" s="73"/>
      <c r="I379" s="73"/>
      <c r="J379" s="73"/>
      <c r="K379" s="111"/>
    </row>
    <row r="380" spans="3:11" ht="15.75">
      <c r="C380" s="204" t="s">
        <v>409</v>
      </c>
      <c r="D380" s="205" t="str">
        <f>'Gestion Administrativa'!E27</f>
        <v>11.d.1.ga-admon</v>
      </c>
      <c r="E380" s="92"/>
      <c r="F380" s="92"/>
      <c r="G380" s="92"/>
      <c r="H380" s="73"/>
      <c r="I380" s="73"/>
      <c r="J380" s="73"/>
      <c r="K380" s="111"/>
    </row>
    <row r="381" spans="3:11" ht="18.75">
      <c r="C381" s="214" t="str">
        <f>IFERROR(VLOOKUP(D380,'Desarrollo e Innov. Curricular'!$E:$F,2,FALSE),IFERROR(VLOOKUP(D380,'Investigación Científica'!$E:$F,2,FALSE),IFERROR(VLOOKUP(D380,'Vinculación Univ. Sociedad'!$E:$F,2,FALSE),IFERROR(VLOOKUP(D380,'Docencia y Profesorado Universi'!$E:$F,2,FALSE),IFERROR(VLOOKUP(D380,'Estudiantes y Graduados'!$E:$F,2,FALSE),IFERROR(VLOOKUP(D380,'Gestion Administrativa'!$E:$F,2,FALSE),IFERROR(VLOOKUP(D380,'Gestión Académica'!$E:$F,2,FALSE),IFERROR(VLOOKUP(D380,'Aseguramiento de la Calidad'!$E:$F,2,FALSE),IFERROR(VLOOKUP(D380,'Gestión del Conocimiento'!$E:$F,2,FALSE),IFERROR(VLOOKUP(D380,'Gobernabilidad y Procesos...'!$E:$F,2,FALSE),IFERROR(VLOOKUP(D380,'Gestión del Talento Humano'!$E:$F,2,FALSE),IFERROR(VLOOKUP(D380,'Internacionalización de la E.S.'!$E:$F,2,FALSE),IFERROR(VLOOKUP(D380,Posgrado!$E:$F,2,FALSE),IFERROR(VLOOKUP(D380,'Cultura de Innovación Insti...'!$E:$F,2,FALSE),VLOOKUP(D380,'Lo Esencial de la Reforma Univ.'!$E:$F,2,0)))))))))))))))</f>
        <v>Pago de servicios publicos y otros insumos</v>
      </c>
      <c r="D381" s="29"/>
      <c r="E381" s="92"/>
      <c r="F381" s="92"/>
      <c r="G381" s="92"/>
      <c r="H381" s="73"/>
      <c r="I381" s="73"/>
      <c r="J381" s="73"/>
      <c r="K381" s="111"/>
    </row>
    <row r="382" spans="3:11" ht="15.75" thickBot="1">
      <c r="F382" s="92"/>
      <c r="G382" s="73"/>
      <c r="H382" s="73"/>
      <c r="I382" s="73"/>
    </row>
    <row r="383" spans="3:11" ht="30.75" thickBot="1">
      <c r="C383" s="128" t="s">
        <v>44</v>
      </c>
      <c r="D383" s="128" t="s">
        <v>55</v>
      </c>
      <c r="E383" s="135" t="s">
        <v>57</v>
      </c>
      <c r="F383" s="134" t="s">
        <v>27</v>
      </c>
      <c r="G383" s="132" t="s">
        <v>147</v>
      </c>
      <c r="H383" s="135" t="s">
        <v>46</v>
      </c>
      <c r="I383" s="132" t="s">
        <v>148</v>
      </c>
      <c r="J383" s="132" t="s">
        <v>428</v>
      </c>
      <c r="K383" s="132" t="s">
        <v>429</v>
      </c>
    </row>
    <row r="384" spans="3:11">
      <c r="C384" s="481" t="s">
        <v>459</v>
      </c>
      <c r="D384" s="471"/>
      <c r="E384" s="225">
        <v>5000</v>
      </c>
      <c r="F384" s="96">
        <f t="shared" ref="F384:F418" si="18">D384*E384</f>
        <v>0</v>
      </c>
      <c r="G384" s="160" t="s">
        <v>1467</v>
      </c>
      <c r="H384" s="141" t="s">
        <v>782</v>
      </c>
      <c r="I384" s="129" t="str">
        <f>VLOOKUP(H384,Presupuesto!$B$11:$C$565,2,0)</f>
        <v>VIATICOS NACIONALES</v>
      </c>
      <c r="J384" s="224" t="s">
        <v>1380</v>
      </c>
      <c r="K384" s="97" t="s">
        <v>413</v>
      </c>
    </row>
    <row r="385" spans="3:11">
      <c r="C385" s="481" t="s">
        <v>459</v>
      </c>
      <c r="D385" s="471"/>
      <c r="E385" s="122">
        <v>5000</v>
      </c>
      <c r="F385" s="96">
        <f t="shared" si="18"/>
        <v>0</v>
      </c>
      <c r="G385" s="160" t="s">
        <v>1467</v>
      </c>
      <c r="H385" s="141" t="s">
        <v>782</v>
      </c>
      <c r="I385" s="129" t="str">
        <f>VLOOKUP(H385,Presupuesto!$B$11:$C$565,2,0)</f>
        <v>VIATICOS NACIONALES</v>
      </c>
      <c r="J385" s="97" t="str">
        <f t="shared" ref="J385:J418" si="19">$J$17</f>
        <v>Investigación Científica</v>
      </c>
      <c r="K385" s="97" t="s">
        <v>415</v>
      </c>
    </row>
    <row r="386" spans="3:11" ht="30">
      <c r="C386" s="447" t="s">
        <v>1622</v>
      </c>
      <c r="D386" s="157"/>
      <c r="E386" s="122">
        <v>270287</v>
      </c>
      <c r="F386" s="96">
        <f t="shared" si="18"/>
        <v>0</v>
      </c>
      <c r="G386" s="160" t="s">
        <v>1467</v>
      </c>
      <c r="H386" s="141"/>
      <c r="I386" s="129" t="e">
        <f>VLOOKUP(H386,Presupuesto!$B$11:$C$565,2,0)</f>
        <v>#N/A</v>
      </c>
      <c r="J386" s="97" t="str">
        <f t="shared" si="19"/>
        <v>Investigación Científica</v>
      </c>
      <c r="K386" s="97" t="s">
        <v>419</v>
      </c>
    </row>
    <row r="387" spans="3:11" ht="30">
      <c r="C387" s="447" t="s">
        <v>1623</v>
      </c>
      <c r="D387" s="157"/>
      <c r="E387" s="122">
        <v>47513</v>
      </c>
      <c r="F387" s="96">
        <f t="shared" si="18"/>
        <v>0</v>
      </c>
      <c r="G387" s="160" t="s">
        <v>1467</v>
      </c>
      <c r="H387" s="141"/>
      <c r="I387" s="129" t="e">
        <f>VLOOKUP(H387,Presupuesto!$B$11:$C$565,2,0)</f>
        <v>#N/A</v>
      </c>
      <c r="J387" s="97" t="s">
        <v>1381</v>
      </c>
      <c r="K387" s="97" t="s">
        <v>419</v>
      </c>
    </row>
    <row r="388" spans="3:11">
      <c r="C388" s="140" t="s">
        <v>1627</v>
      </c>
      <c r="D388" s="157"/>
      <c r="E388" s="122">
        <v>15000</v>
      </c>
      <c r="F388" s="96">
        <f t="shared" si="18"/>
        <v>0</v>
      </c>
      <c r="G388" s="160" t="s">
        <v>1467</v>
      </c>
      <c r="H388" s="141"/>
      <c r="I388" s="129" t="e">
        <f>VLOOKUP(H388,Presupuesto!$B$11:$C$565,2,0)</f>
        <v>#N/A</v>
      </c>
      <c r="J388" s="97" t="s">
        <v>1381</v>
      </c>
      <c r="K388" s="97" t="s">
        <v>414</v>
      </c>
    </row>
    <row r="389" spans="3:11">
      <c r="C389" s="140" t="s">
        <v>130</v>
      </c>
      <c r="D389" s="157"/>
      <c r="E389" s="122"/>
      <c r="F389" s="96">
        <f t="shared" si="18"/>
        <v>0</v>
      </c>
      <c r="G389" s="160"/>
      <c r="H389" s="141"/>
      <c r="I389" s="129" t="e">
        <f>VLOOKUP(H389,Presupuesto!$B$11:$C$565,2,0)</f>
        <v>#N/A</v>
      </c>
      <c r="J389" s="97" t="str">
        <f t="shared" si="19"/>
        <v>Investigación Científica</v>
      </c>
      <c r="K389" s="97" t="s">
        <v>419</v>
      </c>
    </row>
    <row r="390" spans="3:11">
      <c r="C390" s="140" t="s">
        <v>131</v>
      </c>
      <c r="D390" s="157"/>
      <c r="E390" s="122"/>
      <c r="F390" s="96">
        <f t="shared" si="18"/>
        <v>0</v>
      </c>
      <c r="G390" s="160"/>
      <c r="H390" s="141"/>
      <c r="I390" s="129" t="e">
        <f>VLOOKUP(H390,Presupuesto!$B$11:$C$565,2,0)</f>
        <v>#N/A</v>
      </c>
      <c r="J390" s="97" t="str">
        <f t="shared" si="19"/>
        <v>Investigación Científica</v>
      </c>
      <c r="K390" s="97" t="s">
        <v>430</v>
      </c>
    </row>
    <row r="391" spans="3:11">
      <c r="C391" s="140" t="s">
        <v>132</v>
      </c>
      <c r="D391" s="157"/>
      <c r="E391" s="122"/>
      <c r="F391" s="96">
        <f t="shared" si="18"/>
        <v>0</v>
      </c>
      <c r="G391" s="160"/>
      <c r="H391" s="141"/>
      <c r="I391" s="129" t="e">
        <f>VLOOKUP(H391,Presupuesto!$B$11:$C$565,2,0)</f>
        <v>#N/A</v>
      </c>
      <c r="J391" s="97" t="str">
        <f t="shared" si="19"/>
        <v>Investigación Científica</v>
      </c>
      <c r="K391" s="97" t="s">
        <v>430</v>
      </c>
    </row>
    <row r="392" spans="3:11">
      <c r="C392" s="140" t="s">
        <v>1647</v>
      </c>
      <c r="D392" s="157"/>
      <c r="E392" s="122">
        <v>80</v>
      </c>
      <c r="F392" s="96">
        <f t="shared" si="18"/>
        <v>0</v>
      </c>
      <c r="G392" s="160" t="s">
        <v>1467</v>
      </c>
      <c r="H392" s="141"/>
      <c r="I392" s="129" t="e">
        <f>VLOOKUP(H392,Presupuesto!$B$11:$C$565,2,0)</f>
        <v>#N/A</v>
      </c>
      <c r="J392" s="97" t="s">
        <v>1385</v>
      </c>
      <c r="K392" s="97" t="s">
        <v>418</v>
      </c>
    </row>
    <row r="393" spans="3:11">
      <c r="C393" s="140" t="s">
        <v>1665</v>
      </c>
      <c r="D393" s="157">
        <v>12</v>
      </c>
      <c r="E393" s="122">
        <v>3000</v>
      </c>
      <c r="F393" s="96">
        <f t="shared" si="18"/>
        <v>36000</v>
      </c>
      <c r="G393" s="160" t="s">
        <v>145</v>
      </c>
      <c r="H393" s="141" t="s">
        <v>652</v>
      </c>
      <c r="I393" s="129" t="str">
        <f>VLOOKUP(H393,Presupuesto!$B$11:$C$565,2,0)</f>
        <v>TELEFONIA FIJA</v>
      </c>
      <c r="J393" s="97" t="s">
        <v>1385</v>
      </c>
      <c r="K393" s="97" t="s">
        <v>412</v>
      </c>
    </row>
    <row r="394" spans="3:11">
      <c r="C394" s="140" t="s">
        <v>1664</v>
      </c>
      <c r="D394" s="157">
        <v>12</v>
      </c>
      <c r="E394" s="122">
        <v>40000</v>
      </c>
      <c r="F394" s="96">
        <f t="shared" si="18"/>
        <v>480000</v>
      </c>
      <c r="G394" s="160" t="s">
        <v>145</v>
      </c>
      <c r="H394" s="141" t="s">
        <v>645</v>
      </c>
      <c r="I394" s="129" t="str">
        <f>VLOOKUP(H394,Presupuesto!$B$11:$C$565,2,0)</f>
        <v>ENERGIA ELECTRICA</v>
      </c>
      <c r="J394" s="97" t="s">
        <v>1385</v>
      </c>
      <c r="K394" s="97" t="s">
        <v>412</v>
      </c>
    </row>
    <row r="395" spans="3:11">
      <c r="C395" s="140"/>
      <c r="D395" s="157"/>
      <c r="E395" s="122"/>
      <c r="F395" s="96">
        <f t="shared" si="18"/>
        <v>0</v>
      </c>
      <c r="G395" s="160"/>
      <c r="H395" s="141"/>
      <c r="I395" s="129" t="e">
        <f>VLOOKUP(H395,Presupuesto!$B$11:$C$565,2,0)</f>
        <v>#N/A</v>
      </c>
      <c r="J395" s="97" t="str">
        <f t="shared" si="19"/>
        <v>Investigación Científica</v>
      </c>
      <c r="K395" s="97" t="s">
        <v>430</v>
      </c>
    </row>
    <row r="396" spans="3:11">
      <c r="C396" s="140"/>
      <c r="D396" s="157"/>
      <c r="E396" s="122"/>
      <c r="F396" s="96">
        <f t="shared" si="18"/>
        <v>0</v>
      </c>
      <c r="G396" s="160"/>
      <c r="H396" s="141"/>
      <c r="I396" s="129" t="e">
        <f>VLOOKUP(H396,Presupuesto!$B$11:$C$565,2,0)</f>
        <v>#N/A</v>
      </c>
      <c r="J396" s="97" t="str">
        <f t="shared" si="19"/>
        <v>Investigación Científica</v>
      </c>
      <c r="K396" s="97" t="s">
        <v>430</v>
      </c>
    </row>
    <row r="397" spans="3:11">
      <c r="C397" s="140"/>
      <c r="D397" s="157"/>
      <c r="E397" s="122"/>
      <c r="F397" s="96">
        <f t="shared" si="18"/>
        <v>0</v>
      </c>
      <c r="G397" s="160"/>
      <c r="H397" s="141"/>
      <c r="I397" s="129" t="e">
        <f>VLOOKUP(H397,Presupuesto!$B$11:$C$565,2,0)</f>
        <v>#N/A</v>
      </c>
      <c r="J397" s="97" t="str">
        <f t="shared" si="19"/>
        <v>Investigación Científica</v>
      </c>
      <c r="K397" s="97" t="s">
        <v>430</v>
      </c>
    </row>
    <row r="398" spans="3:11">
      <c r="C398" s="140"/>
      <c r="D398" s="157"/>
      <c r="E398" s="122"/>
      <c r="F398" s="96">
        <f t="shared" si="18"/>
        <v>0</v>
      </c>
      <c r="G398" s="160"/>
      <c r="H398" s="141"/>
      <c r="I398" s="129" t="e">
        <f>VLOOKUP(H398,Presupuesto!$B$11:$C$565,2,0)</f>
        <v>#N/A</v>
      </c>
      <c r="J398" s="97" t="str">
        <f t="shared" si="19"/>
        <v>Investigación Científica</v>
      </c>
      <c r="K398" s="97" t="s">
        <v>430</v>
      </c>
    </row>
    <row r="399" spans="3:11">
      <c r="C399" s="140"/>
      <c r="D399" s="157"/>
      <c r="E399" s="122"/>
      <c r="F399" s="96">
        <f t="shared" si="18"/>
        <v>0</v>
      </c>
      <c r="G399" s="160"/>
      <c r="H399" s="141"/>
      <c r="I399" s="129" t="e">
        <f>VLOOKUP(H399,Presupuesto!$B$11:$C$565,2,0)</f>
        <v>#N/A</v>
      </c>
      <c r="J399" s="97" t="str">
        <f t="shared" si="19"/>
        <v>Investigación Científica</v>
      </c>
      <c r="K399" s="97" t="s">
        <v>430</v>
      </c>
    </row>
    <row r="400" spans="3:11">
      <c r="C400" s="140"/>
      <c r="D400" s="157"/>
      <c r="E400" s="122"/>
      <c r="F400" s="96">
        <f t="shared" si="18"/>
        <v>0</v>
      </c>
      <c r="G400" s="160"/>
      <c r="H400" s="141"/>
      <c r="I400" s="129" t="e">
        <f>VLOOKUP(H400,Presupuesto!$B$11:$C$565,2,0)</f>
        <v>#N/A</v>
      </c>
      <c r="J400" s="97" t="str">
        <f t="shared" si="19"/>
        <v>Investigación Científica</v>
      </c>
      <c r="K400" s="97" t="s">
        <v>430</v>
      </c>
    </row>
    <row r="401" spans="3:11">
      <c r="C401" s="140"/>
      <c r="D401" s="157"/>
      <c r="E401" s="122"/>
      <c r="F401" s="96">
        <f t="shared" si="18"/>
        <v>0</v>
      </c>
      <c r="G401" s="160"/>
      <c r="H401" s="141"/>
      <c r="I401" s="129" t="e">
        <f>VLOOKUP(H401,Presupuesto!$B$11:$C$565,2,0)</f>
        <v>#N/A</v>
      </c>
      <c r="J401" s="97" t="str">
        <f t="shared" si="19"/>
        <v>Investigación Científica</v>
      </c>
      <c r="K401" s="97" t="s">
        <v>430</v>
      </c>
    </row>
    <row r="402" spans="3:11">
      <c r="C402" s="140"/>
      <c r="D402" s="157"/>
      <c r="E402" s="122"/>
      <c r="F402" s="96">
        <f t="shared" si="18"/>
        <v>0</v>
      </c>
      <c r="G402" s="160"/>
      <c r="H402" s="141"/>
      <c r="I402" s="129" t="e">
        <f>VLOOKUP(H402,Presupuesto!$B$11:$C$565,2,0)</f>
        <v>#N/A</v>
      </c>
      <c r="J402" s="97" t="str">
        <f t="shared" si="19"/>
        <v>Investigación Científica</v>
      </c>
      <c r="K402" s="97" t="s">
        <v>430</v>
      </c>
    </row>
    <row r="403" spans="3:11">
      <c r="C403" s="140"/>
      <c r="D403" s="157"/>
      <c r="E403" s="122"/>
      <c r="F403" s="96">
        <f t="shared" si="18"/>
        <v>0</v>
      </c>
      <c r="G403" s="160"/>
      <c r="H403" s="141"/>
      <c r="I403" s="129" t="e">
        <f>VLOOKUP(H403,Presupuesto!$B$11:$C$565,2,0)</f>
        <v>#N/A</v>
      </c>
      <c r="J403" s="97" t="str">
        <f t="shared" si="19"/>
        <v>Investigación Científica</v>
      </c>
      <c r="K403" s="97" t="s">
        <v>430</v>
      </c>
    </row>
    <row r="404" spans="3:11">
      <c r="C404" s="140"/>
      <c r="D404" s="157"/>
      <c r="E404" s="122"/>
      <c r="F404" s="96">
        <f t="shared" si="18"/>
        <v>0</v>
      </c>
      <c r="G404" s="160"/>
      <c r="H404" s="141"/>
      <c r="I404" s="129" t="e">
        <f>VLOOKUP(H404,Presupuesto!$B$11:$C$565,2,0)</f>
        <v>#N/A</v>
      </c>
      <c r="J404" s="97" t="str">
        <f t="shared" si="19"/>
        <v>Investigación Científica</v>
      </c>
      <c r="K404" s="97" t="s">
        <v>430</v>
      </c>
    </row>
    <row r="405" spans="3:11">
      <c r="C405" s="140"/>
      <c r="D405" s="157"/>
      <c r="E405" s="122"/>
      <c r="F405" s="96">
        <f t="shared" si="18"/>
        <v>0</v>
      </c>
      <c r="G405" s="160"/>
      <c r="H405" s="141"/>
      <c r="I405" s="129" t="e">
        <f>VLOOKUP(H405,Presupuesto!$B$11:$C$565,2,0)</f>
        <v>#N/A</v>
      </c>
      <c r="J405" s="97" t="str">
        <f t="shared" si="19"/>
        <v>Investigación Científica</v>
      </c>
      <c r="K405" s="97" t="s">
        <v>430</v>
      </c>
    </row>
    <row r="406" spans="3:11">
      <c r="C406" s="142"/>
      <c r="D406" s="150"/>
      <c r="E406" s="117"/>
      <c r="F406" s="96">
        <f t="shared" si="18"/>
        <v>0</v>
      </c>
      <c r="G406" s="160"/>
      <c r="H406" s="143"/>
      <c r="I406" s="129" t="e">
        <f>VLOOKUP(H406,Presupuesto!$B$11:$C$565,2,0)</f>
        <v>#N/A</v>
      </c>
      <c r="J406" s="97" t="str">
        <f t="shared" si="19"/>
        <v>Investigación Científica</v>
      </c>
      <c r="K406" s="97" t="s">
        <v>430</v>
      </c>
    </row>
    <row r="407" spans="3:11">
      <c r="C407" s="142"/>
      <c r="D407" s="150"/>
      <c r="E407" s="117"/>
      <c r="F407" s="96">
        <f t="shared" si="18"/>
        <v>0</v>
      </c>
      <c r="G407" s="160"/>
      <c r="H407" s="143"/>
      <c r="I407" s="129" t="e">
        <f>VLOOKUP(H407,Presupuesto!$B$11:$C$565,2,0)</f>
        <v>#N/A</v>
      </c>
      <c r="J407" s="97" t="str">
        <f t="shared" si="19"/>
        <v>Investigación Científica</v>
      </c>
      <c r="K407" s="97" t="s">
        <v>430</v>
      </c>
    </row>
    <row r="408" spans="3:11">
      <c r="C408" s="142"/>
      <c r="D408" s="150"/>
      <c r="E408" s="117"/>
      <c r="F408" s="96">
        <f t="shared" si="18"/>
        <v>0</v>
      </c>
      <c r="G408" s="160"/>
      <c r="H408" s="143"/>
      <c r="I408" s="129" t="e">
        <f>VLOOKUP(H408,Presupuesto!$B$11:$C$565,2,0)</f>
        <v>#N/A</v>
      </c>
      <c r="J408" s="97" t="str">
        <f t="shared" si="19"/>
        <v>Investigación Científica</v>
      </c>
      <c r="K408" s="97" t="s">
        <v>430</v>
      </c>
    </row>
    <row r="409" spans="3:11">
      <c r="C409" s="142"/>
      <c r="D409" s="150"/>
      <c r="E409" s="117"/>
      <c r="F409" s="96">
        <f t="shared" si="18"/>
        <v>0</v>
      </c>
      <c r="G409" s="160"/>
      <c r="H409" s="143"/>
      <c r="I409" s="129" t="e">
        <f>VLOOKUP(H409,Presupuesto!$B$11:$C$565,2,0)</f>
        <v>#N/A</v>
      </c>
      <c r="J409" s="97" t="str">
        <f t="shared" si="19"/>
        <v>Investigación Científica</v>
      </c>
      <c r="K409" s="97" t="s">
        <v>430</v>
      </c>
    </row>
    <row r="410" spans="3:11">
      <c r="C410" s="142"/>
      <c r="D410" s="150"/>
      <c r="E410" s="117"/>
      <c r="F410" s="96">
        <f t="shared" si="18"/>
        <v>0</v>
      </c>
      <c r="G410" s="160"/>
      <c r="H410" s="143"/>
      <c r="I410" s="129" t="e">
        <f>VLOOKUP(H410,Presupuesto!$B$11:$C$565,2,0)</f>
        <v>#N/A</v>
      </c>
      <c r="J410" s="97" t="str">
        <f t="shared" si="19"/>
        <v>Investigación Científica</v>
      </c>
      <c r="K410" s="97" t="s">
        <v>430</v>
      </c>
    </row>
    <row r="411" spans="3:11">
      <c r="C411" s="142"/>
      <c r="D411" s="150"/>
      <c r="E411" s="117"/>
      <c r="F411" s="96">
        <f t="shared" si="18"/>
        <v>0</v>
      </c>
      <c r="G411" s="160"/>
      <c r="H411" s="143"/>
      <c r="I411" s="129" t="e">
        <f>VLOOKUP(H411,Presupuesto!$B$11:$C$565,2,0)</f>
        <v>#N/A</v>
      </c>
      <c r="J411" s="97" t="str">
        <f t="shared" si="19"/>
        <v>Investigación Científica</v>
      </c>
      <c r="K411" s="97" t="s">
        <v>430</v>
      </c>
    </row>
    <row r="412" spans="3:11">
      <c r="C412" s="142"/>
      <c r="D412" s="150"/>
      <c r="E412" s="117"/>
      <c r="F412" s="96">
        <f t="shared" si="18"/>
        <v>0</v>
      </c>
      <c r="G412" s="160"/>
      <c r="H412" s="143"/>
      <c r="I412" s="129" t="e">
        <f>VLOOKUP(H412,Presupuesto!$B$11:$C$565,2,0)</f>
        <v>#N/A</v>
      </c>
      <c r="J412" s="97" t="str">
        <f t="shared" si="19"/>
        <v>Investigación Científica</v>
      </c>
      <c r="K412" s="97" t="s">
        <v>430</v>
      </c>
    </row>
    <row r="413" spans="3:11">
      <c r="C413" s="142"/>
      <c r="D413" s="150"/>
      <c r="E413" s="117"/>
      <c r="F413" s="96">
        <f t="shared" si="18"/>
        <v>0</v>
      </c>
      <c r="G413" s="160"/>
      <c r="H413" s="143"/>
      <c r="I413" s="129" t="e">
        <f>VLOOKUP(H413,Presupuesto!$B$11:$C$565,2,0)</f>
        <v>#N/A</v>
      </c>
      <c r="J413" s="97" t="str">
        <f t="shared" si="19"/>
        <v>Investigación Científica</v>
      </c>
      <c r="K413" s="97" t="s">
        <v>430</v>
      </c>
    </row>
    <row r="414" spans="3:11">
      <c r="C414" s="144"/>
      <c r="D414" s="150"/>
      <c r="E414" s="117"/>
      <c r="F414" s="96">
        <f t="shared" si="18"/>
        <v>0</v>
      </c>
      <c r="G414" s="160"/>
      <c r="H414" s="145"/>
      <c r="I414" s="129" t="e">
        <f>VLOOKUP(H414,Presupuesto!$B$11:$C$565,2,0)</f>
        <v>#N/A</v>
      </c>
      <c r="J414" s="97" t="str">
        <f t="shared" si="19"/>
        <v>Investigación Científica</v>
      </c>
      <c r="K414" s="97" t="s">
        <v>421</v>
      </c>
    </row>
    <row r="415" spans="3:11">
      <c r="C415" s="144"/>
      <c r="D415" s="150"/>
      <c r="E415" s="117"/>
      <c r="F415" s="96">
        <f t="shared" si="18"/>
        <v>0</v>
      </c>
      <c r="G415" s="160"/>
      <c r="H415" s="145"/>
      <c r="I415" s="129" t="e">
        <f>VLOOKUP(H415,Presupuesto!$B$11:$C$565,2,0)</f>
        <v>#N/A</v>
      </c>
      <c r="J415" s="97" t="str">
        <f t="shared" si="19"/>
        <v>Investigación Científica</v>
      </c>
      <c r="K415" s="97" t="s">
        <v>430</v>
      </c>
    </row>
    <row r="416" spans="3:11">
      <c r="C416" s="144"/>
      <c r="D416" s="150"/>
      <c r="E416" s="117"/>
      <c r="F416" s="96">
        <f t="shared" si="18"/>
        <v>0</v>
      </c>
      <c r="G416" s="160"/>
      <c r="H416" s="145"/>
      <c r="I416" s="129" t="e">
        <f>VLOOKUP(H416,Presupuesto!$B$11:$C$565,2,0)</f>
        <v>#N/A</v>
      </c>
      <c r="J416" s="97" t="str">
        <f t="shared" si="19"/>
        <v>Investigación Científica</v>
      </c>
      <c r="K416" s="97" t="s">
        <v>430</v>
      </c>
    </row>
    <row r="417" spans="3:11">
      <c r="C417" s="144"/>
      <c r="D417" s="150"/>
      <c r="E417" s="117"/>
      <c r="F417" s="96">
        <f t="shared" si="18"/>
        <v>0</v>
      </c>
      <c r="G417" s="160"/>
      <c r="H417" s="145"/>
      <c r="I417" s="129" t="e">
        <f>VLOOKUP(H417,Presupuesto!$B$11:$C$565,2,0)</f>
        <v>#N/A</v>
      </c>
      <c r="J417" s="97" t="str">
        <f t="shared" si="19"/>
        <v>Investigación Científica</v>
      </c>
      <c r="K417" s="97" t="s">
        <v>430</v>
      </c>
    </row>
    <row r="418" spans="3:11" ht="15.75" thickBot="1">
      <c r="C418" s="146"/>
      <c r="D418" s="158"/>
      <c r="E418" s="102"/>
      <c r="F418" s="104">
        <f t="shared" si="18"/>
        <v>0</v>
      </c>
      <c r="G418" s="161"/>
      <c r="H418" s="147"/>
      <c r="I418" s="131" t="e">
        <f>VLOOKUP(H418,Presupuesto!$B$11:$C$565,2,0)</f>
        <v>#N/A</v>
      </c>
      <c r="J418" s="105" t="str">
        <f t="shared" si="19"/>
        <v>Investigación Científica</v>
      </c>
      <c r="K418" s="123" t="s">
        <v>412</v>
      </c>
    </row>
    <row r="422" spans="3:11" ht="15.75" thickBot="1"/>
    <row r="423" spans="3:11" s="461" customFormat="1" ht="15.75" thickBot="1">
      <c r="C423" s="519" t="s">
        <v>53</v>
      </c>
      <c r="D423" s="518">
        <f>SUM(F430:F463)</f>
        <v>92000.040000000008</v>
      </c>
      <c r="F423" s="67"/>
      <c r="G423" s="76"/>
      <c r="H423" s="67"/>
      <c r="I423" s="67"/>
    </row>
    <row r="424" spans="3:11">
      <c r="C424" s="67"/>
      <c r="D424" s="29"/>
      <c r="E424" s="92"/>
      <c r="F424" s="92"/>
      <c r="G424" s="92"/>
      <c r="H424" s="73"/>
      <c r="I424" s="73"/>
      <c r="J424" s="73"/>
      <c r="K424" s="111"/>
    </row>
    <row r="425" spans="3:11">
      <c r="C425" s="67"/>
      <c r="D425" s="29"/>
      <c r="E425" s="92"/>
      <c r="F425" s="92"/>
      <c r="G425" s="92"/>
      <c r="H425" s="73"/>
      <c r="I425" s="73"/>
      <c r="J425" s="73"/>
      <c r="K425" s="111"/>
    </row>
    <row r="426" spans="3:11" ht="15.75">
      <c r="C426" s="204" t="s">
        <v>409</v>
      </c>
      <c r="D426" s="205" t="str">
        <f>'Gestion Administrativa'!E28</f>
        <v>11.d.2.ga-admon</v>
      </c>
      <c r="E426" s="92"/>
      <c r="F426" s="92"/>
      <c r="G426" s="92"/>
      <c r="H426" s="73"/>
      <c r="I426" s="73"/>
      <c r="J426" s="73"/>
      <c r="K426" s="111"/>
    </row>
    <row r="427" spans="3:11" ht="18.75">
      <c r="C427" s="214" t="str">
        <f>IFERROR(VLOOKUP(D426,'Desarrollo e Innov. Curricular'!$E:$F,2,FALSE),IFERROR(VLOOKUP(D426,'Investigación Científica'!$E:$F,2,FALSE),IFERROR(VLOOKUP(D426,'Vinculación Univ. Sociedad'!$E:$F,2,FALSE),IFERROR(VLOOKUP(D426,'Docencia y Profesorado Universi'!$E:$F,2,FALSE),IFERROR(VLOOKUP(D426,'Estudiantes y Graduados'!$E:$F,2,FALSE),IFERROR(VLOOKUP(D426,'Gestion Administrativa'!$E:$F,2,FALSE),IFERROR(VLOOKUP(D426,'Gestión Académica'!$E:$F,2,FALSE),IFERROR(VLOOKUP(D426,'Aseguramiento de la Calidad'!$E:$F,2,FALSE),IFERROR(VLOOKUP(D426,'Gestión del Conocimiento'!$E:$F,2,FALSE),IFERROR(VLOOKUP(D426,'Gobernabilidad y Procesos...'!$E:$F,2,FALSE),IFERROR(VLOOKUP(D426,'Gestión del Talento Humano'!$E:$F,2,FALSE),IFERROR(VLOOKUP(D426,'Internacionalización de la E.S.'!$E:$F,2,FALSE),IFERROR(VLOOKUP(D426,Posgrado!$E:$F,2,FALSE),IFERROR(VLOOKUP(D426,'Cultura de Innovación Insti...'!$E:$F,2,FALSE),VLOOKUP(D426,'Lo Esencial de la Reforma Univ.'!$E:$F,2,0)))))))))))))))</f>
        <v>Pago de combustibles y suministros</v>
      </c>
      <c r="D427" s="29"/>
      <c r="E427" s="92"/>
      <c r="F427" s="92"/>
      <c r="G427" s="92"/>
      <c r="H427" s="73"/>
      <c r="I427" s="73"/>
      <c r="J427" s="73"/>
      <c r="K427" s="111"/>
    </row>
    <row r="428" spans="3:11" ht="15.75" thickBot="1">
      <c r="F428" s="92"/>
      <c r="G428" s="73"/>
      <c r="H428" s="73"/>
      <c r="I428" s="73"/>
    </row>
    <row r="429" spans="3:11" ht="30.75" thickBot="1">
      <c r="C429" s="128" t="s">
        <v>44</v>
      </c>
      <c r="D429" s="128" t="s">
        <v>55</v>
      </c>
      <c r="E429" s="135" t="s">
        <v>57</v>
      </c>
      <c r="F429" s="134" t="s">
        <v>27</v>
      </c>
      <c r="G429" s="132" t="s">
        <v>147</v>
      </c>
      <c r="H429" s="135" t="s">
        <v>46</v>
      </c>
      <c r="I429" s="132" t="s">
        <v>148</v>
      </c>
      <c r="J429" s="132" t="s">
        <v>428</v>
      </c>
      <c r="K429" s="132" t="s">
        <v>429</v>
      </c>
    </row>
    <row r="430" spans="3:11">
      <c r="C430" s="226" t="s">
        <v>459</v>
      </c>
      <c r="D430" s="227"/>
      <c r="E430" s="225">
        <v>5000</v>
      </c>
      <c r="F430" s="96">
        <f t="shared" ref="F430:F463" si="20">D430*E430</f>
        <v>0</v>
      </c>
      <c r="G430" s="160" t="s">
        <v>1467</v>
      </c>
      <c r="H430" s="141" t="s">
        <v>782</v>
      </c>
      <c r="I430" s="129" t="str">
        <f>VLOOKUP(H430,Presupuesto!$B$11:$C$565,2,0)</f>
        <v>VIATICOS NACIONALES</v>
      </c>
      <c r="J430" s="224" t="s">
        <v>1380</v>
      </c>
      <c r="K430" s="97" t="s">
        <v>413</v>
      </c>
    </row>
    <row r="431" spans="3:11">
      <c r="C431" s="226" t="s">
        <v>459</v>
      </c>
      <c r="D431" s="157"/>
      <c r="E431" s="122">
        <v>5000</v>
      </c>
      <c r="F431" s="96">
        <f t="shared" si="20"/>
        <v>0</v>
      </c>
      <c r="G431" s="160" t="s">
        <v>1467</v>
      </c>
      <c r="H431" s="141" t="s">
        <v>782</v>
      </c>
      <c r="I431" s="129" t="str">
        <f>VLOOKUP(H431,Presupuesto!$B$11:$C$565,2,0)</f>
        <v>VIATICOS NACIONALES</v>
      </c>
      <c r="J431" s="97" t="str">
        <f t="shared" ref="J431:J463" si="21">$J$17</f>
        <v>Investigación Científica</v>
      </c>
      <c r="K431" s="97" t="s">
        <v>415</v>
      </c>
    </row>
    <row r="432" spans="3:11" ht="30">
      <c r="C432" s="447" t="s">
        <v>1622</v>
      </c>
      <c r="D432" s="157"/>
      <c r="E432" s="122">
        <v>270287</v>
      </c>
      <c r="F432" s="96">
        <f t="shared" si="20"/>
        <v>0</v>
      </c>
      <c r="G432" s="160" t="s">
        <v>1467</v>
      </c>
      <c r="H432" s="141"/>
      <c r="I432" s="129" t="e">
        <f>VLOOKUP(H432,Presupuesto!$B$11:$C$565,2,0)</f>
        <v>#N/A</v>
      </c>
      <c r="J432" s="97" t="str">
        <f t="shared" si="21"/>
        <v>Investigación Científica</v>
      </c>
      <c r="K432" s="97" t="s">
        <v>419</v>
      </c>
    </row>
    <row r="433" spans="3:11" ht="30">
      <c r="C433" s="447" t="s">
        <v>1623</v>
      </c>
      <c r="D433" s="157"/>
      <c r="E433" s="122">
        <v>47513</v>
      </c>
      <c r="F433" s="96">
        <f t="shared" si="20"/>
        <v>0</v>
      </c>
      <c r="G433" s="160" t="s">
        <v>1467</v>
      </c>
      <c r="H433" s="141"/>
      <c r="I433" s="129" t="e">
        <f>VLOOKUP(H433,Presupuesto!$B$11:$C$565,2,0)</f>
        <v>#N/A</v>
      </c>
      <c r="J433" s="97" t="s">
        <v>1381</v>
      </c>
      <c r="K433" s="97" t="s">
        <v>419</v>
      </c>
    </row>
    <row r="434" spans="3:11">
      <c r="C434" s="140" t="s">
        <v>1627</v>
      </c>
      <c r="D434" s="157"/>
      <c r="E434" s="122">
        <v>15000</v>
      </c>
      <c r="F434" s="96">
        <f t="shared" si="20"/>
        <v>0</v>
      </c>
      <c r="G434" s="160" t="s">
        <v>1467</v>
      </c>
      <c r="H434" s="141"/>
      <c r="I434" s="129" t="e">
        <f>VLOOKUP(H434,Presupuesto!$B$11:$C$565,2,0)</f>
        <v>#N/A</v>
      </c>
      <c r="J434" s="97" t="s">
        <v>1381</v>
      </c>
      <c r="K434" s="97" t="s">
        <v>414</v>
      </c>
    </row>
    <row r="435" spans="3:11">
      <c r="C435" s="140" t="s">
        <v>130</v>
      </c>
      <c r="D435" s="157"/>
      <c r="E435" s="122"/>
      <c r="F435" s="96">
        <f t="shared" si="20"/>
        <v>0</v>
      </c>
      <c r="G435" s="160"/>
      <c r="H435" s="141"/>
      <c r="I435" s="129" t="e">
        <f>VLOOKUP(H435,Presupuesto!$B$11:$C$565,2,0)</f>
        <v>#N/A</v>
      </c>
      <c r="J435" s="97" t="str">
        <f t="shared" si="21"/>
        <v>Investigación Científica</v>
      </c>
      <c r="K435" s="97" t="s">
        <v>419</v>
      </c>
    </row>
    <row r="436" spans="3:11">
      <c r="C436" s="140" t="s">
        <v>131</v>
      </c>
      <c r="D436" s="157"/>
      <c r="E436" s="122"/>
      <c r="F436" s="96">
        <f t="shared" si="20"/>
        <v>0</v>
      </c>
      <c r="G436" s="160"/>
      <c r="H436" s="141"/>
      <c r="I436" s="129" t="e">
        <f>VLOOKUP(H436,Presupuesto!$B$11:$C$565,2,0)</f>
        <v>#N/A</v>
      </c>
      <c r="J436" s="97" t="str">
        <f t="shared" si="21"/>
        <v>Investigación Científica</v>
      </c>
      <c r="K436" s="97" t="s">
        <v>430</v>
      </c>
    </row>
    <row r="437" spans="3:11">
      <c r="C437" s="140" t="s">
        <v>1573</v>
      </c>
      <c r="D437" s="157">
        <v>12</v>
      </c>
      <c r="E437" s="122">
        <v>6666.67</v>
      </c>
      <c r="F437" s="96">
        <f t="shared" si="20"/>
        <v>80000.040000000008</v>
      </c>
      <c r="G437" s="160" t="s">
        <v>145</v>
      </c>
      <c r="H437" s="141" t="s">
        <v>894</v>
      </c>
      <c r="I437" s="129" t="str">
        <f>VLOOKUP(H437,Presupuesto!$B$11:$C$565,2,0)</f>
        <v>DIESEL</v>
      </c>
      <c r="J437" s="97" t="s">
        <v>1385</v>
      </c>
      <c r="K437" s="97" t="s">
        <v>412</v>
      </c>
    </row>
    <row r="438" spans="3:11">
      <c r="C438" s="140" t="s">
        <v>1671</v>
      </c>
      <c r="D438" s="157">
        <v>12</v>
      </c>
      <c r="E438" s="122">
        <v>666.67</v>
      </c>
      <c r="F438" s="96">
        <f t="shared" si="20"/>
        <v>8000.0399999999991</v>
      </c>
      <c r="G438" s="160" t="s">
        <v>145</v>
      </c>
      <c r="H438" s="141" t="s">
        <v>892</v>
      </c>
      <c r="I438" s="129" t="str">
        <f>VLOOKUP(H438,Presupuesto!$B$11:$C$565,2,0)</f>
        <v>GASOLINA</v>
      </c>
      <c r="J438" s="97" t="s">
        <v>1385</v>
      </c>
      <c r="K438" s="97" t="s">
        <v>412</v>
      </c>
    </row>
    <row r="439" spans="3:11">
      <c r="C439" s="140" t="s">
        <v>1672</v>
      </c>
      <c r="D439" s="157">
        <v>12</v>
      </c>
      <c r="E439" s="122">
        <v>333.33</v>
      </c>
      <c r="F439" s="96">
        <f t="shared" si="20"/>
        <v>3999.96</v>
      </c>
      <c r="G439" s="160" t="s">
        <v>145</v>
      </c>
      <c r="H439" s="141" t="s">
        <v>900</v>
      </c>
      <c r="I439" s="129" t="str">
        <f>VLOOKUP(H439,Presupuesto!$B$11:$C$565,2,0)</f>
        <v>ACEITE Y GRASAS LUBRICANTES</v>
      </c>
      <c r="J439" s="97" t="s">
        <v>1385</v>
      </c>
      <c r="K439" s="97" t="s">
        <v>412</v>
      </c>
    </row>
    <row r="440" spans="3:11">
      <c r="C440" s="140"/>
      <c r="D440" s="157"/>
      <c r="E440" s="122"/>
      <c r="F440" s="96">
        <f t="shared" si="20"/>
        <v>0</v>
      </c>
      <c r="G440" s="160"/>
      <c r="H440" s="141"/>
      <c r="I440" s="129" t="e">
        <f>VLOOKUP(H440,Presupuesto!$B$11:$C$565,2,0)</f>
        <v>#N/A</v>
      </c>
      <c r="J440" s="97" t="str">
        <f t="shared" si="21"/>
        <v>Investigación Científica</v>
      </c>
      <c r="K440" s="97" t="s">
        <v>430</v>
      </c>
    </row>
    <row r="441" spans="3:11">
      <c r="C441" s="140"/>
      <c r="D441" s="157"/>
      <c r="E441" s="122"/>
      <c r="F441" s="96">
        <f t="shared" si="20"/>
        <v>0</v>
      </c>
      <c r="G441" s="160"/>
      <c r="H441" s="141"/>
      <c r="I441" s="129" t="e">
        <f>VLOOKUP(H441,Presupuesto!$B$11:$C$565,2,0)</f>
        <v>#N/A</v>
      </c>
      <c r="J441" s="97" t="str">
        <f t="shared" si="21"/>
        <v>Investigación Científica</v>
      </c>
      <c r="K441" s="97" t="s">
        <v>430</v>
      </c>
    </row>
    <row r="442" spans="3:11">
      <c r="C442" s="140"/>
      <c r="D442" s="157"/>
      <c r="E442" s="122"/>
      <c r="F442" s="96">
        <f t="shared" si="20"/>
        <v>0</v>
      </c>
      <c r="G442" s="160"/>
      <c r="H442" s="141"/>
      <c r="I442" s="129" t="e">
        <f>VLOOKUP(H442,Presupuesto!$B$11:$C$565,2,0)</f>
        <v>#N/A</v>
      </c>
      <c r="J442" s="97" t="str">
        <f t="shared" si="21"/>
        <v>Investigación Científica</v>
      </c>
      <c r="K442" s="97" t="s">
        <v>430</v>
      </c>
    </row>
    <row r="443" spans="3:11">
      <c r="C443" s="140"/>
      <c r="D443" s="157"/>
      <c r="E443" s="122"/>
      <c r="F443" s="96">
        <f t="shared" si="20"/>
        <v>0</v>
      </c>
      <c r="G443" s="160"/>
      <c r="H443" s="141"/>
      <c r="I443" s="129" t="e">
        <f>VLOOKUP(H443,Presupuesto!$B$11:$C$565,2,0)</f>
        <v>#N/A</v>
      </c>
      <c r="J443" s="97" t="str">
        <f t="shared" si="21"/>
        <v>Investigación Científica</v>
      </c>
      <c r="K443" s="97" t="s">
        <v>430</v>
      </c>
    </row>
    <row r="444" spans="3:11">
      <c r="C444" s="140"/>
      <c r="D444" s="157"/>
      <c r="E444" s="122"/>
      <c r="F444" s="96">
        <f t="shared" si="20"/>
        <v>0</v>
      </c>
      <c r="G444" s="160"/>
      <c r="H444" s="141"/>
      <c r="I444" s="129" t="e">
        <f>VLOOKUP(H444,Presupuesto!$B$11:$C$565,2,0)</f>
        <v>#N/A</v>
      </c>
      <c r="J444" s="97" t="str">
        <f t="shared" si="21"/>
        <v>Investigación Científica</v>
      </c>
      <c r="K444" s="97" t="s">
        <v>430</v>
      </c>
    </row>
    <row r="445" spans="3:11">
      <c r="C445" s="140"/>
      <c r="D445" s="157"/>
      <c r="E445" s="122"/>
      <c r="F445" s="96">
        <f t="shared" si="20"/>
        <v>0</v>
      </c>
      <c r="G445" s="160"/>
      <c r="H445" s="141"/>
      <c r="I445" s="129" t="e">
        <f>VLOOKUP(H445,Presupuesto!$B$11:$C$565,2,0)</f>
        <v>#N/A</v>
      </c>
      <c r="J445" s="97" t="str">
        <f t="shared" si="21"/>
        <v>Investigación Científica</v>
      </c>
      <c r="K445" s="97" t="s">
        <v>430</v>
      </c>
    </row>
    <row r="446" spans="3:11">
      <c r="C446" s="140"/>
      <c r="D446" s="157"/>
      <c r="E446" s="122"/>
      <c r="F446" s="96">
        <f t="shared" si="20"/>
        <v>0</v>
      </c>
      <c r="G446" s="160"/>
      <c r="H446" s="141"/>
      <c r="I446" s="129" t="e">
        <f>VLOOKUP(H446,Presupuesto!$B$11:$C$565,2,0)</f>
        <v>#N/A</v>
      </c>
      <c r="J446" s="97" t="str">
        <f t="shared" si="21"/>
        <v>Investigación Científica</v>
      </c>
      <c r="K446" s="97" t="s">
        <v>430</v>
      </c>
    </row>
    <row r="447" spans="3:11">
      <c r="C447" s="140"/>
      <c r="D447" s="157"/>
      <c r="E447" s="122"/>
      <c r="F447" s="96">
        <f t="shared" si="20"/>
        <v>0</v>
      </c>
      <c r="G447" s="160"/>
      <c r="H447" s="141"/>
      <c r="I447" s="129" t="e">
        <f>VLOOKUP(H447,Presupuesto!$B$11:$C$565,2,0)</f>
        <v>#N/A</v>
      </c>
      <c r="J447" s="97" t="str">
        <f t="shared" si="21"/>
        <v>Investigación Científica</v>
      </c>
      <c r="K447" s="97" t="s">
        <v>430</v>
      </c>
    </row>
    <row r="448" spans="3:11">
      <c r="C448" s="140"/>
      <c r="D448" s="157"/>
      <c r="E448" s="122"/>
      <c r="F448" s="96">
        <f t="shared" si="20"/>
        <v>0</v>
      </c>
      <c r="G448" s="160"/>
      <c r="H448" s="141"/>
      <c r="I448" s="129" t="e">
        <f>VLOOKUP(H448,Presupuesto!$B$11:$C$565,2,0)</f>
        <v>#N/A</v>
      </c>
      <c r="J448" s="97" t="str">
        <f t="shared" si="21"/>
        <v>Investigación Científica</v>
      </c>
      <c r="K448" s="97" t="s">
        <v>430</v>
      </c>
    </row>
    <row r="449" spans="3:11">
      <c r="C449" s="140"/>
      <c r="D449" s="157"/>
      <c r="E449" s="122"/>
      <c r="F449" s="96">
        <f t="shared" si="20"/>
        <v>0</v>
      </c>
      <c r="G449" s="160"/>
      <c r="H449" s="141"/>
      <c r="I449" s="129" t="e">
        <f>VLOOKUP(H449,Presupuesto!$B$11:$C$565,2,0)</f>
        <v>#N/A</v>
      </c>
      <c r="J449" s="97" t="str">
        <f t="shared" si="21"/>
        <v>Investigación Científica</v>
      </c>
      <c r="K449" s="97" t="s">
        <v>430</v>
      </c>
    </row>
    <row r="450" spans="3:11">
      <c r="C450" s="140"/>
      <c r="D450" s="157"/>
      <c r="E450" s="122"/>
      <c r="F450" s="96">
        <f t="shared" si="20"/>
        <v>0</v>
      </c>
      <c r="G450" s="160"/>
      <c r="H450" s="141"/>
      <c r="I450" s="129" t="e">
        <f>VLOOKUP(H450,Presupuesto!$B$11:$C$565,2,0)</f>
        <v>#N/A</v>
      </c>
      <c r="J450" s="97" t="str">
        <f t="shared" si="21"/>
        <v>Investigación Científica</v>
      </c>
      <c r="K450" s="97" t="s">
        <v>430</v>
      </c>
    </row>
    <row r="451" spans="3:11">
      <c r="C451" s="142"/>
      <c r="D451" s="150"/>
      <c r="E451" s="117"/>
      <c r="F451" s="96">
        <f t="shared" si="20"/>
        <v>0</v>
      </c>
      <c r="G451" s="160"/>
      <c r="H451" s="143"/>
      <c r="I451" s="129" t="e">
        <f>VLOOKUP(H451,Presupuesto!$B$11:$C$565,2,0)</f>
        <v>#N/A</v>
      </c>
      <c r="J451" s="97" t="str">
        <f t="shared" si="21"/>
        <v>Investigación Científica</v>
      </c>
      <c r="K451" s="97" t="s">
        <v>430</v>
      </c>
    </row>
    <row r="452" spans="3:11">
      <c r="C452" s="142"/>
      <c r="D452" s="150"/>
      <c r="E452" s="117"/>
      <c r="F452" s="96">
        <f t="shared" si="20"/>
        <v>0</v>
      </c>
      <c r="G452" s="160"/>
      <c r="H452" s="143"/>
      <c r="I452" s="129" t="e">
        <f>VLOOKUP(H452,Presupuesto!$B$11:$C$565,2,0)</f>
        <v>#N/A</v>
      </c>
      <c r="J452" s="97" t="str">
        <f t="shared" si="21"/>
        <v>Investigación Científica</v>
      </c>
      <c r="K452" s="97" t="s">
        <v>430</v>
      </c>
    </row>
    <row r="453" spans="3:11">
      <c r="C453" s="142"/>
      <c r="D453" s="150"/>
      <c r="E453" s="117"/>
      <c r="F453" s="96">
        <f t="shared" si="20"/>
        <v>0</v>
      </c>
      <c r="G453" s="160"/>
      <c r="H453" s="143"/>
      <c r="I453" s="129" t="e">
        <f>VLOOKUP(H453,Presupuesto!$B$11:$C$565,2,0)</f>
        <v>#N/A</v>
      </c>
      <c r="J453" s="97" t="str">
        <f t="shared" si="21"/>
        <v>Investigación Científica</v>
      </c>
      <c r="K453" s="97" t="s">
        <v>430</v>
      </c>
    </row>
    <row r="454" spans="3:11">
      <c r="C454" s="142"/>
      <c r="D454" s="150"/>
      <c r="E454" s="117"/>
      <c r="F454" s="96">
        <f t="shared" si="20"/>
        <v>0</v>
      </c>
      <c r="G454" s="160"/>
      <c r="H454" s="143"/>
      <c r="I454" s="129" t="e">
        <f>VLOOKUP(H454,Presupuesto!$B$11:$C$565,2,0)</f>
        <v>#N/A</v>
      </c>
      <c r="J454" s="97" t="str">
        <f t="shared" si="21"/>
        <v>Investigación Científica</v>
      </c>
      <c r="K454" s="97" t="s">
        <v>430</v>
      </c>
    </row>
    <row r="455" spans="3:11">
      <c r="C455" s="142"/>
      <c r="D455" s="150"/>
      <c r="E455" s="117"/>
      <c r="F455" s="96">
        <f t="shared" si="20"/>
        <v>0</v>
      </c>
      <c r="G455" s="160"/>
      <c r="H455" s="143"/>
      <c r="I455" s="129" t="e">
        <f>VLOOKUP(H455,Presupuesto!$B$11:$C$565,2,0)</f>
        <v>#N/A</v>
      </c>
      <c r="J455" s="97" t="str">
        <f t="shared" si="21"/>
        <v>Investigación Científica</v>
      </c>
      <c r="K455" s="97" t="s">
        <v>430</v>
      </c>
    </row>
    <row r="456" spans="3:11">
      <c r="C456" s="142"/>
      <c r="D456" s="150"/>
      <c r="E456" s="117"/>
      <c r="F456" s="96">
        <f t="shared" si="20"/>
        <v>0</v>
      </c>
      <c r="G456" s="160"/>
      <c r="H456" s="143"/>
      <c r="I456" s="129" t="e">
        <f>VLOOKUP(H456,Presupuesto!$B$11:$C$565,2,0)</f>
        <v>#N/A</v>
      </c>
      <c r="J456" s="97" t="str">
        <f t="shared" si="21"/>
        <v>Investigación Científica</v>
      </c>
      <c r="K456" s="97" t="s">
        <v>430</v>
      </c>
    </row>
    <row r="457" spans="3:11">
      <c r="C457" s="142"/>
      <c r="D457" s="150"/>
      <c r="E457" s="117"/>
      <c r="F457" s="96">
        <f t="shared" si="20"/>
        <v>0</v>
      </c>
      <c r="G457" s="160"/>
      <c r="H457" s="143"/>
      <c r="I457" s="129" t="e">
        <f>VLOOKUP(H457,Presupuesto!$B$11:$C$565,2,0)</f>
        <v>#N/A</v>
      </c>
      <c r="J457" s="97" t="str">
        <f t="shared" si="21"/>
        <v>Investigación Científica</v>
      </c>
      <c r="K457" s="97" t="s">
        <v>430</v>
      </c>
    </row>
    <row r="458" spans="3:11">
      <c r="C458" s="142"/>
      <c r="D458" s="150"/>
      <c r="E458" s="117"/>
      <c r="F458" s="96">
        <f t="shared" si="20"/>
        <v>0</v>
      </c>
      <c r="G458" s="160"/>
      <c r="H458" s="143"/>
      <c r="I458" s="129" t="e">
        <f>VLOOKUP(H458,Presupuesto!$B$11:$C$565,2,0)</f>
        <v>#N/A</v>
      </c>
      <c r="J458" s="97" t="str">
        <f t="shared" si="21"/>
        <v>Investigación Científica</v>
      </c>
      <c r="K458" s="97" t="s">
        <v>430</v>
      </c>
    </row>
    <row r="459" spans="3:11">
      <c r="C459" s="144"/>
      <c r="D459" s="150"/>
      <c r="E459" s="117"/>
      <c r="F459" s="96">
        <f t="shared" si="20"/>
        <v>0</v>
      </c>
      <c r="G459" s="160"/>
      <c r="H459" s="145"/>
      <c r="I459" s="129" t="e">
        <f>VLOOKUP(H459,Presupuesto!$B$11:$C$565,2,0)</f>
        <v>#N/A</v>
      </c>
      <c r="J459" s="97" t="str">
        <f t="shared" si="21"/>
        <v>Investigación Científica</v>
      </c>
      <c r="K459" s="97" t="s">
        <v>421</v>
      </c>
    </row>
    <row r="460" spans="3:11">
      <c r="C460" s="144"/>
      <c r="D460" s="150"/>
      <c r="E460" s="117"/>
      <c r="F460" s="96">
        <f t="shared" si="20"/>
        <v>0</v>
      </c>
      <c r="G460" s="160"/>
      <c r="H460" s="145"/>
      <c r="I460" s="129" t="e">
        <f>VLOOKUP(H460,Presupuesto!$B$11:$C$565,2,0)</f>
        <v>#N/A</v>
      </c>
      <c r="J460" s="97" t="str">
        <f t="shared" si="21"/>
        <v>Investigación Científica</v>
      </c>
      <c r="K460" s="97" t="s">
        <v>430</v>
      </c>
    </row>
    <row r="461" spans="3:11">
      <c r="C461" s="144"/>
      <c r="D461" s="150"/>
      <c r="E461" s="117"/>
      <c r="F461" s="96">
        <f t="shared" si="20"/>
        <v>0</v>
      </c>
      <c r="G461" s="160"/>
      <c r="H461" s="145"/>
      <c r="I461" s="129" t="e">
        <f>VLOOKUP(H461,Presupuesto!$B$11:$C$565,2,0)</f>
        <v>#N/A</v>
      </c>
      <c r="J461" s="97" t="str">
        <f t="shared" si="21"/>
        <v>Investigación Científica</v>
      </c>
      <c r="K461" s="97" t="s">
        <v>430</v>
      </c>
    </row>
    <row r="462" spans="3:11">
      <c r="C462" s="144"/>
      <c r="D462" s="150"/>
      <c r="E462" s="117"/>
      <c r="F462" s="96">
        <f t="shared" si="20"/>
        <v>0</v>
      </c>
      <c r="G462" s="160"/>
      <c r="H462" s="145"/>
      <c r="I462" s="129" t="e">
        <f>VLOOKUP(H462,Presupuesto!$B$11:$C$565,2,0)</f>
        <v>#N/A</v>
      </c>
      <c r="J462" s="97" t="str">
        <f t="shared" si="21"/>
        <v>Investigación Científica</v>
      </c>
      <c r="K462" s="97" t="s">
        <v>430</v>
      </c>
    </row>
    <row r="463" spans="3:11" ht="15.75" thickBot="1">
      <c r="C463" s="146"/>
      <c r="D463" s="158"/>
      <c r="E463" s="102"/>
      <c r="F463" s="104">
        <f t="shared" si="20"/>
        <v>0</v>
      </c>
      <c r="G463" s="161"/>
      <c r="H463" s="147"/>
      <c r="I463" s="131" t="e">
        <f>VLOOKUP(H463,Presupuesto!$B$11:$C$565,2,0)</f>
        <v>#N/A</v>
      </c>
      <c r="J463" s="105" t="str">
        <f t="shared" si="21"/>
        <v>Investigación Científica</v>
      </c>
      <c r="K463" s="123" t="s">
        <v>412</v>
      </c>
    </row>
    <row r="469" spans="3:11" ht="15.75" thickBot="1"/>
    <row r="470" spans="3:11" s="461" customFormat="1" ht="15.75" thickBot="1">
      <c r="C470" s="519" t="s">
        <v>53</v>
      </c>
      <c r="D470" s="518">
        <f>SUM(F477:F506)</f>
        <v>120000</v>
      </c>
      <c r="F470" s="67"/>
      <c r="G470" s="76"/>
      <c r="H470" s="67"/>
      <c r="I470" s="67"/>
    </row>
    <row r="471" spans="3:11">
      <c r="C471" s="67"/>
      <c r="D471" s="29"/>
      <c r="E471" s="92"/>
      <c r="F471" s="92"/>
      <c r="G471" s="92"/>
      <c r="H471" s="73"/>
      <c r="I471" s="73"/>
      <c r="J471" s="73"/>
      <c r="K471" s="111"/>
    </row>
    <row r="472" spans="3:11">
      <c r="C472" s="67"/>
      <c r="D472" s="29"/>
      <c r="E472" s="92"/>
      <c r="F472" s="92"/>
      <c r="G472" s="92"/>
      <c r="H472" s="73"/>
      <c r="I472" s="73"/>
      <c r="J472" s="73"/>
      <c r="K472" s="111"/>
    </row>
    <row r="473" spans="3:11" ht="15.75">
      <c r="C473" s="204" t="s">
        <v>409</v>
      </c>
      <c r="D473" s="499" t="str">
        <f>'Gestion Administrativa'!E29</f>
        <v>11.d.3.ga-admon</v>
      </c>
      <c r="E473" s="92"/>
      <c r="F473" s="92"/>
      <c r="G473" s="92"/>
      <c r="H473" s="73"/>
      <c r="I473" s="73"/>
      <c r="J473" s="73"/>
      <c r="K473" s="111"/>
    </row>
    <row r="474" spans="3:11" ht="18.75">
      <c r="C474" s="214" t="str">
        <f>IFERROR(VLOOKUP(D473,'Desarrollo e Innov. Curricular'!$E:$F,2,FALSE),IFERROR(VLOOKUP(D473,'Investigación Científica'!$E:$F,2,FALSE),IFERROR(VLOOKUP(D473,'Vinculación Univ. Sociedad'!$E:$F,2,FALSE),IFERROR(VLOOKUP(D473,'Docencia y Profesorado Universi'!$E:$F,2,FALSE),IFERROR(VLOOKUP(D473,'Estudiantes y Graduados'!$E:$F,2,FALSE),IFERROR(VLOOKUP(D473,'Gestion Administrativa'!$E:$F,2,FALSE),IFERROR(VLOOKUP(D473,'Gestión Académica'!$E:$F,2,FALSE),IFERROR(VLOOKUP(D473,'Aseguramiento de la Calidad'!$E:$F,2,FALSE),IFERROR(VLOOKUP(D473,'Gestión del Conocimiento'!$E:$F,2,FALSE),IFERROR(VLOOKUP(D473,'Gobernabilidad y Procesos...'!$E:$F,2,FALSE),IFERROR(VLOOKUP(D473,'Gestión del Talento Humano'!$E:$F,2,FALSE),IFERROR(VLOOKUP(D473,'Internacionalización de la E.S.'!$E:$F,2,FALSE),IFERROR(VLOOKUP(D473,Posgrado!$E:$F,2,FALSE),IFERROR(VLOOKUP(D473,'Cultura de Innovación Insti...'!$E:$F,2,FALSE),VLOOKUP(D473,'Lo Esencial de la Reforma Univ.'!$E:$F,2,0)))))))))))))))</f>
        <v>Gastos de movilizacion de parte de los diferentes coordinadores de las Unidades del Centro con el fin de gestionar proyectos y recursos para el CUR.</v>
      </c>
      <c r="D474" s="29"/>
      <c r="E474" s="92"/>
      <c r="F474" s="92"/>
      <c r="G474" s="92"/>
      <c r="H474" s="73"/>
      <c r="I474" s="73"/>
      <c r="J474" s="73"/>
      <c r="K474" s="111"/>
    </row>
    <row r="475" spans="3:11" ht="15.75" thickBot="1">
      <c r="F475" s="92"/>
      <c r="G475" s="73"/>
      <c r="H475" s="73"/>
      <c r="I475" s="73"/>
    </row>
    <row r="476" spans="3:11" ht="30.75" thickBot="1">
      <c r="C476" s="128" t="s">
        <v>44</v>
      </c>
      <c r="D476" s="128" t="s">
        <v>55</v>
      </c>
      <c r="E476" s="135" t="s">
        <v>57</v>
      </c>
      <c r="F476" s="134" t="s">
        <v>27</v>
      </c>
      <c r="G476" s="132" t="s">
        <v>147</v>
      </c>
      <c r="H476" s="135" t="s">
        <v>46</v>
      </c>
      <c r="I476" s="132" t="s">
        <v>148</v>
      </c>
      <c r="J476" s="132" t="s">
        <v>428</v>
      </c>
      <c r="K476" s="132" t="s">
        <v>429</v>
      </c>
    </row>
    <row r="477" spans="3:11">
      <c r="C477" s="226" t="s">
        <v>448</v>
      </c>
      <c r="D477" s="227">
        <v>40</v>
      </c>
      <c r="E477" s="225">
        <v>2000</v>
      </c>
      <c r="F477" s="96">
        <f t="shared" ref="F477:F506" si="22">D477*E477</f>
        <v>80000</v>
      </c>
      <c r="G477" s="160" t="s">
        <v>145</v>
      </c>
      <c r="H477" s="141" t="s">
        <v>782</v>
      </c>
      <c r="I477" s="129" t="str">
        <f>VLOOKUP(H477,Presupuesto!$B$11:$C$565,2,0)</f>
        <v>VIATICOS NACIONALES</v>
      </c>
      <c r="J477" s="224" t="s">
        <v>1385</v>
      </c>
      <c r="K477" s="97" t="s">
        <v>412</v>
      </c>
    </row>
    <row r="478" spans="3:11">
      <c r="C478" s="226" t="s">
        <v>459</v>
      </c>
      <c r="D478" s="157"/>
      <c r="E478" s="122">
        <v>5000</v>
      </c>
      <c r="F478" s="96">
        <f t="shared" si="22"/>
        <v>0</v>
      </c>
      <c r="G478" s="160" t="s">
        <v>1467</v>
      </c>
      <c r="H478" s="141" t="s">
        <v>782</v>
      </c>
      <c r="I478" s="129" t="str">
        <f>VLOOKUP(H478,Presupuesto!$B$11:$C$565,2,0)</f>
        <v>VIATICOS NACIONALES</v>
      </c>
      <c r="J478" s="97" t="str">
        <f t="shared" ref="J478:J506" si="23">$J$17</f>
        <v>Investigación Científica</v>
      </c>
      <c r="K478" s="97" t="s">
        <v>415</v>
      </c>
    </row>
    <row r="479" spans="3:11" ht="30">
      <c r="C479" s="447" t="s">
        <v>1622</v>
      </c>
      <c r="D479" s="157"/>
      <c r="E479" s="122">
        <v>270287</v>
      </c>
      <c r="F479" s="96">
        <f t="shared" si="22"/>
        <v>0</v>
      </c>
      <c r="G479" s="160" t="s">
        <v>1467</v>
      </c>
      <c r="H479" s="141"/>
      <c r="I479" s="129" t="e">
        <f>VLOOKUP(H479,Presupuesto!$B$11:$C$565,2,0)</f>
        <v>#N/A</v>
      </c>
      <c r="J479" s="97" t="str">
        <f t="shared" si="23"/>
        <v>Investigación Científica</v>
      </c>
      <c r="K479" s="97" t="s">
        <v>419</v>
      </c>
    </row>
    <row r="480" spans="3:11" ht="30">
      <c r="C480" s="447" t="s">
        <v>1623</v>
      </c>
      <c r="D480" s="157"/>
      <c r="E480" s="122">
        <v>47513</v>
      </c>
      <c r="F480" s="96">
        <f t="shared" si="22"/>
        <v>0</v>
      </c>
      <c r="G480" s="160" t="s">
        <v>1467</v>
      </c>
      <c r="H480" s="141"/>
      <c r="I480" s="129" t="e">
        <f>VLOOKUP(H480,Presupuesto!$B$11:$C$565,2,0)</f>
        <v>#N/A</v>
      </c>
      <c r="J480" s="97" t="s">
        <v>1381</v>
      </c>
      <c r="K480" s="97" t="s">
        <v>419</v>
      </c>
    </row>
    <row r="481" spans="3:11">
      <c r="C481" s="140" t="s">
        <v>1627</v>
      </c>
      <c r="D481" s="157"/>
      <c r="E481" s="122">
        <v>15000</v>
      </c>
      <c r="F481" s="96">
        <f t="shared" si="22"/>
        <v>0</v>
      </c>
      <c r="G481" s="160" t="s">
        <v>1467</v>
      </c>
      <c r="H481" s="141"/>
      <c r="I481" s="129" t="e">
        <f>VLOOKUP(H481,Presupuesto!$B$11:$C$565,2,0)</f>
        <v>#N/A</v>
      </c>
      <c r="J481" s="97" t="s">
        <v>1381</v>
      </c>
      <c r="K481" s="97" t="s">
        <v>414</v>
      </c>
    </row>
    <row r="482" spans="3:11">
      <c r="C482" s="140" t="s">
        <v>130</v>
      </c>
      <c r="D482" s="157"/>
      <c r="E482" s="122"/>
      <c r="F482" s="96">
        <f t="shared" si="22"/>
        <v>0</v>
      </c>
      <c r="G482" s="160"/>
      <c r="H482" s="141"/>
      <c r="I482" s="129" t="e">
        <f>VLOOKUP(H482,Presupuesto!$B$11:$C$565,2,0)</f>
        <v>#N/A</v>
      </c>
      <c r="J482" s="97" t="str">
        <f t="shared" si="23"/>
        <v>Investigación Científica</v>
      </c>
      <c r="K482" s="97" t="s">
        <v>419</v>
      </c>
    </row>
    <row r="483" spans="3:11">
      <c r="C483" s="140" t="s">
        <v>131</v>
      </c>
      <c r="D483" s="157"/>
      <c r="E483" s="122"/>
      <c r="F483" s="96">
        <f t="shared" si="22"/>
        <v>0</v>
      </c>
      <c r="G483" s="160"/>
      <c r="H483" s="141"/>
      <c r="I483" s="129" t="e">
        <f>VLOOKUP(H483,Presupuesto!$B$11:$C$565,2,0)</f>
        <v>#N/A</v>
      </c>
      <c r="J483" s="97" t="str">
        <f t="shared" si="23"/>
        <v>Investigación Científica</v>
      </c>
      <c r="K483" s="97" t="s">
        <v>430</v>
      </c>
    </row>
    <row r="484" spans="3:11">
      <c r="C484" s="94" t="s">
        <v>1674</v>
      </c>
      <c r="D484" s="467">
        <v>40</v>
      </c>
      <c r="E484" s="468">
        <v>1000</v>
      </c>
      <c r="F484" s="96">
        <f t="shared" si="22"/>
        <v>40000</v>
      </c>
      <c r="G484" s="160" t="s">
        <v>145</v>
      </c>
      <c r="H484" s="141" t="s">
        <v>770</v>
      </c>
      <c r="I484" s="129" t="str">
        <f>VLOOKUP(H484,Presupuesto!$B$11:$C$565,2,0)</f>
        <v>PASAJES NACIONALES</v>
      </c>
      <c r="J484" s="97" t="s">
        <v>1385</v>
      </c>
      <c r="K484" s="97" t="s">
        <v>412</v>
      </c>
    </row>
    <row r="485" spans="3:11">
      <c r="C485" s="140"/>
      <c r="D485" s="157"/>
      <c r="E485" s="122"/>
      <c r="F485" s="96">
        <f t="shared" si="22"/>
        <v>0</v>
      </c>
      <c r="G485" s="160"/>
      <c r="H485" s="141"/>
      <c r="I485" s="129" t="e">
        <f>VLOOKUP(H485,Presupuesto!$B$11:$C$565,2,0)</f>
        <v>#N/A</v>
      </c>
      <c r="J485" s="97" t="str">
        <f t="shared" si="23"/>
        <v>Investigación Científica</v>
      </c>
      <c r="K485" s="97" t="s">
        <v>430</v>
      </c>
    </row>
    <row r="486" spans="3:11">
      <c r="C486" s="140"/>
      <c r="D486" s="157"/>
      <c r="E486" s="122"/>
      <c r="F486" s="96">
        <f t="shared" si="22"/>
        <v>0</v>
      </c>
      <c r="G486" s="160"/>
      <c r="H486" s="141"/>
      <c r="I486" s="129" t="e">
        <f>VLOOKUP(H486,Presupuesto!$B$11:$C$565,2,0)</f>
        <v>#N/A</v>
      </c>
      <c r="J486" s="97" t="str">
        <f t="shared" si="23"/>
        <v>Investigación Científica</v>
      </c>
      <c r="K486" s="97" t="s">
        <v>430</v>
      </c>
    </row>
    <row r="487" spans="3:11">
      <c r="C487" s="140"/>
      <c r="D487" s="157"/>
      <c r="E487" s="122"/>
      <c r="F487" s="96">
        <f t="shared" si="22"/>
        <v>0</v>
      </c>
      <c r="G487" s="160"/>
      <c r="H487" s="141"/>
      <c r="I487" s="129" t="e">
        <f>VLOOKUP(H487,Presupuesto!$B$11:$C$565,2,0)</f>
        <v>#N/A</v>
      </c>
      <c r="J487" s="97" t="str">
        <f t="shared" si="23"/>
        <v>Investigación Científica</v>
      </c>
      <c r="K487" s="97" t="s">
        <v>430</v>
      </c>
    </row>
    <row r="488" spans="3:11">
      <c r="C488" s="140"/>
      <c r="D488" s="157"/>
      <c r="E488" s="122"/>
      <c r="F488" s="96">
        <f t="shared" si="22"/>
        <v>0</v>
      </c>
      <c r="G488" s="160"/>
      <c r="H488" s="141"/>
      <c r="I488" s="129" t="e">
        <f>VLOOKUP(H488,Presupuesto!$B$11:$C$565,2,0)</f>
        <v>#N/A</v>
      </c>
      <c r="J488" s="97" t="str">
        <f t="shared" si="23"/>
        <v>Investigación Científica</v>
      </c>
      <c r="K488" s="97" t="s">
        <v>430</v>
      </c>
    </row>
    <row r="489" spans="3:11">
      <c r="C489" s="140"/>
      <c r="D489" s="157"/>
      <c r="E489" s="122"/>
      <c r="F489" s="96">
        <f t="shared" si="22"/>
        <v>0</v>
      </c>
      <c r="G489" s="160"/>
      <c r="H489" s="141"/>
      <c r="I489" s="129" t="e">
        <f>VLOOKUP(H489,Presupuesto!$B$11:$C$565,2,0)</f>
        <v>#N/A</v>
      </c>
      <c r="J489" s="97" t="str">
        <f t="shared" si="23"/>
        <v>Investigación Científica</v>
      </c>
      <c r="K489" s="97" t="s">
        <v>430</v>
      </c>
    </row>
    <row r="490" spans="3:11">
      <c r="C490" s="140"/>
      <c r="D490" s="157"/>
      <c r="E490" s="122"/>
      <c r="F490" s="96">
        <f t="shared" si="22"/>
        <v>0</v>
      </c>
      <c r="G490" s="160"/>
      <c r="H490" s="141"/>
      <c r="I490" s="129" t="e">
        <f>VLOOKUP(H490,Presupuesto!$B$11:$C$565,2,0)</f>
        <v>#N/A</v>
      </c>
      <c r="J490" s="97" t="str">
        <f t="shared" si="23"/>
        <v>Investigación Científica</v>
      </c>
      <c r="K490" s="97" t="s">
        <v>430</v>
      </c>
    </row>
    <row r="491" spans="3:11">
      <c r="C491" s="140"/>
      <c r="D491" s="157"/>
      <c r="E491" s="122"/>
      <c r="F491" s="96">
        <f t="shared" si="22"/>
        <v>0</v>
      </c>
      <c r="G491" s="160"/>
      <c r="H491" s="141"/>
      <c r="I491" s="129" t="e">
        <f>VLOOKUP(H491,Presupuesto!$B$11:$C$565,2,0)</f>
        <v>#N/A</v>
      </c>
      <c r="J491" s="97" t="str">
        <f t="shared" si="23"/>
        <v>Investigación Científica</v>
      </c>
      <c r="K491" s="97" t="s">
        <v>430</v>
      </c>
    </row>
    <row r="492" spans="3:11">
      <c r="C492" s="140"/>
      <c r="D492" s="157"/>
      <c r="E492" s="122"/>
      <c r="F492" s="96">
        <f t="shared" si="22"/>
        <v>0</v>
      </c>
      <c r="G492" s="160"/>
      <c r="H492" s="141"/>
      <c r="I492" s="129" t="e">
        <f>VLOOKUP(H492,Presupuesto!$B$11:$C$565,2,0)</f>
        <v>#N/A</v>
      </c>
      <c r="J492" s="97" t="str">
        <f t="shared" si="23"/>
        <v>Investigación Científica</v>
      </c>
      <c r="K492" s="97" t="s">
        <v>430</v>
      </c>
    </row>
    <row r="493" spans="3:11">
      <c r="C493" s="140"/>
      <c r="D493" s="157"/>
      <c r="E493" s="122"/>
      <c r="F493" s="96">
        <f t="shared" si="22"/>
        <v>0</v>
      </c>
      <c r="G493" s="160"/>
      <c r="H493" s="141"/>
      <c r="I493" s="129" t="e">
        <f>VLOOKUP(H493,Presupuesto!$B$11:$C$565,2,0)</f>
        <v>#N/A</v>
      </c>
      <c r="J493" s="97" t="str">
        <f t="shared" si="23"/>
        <v>Investigación Científica</v>
      </c>
      <c r="K493" s="97" t="s">
        <v>430</v>
      </c>
    </row>
    <row r="494" spans="3:11">
      <c r="C494" s="142"/>
      <c r="D494" s="150"/>
      <c r="E494" s="117"/>
      <c r="F494" s="96">
        <f t="shared" si="22"/>
        <v>0</v>
      </c>
      <c r="G494" s="160"/>
      <c r="H494" s="143"/>
      <c r="I494" s="129" t="e">
        <f>VLOOKUP(H494,Presupuesto!$B$11:$C$565,2,0)</f>
        <v>#N/A</v>
      </c>
      <c r="J494" s="97" t="str">
        <f t="shared" si="23"/>
        <v>Investigación Científica</v>
      </c>
      <c r="K494" s="97" t="s">
        <v>430</v>
      </c>
    </row>
    <row r="495" spans="3:11">
      <c r="C495" s="142"/>
      <c r="D495" s="150"/>
      <c r="E495" s="117"/>
      <c r="F495" s="96">
        <f t="shared" si="22"/>
        <v>0</v>
      </c>
      <c r="G495" s="160"/>
      <c r="H495" s="143"/>
      <c r="I495" s="129" t="e">
        <f>VLOOKUP(H495,Presupuesto!$B$11:$C$565,2,0)</f>
        <v>#N/A</v>
      </c>
      <c r="J495" s="97" t="str">
        <f t="shared" si="23"/>
        <v>Investigación Científica</v>
      </c>
      <c r="K495" s="97" t="s">
        <v>430</v>
      </c>
    </row>
    <row r="496" spans="3:11">
      <c r="C496" s="142"/>
      <c r="D496" s="150"/>
      <c r="E496" s="117"/>
      <c r="F496" s="96">
        <f t="shared" si="22"/>
        <v>0</v>
      </c>
      <c r="G496" s="160"/>
      <c r="H496" s="143"/>
      <c r="I496" s="129" t="e">
        <f>VLOOKUP(H496,Presupuesto!$B$11:$C$565,2,0)</f>
        <v>#N/A</v>
      </c>
      <c r="J496" s="97" t="str">
        <f t="shared" si="23"/>
        <v>Investigación Científica</v>
      </c>
      <c r="K496" s="97" t="s">
        <v>430</v>
      </c>
    </row>
    <row r="497" spans="3:11">
      <c r="C497" s="142"/>
      <c r="D497" s="150"/>
      <c r="E497" s="117"/>
      <c r="F497" s="96">
        <f t="shared" si="22"/>
        <v>0</v>
      </c>
      <c r="G497" s="160"/>
      <c r="H497" s="143"/>
      <c r="I497" s="129" t="e">
        <f>VLOOKUP(H497,Presupuesto!$B$11:$C$565,2,0)</f>
        <v>#N/A</v>
      </c>
      <c r="J497" s="97" t="str">
        <f t="shared" si="23"/>
        <v>Investigación Científica</v>
      </c>
      <c r="K497" s="97" t="s">
        <v>430</v>
      </c>
    </row>
    <row r="498" spans="3:11">
      <c r="C498" s="142"/>
      <c r="D498" s="150"/>
      <c r="E498" s="117"/>
      <c r="F498" s="96">
        <f t="shared" si="22"/>
        <v>0</v>
      </c>
      <c r="G498" s="160"/>
      <c r="H498" s="143"/>
      <c r="I498" s="129" t="e">
        <f>VLOOKUP(H498,Presupuesto!$B$11:$C$565,2,0)</f>
        <v>#N/A</v>
      </c>
      <c r="J498" s="97" t="str">
        <f t="shared" si="23"/>
        <v>Investigación Científica</v>
      </c>
      <c r="K498" s="97" t="s">
        <v>430</v>
      </c>
    </row>
    <row r="499" spans="3:11">
      <c r="C499" s="142"/>
      <c r="D499" s="150"/>
      <c r="E499" s="117"/>
      <c r="F499" s="96">
        <f t="shared" si="22"/>
        <v>0</v>
      </c>
      <c r="G499" s="160"/>
      <c r="H499" s="143"/>
      <c r="I499" s="129" t="e">
        <f>VLOOKUP(H499,Presupuesto!$B$11:$C$565,2,0)</f>
        <v>#N/A</v>
      </c>
      <c r="J499" s="97" t="str">
        <f t="shared" si="23"/>
        <v>Investigación Científica</v>
      </c>
      <c r="K499" s="97" t="s">
        <v>430</v>
      </c>
    </row>
    <row r="500" spans="3:11">
      <c r="C500" s="142"/>
      <c r="D500" s="150"/>
      <c r="E500" s="117"/>
      <c r="F500" s="96">
        <f t="shared" si="22"/>
        <v>0</v>
      </c>
      <c r="G500" s="160"/>
      <c r="H500" s="143"/>
      <c r="I500" s="129" t="e">
        <f>VLOOKUP(H500,Presupuesto!$B$11:$C$565,2,0)</f>
        <v>#N/A</v>
      </c>
      <c r="J500" s="97" t="str">
        <f t="shared" si="23"/>
        <v>Investigación Científica</v>
      </c>
      <c r="K500" s="97" t="s">
        <v>430</v>
      </c>
    </row>
    <row r="501" spans="3:11">
      <c r="C501" s="142"/>
      <c r="D501" s="150"/>
      <c r="E501" s="117"/>
      <c r="F501" s="96">
        <f t="shared" si="22"/>
        <v>0</v>
      </c>
      <c r="G501" s="160"/>
      <c r="H501" s="143"/>
      <c r="I501" s="129" t="e">
        <f>VLOOKUP(H501,Presupuesto!$B$11:$C$565,2,0)</f>
        <v>#N/A</v>
      </c>
      <c r="J501" s="97" t="str">
        <f t="shared" si="23"/>
        <v>Investigación Científica</v>
      </c>
      <c r="K501" s="97" t="s">
        <v>430</v>
      </c>
    </row>
    <row r="502" spans="3:11">
      <c r="C502" s="144"/>
      <c r="D502" s="150"/>
      <c r="E502" s="117"/>
      <c r="F502" s="96">
        <f t="shared" si="22"/>
        <v>0</v>
      </c>
      <c r="G502" s="160"/>
      <c r="H502" s="145"/>
      <c r="I502" s="129" t="e">
        <f>VLOOKUP(H502,Presupuesto!$B$11:$C$565,2,0)</f>
        <v>#N/A</v>
      </c>
      <c r="J502" s="97" t="str">
        <f t="shared" si="23"/>
        <v>Investigación Científica</v>
      </c>
      <c r="K502" s="97" t="s">
        <v>421</v>
      </c>
    </row>
    <row r="503" spans="3:11">
      <c r="C503" s="144"/>
      <c r="D503" s="150"/>
      <c r="E503" s="117"/>
      <c r="F503" s="96">
        <f t="shared" si="22"/>
        <v>0</v>
      </c>
      <c r="G503" s="160"/>
      <c r="H503" s="145"/>
      <c r="I503" s="129" t="e">
        <f>VLOOKUP(H503,Presupuesto!$B$11:$C$565,2,0)</f>
        <v>#N/A</v>
      </c>
      <c r="J503" s="97" t="str">
        <f t="shared" si="23"/>
        <v>Investigación Científica</v>
      </c>
      <c r="K503" s="97" t="s">
        <v>430</v>
      </c>
    </row>
    <row r="504" spans="3:11">
      <c r="C504" s="144"/>
      <c r="D504" s="150"/>
      <c r="E504" s="117"/>
      <c r="F504" s="96">
        <f t="shared" si="22"/>
        <v>0</v>
      </c>
      <c r="G504" s="160"/>
      <c r="H504" s="145"/>
      <c r="I504" s="129" t="e">
        <f>VLOOKUP(H504,Presupuesto!$B$11:$C$565,2,0)</f>
        <v>#N/A</v>
      </c>
      <c r="J504" s="97" t="str">
        <f t="shared" si="23"/>
        <v>Investigación Científica</v>
      </c>
      <c r="K504" s="97" t="s">
        <v>430</v>
      </c>
    </row>
    <row r="505" spans="3:11">
      <c r="C505" s="144"/>
      <c r="D505" s="150"/>
      <c r="E505" s="117"/>
      <c r="F505" s="96">
        <f t="shared" si="22"/>
        <v>0</v>
      </c>
      <c r="G505" s="160"/>
      <c r="H505" s="145"/>
      <c r="I505" s="129" t="e">
        <f>VLOOKUP(H505,Presupuesto!$B$11:$C$565,2,0)</f>
        <v>#N/A</v>
      </c>
      <c r="J505" s="97" t="str">
        <f t="shared" si="23"/>
        <v>Investigación Científica</v>
      </c>
      <c r="K505" s="97" t="s">
        <v>430</v>
      </c>
    </row>
    <row r="506" spans="3:11" ht="15.75" thickBot="1">
      <c r="C506" s="146"/>
      <c r="D506" s="158"/>
      <c r="E506" s="102"/>
      <c r="F506" s="104">
        <f t="shared" si="22"/>
        <v>0</v>
      </c>
      <c r="G506" s="161"/>
      <c r="H506" s="147"/>
      <c r="I506" s="131" t="e">
        <f>VLOOKUP(H506,Presupuesto!$B$11:$C$565,2,0)</f>
        <v>#N/A</v>
      </c>
      <c r="J506" s="105" t="str">
        <f t="shared" si="23"/>
        <v>Investigación Científica</v>
      </c>
      <c r="K506" s="123" t="s">
        <v>412</v>
      </c>
    </row>
    <row r="511" spans="3:11" ht="15.75" thickBot="1"/>
    <row r="512" spans="3:11" s="461" customFormat="1" ht="15.75" thickBot="1">
      <c r="C512" s="519" t="s">
        <v>53</v>
      </c>
      <c r="D512" s="518">
        <f>SUM(F519:F553)</f>
        <v>69357</v>
      </c>
      <c r="F512" s="67"/>
      <c r="G512" s="76"/>
      <c r="H512" s="67"/>
      <c r="I512" s="67"/>
    </row>
    <row r="513" spans="3:11">
      <c r="C513" s="67"/>
      <c r="D513" s="29"/>
      <c r="E513" s="92"/>
      <c r="F513" s="92"/>
      <c r="G513" s="92"/>
      <c r="H513" s="73"/>
      <c r="I513" s="73"/>
      <c r="J513" s="73"/>
      <c r="K513" s="111"/>
    </row>
    <row r="514" spans="3:11">
      <c r="C514" s="67"/>
      <c r="D514" s="29"/>
      <c r="E514" s="92"/>
      <c r="F514" s="92"/>
      <c r="G514" s="92"/>
      <c r="H514" s="73"/>
      <c r="I514" s="73"/>
      <c r="J514" s="73"/>
      <c r="K514" s="111"/>
    </row>
    <row r="515" spans="3:11" ht="15.75">
      <c r="C515" s="204" t="s">
        <v>409</v>
      </c>
      <c r="D515" s="499" t="str">
        <f>'Gestion Administrativa'!E30</f>
        <v>11.d.4.ga-admon</v>
      </c>
      <c r="E515" s="92"/>
      <c r="F515" s="92"/>
      <c r="G515" s="92"/>
      <c r="H515" s="73"/>
      <c r="I515" s="73"/>
      <c r="J515" s="73"/>
      <c r="K515" s="111"/>
    </row>
    <row r="516" spans="3:11" ht="18.75">
      <c r="C516" s="214" t="str">
        <f>IFERROR(VLOOKUP(D515,'Desarrollo e Innov. Curricular'!$E:$F,2,FALSE),IFERROR(VLOOKUP(D515,'Investigación Científica'!$E:$F,2,FALSE),IFERROR(VLOOKUP(D515,'Vinculación Univ. Sociedad'!$E:$F,2,FALSE),IFERROR(VLOOKUP(D515,'Docencia y Profesorado Universi'!$E:$F,2,FALSE),IFERROR(VLOOKUP(D515,'Estudiantes y Graduados'!$E:$F,2,FALSE),IFERROR(VLOOKUP(D515,'Gestion Administrativa'!$E:$F,2,FALSE),IFERROR(VLOOKUP(D515,'Gestión Académica'!$E:$F,2,FALSE),IFERROR(VLOOKUP(D515,'Aseguramiento de la Calidad'!$E:$F,2,FALSE),IFERROR(VLOOKUP(D515,'Gestión del Conocimiento'!$E:$F,2,FALSE),IFERROR(VLOOKUP(D515,'Gobernabilidad y Procesos...'!$E:$F,2,FALSE),IFERROR(VLOOKUP(D515,'Gestión del Talento Humano'!$E:$F,2,FALSE),IFERROR(VLOOKUP(D515,'Internacionalización de la E.S.'!$E:$F,2,FALSE),IFERROR(VLOOKUP(D515,Posgrado!$E:$F,2,FALSE),IFERROR(VLOOKUP(D515,'Cultura de Innovación Insti...'!$E:$F,2,FALSE),VLOOKUP(D515,'Lo Esencial de la Reforma Univ.'!$E:$F,2,0)))))))))))))))</f>
        <v>Pago de servicios de mantenimiento de vehiculos y compra de elementos de limpieza</v>
      </c>
      <c r="D516" s="29"/>
      <c r="E516" s="92"/>
      <c r="F516" s="92"/>
      <c r="G516" s="92"/>
      <c r="H516" s="73"/>
      <c r="I516" s="73"/>
      <c r="J516" s="73"/>
      <c r="K516" s="111"/>
    </row>
    <row r="517" spans="3:11" ht="15.75" thickBot="1">
      <c r="F517" s="92"/>
      <c r="G517" s="73"/>
      <c r="H517" s="73"/>
      <c r="I517" s="73"/>
    </row>
    <row r="518" spans="3:11" ht="30.75" thickBot="1">
      <c r="C518" s="128" t="s">
        <v>44</v>
      </c>
      <c r="D518" s="128" t="s">
        <v>55</v>
      </c>
      <c r="E518" s="135" t="s">
        <v>57</v>
      </c>
      <c r="F518" s="134" t="s">
        <v>27</v>
      </c>
      <c r="G518" s="132" t="s">
        <v>147</v>
      </c>
      <c r="H518" s="135" t="s">
        <v>46</v>
      </c>
      <c r="I518" s="132" t="s">
        <v>148</v>
      </c>
      <c r="J518" s="132" t="s">
        <v>428</v>
      </c>
      <c r="K518" s="132" t="s">
        <v>429</v>
      </c>
    </row>
    <row r="519" spans="3:11">
      <c r="C519" s="226" t="s">
        <v>459</v>
      </c>
      <c r="D519" s="227"/>
      <c r="E519" s="225">
        <v>5000</v>
      </c>
      <c r="F519" s="96">
        <f t="shared" ref="F519:F553" si="24">D519*E519</f>
        <v>0</v>
      </c>
      <c r="G519" s="160" t="s">
        <v>1467</v>
      </c>
      <c r="H519" s="141" t="s">
        <v>782</v>
      </c>
      <c r="I519" s="129" t="str">
        <f>VLOOKUP(H519,Presupuesto!$B$11:$C$565,2,0)</f>
        <v>VIATICOS NACIONALES</v>
      </c>
      <c r="J519" s="224" t="s">
        <v>1380</v>
      </c>
      <c r="K519" s="97" t="s">
        <v>413</v>
      </c>
    </row>
    <row r="520" spans="3:11">
      <c r="C520" s="226" t="s">
        <v>459</v>
      </c>
      <c r="D520" s="157"/>
      <c r="E520" s="122">
        <v>5000</v>
      </c>
      <c r="F520" s="96">
        <f t="shared" si="24"/>
        <v>0</v>
      </c>
      <c r="G520" s="160" t="s">
        <v>1467</v>
      </c>
      <c r="H520" s="141" t="s">
        <v>782</v>
      </c>
      <c r="I520" s="129" t="str">
        <f>VLOOKUP(H520,Presupuesto!$B$11:$C$565,2,0)</f>
        <v>VIATICOS NACIONALES</v>
      </c>
      <c r="J520" s="97" t="str">
        <f t="shared" ref="J520:J553" si="25">$J$17</f>
        <v>Investigación Científica</v>
      </c>
      <c r="K520" s="97" t="s">
        <v>415</v>
      </c>
    </row>
    <row r="521" spans="3:11" ht="30">
      <c r="C521" s="447" t="s">
        <v>1622</v>
      </c>
      <c r="D521" s="157"/>
      <c r="E521" s="122">
        <v>270287</v>
      </c>
      <c r="F521" s="96">
        <f t="shared" si="24"/>
        <v>0</v>
      </c>
      <c r="G521" s="160" t="s">
        <v>1467</v>
      </c>
      <c r="H521" s="141"/>
      <c r="I521" s="129" t="e">
        <f>VLOOKUP(H521,Presupuesto!$B$11:$C$565,2,0)</f>
        <v>#N/A</v>
      </c>
      <c r="J521" s="97" t="str">
        <f t="shared" si="25"/>
        <v>Investigación Científica</v>
      </c>
      <c r="K521" s="97" t="s">
        <v>419</v>
      </c>
    </row>
    <row r="522" spans="3:11" ht="30">
      <c r="C522" s="447" t="s">
        <v>1623</v>
      </c>
      <c r="D522" s="157"/>
      <c r="E522" s="122">
        <v>47513</v>
      </c>
      <c r="F522" s="96">
        <f t="shared" si="24"/>
        <v>0</v>
      </c>
      <c r="G522" s="160" t="s">
        <v>1467</v>
      </c>
      <c r="H522" s="141"/>
      <c r="I522" s="129" t="e">
        <f>VLOOKUP(H522,Presupuesto!$B$11:$C$565,2,0)</f>
        <v>#N/A</v>
      </c>
      <c r="J522" s="97" t="s">
        <v>1381</v>
      </c>
      <c r="K522" s="97" t="s">
        <v>419</v>
      </c>
    </row>
    <row r="523" spans="3:11">
      <c r="C523" s="140" t="s">
        <v>1627</v>
      </c>
      <c r="D523" s="157"/>
      <c r="E523" s="122">
        <v>15000</v>
      </c>
      <c r="F523" s="96">
        <f t="shared" si="24"/>
        <v>0</v>
      </c>
      <c r="G523" s="160" t="s">
        <v>1467</v>
      </c>
      <c r="H523" s="141"/>
      <c r="I523" s="129" t="e">
        <f>VLOOKUP(H523,Presupuesto!$B$11:$C$565,2,0)</f>
        <v>#N/A</v>
      </c>
      <c r="J523" s="97" t="s">
        <v>1381</v>
      </c>
      <c r="K523" s="97" t="s">
        <v>414</v>
      </c>
    </row>
    <row r="524" spans="3:11">
      <c r="C524" s="140" t="s">
        <v>130</v>
      </c>
      <c r="D524" s="157"/>
      <c r="E524" s="122"/>
      <c r="F524" s="96">
        <f t="shared" si="24"/>
        <v>0</v>
      </c>
      <c r="G524" s="160"/>
      <c r="H524" s="141"/>
      <c r="I524" s="129" t="e">
        <f>VLOOKUP(H524,Presupuesto!$B$11:$C$565,2,0)</f>
        <v>#N/A</v>
      </c>
      <c r="J524" s="97" t="str">
        <f t="shared" si="25"/>
        <v>Investigación Científica</v>
      </c>
      <c r="K524" s="97" t="s">
        <v>419</v>
      </c>
    </row>
    <row r="525" spans="3:11">
      <c r="C525" s="140" t="s">
        <v>1681</v>
      </c>
      <c r="D525" s="157">
        <v>12</v>
      </c>
      <c r="E525" s="122">
        <v>1000</v>
      </c>
      <c r="F525" s="96">
        <f t="shared" si="24"/>
        <v>12000</v>
      </c>
      <c r="G525" s="160" t="s">
        <v>145</v>
      </c>
      <c r="H525" s="141" t="s">
        <v>960</v>
      </c>
      <c r="I525" s="129" t="str">
        <f>VLOOKUP(H525,Presupuesto!$B$11:$C$565,2,0)</f>
        <v>ELEMENTOS DE LIMPIEZA</v>
      </c>
      <c r="J525" s="97" t="s">
        <v>1385</v>
      </c>
      <c r="K525" s="97" t="s">
        <v>412</v>
      </c>
    </row>
    <row r="526" spans="3:11">
      <c r="C526" s="140" t="s">
        <v>1682</v>
      </c>
      <c r="D526" s="157">
        <v>12</v>
      </c>
      <c r="E526" s="122">
        <v>4779.75</v>
      </c>
      <c r="F526" s="96">
        <f t="shared" si="24"/>
        <v>57357</v>
      </c>
      <c r="G526" s="160" t="s">
        <v>145</v>
      </c>
      <c r="H526" s="141" t="s">
        <v>686</v>
      </c>
      <c r="I526" s="129" t="str">
        <f>VLOOKUP(H526,Presupuesto!$B$11:$C$565,2,0)</f>
        <v>MANTENIMIENTO Y REPARACION DE EQUIPOS Y MEDIOS DE TRANSPORTE</v>
      </c>
      <c r="J526" s="97" t="s">
        <v>1385</v>
      </c>
      <c r="K526" s="97" t="s">
        <v>413</v>
      </c>
    </row>
    <row r="527" spans="3:11">
      <c r="C527" s="140" t="s">
        <v>1647</v>
      </c>
      <c r="D527" s="157"/>
      <c r="E527" s="122"/>
      <c r="F527" s="96">
        <f t="shared" si="24"/>
        <v>0</v>
      </c>
      <c r="G527" s="160" t="s">
        <v>1467</v>
      </c>
      <c r="H527" s="141"/>
      <c r="I527" s="129" t="e">
        <f>VLOOKUP(H527,Presupuesto!$B$11:$C$565,2,0)</f>
        <v>#N/A</v>
      </c>
      <c r="J527" s="97" t="s">
        <v>1385</v>
      </c>
      <c r="K527" s="97" t="s">
        <v>418</v>
      </c>
    </row>
    <row r="528" spans="3:11">
      <c r="C528" s="140" t="s">
        <v>1665</v>
      </c>
      <c r="D528" s="157"/>
      <c r="E528" s="122"/>
      <c r="F528" s="96">
        <f t="shared" si="24"/>
        <v>0</v>
      </c>
      <c r="G528" s="160" t="s">
        <v>145</v>
      </c>
      <c r="H528" s="141" t="s">
        <v>652</v>
      </c>
      <c r="I528" s="129" t="str">
        <f>VLOOKUP(H528,Presupuesto!$B$11:$C$565,2,0)</f>
        <v>TELEFONIA FIJA</v>
      </c>
      <c r="J528" s="97" t="s">
        <v>1385</v>
      </c>
      <c r="K528" s="97" t="s">
        <v>412</v>
      </c>
    </row>
    <row r="529" spans="3:11">
      <c r="C529" s="140" t="s">
        <v>1664</v>
      </c>
      <c r="D529" s="157"/>
      <c r="E529" s="122"/>
      <c r="F529" s="96">
        <f t="shared" si="24"/>
        <v>0</v>
      </c>
      <c r="G529" s="160" t="s">
        <v>145</v>
      </c>
      <c r="H529" s="141" t="s">
        <v>645</v>
      </c>
      <c r="I529" s="129" t="str">
        <f>VLOOKUP(H529,Presupuesto!$B$11:$C$565,2,0)</f>
        <v>ENERGIA ELECTRICA</v>
      </c>
      <c r="J529" s="97" t="s">
        <v>1385</v>
      </c>
      <c r="K529" s="97" t="s">
        <v>412</v>
      </c>
    </row>
    <row r="530" spans="3:11">
      <c r="C530" s="140"/>
      <c r="D530" s="157"/>
      <c r="E530" s="122"/>
      <c r="F530" s="96">
        <f t="shared" si="24"/>
        <v>0</v>
      </c>
      <c r="G530" s="160"/>
      <c r="H530" s="141"/>
      <c r="I530" s="129" t="e">
        <f>VLOOKUP(H530,Presupuesto!$B$11:$C$565,2,0)</f>
        <v>#N/A</v>
      </c>
      <c r="J530" s="97" t="str">
        <f t="shared" si="25"/>
        <v>Investigación Científica</v>
      </c>
      <c r="K530" s="97" t="s">
        <v>430</v>
      </c>
    </row>
    <row r="531" spans="3:11">
      <c r="C531" s="140"/>
      <c r="D531" s="157"/>
      <c r="E531" s="122"/>
      <c r="F531" s="96">
        <f t="shared" si="24"/>
        <v>0</v>
      </c>
      <c r="G531" s="160"/>
      <c r="H531" s="141"/>
      <c r="I531" s="129" t="e">
        <f>VLOOKUP(H531,Presupuesto!$B$11:$C$565,2,0)</f>
        <v>#N/A</v>
      </c>
      <c r="J531" s="97" t="str">
        <f t="shared" si="25"/>
        <v>Investigación Científica</v>
      </c>
      <c r="K531" s="97" t="s">
        <v>430</v>
      </c>
    </row>
    <row r="532" spans="3:11">
      <c r="C532" s="140"/>
      <c r="D532" s="157"/>
      <c r="E532" s="122"/>
      <c r="F532" s="96">
        <f t="shared" si="24"/>
        <v>0</v>
      </c>
      <c r="G532" s="160"/>
      <c r="H532" s="141"/>
      <c r="I532" s="129" t="e">
        <f>VLOOKUP(H532,Presupuesto!$B$11:$C$565,2,0)</f>
        <v>#N/A</v>
      </c>
      <c r="J532" s="97" t="str">
        <f t="shared" si="25"/>
        <v>Investigación Científica</v>
      </c>
      <c r="K532" s="97" t="s">
        <v>430</v>
      </c>
    </row>
    <row r="533" spans="3:11">
      <c r="C533" s="140"/>
      <c r="D533" s="157"/>
      <c r="E533" s="122"/>
      <c r="F533" s="96">
        <f t="shared" si="24"/>
        <v>0</v>
      </c>
      <c r="G533" s="160"/>
      <c r="H533" s="141"/>
      <c r="I533" s="129" t="e">
        <f>VLOOKUP(H533,Presupuesto!$B$11:$C$565,2,0)</f>
        <v>#N/A</v>
      </c>
      <c r="J533" s="97" t="str">
        <f t="shared" si="25"/>
        <v>Investigación Científica</v>
      </c>
      <c r="K533" s="97" t="s">
        <v>430</v>
      </c>
    </row>
    <row r="534" spans="3:11">
      <c r="C534" s="140"/>
      <c r="D534" s="157"/>
      <c r="E534" s="122"/>
      <c r="F534" s="96">
        <f t="shared" si="24"/>
        <v>0</v>
      </c>
      <c r="G534" s="160"/>
      <c r="H534" s="141"/>
      <c r="I534" s="129" t="e">
        <f>VLOOKUP(H534,Presupuesto!$B$11:$C$565,2,0)</f>
        <v>#N/A</v>
      </c>
      <c r="J534" s="97" t="str">
        <f t="shared" si="25"/>
        <v>Investigación Científica</v>
      </c>
      <c r="K534" s="97" t="s">
        <v>430</v>
      </c>
    </row>
    <row r="535" spans="3:11">
      <c r="C535" s="140"/>
      <c r="D535" s="157"/>
      <c r="E535" s="122"/>
      <c r="F535" s="96">
        <f t="shared" si="24"/>
        <v>0</v>
      </c>
      <c r="G535" s="160"/>
      <c r="H535" s="141"/>
      <c r="I535" s="129" t="e">
        <f>VLOOKUP(H535,Presupuesto!$B$11:$C$565,2,0)</f>
        <v>#N/A</v>
      </c>
      <c r="J535" s="97" t="str">
        <f t="shared" si="25"/>
        <v>Investigación Científica</v>
      </c>
      <c r="K535" s="97" t="s">
        <v>430</v>
      </c>
    </row>
    <row r="536" spans="3:11">
      <c r="C536" s="140"/>
      <c r="D536" s="157"/>
      <c r="E536" s="122"/>
      <c r="F536" s="96">
        <f t="shared" si="24"/>
        <v>0</v>
      </c>
      <c r="G536" s="160"/>
      <c r="H536" s="141"/>
      <c r="I536" s="129" t="e">
        <f>VLOOKUP(H536,Presupuesto!$B$11:$C$565,2,0)</f>
        <v>#N/A</v>
      </c>
      <c r="J536" s="97" t="str">
        <f t="shared" si="25"/>
        <v>Investigación Científica</v>
      </c>
      <c r="K536" s="97" t="s">
        <v>430</v>
      </c>
    </row>
    <row r="537" spans="3:11">
      <c r="C537" s="140"/>
      <c r="D537" s="157"/>
      <c r="E537" s="122"/>
      <c r="F537" s="96">
        <f t="shared" si="24"/>
        <v>0</v>
      </c>
      <c r="G537" s="160"/>
      <c r="H537" s="141"/>
      <c r="I537" s="129" t="e">
        <f>VLOOKUP(H537,Presupuesto!$B$11:$C$565,2,0)</f>
        <v>#N/A</v>
      </c>
      <c r="J537" s="97" t="str">
        <f t="shared" si="25"/>
        <v>Investigación Científica</v>
      </c>
      <c r="K537" s="97" t="s">
        <v>430</v>
      </c>
    </row>
    <row r="538" spans="3:11">
      <c r="C538" s="140"/>
      <c r="D538" s="157"/>
      <c r="E538" s="122"/>
      <c r="F538" s="96">
        <f t="shared" si="24"/>
        <v>0</v>
      </c>
      <c r="G538" s="160"/>
      <c r="H538" s="141"/>
      <c r="I538" s="129" t="e">
        <f>VLOOKUP(H538,Presupuesto!$B$11:$C$565,2,0)</f>
        <v>#N/A</v>
      </c>
      <c r="J538" s="97" t="str">
        <f t="shared" si="25"/>
        <v>Investigación Científica</v>
      </c>
      <c r="K538" s="97" t="s">
        <v>430</v>
      </c>
    </row>
    <row r="539" spans="3:11">
      <c r="C539" s="140"/>
      <c r="D539" s="157"/>
      <c r="E539" s="122"/>
      <c r="F539" s="96">
        <f t="shared" si="24"/>
        <v>0</v>
      </c>
      <c r="G539" s="160"/>
      <c r="H539" s="141"/>
      <c r="I539" s="129" t="e">
        <f>VLOOKUP(H539,Presupuesto!$B$11:$C$565,2,0)</f>
        <v>#N/A</v>
      </c>
      <c r="J539" s="97" t="str">
        <f t="shared" si="25"/>
        <v>Investigación Científica</v>
      </c>
      <c r="K539" s="97" t="s">
        <v>430</v>
      </c>
    </row>
    <row r="540" spans="3:11">
      <c r="C540" s="140"/>
      <c r="D540" s="157"/>
      <c r="E540" s="122"/>
      <c r="F540" s="96">
        <f t="shared" si="24"/>
        <v>0</v>
      </c>
      <c r="G540" s="160"/>
      <c r="H540" s="141"/>
      <c r="I540" s="129" t="e">
        <f>VLOOKUP(H540,Presupuesto!$B$11:$C$565,2,0)</f>
        <v>#N/A</v>
      </c>
      <c r="J540" s="97" t="str">
        <f t="shared" si="25"/>
        <v>Investigación Científica</v>
      </c>
      <c r="K540" s="97" t="s">
        <v>430</v>
      </c>
    </row>
    <row r="541" spans="3:11">
      <c r="C541" s="142"/>
      <c r="D541" s="150"/>
      <c r="E541" s="117"/>
      <c r="F541" s="96">
        <f t="shared" si="24"/>
        <v>0</v>
      </c>
      <c r="G541" s="160"/>
      <c r="H541" s="143"/>
      <c r="I541" s="129" t="e">
        <f>VLOOKUP(H541,Presupuesto!$B$11:$C$565,2,0)</f>
        <v>#N/A</v>
      </c>
      <c r="J541" s="97" t="str">
        <f t="shared" si="25"/>
        <v>Investigación Científica</v>
      </c>
      <c r="K541" s="97" t="s">
        <v>430</v>
      </c>
    </row>
    <row r="542" spans="3:11">
      <c r="C542" s="142"/>
      <c r="D542" s="150"/>
      <c r="E542" s="117"/>
      <c r="F542" s="96">
        <f t="shared" si="24"/>
        <v>0</v>
      </c>
      <c r="G542" s="160"/>
      <c r="H542" s="143"/>
      <c r="I542" s="129" t="e">
        <f>VLOOKUP(H542,Presupuesto!$B$11:$C$565,2,0)</f>
        <v>#N/A</v>
      </c>
      <c r="J542" s="97" t="str">
        <f t="shared" si="25"/>
        <v>Investigación Científica</v>
      </c>
      <c r="K542" s="97" t="s">
        <v>430</v>
      </c>
    </row>
    <row r="543" spans="3:11">
      <c r="C543" s="142"/>
      <c r="D543" s="150"/>
      <c r="E543" s="117"/>
      <c r="F543" s="96">
        <f t="shared" si="24"/>
        <v>0</v>
      </c>
      <c r="G543" s="160"/>
      <c r="H543" s="143"/>
      <c r="I543" s="129" t="e">
        <f>VLOOKUP(H543,Presupuesto!$B$11:$C$565,2,0)</f>
        <v>#N/A</v>
      </c>
      <c r="J543" s="97" t="str">
        <f t="shared" si="25"/>
        <v>Investigación Científica</v>
      </c>
      <c r="K543" s="97" t="s">
        <v>430</v>
      </c>
    </row>
    <row r="544" spans="3:11">
      <c r="C544" s="142"/>
      <c r="D544" s="150"/>
      <c r="E544" s="117"/>
      <c r="F544" s="96">
        <f t="shared" si="24"/>
        <v>0</v>
      </c>
      <c r="G544" s="160"/>
      <c r="H544" s="143"/>
      <c r="I544" s="129" t="e">
        <f>VLOOKUP(H544,Presupuesto!$B$11:$C$565,2,0)</f>
        <v>#N/A</v>
      </c>
      <c r="J544" s="97" t="str">
        <f t="shared" si="25"/>
        <v>Investigación Científica</v>
      </c>
      <c r="K544" s="97" t="s">
        <v>430</v>
      </c>
    </row>
    <row r="545" spans="3:11">
      <c r="C545" s="142"/>
      <c r="D545" s="150"/>
      <c r="E545" s="117"/>
      <c r="F545" s="96">
        <f t="shared" si="24"/>
        <v>0</v>
      </c>
      <c r="G545" s="160"/>
      <c r="H545" s="143"/>
      <c r="I545" s="129" t="e">
        <f>VLOOKUP(H545,Presupuesto!$B$11:$C$565,2,0)</f>
        <v>#N/A</v>
      </c>
      <c r="J545" s="97" t="str">
        <f t="shared" si="25"/>
        <v>Investigación Científica</v>
      </c>
      <c r="K545" s="97" t="s">
        <v>430</v>
      </c>
    </row>
    <row r="546" spans="3:11">
      <c r="C546" s="142"/>
      <c r="D546" s="150"/>
      <c r="E546" s="117"/>
      <c r="F546" s="96">
        <f t="shared" si="24"/>
        <v>0</v>
      </c>
      <c r="G546" s="160"/>
      <c r="H546" s="143"/>
      <c r="I546" s="129" t="e">
        <f>VLOOKUP(H546,Presupuesto!$B$11:$C$565,2,0)</f>
        <v>#N/A</v>
      </c>
      <c r="J546" s="97" t="str">
        <f t="shared" si="25"/>
        <v>Investigación Científica</v>
      </c>
      <c r="K546" s="97" t="s">
        <v>430</v>
      </c>
    </row>
    <row r="547" spans="3:11">
      <c r="C547" s="142"/>
      <c r="D547" s="150"/>
      <c r="E547" s="117"/>
      <c r="F547" s="96">
        <f t="shared" si="24"/>
        <v>0</v>
      </c>
      <c r="G547" s="160"/>
      <c r="H547" s="143"/>
      <c r="I547" s="129" t="e">
        <f>VLOOKUP(H547,Presupuesto!$B$11:$C$565,2,0)</f>
        <v>#N/A</v>
      </c>
      <c r="J547" s="97" t="str">
        <f t="shared" si="25"/>
        <v>Investigación Científica</v>
      </c>
      <c r="K547" s="97" t="s">
        <v>430</v>
      </c>
    </row>
    <row r="548" spans="3:11">
      <c r="C548" s="142"/>
      <c r="D548" s="150"/>
      <c r="E548" s="117"/>
      <c r="F548" s="96">
        <f t="shared" si="24"/>
        <v>0</v>
      </c>
      <c r="G548" s="160"/>
      <c r="H548" s="143"/>
      <c r="I548" s="129" t="e">
        <f>VLOOKUP(H548,Presupuesto!$B$11:$C$565,2,0)</f>
        <v>#N/A</v>
      </c>
      <c r="J548" s="97" t="str">
        <f t="shared" si="25"/>
        <v>Investigación Científica</v>
      </c>
      <c r="K548" s="97" t="s">
        <v>430</v>
      </c>
    </row>
    <row r="549" spans="3:11">
      <c r="C549" s="144"/>
      <c r="D549" s="150"/>
      <c r="E549" s="117"/>
      <c r="F549" s="96">
        <f t="shared" si="24"/>
        <v>0</v>
      </c>
      <c r="G549" s="160"/>
      <c r="H549" s="145"/>
      <c r="I549" s="129" t="e">
        <f>VLOOKUP(H549,Presupuesto!$B$11:$C$565,2,0)</f>
        <v>#N/A</v>
      </c>
      <c r="J549" s="97" t="str">
        <f t="shared" si="25"/>
        <v>Investigación Científica</v>
      </c>
      <c r="K549" s="97" t="s">
        <v>421</v>
      </c>
    </row>
    <row r="550" spans="3:11">
      <c r="C550" s="144"/>
      <c r="D550" s="150"/>
      <c r="E550" s="117"/>
      <c r="F550" s="96">
        <f t="shared" si="24"/>
        <v>0</v>
      </c>
      <c r="G550" s="160"/>
      <c r="H550" s="145"/>
      <c r="I550" s="129" t="e">
        <f>VLOOKUP(H550,Presupuesto!$B$11:$C$565,2,0)</f>
        <v>#N/A</v>
      </c>
      <c r="J550" s="97" t="str">
        <f t="shared" si="25"/>
        <v>Investigación Científica</v>
      </c>
      <c r="K550" s="97" t="s">
        <v>430</v>
      </c>
    </row>
    <row r="551" spans="3:11">
      <c r="C551" s="144"/>
      <c r="D551" s="150"/>
      <c r="E551" s="117"/>
      <c r="F551" s="96">
        <f t="shared" si="24"/>
        <v>0</v>
      </c>
      <c r="G551" s="160"/>
      <c r="H551" s="145"/>
      <c r="I551" s="129" t="e">
        <f>VLOOKUP(H551,Presupuesto!$B$11:$C$565,2,0)</f>
        <v>#N/A</v>
      </c>
      <c r="J551" s="97" t="str">
        <f t="shared" si="25"/>
        <v>Investigación Científica</v>
      </c>
      <c r="K551" s="97" t="s">
        <v>430</v>
      </c>
    </row>
    <row r="552" spans="3:11">
      <c r="C552" s="144"/>
      <c r="D552" s="150"/>
      <c r="E552" s="117"/>
      <c r="F552" s="96">
        <f t="shared" si="24"/>
        <v>0</v>
      </c>
      <c r="G552" s="160"/>
      <c r="H552" s="145"/>
      <c r="I552" s="129" t="e">
        <f>VLOOKUP(H552,Presupuesto!$B$11:$C$565,2,0)</f>
        <v>#N/A</v>
      </c>
      <c r="J552" s="97" t="str">
        <f t="shared" si="25"/>
        <v>Investigación Científica</v>
      </c>
      <c r="K552" s="97" t="s">
        <v>430</v>
      </c>
    </row>
    <row r="553" spans="3:11" ht="15.75" thickBot="1">
      <c r="C553" s="146"/>
      <c r="D553" s="158"/>
      <c r="E553" s="102"/>
      <c r="F553" s="104">
        <f t="shared" si="24"/>
        <v>0</v>
      </c>
      <c r="G553" s="161"/>
      <c r="H553" s="147"/>
      <c r="I553" s="131" t="e">
        <f>VLOOKUP(H553,Presupuesto!$B$11:$C$565,2,0)</f>
        <v>#N/A</v>
      </c>
      <c r="J553" s="105" t="str">
        <f t="shared" si="25"/>
        <v>Investigación Científica</v>
      </c>
      <c r="K553" s="123" t="s">
        <v>412</v>
      </c>
    </row>
    <row r="558" spans="3:11" ht="15.75" thickBot="1"/>
    <row r="559" spans="3:11" s="461" customFormat="1" ht="15.75" thickBot="1">
      <c r="C559" s="519" t="s">
        <v>53</v>
      </c>
      <c r="D559" s="518">
        <f>SUM(F566:F600)</f>
        <v>500000</v>
      </c>
      <c r="F559" s="67"/>
      <c r="G559" s="76"/>
      <c r="H559" s="67"/>
      <c r="I559" s="67"/>
    </row>
    <row r="560" spans="3:11">
      <c r="C560" s="67"/>
      <c r="D560" s="29"/>
      <c r="E560" s="92"/>
      <c r="F560" s="92"/>
      <c r="G560" s="92"/>
      <c r="H560" s="73"/>
      <c r="I560" s="73"/>
      <c r="J560" s="73"/>
      <c r="K560" s="111"/>
    </row>
    <row r="561" spans="3:11">
      <c r="C561" s="67"/>
      <c r="D561" s="29"/>
      <c r="E561" s="92"/>
      <c r="F561" s="92"/>
      <c r="G561" s="92"/>
      <c r="H561" s="73"/>
      <c r="I561" s="73"/>
      <c r="J561" s="73"/>
      <c r="K561" s="111"/>
    </row>
    <row r="562" spans="3:11" ht="15.75">
      <c r="C562" s="204" t="s">
        <v>409</v>
      </c>
      <c r="D562" s="205" t="str">
        <f>'Gestion Administrativa'!E21</f>
        <v>11.c.1.ga-registro</v>
      </c>
      <c r="E562" s="92"/>
      <c r="F562" s="92"/>
      <c r="G562" s="92"/>
      <c r="H562" s="73"/>
      <c r="I562" s="73"/>
      <c r="J562" s="73"/>
      <c r="K562" s="111"/>
    </row>
    <row r="563" spans="3:11" ht="18.75">
      <c r="C563" s="214" t="str">
        <f>IFERROR(VLOOKUP(D562,'Desarrollo e Innov. Curricular'!$E:$F,2,FALSE),IFERROR(VLOOKUP(D562,'Investigación Científica'!$E:$F,2,FALSE),IFERROR(VLOOKUP(D562,'Vinculación Univ. Sociedad'!$E:$F,2,FALSE),IFERROR(VLOOKUP(D562,'Docencia y Profesorado Universi'!$E:$F,2,FALSE),IFERROR(VLOOKUP(D562,'Estudiantes y Graduados'!$E:$F,2,FALSE),IFERROR(VLOOKUP(D562,'Gestion Administrativa'!$E:$F,2,FALSE),IFERROR(VLOOKUP(D562,'Gestión Académica'!$E:$F,2,FALSE),IFERROR(VLOOKUP(D562,'Aseguramiento de la Calidad'!$E:$F,2,FALSE),IFERROR(VLOOKUP(D562,'Gestión del Conocimiento'!$E:$F,2,FALSE),IFERROR(VLOOKUP(D562,'Gobernabilidad y Procesos...'!$E:$F,2,FALSE),IFERROR(VLOOKUP(D562,'Gestión del Talento Humano'!$E:$F,2,FALSE),IFERROR(VLOOKUP(D562,'Internacionalización de la E.S.'!$E:$F,2,FALSE),IFERROR(VLOOKUP(D562,Posgrado!$E:$F,2,FALSE),IFERROR(VLOOKUP(D562,'Cultura de Innovación Insti...'!$E:$F,2,FALSE),VLOOKUP(D562,'Lo Esencial de la Reforma Univ.'!$E:$F,2,0)))))))))))))))</f>
        <v>Instalación de paneles solares en las aulas y otros espacios del Centro</v>
      </c>
      <c r="D563" s="29"/>
      <c r="E563" s="92"/>
      <c r="F563" s="92"/>
      <c r="G563" s="92"/>
      <c r="H563" s="73"/>
      <c r="I563" s="73"/>
      <c r="J563" s="73"/>
      <c r="K563" s="111"/>
    </row>
    <row r="564" spans="3:11" ht="15.75" thickBot="1">
      <c r="F564" s="92"/>
      <c r="G564" s="73"/>
      <c r="H564" s="73"/>
      <c r="I564" s="73"/>
    </row>
    <row r="565" spans="3:11" ht="30.75" thickBot="1">
      <c r="C565" s="128" t="s">
        <v>44</v>
      </c>
      <c r="D565" s="128" t="s">
        <v>55</v>
      </c>
      <c r="E565" s="135" t="s">
        <v>57</v>
      </c>
      <c r="F565" s="134" t="s">
        <v>27</v>
      </c>
      <c r="G565" s="132" t="s">
        <v>147</v>
      </c>
      <c r="H565" s="135" t="s">
        <v>46</v>
      </c>
      <c r="I565" s="132" t="s">
        <v>148</v>
      </c>
      <c r="J565" s="132" t="s">
        <v>428</v>
      </c>
      <c r="K565" s="132" t="s">
        <v>429</v>
      </c>
    </row>
    <row r="566" spans="3:11">
      <c r="C566" s="226" t="s">
        <v>459</v>
      </c>
      <c r="D566" s="227"/>
      <c r="E566" s="225">
        <v>5000</v>
      </c>
      <c r="F566" s="96">
        <f t="shared" ref="F566:F600" si="26">D566*E566</f>
        <v>0</v>
      </c>
      <c r="G566" s="160" t="s">
        <v>1467</v>
      </c>
      <c r="H566" s="141" t="s">
        <v>782</v>
      </c>
      <c r="I566" s="129" t="str">
        <f>VLOOKUP(H566,Presupuesto!$B$11:$C$565,2,0)</f>
        <v>VIATICOS NACIONALES</v>
      </c>
      <c r="J566" s="224" t="s">
        <v>1380</v>
      </c>
      <c r="K566" s="97" t="s">
        <v>413</v>
      </c>
    </row>
    <row r="567" spans="3:11">
      <c r="C567" s="226" t="s">
        <v>459</v>
      </c>
      <c r="D567" s="157"/>
      <c r="E567" s="122">
        <v>5000</v>
      </c>
      <c r="F567" s="96">
        <f t="shared" si="26"/>
        <v>0</v>
      </c>
      <c r="G567" s="160" t="s">
        <v>1467</v>
      </c>
      <c r="H567" s="141" t="s">
        <v>782</v>
      </c>
      <c r="I567" s="129" t="str">
        <f>VLOOKUP(H567,Presupuesto!$B$11:$C$565,2,0)</f>
        <v>VIATICOS NACIONALES</v>
      </c>
      <c r="J567" s="97" t="str">
        <f t="shared" ref="J567:J600" si="27">$J$17</f>
        <v>Investigación Científica</v>
      </c>
      <c r="K567" s="97" t="s">
        <v>415</v>
      </c>
    </row>
    <row r="568" spans="3:11" ht="30">
      <c r="C568" s="447" t="s">
        <v>1622</v>
      </c>
      <c r="D568" s="157"/>
      <c r="E568" s="122">
        <v>270287</v>
      </c>
      <c r="F568" s="96">
        <f t="shared" si="26"/>
        <v>0</v>
      </c>
      <c r="G568" s="160" t="s">
        <v>1467</v>
      </c>
      <c r="H568" s="141"/>
      <c r="I568" s="129" t="e">
        <f>VLOOKUP(H568,Presupuesto!$B$11:$C$565,2,0)</f>
        <v>#N/A</v>
      </c>
      <c r="J568" s="97" t="str">
        <f t="shared" si="27"/>
        <v>Investigación Científica</v>
      </c>
      <c r="K568" s="97" t="s">
        <v>419</v>
      </c>
    </row>
    <row r="569" spans="3:11" ht="30">
      <c r="C569" s="447" t="s">
        <v>1623</v>
      </c>
      <c r="D569" s="157"/>
      <c r="E569" s="122">
        <v>47513</v>
      </c>
      <c r="F569" s="96">
        <f t="shared" si="26"/>
        <v>0</v>
      </c>
      <c r="G569" s="160" t="s">
        <v>1467</v>
      </c>
      <c r="H569" s="141"/>
      <c r="I569" s="129" t="e">
        <f>VLOOKUP(H569,Presupuesto!$B$11:$C$565,2,0)</f>
        <v>#N/A</v>
      </c>
      <c r="J569" s="97" t="s">
        <v>1381</v>
      </c>
      <c r="K569" s="97" t="s">
        <v>419</v>
      </c>
    </row>
    <row r="570" spans="3:11">
      <c r="C570" s="140" t="s">
        <v>1627</v>
      </c>
      <c r="D570" s="157"/>
      <c r="E570" s="122">
        <v>15000</v>
      </c>
      <c r="F570" s="96">
        <f t="shared" si="26"/>
        <v>0</v>
      </c>
      <c r="G570" s="160" t="s">
        <v>1467</v>
      </c>
      <c r="H570" s="141"/>
      <c r="I570" s="129" t="e">
        <f>VLOOKUP(H570,Presupuesto!$B$11:$C$565,2,0)</f>
        <v>#N/A</v>
      </c>
      <c r="J570" s="97" t="s">
        <v>1381</v>
      </c>
      <c r="K570" s="97" t="s">
        <v>414</v>
      </c>
    </row>
    <row r="571" spans="3:11">
      <c r="C571" s="140" t="s">
        <v>130</v>
      </c>
      <c r="D571" s="157"/>
      <c r="E571" s="122"/>
      <c r="F571" s="96">
        <f t="shared" si="26"/>
        <v>0</v>
      </c>
      <c r="G571" s="160"/>
      <c r="H571" s="141"/>
      <c r="I571" s="129" t="e">
        <f>VLOOKUP(H571,Presupuesto!$B$11:$C$565,2,0)</f>
        <v>#N/A</v>
      </c>
      <c r="J571" s="97" t="str">
        <f t="shared" si="27"/>
        <v>Investigación Científica</v>
      </c>
      <c r="K571" s="97" t="s">
        <v>419</v>
      </c>
    </row>
    <row r="572" spans="3:11">
      <c r="C572" s="140" t="s">
        <v>1681</v>
      </c>
      <c r="D572" s="157"/>
      <c r="E572" s="122">
        <v>1000</v>
      </c>
      <c r="F572" s="96">
        <f t="shared" si="26"/>
        <v>0</v>
      </c>
      <c r="G572" s="160" t="s">
        <v>145</v>
      </c>
      <c r="H572" s="141" t="s">
        <v>960</v>
      </c>
      <c r="I572" s="129" t="str">
        <f>VLOOKUP(H572,Presupuesto!$B$11:$C$565,2,0)</f>
        <v>ELEMENTOS DE LIMPIEZA</v>
      </c>
      <c r="J572" s="97" t="s">
        <v>1385</v>
      </c>
      <c r="K572" s="97" t="s">
        <v>412</v>
      </c>
    </row>
    <row r="573" spans="3:11">
      <c r="C573" s="140" t="s">
        <v>1682</v>
      </c>
      <c r="D573" s="157"/>
      <c r="E573" s="122">
        <v>4779.75</v>
      </c>
      <c r="F573" s="96">
        <f t="shared" si="26"/>
        <v>0</v>
      </c>
      <c r="G573" s="160" t="s">
        <v>145</v>
      </c>
      <c r="H573" s="141" t="s">
        <v>686</v>
      </c>
      <c r="I573" s="129" t="str">
        <f>VLOOKUP(H573,Presupuesto!$B$11:$C$565,2,0)</f>
        <v>MANTENIMIENTO Y REPARACION DE EQUIPOS Y MEDIOS DE TRANSPORTE</v>
      </c>
      <c r="J573" s="97" t="s">
        <v>1385</v>
      </c>
      <c r="K573" s="97" t="s">
        <v>413</v>
      </c>
    </row>
    <row r="574" spans="3:11">
      <c r="C574" s="140" t="s">
        <v>1647</v>
      </c>
      <c r="D574" s="157"/>
      <c r="E574" s="122">
        <v>80</v>
      </c>
      <c r="F574" s="96">
        <f t="shared" si="26"/>
        <v>0</v>
      </c>
      <c r="G574" s="160" t="s">
        <v>1467</v>
      </c>
      <c r="H574" s="141"/>
      <c r="I574" s="129" t="e">
        <f>VLOOKUP(H574,Presupuesto!$B$11:$C$565,2,0)</f>
        <v>#N/A</v>
      </c>
      <c r="J574" s="97" t="s">
        <v>1385</v>
      </c>
      <c r="K574" s="97" t="s">
        <v>418</v>
      </c>
    </row>
    <row r="575" spans="3:11">
      <c r="C575" s="140" t="s">
        <v>1665</v>
      </c>
      <c r="D575" s="157"/>
      <c r="E575" s="122">
        <v>3000</v>
      </c>
      <c r="F575" s="96">
        <f t="shared" si="26"/>
        <v>0</v>
      </c>
      <c r="G575" s="160" t="s">
        <v>145</v>
      </c>
      <c r="H575" s="141" t="s">
        <v>652</v>
      </c>
      <c r="I575" s="129" t="str">
        <f>VLOOKUP(H575,Presupuesto!$B$11:$C$565,2,0)</f>
        <v>TELEFONIA FIJA</v>
      </c>
      <c r="J575" s="97" t="s">
        <v>1385</v>
      </c>
      <c r="K575" s="97" t="s">
        <v>412</v>
      </c>
    </row>
    <row r="576" spans="3:11">
      <c r="C576" s="140" t="s">
        <v>1664</v>
      </c>
      <c r="D576" s="157"/>
      <c r="E576" s="122">
        <v>40000</v>
      </c>
      <c r="F576" s="96">
        <f t="shared" si="26"/>
        <v>0</v>
      </c>
      <c r="G576" s="160" t="s">
        <v>145</v>
      </c>
      <c r="H576" s="141" t="s">
        <v>645</v>
      </c>
      <c r="I576" s="129" t="str">
        <f>VLOOKUP(H576,Presupuesto!$B$11:$C$565,2,0)</f>
        <v>ENERGIA ELECTRICA</v>
      </c>
      <c r="J576" s="97" t="s">
        <v>1385</v>
      </c>
      <c r="K576" s="97" t="s">
        <v>412</v>
      </c>
    </row>
    <row r="577" spans="3:11">
      <c r="C577" s="140" t="s">
        <v>1736</v>
      </c>
      <c r="D577" s="157">
        <v>20</v>
      </c>
      <c r="E577" s="122">
        <v>25000</v>
      </c>
      <c r="F577" s="96">
        <f t="shared" si="26"/>
        <v>500000</v>
      </c>
      <c r="G577" s="160" t="s">
        <v>1467</v>
      </c>
      <c r="H577" s="141" t="s">
        <v>366</v>
      </c>
      <c r="I577" s="129" t="str">
        <f>VLOOKUP(H577,Presupuesto!$B$11:$C$565,2,0)</f>
        <v>INSTALACIONES VARIAS (41240-00)</v>
      </c>
      <c r="J577" s="97" t="s">
        <v>1385</v>
      </c>
      <c r="K577" s="97" t="s">
        <v>416</v>
      </c>
    </row>
    <row r="578" spans="3:11">
      <c r="C578" s="140"/>
      <c r="D578" s="157"/>
      <c r="E578" s="122"/>
      <c r="F578" s="96">
        <f t="shared" si="26"/>
        <v>0</v>
      </c>
      <c r="G578" s="160"/>
      <c r="H578" s="141"/>
      <c r="I578" s="129" t="e">
        <f>VLOOKUP(H578,Presupuesto!$B$11:$C$565,2,0)</f>
        <v>#N/A</v>
      </c>
      <c r="J578" s="97" t="str">
        <f t="shared" si="27"/>
        <v>Investigación Científica</v>
      </c>
      <c r="K578" s="97" t="s">
        <v>430</v>
      </c>
    </row>
    <row r="579" spans="3:11">
      <c r="C579" s="140"/>
      <c r="D579" s="157"/>
      <c r="E579" s="122"/>
      <c r="F579" s="96">
        <f t="shared" si="26"/>
        <v>0</v>
      </c>
      <c r="G579" s="160"/>
      <c r="H579" s="141"/>
      <c r="I579" s="129" t="e">
        <f>VLOOKUP(H579,Presupuesto!$B$11:$C$565,2,0)</f>
        <v>#N/A</v>
      </c>
      <c r="J579" s="97" t="str">
        <f t="shared" si="27"/>
        <v>Investigación Científica</v>
      </c>
      <c r="K579" s="97" t="s">
        <v>430</v>
      </c>
    </row>
    <row r="580" spans="3:11">
      <c r="C580" s="140"/>
      <c r="D580" s="157"/>
      <c r="E580" s="122"/>
      <c r="F580" s="96">
        <f t="shared" si="26"/>
        <v>0</v>
      </c>
      <c r="G580" s="160"/>
      <c r="H580" s="141"/>
      <c r="I580" s="129" t="e">
        <f>VLOOKUP(H580,Presupuesto!$B$11:$C$565,2,0)</f>
        <v>#N/A</v>
      </c>
      <c r="J580" s="97" t="str">
        <f t="shared" si="27"/>
        <v>Investigación Científica</v>
      </c>
      <c r="K580" s="97" t="s">
        <v>430</v>
      </c>
    </row>
    <row r="581" spans="3:11">
      <c r="C581" s="140"/>
      <c r="D581" s="157"/>
      <c r="E581" s="122"/>
      <c r="F581" s="96">
        <f t="shared" si="26"/>
        <v>0</v>
      </c>
      <c r="G581" s="160"/>
      <c r="H581" s="141"/>
      <c r="I581" s="129" t="e">
        <f>VLOOKUP(H581,Presupuesto!$B$11:$C$565,2,0)</f>
        <v>#N/A</v>
      </c>
      <c r="J581" s="97" t="str">
        <f t="shared" si="27"/>
        <v>Investigación Científica</v>
      </c>
      <c r="K581" s="97" t="s">
        <v>430</v>
      </c>
    </row>
    <row r="582" spans="3:11">
      <c r="C582" s="140"/>
      <c r="D582" s="157"/>
      <c r="E582" s="122"/>
      <c r="F582" s="96">
        <f t="shared" si="26"/>
        <v>0</v>
      </c>
      <c r="G582" s="160"/>
      <c r="H582" s="141"/>
      <c r="I582" s="129" t="e">
        <f>VLOOKUP(H582,Presupuesto!$B$11:$C$565,2,0)</f>
        <v>#N/A</v>
      </c>
      <c r="J582" s="97" t="str">
        <f t="shared" si="27"/>
        <v>Investigación Científica</v>
      </c>
      <c r="K582" s="97" t="s">
        <v>430</v>
      </c>
    </row>
    <row r="583" spans="3:11">
      <c r="C583" s="140"/>
      <c r="D583" s="157"/>
      <c r="E583" s="122"/>
      <c r="F583" s="96">
        <f t="shared" si="26"/>
        <v>0</v>
      </c>
      <c r="G583" s="160"/>
      <c r="H583" s="141"/>
      <c r="I583" s="129" t="e">
        <f>VLOOKUP(H583,Presupuesto!$B$11:$C$565,2,0)</f>
        <v>#N/A</v>
      </c>
      <c r="J583" s="97" t="str">
        <f t="shared" si="27"/>
        <v>Investigación Científica</v>
      </c>
      <c r="K583" s="97" t="s">
        <v>430</v>
      </c>
    </row>
    <row r="584" spans="3:11">
      <c r="C584" s="140"/>
      <c r="D584" s="157"/>
      <c r="E584" s="122"/>
      <c r="F584" s="96">
        <f t="shared" si="26"/>
        <v>0</v>
      </c>
      <c r="G584" s="160"/>
      <c r="H584" s="141"/>
      <c r="I584" s="129" t="e">
        <f>VLOOKUP(H584,Presupuesto!$B$11:$C$565,2,0)</f>
        <v>#N/A</v>
      </c>
      <c r="J584" s="97" t="str">
        <f t="shared" si="27"/>
        <v>Investigación Científica</v>
      </c>
      <c r="K584" s="97" t="s">
        <v>430</v>
      </c>
    </row>
    <row r="585" spans="3:11">
      <c r="C585" s="140"/>
      <c r="D585" s="157"/>
      <c r="E585" s="122"/>
      <c r="F585" s="96">
        <f t="shared" si="26"/>
        <v>0</v>
      </c>
      <c r="G585" s="160"/>
      <c r="H585" s="141"/>
      <c r="I585" s="129" t="e">
        <f>VLOOKUP(H585,Presupuesto!$B$11:$C$565,2,0)</f>
        <v>#N/A</v>
      </c>
      <c r="J585" s="97" t="str">
        <f t="shared" si="27"/>
        <v>Investigación Científica</v>
      </c>
      <c r="K585" s="97" t="s">
        <v>430</v>
      </c>
    </row>
    <row r="586" spans="3:11">
      <c r="C586" s="140"/>
      <c r="D586" s="157"/>
      <c r="E586" s="122"/>
      <c r="F586" s="96">
        <f t="shared" si="26"/>
        <v>0</v>
      </c>
      <c r="G586" s="160"/>
      <c r="H586" s="141"/>
      <c r="I586" s="129" t="e">
        <f>VLOOKUP(H586,Presupuesto!$B$11:$C$565,2,0)</f>
        <v>#N/A</v>
      </c>
      <c r="J586" s="97" t="str">
        <f t="shared" si="27"/>
        <v>Investigación Científica</v>
      </c>
      <c r="K586" s="97" t="s">
        <v>430</v>
      </c>
    </row>
    <row r="587" spans="3:11">
      <c r="C587" s="140"/>
      <c r="D587" s="157"/>
      <c r="E587" s="122"/>
      <c r="F587" s="96">
        <f t="shared" si="26"/>
        <v>0</v>
      </c>
      <c r="G587" s="160"/>
      <c r="H587" s="141"/>
      <c r="I587" s="129" t="e">
        <f>VLOOKUP(H587,Presupuesto!$B$11:$C$565,2,0)</f>
        <v>#N/A</v>
      </c>
      <c r="J587" s="97" t="str">
        <f t="shared" si="27"/>
        <v>Investigación Científica</v>
      </c>
      <c r="K587" s="97" t="s">
        <v>430</v>
      </c>
    </row>
    <row r="588" spans="3:11">
      <c r="C588" s="142"/>
      <c r="D588" s="150"/>
      <c r="E588" s="117"/>
      <c r="F588" s="96">
        <f t="shared" si="26"/>
        <v>0</v>
      </c>
      <c r="G588" s="160"/>
      <c r="H588" s="143"/>
      <c r="I588" s="129" t="e">
        <f>VLOOKUP(H588,Presupuesto!$B$11:$C$565,2,0)</f>
        <v>#N/A</v>
      </c>
      <c r="J588" s="97" t="str">
        <f t="shared" si="27"/>
        <v>Investigación Científica</v>
      </c>
      <c r="K588" s="97" t="s">
        <v>430</v>
      </c>
    </row>
    <row r="589" spans="3:11">
      <c r="C589" s="142"/>
      <c r="D589" s="150"/>
      <c r="E589" s="117"/>
      <c r="F589" s="96">
        <f t="shared" si="26"/>
        <v>0</v>
      </c>
      <c r="G589" s="160"/>
      <c r="H589" s="143"/>
      <c r="I589" s="129" t="e">
        <f>VLOOKUP(H589,Presupuesto!$B$11:$C$565,2,0)</f>
        <v>#N/A</v>
      </c>
      <c r="J589" s="97" t="str">
        <f t="shared" si="27"/>
        <v>Investigación Científica</v>
      </c>
      <c r="K589" s="97" t="s">
        <v>430</v>
      </c>
    </row>
    <row r="590" spans="3:11">
      <c r="C590" s="142"/>
      <c r="D590" s="150"/>
      <c r="E590" s="117"/>
      <c r="F590" s="96">
        <f t="shared" si="26"/>
        <v>0</v>
      </c>
      <c r="G590" s="160"/>
      <c r="H590" s="143"/>
      <c r="I590" s="129" t="e">
        <f>VLOOKUP(H590,Presupuesto!$B$11:$C$565,2,0)</f>
        <v>#N/A</v>
      </c>
      <c r="J590" s="97" t="str">
        <f t="shared" si="27"/>
        <v>Investigación Científica</v>
      </c>
      <c r="K590" s="97" t="s">
        <v>430</v>
      </c>
    </row>
    <row r="591" spans="3:11">
      <c r="C591" s="142"/>
      <c r="D591" s="150"/>
      <c r="E591" s="117"/>
      <c r="F591" s="96">
        <f t="shared" si="26"/>
        <v>0</v>
      </c>
      <c r="G591" s="160"/>
      <c r="H591" s="143"/>
      <c r="I591" s="129" t="e">
        <f>VLOOKUP(H591,Presupuesto!$B$11:$C$565,2,0)</f>
        <v>#N/A</v>
      </c>
      <c r="J591" s="97" t="str">
        <f t="shared" si="27"/>
        <v>Investigación Científica</v>
      </c>
      <c r="K591" s="97" t="s">
        <v>430</v>
      </c>
    </row>
    <row r="592" spans="3:11">
      <c r="C592" s="142"/>
      <c r="D592" s="150"/>
      <c r="E592" s="117"/>
      <c r="F592" s="96">
        <f t="shared" si="26"/>
        <v>0</v>
      </c>
      <c r="G592" s="160"/>
      <c r="H592" s="143"/>
      <c r="I592" s="129" t="e">
        <f>VLOOKUP(H592,Presupuesto!$B$11:$C$565,2,0)</f>
        <v>#N/A</v>
      </c>
      <c r="J592" s="97" t="str">
        <f t="shared" si="27"/>
        <v>Investigación Científica</v>
      </c>
      <c r="K592" s="97" t="s">
        <v>430</v>
      </c>
    </row>
    <row r="593" spans="3:11">
      <c r="C593" s="142"/>
      <c r="D593" s="150"/>
      <c r="E593" s="117"/>
      <c r="F593" s="96">
        <f t="shared" si="26"/>
        <v>0</v>
      </c>
      <c r="G593" s="160"/>
      <c r="H593" s="143"/>
      <c r="I593" s="129" t="e">
        <f>VLOOKUP(H593,Presupuesto!$B$11:$C$565,2,0)</f>
        <v>#N/A</v>
      </c>
      <c r="J593" s="97" t="str">
        <f t="shared" si="27"/>
        <v>Investigación Científica</v>
      </c>
      <c r="K593" s="97" t="s">
        <v>430</v>
      </c>
    </row>
    <row r="594" spans="3:11">
      <c r="C594" s="142"/>
      <c r="D594" s="150"/>
      <c r="E594" s="117"/>
      <c r="F594" s="96">
        <f t="shared" si="26"/>
        <v>0</v>
      </c>
      <c r="G594" s="160"/>
      <c r="H594" s="143"/>
      <c r="I594" s="129" t="e">
        <f>VLOOKUP(H594,Presupuesto!$B$11:$C$565,2,0)</f>
        <v>#N/A</v>
      </c>
      <c r="J594" s="97" t="str">
        <f t="shared" si="27"/>
        <v>Investigación Científica</v>
      </c>
      <c r="K594" s="97" t="s">
        <v>430</v>
      </c>
    </row>
    <row r="595" spans="3:11">
      <c r="C595" s="142"/>
      <c r="D595" s="150"/>
      <c r="E595" s="117"/>
      <c r="F595" s="96">
        <f t="shared" si="26"/>
        <v>0</v>
      </c>
      <c r="G595" s="160"/>
      <c r="H595" s="143"/>
      <c r="I595" s="129" t="e">
        <f>VLOOKUP(H595,Presupuesto!$B$11:$C$565,2,0)</f>
        <v>#N/A</v>
      </c>
      <c r="J595" s="97" t="str">
        <f t="shared" si="27"/>
        <v>Investigación Científica</v>
      </c>
      <c r="K595" s="97" t="s">
        <v>430</v>
      </c>
    </row>
    <row r="596" spans="3:11">
      <c r="C596" s="144"/>
      <c r="D596" s="150"/>
      <c r="E596" s="117"/>
      <c r="F596" s="96">
        <f t="shared" si="26"/>
        <v>0</v>
      </c>
      <c r="G596" s="160"/>
      <c r="H596" s="145"/>
      <c r="I596" s="129" t="e">
        <f>VLOOKUP(H596,Presupuesto!$B$11:$C$565,2,0)</f>
        <v>#N/A</v>
      </c>
      <c r="J596" s="97" t="str">
        <f t="shared" si="27"/>
        <v>Investigación Científica</v>
      </c>
      <c r="K596" s="97" t="s">
        <v>421</v>
      </c>
    </row>
    <row r="597" spans="3:11">
      <c r="C597" s="144"/>
      <c r="D597" s="150"/>
      <c r="E597" s="117"/>
      <c r="F597" s="96">
        <f t="shared" si="26"/>
        <v>0</v>
      </c>
      <c r="G597" s="160"/>
      <c r="H597" s="145"/>
      <c r="I597" s="129" t="e">
        <f>VLOOKUP(H597,Presupuesto!$B$11:$C$565,2,0)</f>
        <v>#N/A</v>
      </c>
      <c r="J597" s="97" t="str">
        <f t="shared" si="27"/>
        <v>Investigación Científica</v>
      </c>
      <c r="K597" s="97" t="s">
        <v>430</v>
      </c>
    </row>
    <row r="598" spans="3:11">
      <c r="C598" s="144"/>
      <c r="D598" s="150"/>
      <c r="E598" s="117"/>
      <c r="F598" s="96">
        <f t="shared" si="26"/>
        <v>0</v>
      </c>
      <c r="G598" s="160"/>
      <c r="H598" s="145"/>
      <c r="I598" s="129" t="e">
        <f>VLOOKUP(H598,Presupuesto!$B$11:$C$565,2,0)</f>
        <v>#N/A</v>
      </c>
      <c r="J598" s="97" t="str">
        <f t="shared" si="27"/>
        <v>Investigación Científica</v>
      </c>
      <c r="K598" s="97" t="s">
        <v>430</v>
      </c>
    </row>
    <row r="599" spans="3:11">
      <c r="C599" s="144"/>
      <c r="D599" s="150"/>
      <c r="E599" s="117"/>
      <c r="F599" s="96">
        <f t="shared" si="26"/>
        <v>0</v>
      </c>
      <c r="G599" s="160"/>
      <c r="H599" s="145"/>
      <c r="I599" s="129" t="e">
        <f>VLOOKUP(H599,Presupuesto!$B$11:$C$565,2,0)</f>
        <v>#N/A</v>
      </c>
      <c r="J599" s="97" t="str">
        <f t="shared" si="27"/>
        <v>Investigación Científica</v>
      </c>
      <c r="K599" s="97" t="s">
        <v>430</v>
      </c>
    </row>
    <row r="600" spans="3:11" ht="15.75" thickBot="1">
      <c r="C600" s="146"/>
      <c r="D600" s="158"/>
      <c r="E600" s="102"/>
      <c r="F600" s="104">
        <f t="shared" si="26"/>
        <v>0</v>
      </c>
      <c r="G600" s="161"/>
      <c r="H600" s="147"/>
      <c r="I600" s="131" t="e">
        <f>VLOOKUP(H600,Presupuesto!$B$11:$C$565,2,0)</f>
        <v>#N/A</v>
      </c>
      <c r="J600" s="105" t="str">
        <f t="shared" si="27"/>
        <v>Investigación Científica</v>
      </c>
      <c r="K600" s="123" t="s">
        <v>412</v>
      </c>
    </row>
    <row r="605" spans="3:11" ht="15.75" thickBot="1"/>
    <row r="606" spans="3:11" s="461" customFormat="1" ht="15.75" thickBot="1">
      <c r="C606" s="519" t="s">
        <v>53</v>
      </c>
      <c r="D606" s="518">
        <f>SUM(F613:F647)</f>
        <v>15090</v>
      </c>
      <c r="F606" s="67"/>
      <c r="G606" s="76"/>
      <c r="H606" s="67"/>
      <c r="I606" s="67"/>
    </row>
    <row r="607" spans="3:11">
      <c r="C607" s="67"/>
      <c r="D607" s="29"/>
      <c r="E607" s="92"/>
      <c r="F607" s="92"/>
      <c r="G607" s="92"/>
      <c r="H607" s="73"/>
      <c r="I607" s="73"/>
      <c r="J607" s="73"/>
      <c r="K607" s="111"/>
    </row>
    <row r="608" spans="3:11">
      <c r="C608" s="67"/>
      <c r="D608" s="29"/>
      <c r="E608" s="92"/>
      <c r="F608" s="92"/>
      <c r="G608" s="92"/>
      <c r="H608" s="73"/>
      <c r="I608" s="73"/>
      <c r="J608" s="73"/>
      <c r="K608" s="111"/>
    </row>
    <row r="609" spans="3:11" ht="15.75">
      <c r="C609" s="204" t="s">
        <v>409</v>
      </c>
      <c r="D609" s="499" t="str">
        <f>'Gestion Administrativa'!E20</f>
        <v>11.a.5.ga-agro</v>
      </c>
      <c r="E609" s="92"/>
      <c r="F609" s="92"/>
      <c r="G609" s="92"/>
      <c r="H609" s="73"/>
      <c r="I609" s="73"/>
      <c r="J609" s="73"/>
      <c r="K609" s="111"/>
    </row>
    <row r="610" spans="3:11" ht="18.75">
      <c r="C610" s="214" t="str">
        <f>IFERROR(VLOOKUP(D609,'Desarrollo e Innov. Curricular'!$E:$F,2,FALSE),IFERROR(VLOOKUP(D609,'Investigación Científica'!$E:$F,2,FALSE),IFERROR(VLOOKUP(D609,'Vinculación Univ. Sociedad'!$E:$F,2,FALSE),IFERROR(VLOOKUP(D609,'Docencia y Profesorado Universi'!$E:$F,2,FALSE),IFERROR(VLOOKUP(D609,'Estudiantes y Graduados'!$E:$F,2,FALSE),IFERROR(VLOOKUP(D609,'Gestion Administrativa'!$E:$F,2,FALSE),IFERROR(VLOOKUP(D609,'Gestión Académica'!$E:$F,2,FALSE),IFERROR(VLOOKUP(D609,'Aseguramiento de la Calidad'!$E:$F,2,FALSE),IFERROR(VLOOKUP(D609,'Gestión del Conocimiento'!$E:$F,2,FALSE),IFERROR(VLOOKUP(D609,'Gobernabilidad y Procesos...'!$E:$F,2,FALSE),IFERROR(VLOOKUP(D609,'Gestión del Talento Humano'!$E:$F,2,FALSE),IFERROR(VLOOKUP(D609,'Internacionalización de la E.S.'!$E:$F,2,FALSE),IFERROR(VLOOKUP(D609,Posgrado!$E:$F,2,FALSE),IFERROR(VLOOKUP(D609,'Cultura de Innovación Insti...'!$E:$F,2,FALSE),VLOOKUP(D609,'Lo Esencial de la Reforma Univ.'!$E:$F,2,0)))))))))))))))</f>
        <v>Compra de insumos y equipo para realizacion de practicas de las asignaturas de agricola y pecuaria.</v>
      </c>
      <c r="D610" s="29"/>
      <c r="E610" s="92"/>
      <c r="F610" s="92"/>
      <c r="G610" s="92"/>
      <c r="H610" s="73"/>
      <c r="I610" s="73"/>
      <c r="J610" s="73"/>
      <c r="K610" s="111"/>
    </row>
    <row r="611" spans="3:11" ht="15.75" thickBot="1">
      <c r="F611" s="92"/>
      <c r="G611" s="73"/>
      <c r="H611" s="73"/>
      <c r="I611" s="73"/>
    </row>
    <row r="612" spans="3:11" ht="30.75" thickBot="1">
      <c r="C612" s="128" t="s">
        <v>44</v>
      </c>
      <c r="D612" s="128" t="s">
        <v>55</v>
      </c>
      <c r="E612" s="135" t="s">
        <v>57</v>
      </c>
      <c r="F612" s="134" t="s">
        <v>27</v>
      </c>
      <c r="G612" s="132" t="s">
        <v>147</v>
      </c>
      <c r="H612" s="135" t="s">
        <v>46</v>
      </c>
      <c r="I612" s="132" t="s">
        <v>148</v>
      </c>
      <c r="J612" s="132" t="s">
        <v>428</v>
      </c>
      <c r="K612" s="132" t="s">
        <v>429</v>
      </c>
    </row>
    <row r="613" spans="3:11">
      <c r="C613" s="226" t="s">
        <v>459</v>
      </c>
      <c r="D613" s="227"/>
      <c r="E613" s="225">
        <v>5000</v>
      </c>
      <c r="F613" s="96">
        <f t="shared" ref="F613:F647" si="28">D613*E613</f>
        <v>0</v>
      </c>
      <c r="G613" s="160" t="s">
        <v>1467</v>
      </c>
      <c r="H613" s="141" t="s">
        <v>782</v>
      </c>
      <c r="I613" s="129" t="str">
        <f>VLOOKUP(H613,Presupuesto!$B$11:$C$565,2,0)</f>
        <v>VIATICOS NACIONALES</v>
      </c>
      <c r="J613" s="224" t="s">
        <v>1380</v>
      </c>
      <c r="K613" s="97" t="s">
        <v>413</v>
      </c>
    </row>
    <row r="614" spans="3:11">
      <c r="C614" s="226" t="s">
        <v>459</v>
      </c>
      <c r="D614" s="157"/>
      <c r="E614" s="122">
        <v>5000</v>
      </c>
      <c r="F614" s="96">
        <f t="shared" si="28"/>
        <v>0</v>
      </c>
      <c r="G614" s="160" t="s">
        <v>1467</v>
      </c>
      <c r="H614" s="141" t="s">
        <v>782</v>
      </c>
      <c r="I614" s="129" t="str">
        <f>VLOOKUP(H614,Presupuesto!$B$11:$C$565,2,0)</f>
        <v>VIATICOS NACIONALES</v>
      </c>
      <c r="J614" s="97" t="str">
        <f t="shared" ref="J614:J647" si="29">$J$17</f>
        <v>Investigación Científica</v>
      </c>
      <c r="K614" s="97" t="s">
        <v>415</v>
      </c>
    </row>
    <row r="615" spans="3:11" ht="30">
      <c r="C615" s="447" t="s">
        <v>1622</v>
      </c>
      <c r="D615" s="157"/>
      <c r="E615" s="122">
        <v>270287</v>
      </c>
      <c r="F615" s="96">
        <f t="shared" si="28"/>
        <v>0</v>
      </c>
      <c r="G615" s="160" t="s">
        <v>1467</v>
      </c>
      <c r="H615" s="141"/>
      <c r="I615" s="129" t="e">
        <f>VLOOKUP(H615,Presupuesto!$B$11:$C$565,2,0)</f>
        <v>#N/A</v>
      </c>
      <c r="J615" s="97" t="str">
        <f t="shared" si="29"/>
        <v>Investigación Científica</v>
      </c>
      <c r="K615" s="97" t="s">
        <v>419</v>
      </c>
    </row>
    <row r="616" spans="3:11" ht="30">
      <c r="C616" s="447" t="s">
        <v>1623</v>
      </c>
      <c r="D616" s="157"/>
      <c r="E616" s="122">
        <v>47513</v>
      </c>
      <c r="F616" s="96">
        <f t="shared" si="28"/>
        <v>0</v>
      </c>
      <c r="G616" s="160" t="s">
        <v>1467</v>
      </c>
      <c r="H616" s="141"/>
      <c r="I616" s="129" t="e">
        <f>VLOOKUP(H616,Presupuesto!$B$11:$C$565,2,0)</f>
        <v>#N/A</v>
      </c>
      <c r="J616" s="97" t="s">
        <v>1381</v>
      </c>
      <c r="K616" s="97" t="s">
        <v>419</v>
      </c>
    </row>
    <row r="617" spans="3:11">
      <c r="C617" s="140" t="s">
        <v>1627</v>
      </c>
      <c r="D617" s="157"/>
      <c r="E617" s="122">
        <v>15000</v>
      </c>
      <c r="F617" s="96">
        <f t="shared" si="28"/>
        <v>0</v>
      </c>
      <c r="G617" s="160" t="s">
        <v>1467</v>
      </c>
      <c r="H617" s="141"/>
      <c r="I617" s="129" t="e">
        <f>VLOOKUP(H617,Presupuesto!$B$11:$C$565,2,0)</f>
        <v>#N/A</v>
      </c>
      <c r="J617" s="97" t="s">
        <v>1381</v>
      </c>
      <c r="K617" s="97" t="s">
        <v>414</v>
      </c>
    </row>
    <row r="618" spans="3:11">
      <c r="C618" s="140" t="s">
        <v>130</v>
      </c>
      <c r="D618" s="157"/>
      <c r="E618" s="122"/>
      <c r="F618" s="96">
        <f t="shared" si="28"/>
        <v>0</v>
      </c>
      <c r="G618" s="160"/>
      <c r="H618" s="141"/>
      <c r="I618" s="129" t="e">
        <f>VLOOKUP(H618,Presupuesto!$B$11:$C$565,2,0)</f>
        <v>#N/A</v>
      </c>
      <c r="J618" s="97" t="str">
        <f t="shared" si="29"/>
        <v>Investigación Científica</v>
      </c>
      <c r="K618" s="97" t="s">
        <v>419</v>
      </c>
    </row>
    <row r="619" spans="3:11">
      <c r="C619" s="140" t="s">
        <v>1681</v>
      </c>
      <c r="D619" s="157"/>
      <c r="E619" s="122">
        <v>1000</v>
      </c>
      <c r="F619" s="96">
        <f t="shared" si="28"/>
        <v>0</v>
      </c>
      <c r="G619" s="160" t="s">
        <v>145</v>
      </c>
      <c r="H619" s="141" t="s">
        <v>960</v>
      </c>
      <c r="I619" s="129" t="str">
        <f>VLOOKUP(H619,Presupuesto!$B$11:$C$565,2,0)</f>
        <v>ELEMENTOS DE LIMPIEZA</v>
      </c>
      <c r="J619" s="97" t="s">
        <v>1385</v>
      </c>
      <c r="K619" s="97" t="s">
        <v>412</v>
      </c>
    </row>
    <row r="620" spans="3:11">
      <c r="C620" s="140" t="s">
        <v>1682</v>
      </c>
      <c r="D620" s="157"/>
      <c r="E620" s="122">
        <v>4779.75</v>
      </c>
      <c r="F620" s="96">
        <f t="shared" si="28"/>
        <v>0</v>
      </c>
      <c r="G620" s="160" t="s">
        <v>145</v>
      </c>
      <c r="H620" s="141" t="s">
        <v>686</v>
      </c>
      <c r="I620" s="129" t="str">
        <f>VLOOKUP(H620,Presupuesto!$B$11:$C$565,2,0)</f>
        <v>MANTENIMIENTO Y REPARACION DE EQUIPOS Y MEDIOS DE TRANSPORTE</v>
      </c>
      <c r="J620" s="97" t="s">
        <v>1385</v>
      </c>
      <c r="K620" s="97" t="s">
        <v>413</v>
      </c>
    </row>
    <row r="621" spans="3:11">
      <c r="C621" s="140" t="s">
        <v>1647</v>
      </c>
      <c r="D621" s="157"/>
      <c r="E621" s="122">
        <v>80</v>
      </c>
      <c r="F621" s="96">
        <f t="shared" si="28"/>
        <v>0</v>
      </c>
      <c r="G621" s="160" t="s">
        <v>1467</v>
      </c>
      <c r="H621" s="141"/>
      <c r="I621" s="129" t="e">
        <f>VLOOKUP(H621,Presupuesto!$B$11:$C$565,2,0)</f>
        <v>#N/A</v>
      </c>
      <c r="J621" s="97" t="s">
        <v>1385</v>
      </c>
      <c r="K621" s="97" t="s">
        <v>418</v>
      </c>
    </row>
    <row r="622" spans="3:11">
      <c r="C622" s="140" t="s">
        <v>1665</v>
      </c>
      <c r="D622" s="157"/>
      <c r="E622" s="122">
        <v>3000</v>
      </c>
      <c r="F622" s="96">
        <f t="shared" si="28"/>
        <v>0</v>
      </c>
      <c r="G622" s="160" t="s">
        <v>145</v>
      </c>
      <c r="H622" s="141" t="s">
        <v>652</v>
      </c>
      <c r="I622" s="129" t="str">
        <f>VLOOKUP(H622,Presupuesto!$B$11:$C$565,2,0)</f>
        <v>TELEFONIA FIJA</v>
      </c>
      <c r="J622" s="97" t="s">
        <v>1385</v>
      </c>
      <c r="K622" s="97" t="s">
        <v>412</v>
      </c>
    </row>
    <row r="623" spans="3:11">
      <c r="C623" s="140" t="s">
        <v>1664</v>
      </c>
      <c r="D623" s="157"/>
      <c r="E623" s="122">
        <v>40000</v>
      </c>
      <c r="F623" s="96">
        <f t="shared" si="28"/>
        <v>0</v>
      </c>
      <c r="G623" s="160" t="s">
        <v>145</v>
      </c>
      <c r="H623" s="141" t="s">
        <v>645</v>
      </c>
      <c r="I623" s="129" t="str">
        <f>VLOOKUP(H623,Presupuesto!$B$11:$C$565,2,0)</f>
        <v>ENERGIA ELECTRICA</v>
      </c>
      <c r="J623" s="97" t="s">
        <v>1385</v>
      </c>
      <c r="K623" s="97" t="s">
        <v>412</v>
      </c>
    </row>
    <row r="624" spans="3:11">
      <c r="C624" s="140" t="s">
        <v>1737</v>
      </c>
      <c r="D624" s="157">
        <v>1</v>
      </c>
      <c r="E624" s="122">
        <v>15090</v>
      </c>
      <c r="F624" s="96">
        <f t="shared" si="28"/>
        <v>15090</v>
      </c>
      <c r="G624" s="160" t="s">
        <v>1467</v>
      </c>
      <c r="H624" s="141" t="s">
        <v>1018</v>
      </c>
      <c r="I624" s="129" t="str">
        <f>VLOOKUP(H624,Presupuesto!$B$11:$C$565,2,0)</f>
        <v>MAQUINARIA Y EQUIPO DE PRODUCCION</v>
      </c>
      <c r="J624" s="97" t="s">
        <v>1385</v>
      </c>
      <c r="K624" s="97" t="s">
        <v>416</v>
      </c>
    </row>
    <row r="625" spans="3:11">
      <c r="C625" s="140"/>
      <c r="D625" s="157"/>
      <c r="E625" s="122"/>
      <c r="F625" s="96">
        <f t="shared" si="28"/>
        <v>0</v>
      </c>
      <c r="G625" s="160"/>
      <c r="H625" s="141"/>
      <c r="I625" s="129" t="e">
        <f>VLOOKUP(H625,Presupuesto!$B$11:$C$565,2,0)</f>
        <v>#N/A</v>
      </c>
      <c r="J625" s="97" t="str">
        <f t="shared" si="29"/>
        <v>Investigación Científica</v>
      </c>
      <c r="K625" s="97" t="s">
        <v>430</v>
      </c>
    </row>
    <row r="626" spans="3:11">
      <c r="C626" s="140"/>
      <c r="D626" s="157"/>
      <c r="E626" s="122"/>
      <c r="F626" s="96">
        <f t="shared" si="28"/>
        <v>0</v>
      </c>
      <c r="G626" s="160"/>
      <c r="H626" s="141"/>
      <c r="I626" s="129" t="e">
        <f>VLOOKUP(H626,Presupuesto!$B$11:$C$565,2,0)</f>
        <v>#N/A</v>
      </c>
      <c r="J626" s="97" t="str">
        <f t="shared" si="29"/>
        <v>Investigación Científica</v>
      </c>
      <c r="K626" s="97" t="s">
        <v>430</v>
      </c>
    </row>
    <row r="627" spans="3:11">
      <c r="C627" s="140"/>
      <c r="D627" s="157"/>
      <c r="E627" s="122"/>
      <c r="F627" s="96">
        <f t="shared" si="28"/>
        <v>0</v>
      </c>
      <c r="G627" s="160"/>
      <c r="H627" s="141"/>
      <c r="I627" s="129" t="e">
        <f>VLOOKUP(H627,Presupuesto!$B$11:$C$565,2,0)</f>
        <v>#N/A</v>
      </c>
      <c r="J627" s="97" t="str">
        <f t="shared" si="29"/>
        <v>Investigación Científica</v>
      </c>
      <c r="K627" s="97" t="s">
        <v>430</v>
      </c>
    </row>
    <row r="628" spans="3:11">
      <c r="C628" s="140"/>
      <c r="D628" s="157"/>
      <c r="E628" s="122"/>
      <c r="F628" s="96">
        <f t="shared" si="28"/>
        <v>0</v>
      </c>
      <c r="G628" s="160"/>
      <c r="H628" s="141"/>
      <c r="I628" s="129" t="e">
        <f>VLOOKUP(H628,Presupuesto!$B$11:$C$565,2,0)</f>
        <v>#N/A</v>
      </c>
      <c r="J628" s="97" t="str">
        <f t="shared" si="29"/>
        <v>Investigación Científica</v>
      </c>
      <c r="K628" s="97" t="s">
        <v>430</v>
      </c>
    </row>
    <row r="629" spans="3:11">
      <c r="C629" s="140"/>
      <c r="D629" s="157"/>
      <c r="E629" s="122"/>
      <c r="F629" s="96">
        <f t="shared" si="28"/>
        <v>0</v>
      </c>
      <c r="G629" s="160"/>
      <c r="H629" s="141"/>
      <c r="I629" s="129" t="e">
        <f>VLOOKUP(H629,Presupuesto!$B$11:$C$565,2,0)</f>
        <v>#N/A</v>
      </c>
      <c r="J629" s="97" t="str">
        <f t="shared" si="29"/>
        <v>Investigación Científica</v>
      </c>
      <c r="K629" s="97" t="s">
        <v>430</v>
      </c>
    </row>
    <row r="630" spans="3:11">
      <c r="C630" s="140"/>
      <c r="D630" s="157"/>
      <c r="E630" s="122"/>
      <c r="F630" s="96">
        <f t="shared" si="28"/>
        <v>0</v>
      </c>
      <c r="G630" s="160"/>
      <c r="H630" s="141"/>
      <c r="I630" s="129" t="e">
        <f>VLOOKUP(H630,Presupuesto!$B$11:$C$565,2,0)</f>
        <v>#N/A</v>
      </c>
      <c r="J630" s="97" t="str">
        <f t="shared" si="29"/>
        <v>Investigación Científica</v>
      </c>
      <c r="K630" s="97" t="s">
        <v>430</v>
      </c>
    </row>
    <row r="631" spans="3:11">
      <c r="C631" s="140"/>
      <c r="D631" s="157"/>
      <c r="E631" s="122"/>
      <c r="F631" s="96">
        <f t="shared" si="28"/>
        <v>0</v>
      </c>
      <c r="G631" s="160"/>
      <c r="H631" s="141"/>
      <c r="I631" s="129" t="e">
        <f>VLOOKUP(H631,Presupuesto!$B$11:$C$565,2,0)</f>
        <v>#N/A</v>
      </c>
      <c r="J631" s="97" t="str">
        <f t="shared" si="29"/>
        <v>Investigación Científica</v>
      </c>
      <c r="K631" s="97" t="s">
        <v>430</v>
      </c>
    </row>
    <row r="632" spans="3:11">
      <c r="C632" s="140"/>
      <c r="D632" s="157"/>
      <c r="E632" s="122"/>
      <c r="F632" s="96">
        <f t="shared" si="28"/>
        <v>0</v>
      </c>
      <c r="G632" s="160"/>
      <c r="H632" s="141"/>
      <c r="I632" s="129" t="e">
        <f>VLOOKUP(H632,Presupuesto!$B$11:$C$565,2,0)</f>
        <v>#N/A</v>
      </c>
      <c r="J632" s="97" t="str">
        <f t="shared" si="29"/>
        <v>Investigación Científica</v>
      </c>
      <c r="K632" s="97" t="s">
        <v>430</v>
      </c>
    </row>
    <row r="633" spans="3:11">
      <c r="C633" s="140"/>
      <c r="D633" s="157"/>
      <c r="E633" s="122"/>
      <c r="F633" s="96">
        <f t="shared" si="28"/>
        <v>0</v>
      </c>
      <c r="G633" s="160"/>
      <c r="H633" s="141"/>
      <c r="I633" s="129" t="e">
        <f>VLOOKUP(H633,Presupuesto!$B$11:$C$565,2,0)</f>
        <v>#N/A</v>
      </c>
      <c r="J633" s="97" t="str">
        <f t="shared" si="29"/>
        <v>Investigación Científica</v>
      </c>
      <c r="K633" s="97" t="s">
        <v>430</v>
      </c>
    </row>
    <row r="634" spans="3:11">
      <c r="C634" s="140"/>
      <c r="D634" s="157"/>
      <c r="E634" s="122"/>
      <c r="F634" s="96">
        <f t="shared" si="28"/>
        <v>0</v>
      </c>
      <c r="G634" s="160"/>
      <c r="H634" s="141"/>
      <c r="I634" s="129" t="e">
        <f>VLOOKUP(H634,Presupuesto!$B$11:$C$565,2,0)</f>
        <v>#N/A</v>
      </c>
      <c r="J634" s="97" t="str">
        <f t="shared" si="29"/>
        <v>Investigación Científica</v>
      </c>
      <c r="K634" s="97" t="s">
        <v>430</v>
      </c>
    </row>
    <row r="635" spans="3:11">
      <c r="C635" s="142"/>
      <c r="D635" s="150"/>
      <c r="E635" s="117"/>
      <c r="F635" s="96">
        <f t="shared" si="28"/>
        <v>0</v>
      </c>
      <c r="G635" s="160"/>
      <c r="H635" s="143"/>
      <c r="I635" s="129" t="e">
        <f>VLOOKUP(H635,Presupuesto!$B$11:$C$565,2,0)</f>
        <v>#N/A</v>
      </c>
      <c r="J635" s="97" t="str">
        <f t="shared" si="29"/>
        <v>Investigación Científica</v>
      </c>
      <c r="K635" s="97" t="s">
        <v>430</v>
      </c>
    </row>
    <row r="636" spans="3:11">
      <c r="C636" s="142"/>
      <c r="D636" s="150"/>
      <c r="E636" s="117"/>
      <c r="F636" s="96">
        <f t="shared" si="28"/>
        <v>0</v>
      </c>
      <c r="G636" s="160"/>
      <c r="H636" s="143"/>
      <c r="I636" s="129" t="e">
        <f>VLOOKUP(H636,Presupuesto!$B$11:$C$565,2,0)</f>
        <v>#N/A</v>
      </c>
      <c r="J636" s="97" t="str">
        <f t="shared" si="29"/>
        <v>Investigación Científica</v>
      </c>
      <c r="K636" s="97" t="s">
        <v>430</v>
      </c>
    </row>
    <row r="637" spans="3:11">
      <c r="C637" s="142"/>
      <c r="D637" s="150"/>
      <c r="E637" s="117"/>
      <c r="F637" s="96">
        <f t="shared" si="28"/>
        <v>0</v>
      </c>
      <c r="G637" s="160"/>
      <c r="H637" s="143"/>
      <c r="I637" s="129" t="e">
        <f>VLOOKUP(H637,Presupuesto!$B$11:$C$565,2,0)</f>
        <v>#N/A</v>
      </c>
      <c r="J637" s="97" t="str">
        <f t="shared" si="29"/>
        <v>Investigación Científica</v>
      </c>
      <c r="K637" s="97" t="s">
        <v>430</v>
      </c>
    </row>
    <row r="638" spans="3:11">
      <c r="C638" s="142"/>
      <c r="D638" s="150"/>
      <c r="E638" s="117"/>
      <c r="F638" s="96">
        <f t="shared" si="28"/>
        <v>0</v>
      </c>
      <c r="G638" s="160"/>
      <c r="H638" s="143"/>
      <c r="I638" s="129" t="e">
        <f>VLOOKUP(H638,Presupuesto!$B$11:$C$565,2,0)</f>
        <v>#N/A</v>
      </c>
      <c r="J638" s="97" t="str">
        <f t="shared" si="29"/>
        <v>Investigación Científica</v>
      </c>
      <c r="K638" s="97" t="s">
        <v>430</v>
      </c>
    </row>
    <row r="639" spans="3:11">
      <c r="C639" s="142"/>
      <c r="D639" s="150"/>
      <c r="E639" s="117"/>
      <c r="F639" s="96">
        <f t="shared" si="28"/>
        <v>0</v>
      </c>
      <c r="G639" s="160"/>
      <c r="H639" s="143"/>
      <c r="I639" s="129" t="e">
        <f>VLOOKUP(H639,Presupuesto!$B$11:$C$565,2,0)</f>
        <v>#N/A</v>
      </c>
      <c r="J639" s="97" t="str">
        <f t="shared" si="29"/>
        <v>Investigación Científica</v>
      </c>
      <c r="K639" s="97" t="s">
        <v>430</v>
      </c>
    </row>
    <row r="640" spans="3:11">
      <c r="C640" s="142"/>
      <c r="D640" s="150"/>
      <c r="E640" s="117"/>
      <c r="F640" s="96">
        <f t="shared" si="28"/>
        <v>0</v>
      </c>
      <c r="G640" s="160"/>
      <c r="H640" s="143"/>
      <c r="I640" s="129" t="e">
        <f>VLOOKUP(H640,Presupuesto!$B$11:$C$565,2,0)</f>
        <v>#N/A</v>
      </c>
      <c r="J640" s="97" t="str">
        <f t="shared" si="29"/>
        <v>Investigación Científica</v>
      </c>
      <c r="K640" s="97" t="s">
        <v>430</v>
      </c>
    </row>
    <row r="641" spans="3:11">
      <c r="C641" s="142"/>
      <c r="D641" s="150"/>
      <c r="E641" s="117"/>
      <c r="F641" s="96">
        <f t="shared" si="28"/>
        <v>0</v>
      </c>
      <c r="G641" s="160"/>
      <c r="H641" s="143"/>
      <c r="I641" s="129" t="e">
        <f>VLOOKUP(H641,Presupuesto!$B$11:$C$565,2,0)</f>
        <v>#N/A</v>
      </c>
      <c r="J641" s="97" t="str">
        <f t="shared" si="29"/>
        <v>Investigación Científica</v>
      </c>
      <c r="K641" s="97" t="s">
        <v>430</v>
      </c>
    </row>
    <row r="642" spans="3:11">
      <c r="C642" s="142"/>
      <c r="D642" s="150"/>
      <c r="E642" s="117"/>
      <c r="F642" s="96">
        <f t="shared" si="28"/>
        <v>0</v>
      </c>
      <c r="G642" s="160"/>
      <c r="H642" s="143"/>
      <c r="I642" s="129" t="e">
        <f>VLOOKUP(H642,Presupuesto!$B$11:$C$565,2,0)</f>
        <v>#N/A</v>
      </c>
      <c r="J642" s="97" t="str">
        <f t="shared" si="29"/>
        <v>Investigación Científica</v>
      </c>
      <c r="K642" s="97" t="s">
        <v>430</v>
      </c>
    </row>
    <row r="643" spans="3:11">
      <c r="C643" s="144"/>
      <c r="D643" s="150"/>
      <c r="E643" s="117"/>
      <c r="F643" s="96">
        <f t="shared" si="28"/>
        <v>0</v>
      </c>
      <c r="G643" s="160"/>
      <c r="H643" s="145"/>
      <c r="I643" s="129" t="e">
        <f>VLOOKUP(H643,Presupuesto!$B$11:$C$565,2,0)</f>
        <v>#N/A</v>
      </c>
      <c r="J643" s="97" t="str">
        <f t="shared" si="29"/>
        <v>Investigación Científica</v>
      </c>
      <c r="K643" s="97" t="s">
        <v>421</v>
      </c>
    </row>
    <row r="644" spans="3:11">
      <c r="C644" s="144"/>
      <c r="D644" s="150"/>
      <c r="E644" s="117"/>
      <c r="F644" s="96">
        <f t="shared" si="28"/>
        <v>0</v>
      </c>
      <c r="G644" s="160"/>
      <c r="H644" s="145"/>
      <c r="I644" s="129" t="e">
        <f>VLOOKUP(H644,Presupuesto!$B$11:$C$565,2,0)</f>
        <v>#N/A</v>
      </c>
      <c r="J644" s="97" t="str">
        <f t="shared" si="29"/>
        <v>Investigación Científica</v>
      </c>
      <c r="K644" s="97" t="s">
        <v>430</v>
      </c>
    </row>
    <row r="645" spans="3:11">
      <c r="C645" s="144"/>
      <c r="D645" s="150"/>
      <c r="E645" s="117"/>
      <c r="F645" s="96">
        <f t="shared" si="28"/>
        <v>0</v>
      </c>
      <c r="G645" s="160"/>
      <c r="H645" s="145"/>
      <c r="I645" s="129" t="e">
        <f>VLOOKUP(H645,Presupuesto!$B$11:$C$565,2,0)</f>
        <v>#N/A</v>
      </c>
      <c r="J645" s="97" t="str">
        <f t="shared" si="29"/>
        <v>Investigación Científica</v>
      </c>
      <c r="K645" s="97" t="s">
        <v>430</v>
      </c>
    </row>
    <row r="646" spans="3:11">
      <c r="C646" s="144"/>
      <c r="D646" s="150"/>
      <c r="E646" s="117"/>
      <c r="F646" s="96">
        <f t="shared" si="28"/>
        <v>0</v>
      </c>
      <c r="G646" s="160"/>
      <c r="H646" s="145"/>
      <c r="I646" s="129" t="e">
        <f>VLOOKUP(H646,Presupuesto!$B$11:$C$565,2,0)</f>
        <v>#N/A</v>
      </c>
      <c r="J646" s="97" t="str">
        <f t="shared" si="29"/>
        <v>Investigación Científica</v>
      </c>
      <c r="K646" s="97" t="s">
        <v>430</v>
      </c>
    </row>
    <row r="647" spans="3:11" ht="15.75" thickBot="1">
      <c r="C647" s="146"/>
      <c r="D647" s="158"/>
      <c r="E647" s="102"/>
      <c r="F647" s="104">
        <f t="shared" si="28"/>
        <v>0</v>
      </c>
      <c r="G647" s="161"/>
      <c r="H647" s="147"/>
      <c r="I647" s="131" t="e">
        <f>VLOOKUP(H647,Presupuesto!$B$11:$C$565,2,0)</f>
        <v>#N/A</v>
      </c>
      <c r="J647" s="105" t="str">
        <f t="shared" si="29"/>
        <v>Investigación Científica</v>
      </c>
      <c r="K647" s="123" t="s">
        <v>412</v>
      </c>
    </row>
    <row r="650" spans="3:11" ht="15.75" thickBot="1"/>
    <row r="651" spans="3:11" s="461" customFormat="1" ht="15.75" thickBot="1">
      <c r="C651" s="519" t="s">
        <v>53</v>
      </c>
      <c r="D651" s="518">
        <f>SUM(F658:F692)</f>
        <v>0</v>
      </c>
      <c r="F651" s="67"/>
      <c r="G651" s="76"/>
      <c r="H651" s="67"/>
      <c r="I651" s="67"/>
    </row>
    <row r="652" spans="3:11">
      <c r="C652" s="67"/>
      <c r="D652" s="29"/>
      <c r="E652" s="92"/>
      <c r="F652" s="92"/>
      <c r="G652" s="92"/>
      <c r="H652" s="73"/>
      <c r="I652" s="73"/>
      <c r="J652" s="73"/>
      <c r="K652" s="111"/>
    </row>
    <row r="653" spans="3:11">
      <c r="C653" s="67"/>
      <c r="D653" s="29"/>
      <c r="E653" s="92"/>
      <c r="F653" s="92"/>
      <c r="G653" s="92"/>
      <c r="H653" s="73"/>
      <c r="I653" s="73"/>
      <c r="J653" s="73"/>
      <c r="K653" s="111"/>
    </row>
    <row r="654" spans="3:11" s="487" customFormat="1" ht="15.75">
      <c r="C654" s="497" t="s">
        <v>409</v>
      </c>
      <c r="D654" s="498" t="str">
        <f>'Vinculación Univ. Sociedad'!E16</f>
        <v>3.a.8.vinc</v>
      </c>
      <c r="H654" s="488"/>
      <c r="I654" s="488"/>
      <c r="J654" s="488"/>
    </row>
    <row r="655" spans="3:11" s="487" customFormat="1" ht="18.75">
      <c r="C655" s="491" t="str">
        <f>IFERROR(VLOOKUP(D654,'Desarrollo e Innov. Curricular'!$E:$F,2,FALSE),IFERROR(VLOOKUP(D654,'Investigación Científica'!$E:$F,2,FALSE),IFERROR(VLOOKUP(D654,'Vinculación Univ. Sociedad'!$E:$F,2,FALSE),IFERROR(VLOOKUP(D654,'Docencia y Profesorado Universi'!$E:$F,2,FALSE),IFERROR(VLOOKUP(D654,'Estudiantes y Graduados'!$E:$F,2,FALSE),IFERROR(VLOOKUP(D654,'Gestion Administrativa'!$E:$F,2,FALSE),IFERROR(VLOOKUP(D654,'Gestión Académica'!$E:$F,2,FALSE),IFERROR(VLOOKUP(D654,'Aseguramiento de la Calidad'!$E:$F,2,FALSE),IFERROR(VLOOKUP(D654,'Gestión del Conocimiento'!$E:$F,2,FALSE),IFERROR(VLOOKUP(D654,'Gobernabilidad y Procesos...'!$E:$F,2,FALSE),IFERROR(VLOOKUP(D654,'Gestión del Talento Humano'!$E:$F,2,FALSE),IFERROR(VLOOKUP(D654,'Internacionalización de la E.S.'!$E:$F,2,FALSE),IFERROR(VLOOKUP(D654,Posgrado!$E:$F,2,FALSE),IFERROR(VLOOKUP(D654,'Cultura de Innovación Insti...'!$E:$F,2,FALSE),VLOOKUP(D654,'Lo Esencial de la Reforma Univ.'!$E:$F,2,0)))))))))))))))</f>
        <v>Viajes académico con estudiantes de agroindustria</v>
      </c>
      <c r="D655" s="492"/>
      <c r="H655" s="488"/>
      <c r="I655" s="488"/>
      <c r="J655" s="488"/>
    </row>
    <row r="656" spans="3:11" s="487" customFormat="1" ht="15.75" thickBot="1">
      <c r="G656" s="488"/>
      <c r="H656" s="488"/>
      <c r="I656" s="488"/>
    </row>
    <row r="657" spans="3:11" s="487" customFormat="1" ht="30.75" thickBot="1">
      <c r="C657" s="493" t="s">
        <v>44</v>
      </c>
      <c r="D657" s="493" t="s">
        <v>55</v>
      </c>
      <c r="E657" s="494" t="s">
        <v>57</v>
      </c>
      <c r="F657" s="495" t="s">
        <v>27</v>
      </c>
      <c r="G657" s="496" t="s">
        <v>147</v>
      </c>
      <c r="H657" s="494" t="s">
        <v>46</v>
      </c>
      <c r="I657" s="496" t="s">
        <v>148</v>
      </c>
      <c r="J657" s="496" t="s">
        <v>428</v>
      </c>
      <c r="K657" s="496" t="s">
        <v>429</v>
      </c>
    </row>
    <row r="658" spans="3:11" s="487" customFormat="1" ht="15.75" thickBot="1">
      <c r="C658" s="481" t="s">
        <v>448</v>
      </c>
      <c r="D658" s="471">
        <v>16</v>
      </c>
      <c r="E658" s="476">
        <f>HLOOKUP(C658,$AH$2:$BU$3,2,0)</f>
        <v>2000</v>
      </c>
      <c r="F658" s="477"/>
      <c r="G658" s="478" t="s">
        <v>145</v>
      </c>
      <c r="H658" s="479" t="s">
        <v>782</v>
      </c>
      <c r="I658" s="480" t="str">
        <f>VLOOKUP(H658,Presupuesto!$B$11:$C$565,2,0)</f>
        <v>VIATICOS NACIONALES</v>
      </c>
      <c r="J658" s="479" t="s">
        <v>491</v>
      </c>
      <c r="K658" s="479" t="s">
        <v>413</v>
      </c>
    </row>
    <row r="659" spans="3:11" s="487" customFormat="1">
      <c r="C659" s="481" t="s">
        <v>452</v>
      </c>
      <c r="D659" s="489">
        <v>8</v>
      </c>
      <c r="E659" s="476">
        <f>HLOOKUP(C659,$AH$2:$BU$3,2,0)</f>
        <v>1750</v>
      </c>
      <c r="F659" s="477"/>
      <c r="G659" s="478" t="s">
        <v>145</v>
      </c>
      <c r="H659" s="479" t="s">
        <v>782</v>
      </c>
      <c r="I659" s="480" t="str">
        <f>VLOOKUP(H659,Presupuesto!$B$11:$C$565,2,0)</f>
        <v>VIATICOS NACIONALES</v>
      </c>
      <c r="J659" s="479" t="s">
        <v>491</v>
      </c>
      <c r="K659" s="479" t="s">
        <v>415</v>
      </c>
    </row>
    <row r="660" spans="3:11" s="487" customFormat="1" ht="30">
      <c r="C660" s="490" t="s">
        <v>1622</v>
      </c>
      <c r="D660" s="471"/>
      <c r="E660" s="482">
        <v>270287</v>
      </c>
      <c r="F660" s="477">
        <f t="shared" ref="F660:F692" si="30">D660*E660</f>
        <v>0</v>
      </c>
      <c r="G660" s="478" t="s">
        <v>1467</v>
      </c>
      <c r="H660" s="479"/>
      <c r="I660" s="480" t="e">
        <f>VLOOKUP(H660,Presupuesto!$B$11:$C$565,2,0)</f>
        <v>#N/A</v>
      </c>
      <c r="J660" s="479" t="str">
        <f t="shared" ref="J660:J692" si="31">$J$17</f>
        <v>Investigación Científica</v>
      </c>
      <c r="K660" s="479" t="s">
        <v>419</v>
      </c>
    </row>
    <row r="661" spans="3:11" s="487" customFormat="1" ht="30">
      <c r="C661" s="490" t="s">
        <v>1623</v>
      </c>
      <c r="D661" s="471"/>
      <c r="E661" s="482">
        <v>47513</v>
      </c>
      <c r="F661" s="477">
        <f t="shared" si="30"/>
        <v>0</v>
      </c>
      <c r="G661" s="478" t="s">
        <v>1467</v>
      </c>
      <c r="H661" s="479"/>
      <c r="I661" s="480" t="e">
        <f>VLOOKUP(H661,Presupuesto!$B$11:$C$565,2,0)</f>
        <v>#N/A</v>
      </c>
      <c r="J661" s="479" t="s">
        <v>1381</v>
      </c>
      <c r="K661" s="479" t="s">
        <v>419</v>
      </c>
    </row>
    <row r="662" spans="3:11">
      <c r="C662" s="140" t="s">
        <v>1627</v>
      </c>
      <c r="D662" s="157"/>
      <c r="E662" s="122">
        <v>15000</v>
      </c>
      <c r="F662" s="96">
        <f t="shared" si="30"/>
        <v>0</v>
      </c>
      <c r="G662" s="160" t="s">
        <v>1467</v>
      </c>
      <c r="H662" s="141"/>
      <c r="I662" s="129" t="e">
        <f>VLOOKUP(H662,Presupuesto!$B$11:$C$565,2,0)</f>
        <v>#N/A</v>
      </c>
      <c r="J662" s="97" t="s">
        <v>1381</v>
      </c>
      <c r="K662" s="97" t="s">
        <v>414</v>
      </c>
    </row>
    <row r="663" spans="3:11">
      <c r="C663" s="140" t="s">
        <v>130</v>
      </c>
      <c r="D663" s="157"/>
      <c r="E663" s="122"/>
      <c r="F663" s="96">
        <f t="shared" si="30"/>
        <v>0</v>
      </c>
      <c r="G663" s="160"/>
      <c r="H663" s="141"/>
      <c r="I663" s="129" t="e">
        <f>VLOOKUP(H663,Presupuesto!$B$11:$C$565,2,0)</f>
        <v>#N/A</v>
      </c>
      <c r="J663" s="97" t="str">
        <f t="shared" si="31"/>
        <v>Investigación Científica</v>
      </c>
      <c r="K663" s="97" t="s">
        <v>419</v>
      </c>
    </row>
    <row r="664" spans="3:11">
      <c r="C664" s="140" t="s">
        <v>1681</v>
      </c>
      <c r="D664" s="157"/>
      <c r="E664" s="122">
        <v>1000</v>
      </c>
      <c r="F664" s="96">
        <f t="shared" si="30"/>
        <v>0</v>
      </c>
      <c r="G664" s="160" t="s">
        <v>145</v>
      </c>
      <c r="H664" s="141" t="s">
        <v>960</v>
      </c>
      <c r="I664" s="129" t="str">
        <f>VLOOKUP(H664,Presupuesto!$B$11:$C$565,2,0)</f>
        <v>ELEMENTOS DE LIMPIEZA</v>
      </c>
      <c r="J664" s="97" t="s">
        <v>1385</v>
      </c>
      <c r="K664" s="97" t="s">
        <v>412</v>
      </c>
    </row>
    <row r="665" spans="3:11">
      <c r="C665" s="140" t="s">
        <v>1682</v>
      </c>
      <c r="D665" s="157"/>
      <c r="E665" s="122">
        <v>4779.75</v>
      </c>
      <c r="F665" s="96">
        <f t="shared" si="30"/>
        <v>0</v>
      </c>
      <c r="G665" s="160" t="s">
        <v>145</v>
      </c>
      <c r="H665" s="141" t="s">
        <v>686</v>
      </c>
      <c r="I665" s="129" t="str">
        <f>VLOOKUP(H665,Presupuesto!$B$11:$C$565,2,0)</f>
        <v>MANTENIMIENTO Y REPARACION DE EQUIPOS Y MEDIOS DE TRANSPORTE</v>
      </c>
      <c r="J665" s="97" t="s">
        <v>1385</v>
      </c>
      <c r="K665" s="97" t="s">
        <v>413</v>
      </c>
    </row>
    <row r="666" spans="3:11">
      <c r="C666" s="140" t="s">
        <v>1647</v>
      </c>
      <c r="D666" s="157"/>
      <c r="E666" s="122">
        <v>80</v>
      </c>
      <c r="F666" s="96">
        <f t="shared" si="30"/>
        <v>0</v>
      </c>
      <c r="G666" s="160" t="s">
        <v>1467</v>
      </c>
      <c r="H666" s="141"/>
      <c r="I666" s="129" t="e">
        <f>VLOOKUP(H666,Presupuesto!$B$11:$C$565,2,0)</f>
        <v>#N/A</v>
      </c>
      <c r="J666" s="97" t="s">
        <v>1385</v>
      </c>
      <c r="K666" s="97" t="s">
        <v>418</v>
      </c>
    </row>
    <row r="667" spans="3:11">
      <c r="C667" s="140" t="s">
        <v>1665</v>
      </c>
      <c r="D667" s="157"/>
      <c r="E667" s="122">
        <v>3000</v>
      </c>
      <c r="F667" s="96">
        <f t="shared" si="30"/>
        <v>0</v>
      </c>
      <c r="G667" s="160" t="s">
        <v>145</v>
      </c>
      <c r="H667" s="141" t="s">
        <v>652</v>
      </c>
      <c r="I667" s="129" t="str">
        <f>VLOOKUP(H667,Presupuesto!$B$11:$C$565,2,0)</f>
        <v>TELEFONIA FIJA</v>
      </c>
      <c r="J667" s="97" t="s">
        <v>1385</v>
      </c>
      <c r="K667" s="97" t="s">
        <v>412</v>
      </c>
    </row>
    <row r="668" spans="3:11">
      <c r="C668" s="140" t="s">
        <v>1664</v>
      </c>
      <c r="D668" s="157"/>
      <c r="E668" s="122">
        <v>40000</v>
      </c>
      <c r="F668" s="96">
        <f t="shared" si="30"/>
        <v>0</v>
      </c>
      <c r="G668" s="160" t="s">
        <v>145</v>
      </c>
      <c r="H668" s="141" t="s">
        <v>645</v>
      </c>
      <c r="I668" s="129" t="str">
        <f>VLOOKUP(H668,Presupuesto!$B$11:$C$565,2,0)</f>
        <v>ENERGIA ELECTRICA</v>
      </c>
      <c r="J668" s="97" t="s">
        <v>1385</v>
      </c>
      <c r="K668" s="97" t="s">
        <v>412</v>
      </c>
    </row>
    <row r="669" spans="3:11">
      <c r="C669" s="140" t="s">
        <v>1737</v>
      </c>
      <c r="D669" s="157"/>
      <c r="E669" s="122">
        <v>15090</v>
      </c>
      <c r="F669" s="96">
        <f t="shared" si="30"/>
        <v>0</v>
      </c>
      <c r="G669" s="160" t="s">
        <v>1467</v>
      </c>
      <c r="H669" s="141" t="s">
        <v>1018</v>
      </c>
      <c r="I669" s="129" t="str">
        <f>VLOOKUP(H669,Presupuesto!$B$11:$C$565,2,0)</f>
        <v>MAQUINARIA Y EQUIPO DE PRODUCCION</v>
      </c>
      <c r="J669" s="97" t="s">
        <v>1385</v>
      </c>
      <c r="K669" s="97" t="s">
        <v>416</v>
      </c>
    </row>
    <row r="670" spans="3:11">
      <c r="C670" s="140"/>
      <c r="D670" s="157"/>
      <c r="E670" s="122"/>
      <c r="F670" s="96">
        <f t="shared" si="30"/>
        <v>0</v>
      </c>
      <c r="G670" s="160"/>
      <c r="H670" s="141"/>
      <c r="I670" s="129" t="e">
        <f>VLOOKUP(H670,Presupuesto!$B$11:$C$565,2,0)</f>
        <v>#N/A</v>
      </c>
      <c r="J670" s="97" t="str">
        <f t="shared" si="31"/>
        <v>Investigación Científica</v>
      </c>
      <c r="K670" s="97" t="s">
        <v>430</v>
      </c>
    </row>
    <row r="671" spans="3:11">
      <c r="C671" s="140"/>
      <c r="D671" s="157"/>
      <c r="E671" s="122"/>
      <c r="F671" s="96">
        <f t="shared" si="30"/>
        <v>0</v>
      </c>
      <c r="G671" s="160"/>
      <c r="H671" s="141"/>
      <c r="I671" s="129" t="e">
        <f>VLOOKUP(H671,Presupuesto!$B$11:$C$565,2,0)</f>
        <v>#N/A</v>
      </c>
      <c r="J671" s="97" t="str">
        <f t="shared" si="31"/>
        <v>Investigación Científica</v>
      </c>
      <c r="K671" s="97" t="s">
        <v>430</v>
      </c>
    </row>
    <row r="672" spans="3:11">
      <c r="C672" s="140"/>
      <c r="D672" s="157"/>
      <c r="E672" s="122"/>
      <c r="F672" s="96">
        <f t="shared" si="30"/>
        <v>0</v>
      </c>
      <c r="G672" s="160"/>
      <c r="H672" s="141"/>
      <c r="I672" s="129" t="e">
        <f>VLOOKUP(H672,Presupuesto!$B$11:$C$565,2,0)</f>
        <v>#N/A</v>
      </c>
      <c r="J672" s="97" t="str">
        <f t="shared" si="31"/>
        <v>Investigación Científica</v>
      </c>
      <c r="K672" s="97" t="s">
        <v>430</v>
      </c>
    </row>
    <row r="673" spans="3:11">
      <c r="C673" s="140"/>
      <c r="D673" s="157"/>
      <c r="E673" s="122"/>
      <c r="F673" s="96">
        <f t="shared" si="30"/>
        <v>0</v>
      </c>
      <c r="G673" s="160"/>
      <c r="H673" s="141"/>
      <c r="I673" s="129" t="e">
        <f>VLOOKUP(H673,Presupuesto!$B$11:$C$565,2,0)</f>
        <v>#N/A</v>
      </c>
      <c r="J673" s="97" t="str">
        <f t="shared" si="31"/>
        <v>Investigación Científica</v>
      </c>
      <c r="K673" s="97" t="s">
        <v>430</v>
      </c>
    </row>
    <row r="674" spans="3:11">
      <c r="C674" s="140"/>
      <c r="D674" s="157"/>
      <c r="E674" s="122"/>
      <c r="F674" s="96">
        <f t="shared" si="30"/>
        <v>0</v>
      </c>
      <c r="G674" s="160"/>
      <c r="H674" s="141"/>
      <c r="I674" s="129" t="e">
        <f>VLOOKUP(H674,Presupuesto!$B$11:$C$565,2,0)</f>
        <v>#N/A</v>
      </c>
      <c r="J674" s="97" t="str">
        <f t="shared" si="31"/>
        <v>Investigación Científica</v>
      </c>
      <c r="K674" s="97" t="s">
        <v>430</v>
      </c>
    </row>
    <row r="675" spans="3:11">
      <c r="C675" s="140"/>
      <c r="D675" s="157"/>
      <c r="E675" s="122"/>
      <c r="F675" s="96">
        <f t="shared" si="30"/>
        <v>0</v>
      </c>
      <c r="G675" s="160"/>
      <c r="H675" s="141"/>
      <c r="I675" s="129" t="e">
        <f>VLOOKUP(H675,Presupuesto!$B$11:$C$565,2,0)</f>
        <v>#N/A</v>
      </c>
      <c r="J675" s="97" t="str">
        <f t="shared" si="31"/>
        <v>Investigación Científica</v>
      </c>
      <c r="K675" s="97" t="s">
        <v>430</v>
      </c>
    </row>
    <row r="676" spans="3:11">
      <c r="C676" s="140"/>
      <c r="D676" s="157"/>
      <c r="E676" s="122"/>
      <c r="F676" s="96">
        <f t="shared" si="30"/>
        <v>0</v>
      </c>
      <c r="G676" s="160"/>
      <c r="H676" s="141"/>
      <c r="I676" s="129" t="e">
        <f>VLOOKUP(H676,Presupuesto!$B$11:$C$565,2,0)</f>
        <v>#N/A</v>
      </c>
      <c r="J676" s="97" t="str">
        <f t="shared" si="31"/>
        <v>Investigación Científica</v>
      </c>
      <c r="K676" s="97" t="s">
        <v>430</v>
      </c>
    </row>
    <row r="677" spans="3:11">
      <c r="C677" s="140"/>
      <c r="D677" s="157"/>
      <c r="E677" s="122"/>
      <c r="F677" s="96">
        <f t="shared" si="30"/>
        <v>0</v>
      </c>
      <c r="G677" s="160"/>
      <c r="H677" s="141"/>
      <c r="I677" s="129" t="e">
        <f>VLOOKUP(H677,Presupuesto!$B$11:$C$565,2,0)</f>
        <v>#N/A</v>
      </c>
      <c r="J677" s="97" t="str">
        <f t="shared" si="31"/>
        <v>Investigación Científica</v>
      </c>
      <c r="K677" s="97" t="s">
        <v>430</v>
      </c>
    </row>
    <row r="678" spans="3:11">
      <c r="C678" s="140"/>
      <c r="D678" s="157"/>
      <c r="E678" s="122"/>
      <c r="F678" s="96">
        <f t="shared" si="30"/>
        <v>0</v>
      </c>
      <c r="G678" s="160"/>
      <c r="H678" s="141"/>
      <c r="I678" s="129" t="e">
        <f>VLOOKUP(H678,Presupuesto!$B$11:$C$565,2,0)</f>
        <v>#N/A</v>
      </c>
      <c r="J678" s="97" t="str">
        <f t="shared" si="31"/>
        <v>Investigación Científica</v>
      </c>
      <c r="K678" s="97" t="s">
        <v>430</v>
      </c>
    </row>
    <row r="679" spans="3:11">
      <c r="C679" s="140"/>
      <c r="D679" s="157"/>
      <c r="E679" s="122"/>
      <c r="F679" s="96">
        <f t="shared" si="30"/>
        <v>0</v>
      </c>
      <c r="G679" s="160"/>
      <c r="H679" s="141"/>
      <c r="I679" s="129" t="e">
        <f>VLOOKUP(H679,Presupuesto!$B$11:$C$565,2,0)</f>
        <v>#N/A</v>
      </c>
      <c r="J679" s="97" t="str">
        <f t="shared" si="31"/>
        <v>Investigación Científica</v>
      </c>
      <c r="K679" s="97" t="s">
        <v>430</v>
      </c>
    </row>
    <row r="680" spans="3:11">
      <c r="C680" s="142"/>
      <c r="D680" s="150"/>
      <c r="E680" s="117"/>
      <c r="F680" s="96">
        <f t="shared" si="30"/>
        <v>0</v>
      </c>
      <c r="G680" s="160"/>
      <c r="H680" s="143"/>
      <c r="I680" s="129" t="e">
        <f>VLOOKUP(H680,Presupuesto!$B$11:$C$565,2,0)</f>
        <v>#N/A</v>
      </c>
      <c r="J680" s="97" t="str">
        <f t="shared" si="31"/>
        <v>Investigación Científica</v>
      </c>
      <c r="K680" s="97" t="s">
        <v>430</v>
      </c>
    </row>
    <row r="681" spans="3:11">
      <c r="C681" s="142"/>
      <c r="D681" s="150"/>
      <c r="E681" s="117"/>
      <c r="F681" s="96">
        <f t="shared" si="30"/>
        <v>0</v>
      </c>
      <c r="G681" s="160"/>
      <c r="H681" s="143"/>
      <c r="I681" s="129" t="e">
        <f>VLOOKUP(H681,Presupuesto!$B$11:$C$565,2,0)</f>
        <v>#N/A</v>
      </c>
      <c r="J681" s="97" t="str">
        <f t="shared" si="31"/>
        <v>Investigación Científica</v>
      </c>
      <c r="K681" s="97" t="s">
        <v>430</v>
      </c>
    </row>
    <row r="682" spans="3:11">
      <c r="C682" s="142"/>
      <c r="D682" s="150"/>
      <c r="E682" s="117"/>
      <c r="F682" s="96">
        <f t="shared" si="30"/>
        <v>0</v>
      </c>
      <c r="G682" s="160"/>
      <c r="H682" s="143"/>
      <c r="I682" s="129" t="e">
        <f>VLOOKUP(H682,Presupuesto!$B$11:$C$565,2,0)</f>
        <v>#N/A</v>
      </c>
      <c r="J682" s="97" t="str">
        <f t="shared" si="31"/>
        <v>Investigación Científica</v>
      </c>
      <c r="K682" s="97" t="s">
        <v>430</v>
      </c>
    </row>
    <row r="683" spans="3:11">
      <c r="C683" s="142"/>
      <c r="D683" s="150"/>
      <c r="E683" s="117"/>
      <c r="F683" s="96">
        <f t="shared" si="30"/>
        <v>0</v>
      </c>
      <c r="G683" s="160"/>
      <c r="H683" s="143"/>
      <c r="I683" s="129" t="e">
        <f>VLOOKUP(H683,Presupuesto!$B$11:$C$565,2,0)</f>
        <v>#N/A</v>
      </c>
      <c r="J683" s="97" t="str">
        <f t="shared" si="31"/>
        <v>Investigación Científica</v>
      </c>
      <c r="K683" s="97" t="s">
        <v>430</v>
      </c>
    </row>
    <row r="684" spans="3:11">
      <c r="C684" s="142"/>
      <c r="D684" s="150"/>
      <c r="E684" s="117"/>
      <c r="F684" s="96">
        <f t="shared" si="30"/>
        <v>0</v>
      </c>
      <c r="G684" s="160"/>
      <c r="H684" s="143"/>
      <c r="I684" s="129" t="e">
        <f>VLOOKUP(H684,Presupuesto!$B$11:$C$565,2,0)</f>
        <v>#N/A</v>
      </c>
      <c r="J684" s="97" t="str">
        <f t="shared" si="31"/>
        <v>Investigación Científica</v>
      </c>
      <c r="K684" s="97" t="s">
        <v>430</v>
      </c>
    </row>
    <row r="685" spans="3:11">
      <c r="C685" s="142"/>
      <c r="D685" s="150"/>
      <c r="E685" s="117"/>
      <c r="F685" s="96">
        <f t="shared" si="30"/>
        <v>0</v>
      </c>
      <c r="G685" s="160"/>
      <c r="H685" s="143"/>
      <c r="I685" s="129" t="e">
        <f>VLOOKUP(H685,Presupuesto!$B$11:$C$565,2,0)</f>
        <v>#N/A</v>
      </c>
      <c r="J685" s="97" t="str">
        <f t="shared" si="31"/>
        <v>Investigación Científica</v>
      </c>
      <c r="K685" s="97" t="s">
        <v>430</v>
      </c>
    </row>
    <row r="686" spans="3:11">
      <c r="C686" s="142"/>
      <c r="D686" s="150"/>
      <c r="E686" s="117"/>
      <c r="F686" s="96">
        <f t="shared" si="30"/>
        <v>0</v>
      </c>
      <c r="G686" s="160"/>
      <c r="H686" s="143"/>
      <c r="I686" s="129" t="e">
        <f>VLOOKUP(H686,Presupuesto!$B$11:$C$565,2,0)</f>
        <v>#N/A</v>
      </c>
      <c r="J686" s="97" t="str">
        <f t="shared" si="31"/>
        <v>Investigación Científica</v>
      </c>
      <c r="K686" s="97" t="s">
        <v>430</v>
      </c>
    </row>
    <row r="687" spans="3:11">
      <c r="C687" s="142"/>
      <c r="D687" s="150"/>
      <c r="E687" s="117"/>
      <c r="F687" s="96">
        <f t="shared" si="30"/>
        <v>0</v>
      </c>
      <c r="G687" s="160"/>
      <c r="H687" s="143"/>
      <c r="I687" s="129" t="e">
        <f>VLOOKUP(H687,Presupuesto!$B$11:$C$565,2,0)</f>
        <v>#N/A</v>
      </c>
      <c r="J687" s="97" t="str">
        <f t="shared" si="31"/>
        <v>Investigación Científica</v>
      </c>
      <c r="K687" s="97" t="s">
        <v>430</v>
      </c>
    </row>
    <row r="688" spans="3:11">
      <c r="C688" s="144"/>
      <c r="D688" s="150"/>
      <c r="E688" s="117"/>
      <c r="F688" s="96">
        <f t="shared" si="30"/>
        <v>0</v>
      </c>
      <c r="G688" s="160"/>
      <c r="H688" s="145"/>
      <c r="I688" s="129" t="e">
        <f>VLOOKUP(H688,Presupuesto!$B$11:$C$565,2,0)</f>
        <v>#N/A</v>
      </c>
      <c r="J688" s="97" t="str">
        <f t="shared" si="31"/>
        <v>Investigación Científica</v>
      </c>
      <c r="K688" s="97" t="s">
        <v>421</v>
      </c>
    </row>
    <row r="689" spans="3:11">
      <c r="C689" s="144"/>
      <c r="D689" s="150"/>
      <c r="E689" s="117"/>
      <c r="F689" s="96">
        <f t="shared" si="30"/>
        <v>0</v>
      </c>
      <c r="G689" s="160"/>
      <c r="H689" s="145"/>
      <c r="I689" s="129" t="e">
        <f>VLOOKUP(H689,Presupuesto!$B$11:$C$565,2,0)</f>
        <v>#N/A</v>
      </c>
      <c r="J689" s="97" t="str">
        <f t="shared" si="31"/>
        <v>Investigación Científica</v>
      </c>
      <c r="K689" s="97" t="s">
        <v>430</v>
      </c>
    </row>
    <row r="690" spans="3:11">
      <c r="C690" s="144"/>
      <c r="D690" s="150"/>
      <c r="E690" s="117"/>
      <c r="F690" s="96">
        <f t="shared" si="30"/>
        <v>0</v>
      </c>
      <c r="G690" s="160"/>
      <c r="H690" s="145"/>
      <c r="I690" s="129" t="e">
        <f>VLOOKUP(H690,Presupuesto!$B$11:$C$565,2,0)</f>
        <v>#N/A</v>
      </c>
      <c r="J690" s="97" t="str">
        <f t="shared" si="31"/>
        <v>Investigación Científica</v>
      </c>
      <c r="K690" s="97" t="s">
        <v>430</v>
      </c>
    </row>
    <row r="691" spans="3:11">
      <c r="C691" s="144"/>
      <c r="D691" s="150"/>
      <c r="E691" s="117"/>
      <c r="F691" s="96">
        <f t="shared" si="30"/>
        <v>0</v>
      </c>
      <c r="G691" s="160"/>
      <c r="H691" s="145"/>
      <c r="I691" s="129" t="e">
        <f>VLOOKUP(H691,Presupuesto!$B$11:$C$565,2,0)</f>
        <v>#N/A</v>
      </c>
      <c r="J691" s="97" t="str">
        <f t="shared" si="31"/>
        <v>Investigación Científica</v>
      </c>
      <c r="K691" s="97" t="s">
        <v>430</v>
      </c>
    </row>
    <row r="692" spans="3:11" ht="15.75" thickBot="1">
      <c r="C692" s="146"/>
      <c r="D692" s="158"/>
      <c r="E692" s="102"/>
      <c r="F692" s="104">
        <f t="shared" si="30"/>
        <v>0</v>
      </c>
      <c r="G692" s="161"/>
      <c r="H692" s="147"/>
      <c r="I692" s="131" t="e">
        <f>VLOOKUP(H692,Presupuesto!$B$11:$C$565,2,0)</f>
        <v>#N/A</v>
      </c>
      <c r="J692" s="105" t="str">
        <f t="shared" si="31"/>
        <v>Investigación Científica</v>
      </c>
      <c r="K692" s="123" t="s">
        <v>412</v>
      </c>
    </row>
    <row r="698" spans="3:11" ht="15.75" thickBot="1"/>
    <row r="699" spans="3:11" s="461" customFormat="1" ht="15.75" thickBot="1">
      <c r="C699" s="519" t="s">
        <v>53</v>
      </c>
      <c r="D699" s="518">
        <f>SUM(F706:F740)</f>
        <v>136450</v>
      </c>
      <c r="F699" s="67"/>
      <c r="G699" s="76"/>
      <c r="H699" s="67"/>
      <c r="I699" s="67"/>
    </row>
    <row r="700" spans="3:11">
      <c r="C700" s="67"/>
      <c r="D700" s="29"/>
      <c r="E700" s="92"/>
      <c r="F700" s="92"/>
      <c r="G700" s="92"/>
      <c r="H700" s="73"/>
      <c r="I700" s="73"/>
      <c r="J700" s="73"/>
      <c r="K700" s="111"/>
    </row>
    <row r="701" spans="3:11">
      <c r="C701" s="67"/>
      <c r="D701" s="29"/>
      <c r="E701" s="92"/>
      <c r="F701" s="92"/>
      <c r="G701" s="92"/>
      <c r="H701" s="73"/>
      <c r="I701" s="73"/>
      <c r="J701" s="73"/>
      <c r="K701" s="111"/>
    </row>
    <row r="702" spans="3:11" ht="15.75">
      <c r="C702" s="204" t="s">
        <v>409</v>
      </c>
      <c r="D702" s="205" t="str">
        <f>'Gestion Administrativa'!E17</f>
        <v>11.a.3.ga-agro</v>
      </c>
      <c r="E702" s="92"/>
      <c r="F702" s="92"/>
      <c r="G702" s="92"/>
      <c r="H702" s="73"/>
      <c r="I702" s="73"/>
      <c r="J702" s="73"/>
      <c r="K702" s="111"/>
    </row>
    <row r="703" spans="3:11" ht="18.75">
      <c r="C703" s="214" t="str">
        <f>IFERROR(VLOOKUP(D702,'Desarrollo e Innov. Curricular'!$E:$F,2,FALSE),IFERROR(VLOOKUP(D702,'Investigación Científica'!$E:$F,2,FALSE),IFERROR(VLOOKUP(D702,'Vinculación Univ. Sociedad'!$E:$F,2,FALSE),IFERROR(VLOOKUP(D702,'Docencia y Profesorado Universi'!$E:$F,2,FALSE),IFERROR(VLOOKUP(D702,'Estudiantes y Graduados'!$E:$F,2,FALSE),IFERROR(VLOOKUP(D702,'Gestion Administrativa'!$E:$F,2,FALSE),IFERROR(VLOOKUP(D702,'Gestión Académica'!$E:$F,2,FALSE),IFERROR(VLOOKUP(D702,'Aseguramiento de la Calidad'!$E:$F,2,FALSE),IFERROR(VLOOKUP(D702,'Gestión del Conocimiento'!$E:$F,2,FALSE),IFERROR(VLOOKUP(D702,'Gobernabilidad y Procesos...'!$E:$F,2,FALSE),IFERROR(VLOOKUP(D702,'Gestión del Talento Humano'!$E:$F,2,FALSE),IFERROR(VLOOKUP(D702,'Internacionalización de la E.S.'!$E:$F,2,FALSE),IFERROR(VLOOKUP(D702,Posgrado!$E:$F,2,FALSE),IFERROR(VLOOKUP(D702,'Cultura de Innovación Insti...'!$E:$F,2,FALSE),VLOOKUP(D702,'Lo Esencial de la Reforma Univ.'!$E:$F,2,0)))))))))))))))</f>
        <v>Compra de equipo para los laboratorios de procesamientos de agroindustria</v>
      </c>
      <c r="D703" s="29"/>
      <c r="E703" s="92"/>
      <c r="F703" s="92"/>
      <c r="G703" s="92"/>
      <c r="H703" s="73"/>
      <c r="I703" s="73"/>
      <c r="J703" s="73"/>
      <c r="K703" s="111"/>
    </row>
    <row r="704" spans="3:11" ht="15.75" thickBot="1">
      <c r="F704" s="92"/>
      <c r="G704" s="73"/>
      <c r="H704" s="73"/>
      <c r="I704" s="73"/>
    </row>
    <row r="705" spans="3:11" ht="30.75" thickBot="1">
      <c r="C705" s="128" t="s">
        <v>44</v>
      </c>
      <c r="D705" s="128" t="s">
        <v>55</v>
      </c>
      <c r="E705" s="135" t="s">
        <v>57</v>
      </c>
      <c r="F705" s="134" t="s">
        <v>27</v>
      </c>
      <c r="G705" s="132" t="s">
        <v>147</v>
      </c>
      <c r="H705" s="135" t="s">
        <v>46</v>
      </c>
      <c r="I705" s="132" t="s">
        <v>148</v>
      </c>
      <c r="J705" s="132" t="s">
        <v>428</v>
      </c>
      <c r="K705" s="132" t="s">
        <v>429</v>
      </c>
    </row>
    <row r="706" spans="3:11">
      <c r="C706" s="226" t="s">
        <v>468</v>
      </c>
      <c r="D706" s="227"/>
      <c r="E706" s="225">
        <v>7500</v>
      </c>
      <c r="F706" s="96">
        <f t="shared" ref="F706:F740" si="32">D706*E706</f>
        <v>0</v>
      </c>
      <c r="G706" s="160" t="s">
        <v>1467</v>
      </c>
      <c r="H706" s="141" t="s">
        <v>782</v>
      </c>
      <c r="I706" s="129" t="str">
        <f>VLOOKUP(H706,Presupuesto!$B$11:$C$565,2,0)</f>
        <v>VIATICOS NACIONALES</v>
      </c>
      <c r="J706" s="224" t="s">
        <v>491</v>
      </c>
      <c r="K706" s="97" t="s">
        <v>413</v>
      </c>
    </row>
    <row r="707" spans="3:11">
      <c r="C707" s="226" t="s">
        <v>463</v>
      </c>
      <c r="D707" s="453"/>
      <c r="E707" s="122">
        <v>5000</v>
      </c>
      <c r="F707" s="96">
        <f t="shared" si="32"/>
        <v>0</v>
      </c>
      <c r="G707" s="160" t="s">
        <v>1467</v>
      </c>
      <c r="H707" s="141" t="s">
        <v>782</v>
      </c>
      <c r="I707" s="129" t="str">
        <f>VLOOKUP(H707,Presupuesto!$B$11:$C$565,2,0)</f>
        <v>VIATICOS NACIONALES</v>
      </c>
      <c r="J707" s="97" t="s">
        <v>491</v>
      </c>
      <c r="K707" s="97" t="s">
        <v>415</v>
      </c>
    </row>
    <row r="708" spans="3:11" ht="30">
      <c r="C708" s="447" t="s">
        <v>1622</v>
      </c>
      <c r="D708" s="157"/>
      <c r="E708" s="122">
        <v>270287</v>
      </c>
      <c r="F708" s="96">
        <f t="shared" si="32"/>
        <v>0</v>
      </c>
      <c r="G708" s="160" t="s">
        <v>1467</v>
      </c>
      <c r="H708" s="141"/>
      <c r="I708" s="129" t="e">
        <f>VLOOKUP(H708,Presupuesto!$B$11:$C$565,2,0)</f>
        <v>#N/A</v>
      </c>
      <c r="J708" s="97" t="str">
        <f t="shared" ref="J708:J740" si="33">$J$17</f>
        <v>Investigación Científica</v>
      </c>
      <c r="K708" s="97" t="s">
        <v>419</v>
      </c>
    </row>
    <row r="709" spans="3:11" ht="30">
      <c r="C709" s="447" t="s">
        <v>1623</v>
      </c>
      <c r="D709" s="157"/>
      <c r="E709" s="122">
        <v>47513</v>
      </c>
      <c r="F709" s="96">
        <f t="shared" si="32"/>
        <v>0</v>
      </c>
      <c r="G709" s="160" t="s">
        <v>1467</v>
      </c>
      <c r="H709" s="141"/>
      <c r="I709" s="129" t="e">
        <f>VLOOKUP(H709,Presupuesto!$B$11:$C$565,2,0)</f>
        <v>#N/A</v>
      </c>
      <c r="J709" s="97" t="s">
        <v>1381</v>
      </c>
      <c r="K709" s="97" t="s">
        <v>419</v>
      </c>
    </row>
    <row r="710" spans="3:11">
      <c r="C710" s="140" t="s">
        <v>1627</v>
      </c>
      <c r="D710" s="157"/>
      <c r="E710" s="122">
        <v>15000</v>
      </c>
      <c r="F710" s="96">
        <f t="shared" si="32"/>
        <v>0</v>
      </c>
      <c r="G710" s="160" t="s">
        <v>1467</v>
      </c>
      <c r="H710" s="141"/>
      <c r="I710" s="129" t="e">
        <f>VLOOKUP(H710,Presupuesto!$B$11:$C$565,2,0)</f>
        <v>#N/A</v>
      </c>
      <c r="J710" s="97" t="s">
        <v>1381</v>
      </c>
      <c r="K710" s="97" t="s">
        <v>414</v>
      </c>
    </row>
    <row r="711" spans="3:11">
      <c r="C711" s="140" t="s">
        <v>130</v>
      </c>
      <c r="D711" s="157"/>
      <c r="E711" s="122"/>
      <c r="F711" s="96">
        <f t="shared" si="32"/>
        <v>0</v>
      </c>
      <c r="G711" s="160"/>
      <c r="H711" s="141"/>
      <c r="I711" s="129" t="e">
        <f>VLOOKUP(H711,Presupuesto!$B$11:$C$565,2,0)</f>
        <v>#N/A</v>
      </c>
      <c r="J711" s="97" t="str">
        <f t="shared" si="33"/>
        <v>Investigación Científica</v>
      </c>
      <c r="K711" s="97" t="s">
        <v>419</v>
      </c>
    </row>
    <row r="712" spans="3:11">
      <c r="C712" s="140" t="s">
        <v>1681</v>
      </c>
      <c r="D712" s="157"/>
      <c r="E712" s="122">
        <v>1000</v>
      </c>
      <c r="F712" s="96">
        <f t="shared" si="32"/>
        <v>0</v>
      </c>
      <c r="G712" s="160" t="s">
        <v>145</v>
      </c>
      <c r="H712" s="141" t="s">
        <v>960</v>
      </c>
      <c r="I712" s="129" t="str">
        <f>VLOOKUP(H712,Presupuesto!$B$11:$C$565,2,0)</f>
        <v>ELEMENTOS DE LIMPIEZA</v>
      </c>
      <c r="J712" s="97" t="s">
        <v>1385</v>
      </c>
      <c r="K712" s="97" t="s">
        <v>412</v>
      </c>
    </row>
    <row r="713" spans="3:11">
      <c r="C713" s="140" t="s">
        <v>1612</v>
      </c>
      <c r="D713" s="157">
        <v>1</v>
      </c>
      <c r="E713" s="122">
        <v>76450</v>
      </c>
      <c r="F713" s="96">
        <f t="shared" si="32"/>
        <v>76450</v>
      </c>
      <c r="G713" s="160" t="s">
        <v>1467</v>
      </c>
      <c r="H713" s="141" t="s">
        <v>1018</v>
      </c>
      <c r="I713" s="129" t="str">
        <f>VLOOKUP(H713,Presupuesto!$B$11:$C$565,2,0)</f>
        <v>MAQUINARIA Y EQUIPO DE PRODUCCION</v>
      </c>
      <c r="J713" s="97" t="s">
        <v>1385</v>
      </c>
      <c r="K713" s="97" t="s">
        <v>413</v>
      </c>
    </row>
    <row r="714" spans="3:11">
      <c r="C714" s="140" t="s">
        <v>1613</v>
      </c>
      <c r="D714" s="157">
        <v>1</v>
      </c>
      <c r="E714" s="122">
        <v>30000</v>
      </c>
      <c r="F714" s="96">
        <f t="shared" si="32"/>
        <v>30000</v>
      </c>
      <c r="G714" s="160" t="s">
        <v>1467</v>
      </c>
      <c r="H714" s="141" t="s">
        <v>1018</v>
      </c>
      <c r="I714" s="129" t="str">
        <f>VLOOKUP(H714,Presupuesto!$B$11:$C$565,2,0)</f>
        <v>MAQUINARIA Y EQUIPO DE PRODUCCION</v>
      </c>
      <c r="J714" s="97" t="s">
        <v>1385</v>
      </c>
      <c r="K714" s="97" t="s">
        <v>418</v>
      </c>
    </row>
    <row r="715" spans="3:11">
      <c r="C715" s="140" t="s">
        <v>1952</v>
      </c>
      <c r="D715" s="157">
        <v>1</v>
      </c>
      <c r="E715" s="122">
        <v>30000</v>
      </c>
      <c r="F715" s="96">
        <f t="shared" si="32"/>
        <v>30000</v>
      </c>
      <c r="G715" s="160" t="s">
        <v>1467</v>
      </c>
      <c r="H715" s="141" t="s">
        <v>1018</v>
      </c>
      <c r="I715" s="129" t="str">
        <f>VLOOKUP(H715,Presupuesto!$B$11:$C$565,2,0)</f>
        <v>MAQUINARIA Y EQUIPO DE PRODUCCION</v>
      </c>
      <c r="J715" s="97" t="s">
        <v>1385</v>
      </c>
      <c r="K715" s="97" t="s">
        <v>412</v>
      </c>
    </row>
    <row r="716" spans="3:11">
      <c r="C716" s="140" t="s">
        <v>1664</v>
      </c>
      <c r="D716" s="157"/>
      <c r="E716" s="122">
        <v>40000</v>
      </c>
      <c r="F716" s="96">
        <f t="shared" si="32"/>
        <v>0</v>
      </c>
      <c r="G716" s="160" t="s">
        <v>145</v>
      </c>
      <c r="H716" s="141" t="s">
        <v>645</v>
      </c>
      <c r="I716" s="129" t="str">
        <f>VLOOKUP(H716,Presupuesto!$B$11:$C$565,2,0)</f>
        <v>ENERGIA ELECTRICA</v>
      </c>
      <c r="J716" s="97" t="s">
        <v>1385</v>
      </c>
      <c r="K716" s="97" t="s">
        <v>412</v>
      </c>
    </row>
    <row r="717" spans="3:11">
      <c r="C717" s="140" t="s">
        <v>1737</v>
      </c>
      <c r="D717" s="157"/>
      <c r="E717" s="122">
        <v>15090</v>
      </c>
      <c r="F717" s="96">
        <f t="shared" si="32"/>
        <v>0</v>
      </c>
      <c r="G717" s="160" t="s">
        <v>1467</v>
      </c>
      <c r="H717" s="141" t="s">
        <v>1018</v>
      </c>
      <c r="I717" s="129" t="str">
        <f>VLOOKUP(H717,Presupuesto!$B$11:$C$565,2,0)</f>
        <v>MAQUINARIA Y EQUIPO DE PRODUCCION</v>
      </c>
      <c r="J717" s="97" t="s">
        <v>1385</v>
      </c>
      <c r="K717" s="97" t="s">
        <v>416</v>
      </c>
    </row>
    <row r="718" spans="3:11">
      <c r="C718" s="140"/>
      <c r="D718" s="157"/>
      <c r="E718" s="122"/>
      <c r="F718" s="96">
        <f t="shared" si="32"/>
        <v>0</v>
      </c>
      <c r="G718" s="160"/>
      <c r="H718" s="141"/>
      <c r="I718" s="129" t="e">
        <f>VLOOKUP(H718,Presupuesto!$B$11:$C$565,2,0)</f>
        <v>#N/A</v>
      </c>
      <c r="J718" s="97" t="str">
        <f t="shared" si="33"/>
        <v>Investigación Científica</v>
      </c>
      <c r="K718" s="97" t="s">
        <v>430</v>
      </c>
    </row>
    <row r="719" spans="3:11">
      <c r="C719" s="140"/>
      <c r="D719" s="157"/>
      <c r="E719" s="122"/>
      <c r="F719" s="96">
        <f t="shared" si="32"/>
        <v>0</v>
      </c>
      <c r="G719" s="160"/>
      <c r="H719" s="141"/>
      <c r="I719" s="129" t="e">
        <f>VLOOKUP(H719,Presupuesto!$B$11:$C$565,2,0)</f>
        <v>#N/A</v>
      </c>
      <c r="J719" s="97" t="str">
        <f t="shared" si="33"/>
        <v>Investigación Científica</v>
      </c>
      <c r="K719" s="97" t="s">
        <v>430</v>
      </c>
    </row>
    <row r="720" spans="3:11">
      <c r="C720" s="140"/>
      <c r="D720" s="157"/>
      <c r="E720" s="122"/>
      <c r="F720" s="96">
        <f t="shared" si="32"/>
        <v>0</v>
      </c>
      <c r="G720" s="160"/>
      <c r="H720" s="141"/>
      <c r="I720" s="129" t="e">
        <f>VLOOKUP(H720,Presupuesto!$B$11:$C$565,2,0)</f>
        <v>#N/A</v>
      </c>
      <c r="J720" s="97" t="str">
        <f t="shared" si="33"/>
        <v>Investigación Científica</v>
      </c>
      <c r="K720" s="97" t="s">
        <v>430</v>
      </c>
    </row>
    <row r="721" spans="3:11">
      <c r="C721" s="140"/>
      <c r="D721" s="157"/>
      <c r="E721" s="122"/>
      <c r="F721" s="96">
        <f t="shared" si="32"/>
        <v>0</v>
      </c>
      <c r="G721" s="160"/>
      <c r="H721" s="141"/>
      <c r="I721" s="129" t="e">
        <f>VLOOKUP(H721,Presupuesto!$B$11:$C$565,2,0)</f>
        <v>#N/A</v>
      </c>
      <c r="J721" s="97" t="str">
        <f t="shared" si="33"/>
        <v>Investigación Científica</v>
      </c>
      <c r="K721" s="97" t="s">
        <v>430</v>
      </c>
    </row>
    <row r="722" spans="3:11">
      <c r="C722" s="140"/>
      <c r="D722" s="157"/>
      <c r="E722" s="122"/>
      <c r="F722" s="96">
        <f t="shared" si="32"/>
        <v>0</v>
      </c>
      <c r="G722" s="160"/>
      <c r="H722" s="141"/>
      <c r="I722" s="129" t="e">
        <f>VLOOKUP(H722,Presupuesto!$B$11:$C$565,2,0)</f>
        <v>#N/A</v>
      </c>
      <c r="J722" s="97" t="str">
        <f t="shared" si="33"/>
        <v>Investigación Científica</v>
      </c>
      <c r="K722" s="97" t="s">
        <v>430</v>
      </c>
    </row>
    <row r="723" spans="3:11">
      <c r="C723" s="140"/>
      <c r="D723" s="157"/>
      <c r="E723" s="122"/>
      <c r="F723" s="96">
        <f t="shared" si="32"/>
        <v>0</v>
      </c>
      <c r="G723" s="160"/>
      <c r="H723" s="141"/>
      <c r="I723" s="129" t="e">
        <f>VLOOKUP(H723,Presupuesto!$B$11:$C$565,2,0)</f>
        <v>#N/A</v>
      </c>
      <c r="J723" s="97" t="str">
        <f t="shared" si="33"/>
        <v>Investigación Científica</v>
      </c>
      <c r="K723" s="97" t="s">
        <v>430</v>
      </c>
    </row>
    <row r="724" spans="3:11">
      <c r="C724" s="140"/>
      <c r="D724" s="157"/>
      <c r="E724" s="122"/>
      <c r="F724" s="96">
        <f t="shared" si="32"/>
        <v>0</v>
      </c>
      <c r="G724" s="160"/>
      <c r="H724" s="141"/>
      <c r="I724" s="129" t="e">
        <f>VLOOKUP(H724,Presupuesto!$B$11:$C$565,2,0)</f>
        <v>#N/A</v>
      </c>
      <c r="J724" s="97" t="str">
        <f t="shared" si="33"/>
        <v>Investigación Científica</v>
      </c>
      <c r="K724" s="97" t="s">
        <v>430</v>
      </c>
    </row>
    <row r="725" spans="3:11">
      <c r="C725" s="140"/>
      <c r="D725" s="157"/>
      <c r="E725" s="122"/>
      <c r="F725" s="96">
        <f t="shared" si="32"/>
        <v>0</v>
      </c>
      <c r="G725" s="160"/>
      <c r="H725" s="141"/>
      <c r="I725" s="129" t="e">
        <f>VLOOKUP(H725,Presupuesto!$B$11:$C$565,2,0)</f>
        <v>#N/A</v>
      </c>
      <c r="J725" s="97" t="str">
        <f t="shared" si="33"/>
        <v>Investigación Científica</v>
      </c>
      <c r="K725" s="97" t="s">
        <v>430</v>
      </c>
    </row>
    <row r="726" spans="3:11">
      <c r="C726" s="140"/>
      <c r="D726" s="157"/>
      <c r="E726" s="122"/>
      <c r="F726" s="96">
        <f t="shared" si="32"/>
        <v>0</v>
      </c>
      <c r="G726" s="160"/>
      <c r="H726" s="141"/>
      <c r="I726" s="129" t="e">
        <f>VLOOKUP(H726,Presupuesto!$B$11:$C$565,2,0)</f>
        <v>#N/A</v>
      </c>
      <c r="J726" s="97" t="str">
        <f t="shared" si="33"/>
        <v>Investigación Científica</v>
      </c>
      <c r="K726" s="97" t="s">
        <v>430</v>
      </c>
    </row>
    <row r="727" spans="3:11">
      <c r="C727" s="140"/>
      <c r="D727" s="157"/>
      <c r="E727" s="122"/>
      <c r="F727" s="96">
        <f t="shared" si="32"/>
        <v>0</v>
      </c>
      <c r="G727" s="160"/>
      <c r="H727" s="141"/>
      <c r="I727" s="129" t="e">
        <f>VLOOKUP(H727,Presupuesto!$B$11:$C$565,2,0)</f>
        <v>#N/A</v>
      </c>
      <c r="J727" s="97" t="str">
        <f t="shared" si="33"/>
        <v>Investigación Científica</v>
      </c>
      <c r="K727" s="97" t="s">
        <v>430</v>
      </c>
    </row>
    <row r="728" spans="3:11">
      <c r="C728" s="142"/>
      <c r="D728" s="150"/>
      <c r="E728" s="117"/>
      <c r="F728" s="96">
        <f t="shared" si="32"/>
        <v>0</v>
      </c>
      <c r="G728" s="160"/>
      <c r="H728" s="143"/>
      <c r="I728" s="129" t="e">
        <f>VLOOKUP(H728,Presupuesto!$B$11:$C$565,2,0)</f>
        <v>#N/A</v>
      </c>
      <c r="J728" s="97" t="str">
        <f t="shared" si="33"/>
        <v>Investigación Científica</v>
      </c>
      <c r="K728" s="97" t="s">
        <v>430</v>
      </c>
    </row>
    <row r="729" spans="3:11">
      <c r="C729" s="142"/>
      <c r="D729" s="150"/>
      <c r="E729" s="117"/>
      <c r="F729" s="96">
        <f t="shared" si="32"/>
        <v>0</v>
      </c>
      <c r="G729" s="160"/>
      <c r="H729" s="143"/>
      <c r="I729" s="129" t="e">
        <f>VLOOKUP(H729,Presupuesto!$B$11:$C$565,2,0)</f>
        <v>#N/A</v>
      </c>
      <c r="J729" s="97" t="str">
        <f t="shared" si="33"/>
        <v>Investigación Científica</v>
      </c>
      <c r="K729" s="97" t="s">
        <v>430</v>
      </c>
    </row>
    <row r="730" spans="3:11">
      <c r="C730" s="142"/>
      <c r="D730" s="150"/>
      <c r="E730" s="117"/>
      <c r="F730" s="96">
        <f t="shared" si="32"/>
        <v>0</v>
      </c>
      <c r="G730" s="160"/>
      <c r="H730" s="143"/>
      <c r="I730" s="129" t="e">
        <f>VLOOKUP(H730,Presupuesto!$B$11:$C$565,2,0)</f>
        <v>#N/A</v>
      </c>
      <c r="J730" s="97" t="str">
        <f t="shared" si="33"/>
        <v>Investigación Científica</v>
      </c>
      <c r="K730" s="97" t="s">
        <v>430</v>
      </c>
    </row>
    <row r="731" spans="3:11">
      <c r="C731" s="142"/>
      <c r="D731" s="150"/>
      <c r="E731" s="117"/>
      <c r="F731" s="96">
        <f t="shared" si="32"/>
        <v>0</v>
      </c>
      <c r="G731" s="160"/>
      <c r="H731" s="143"/>
      <c r="I731" s="129" t="e">
        <f>VLOOKUP(H731,Presupuesto!$B$11:$C$565,2,0)</f>
        <v>#N/A</v>
      </c>
      <c r="J731" s="97" t="str">
        <f t="shared" si="33"/>
        <v>Investigación Científica</v>
      </c>
      <c r="K731" s="97" t="s">
        <v>430</v>
      </c>
    </row>
    <row r="732" spans="3:11">
      <c r="C732" s="142"/>
      <c r="D732" s="150"/>
      <c r="E732" s="117"/>
      <c r="F732" s="96">
        <f t="shared" si="32"/>
        <v>0</v>
      </c>
      <c r="G732" s="160"/>
      <c r="H732" s="143"/>
      <c r="I732" s="129" t="e">
        <f>VLOOKUP(H732,Presupuesto!$B$11:$C$565,2,0)</f>
        <v>#N/A</v>
      </c>
      <c r="J732" s="97" t="str">
        <f t="shared" si="33"/>
        <v>Investigación Científica</v>
      </c>
      <c r="K732" s="97" t="s">
        <v>430</v>
      </c>
    </row>
    <row r="733" spans="3:11">
      <c r="C733" s="142"/>
      <c r="D733" s="150"/>
      <c r="E733" s="117"/>
      <c r="F733" s="96">
        <f t="shared" si="32"/>
        <v>0</v>
      </c>
      <c r="G733" s="160"/>
      <c r="H733" s="143"/>
      <c r="I733" s="129" t="e">
        <f>VLOOKUP(H733,Presupuesto!$B$11:$C$565,2,0)</f>
        <v>#N/A</v>
      </c>
      <c r="J733" s="97" t="str">
        <f t="shared" si="33"/>
        <v>Investigación Científica</v>
      </c>
      <c r="K733" s="97" t="s">
        <v>430</v>
      </c>
    </row>
    <row r="734" spans="3:11">
      <c r="C734" s="142"/>
      <c r="D734" s="150"/>
      <c r="E734" s="117"/>
      <c r="F734" s="96">
        <f t="shared" si="32"/>
        <v>0</v>
      </c>
      <c r="G734" s="160"/>
      <c r="H734" s="143"/>
      <c r="I734" s="129" t="e">
        <f>VLOOKUP(H734,Presupuesto!$B$11:$C$565,2,0)</f>
        <v>#N/A</v>
      </c>
      <c r="J734" s="97" t="str">
        <f t="shared" si="33"/>
        <v>Investigación Científica</v>
      </c>
      <c r="K734" s="97" t="s">
        <v>430</v>
      </c>
    </row>
    <row r="735" spans="3:11">
      <c r="C735" s="142"/>
      <c r="D735" s="150"/>
      <c r="E735" s="117"/>
      <c r="F735" s="96">
        <f t="shared" si="32"/>
        <v>0</v>
      </c>
      <c r="G735" s="160"/>
      <c r="H735" s="143"/>
      <c r="I735" s="129" t="e">
        <f>VLOOKUP(H735,Presupuesto!$B$11:$C$565,2,0)</f>
        <v>#N/A</v>
      </c>
      <c r="J735" s="97" t="str">
        <f t="shared" si="33"/>
        <v>Investigación Científica</v>
      </c>
      <c r="K735" s="97" t="s">
        <v>430</v>
      </c>
    </row>
    <row r="736" spans="3:11">
      <c r="C736" s="144"/>
      <c r="D736" s="150"/>
      <c r="E736" s="117"/>
      <c r="F736" s="96">
        <f t="shared" si="32"/>
        <v>0</v>
      </c>
      <c r="G736" s="160"/>
      <c r="H736" s="145"/>
      <c r="I736" s="129" t="e">
        <f>VLOOKUP(H736,Presupuesto!$B$11:$C$565,2,0)</f>
        <v>#N/A</v>
      </c>
      <c r="J736" s="97" t="str">
        <f t="shared" si="33"/>
        <v>Investigación Científica</v>
      </c>
      <c r="K736" s="97" t="s">
        <v>421</v>
      </c>
    </row>
    <row r="737" spans="3:11">
      <c r="C737" s="144"/>
      <c r="D737" s="150"/>
      <c r="E737" s="117"/>
      <c r="F737" s="96">
        <f t="shared" si="32"/>
        <v>0</v>
      </c>
      <c r="G737" s="160"/>
      <c r="H737" s="145"/>
      <c r="I737" s="129" t="e">
        <f>VLOOKUP(H737,Presupuesto!$B$11:$C$565,2,0)</f>
        <v>#N/A</v>
      </c>
      <c r="J737" s="97" t="str">
        <f t="shared" si="33"/>
        <v>Investigación Científica</v>
      </c>
      <c r="K737" s="97" t="s">
        <v>430</v>
      </c>
    </row>
    <row r="738" spans="3:11">
      <c r="C738" s="144"/>
      <c r="D738" s="150"/>
      <c r="E738" s="117"/>
      <c r="F738" s="96">
        <f t="shared" si="32"/>
        <v>0</v>
      </c>
      <c r="G738" s="160"/>
      <c r="H738" s="145"/>
      <c r="I738" s="129" t="e">
        <f>VLOOKUP(H738,Presupuesto!$B$11:$C$565,2,0)</f>
        <v>#N/A</v>
      </c>
      <c r="J738" s="97" t="str">
        <f t="shared" si="33"/>
        <v>Investigación Científica</v>
      </c>
      <c r="K738" s="97" t="s">
        <v>430</v>
      </c>
    </row>
    <row r="739" spans="3:11">
      <c r="C739" s="144"/>
      <c r="D739" s="150"/>
      <c r="E739" s="117"/>
      <c r="F739" s="96">
        <f t="shared" si="32"/>
        <v>0</v>
      </c>
      <c r="G739" s="160"/>
      <c r="H739" s="145"/>
      <c r="I739" s="129" t="e">
        <f>VLOOKUP(H739,Presupuesto!$B$11:$C$565,2,0)</f>
        <v>#N/A</v>
      </c>
      <c r="J739" s="97" t="str">
        <f t="shared" si="33"/>
        <v>Investigación Científica</v>
      </c>
      <c r="K739" s="97" t="s">
        <v>430</v>
      </c>
    </row>
    <row r="740" spans="3:11" ht="15.75" thickBot="1">
      <c r="C740" s="146"/>
      <c r="D740" s="158"/>
      <c r="E740" s="102"/>
      <c r="F740" s="104">
        <f t="shared" si="32"/>
        <v>0</v>
      </c>
      <c r="G740" s="161"/>
      <c r="H740" s="147"/>
      <c r="I740" s="131" t="e">
        <f>VLOOKUP(H740,Presupuesto!$B$11:$C$565,2,0)</f>
        <v>#N/A</v>
      </c>
      <c r="J740" s="105" t="str">
        <f t="shared" si="33"/>
        <v>Investigación Científica</v>
      </c>
      <c r="K740" s="123" t="s">
        <v>412</v>
      </c>
    </row>
    <row r="745" spans="3:11" ht="15.75" thickBot="1"/>
    <row r="746" spans="3:11" s="461" customFormat="1" ht="15.75" thickBot="1">
      <c r="C746" s="519" t="s">
        <v>53</v>
      </c>
      <c r="D746" s="518">
        <f>SUM(F753:F787)</f>
        <v>317800</v>
      </c>
      <c r="F746" s="67"/>
      <c r="G746" s="76"/>
      <c r="H746" s="67"/>
      <c r="I746" s="67"/>
    </row>
    <row r="747" spans="3:11">
      <c r="C747" s="67"/>
      <c r="D747" s="29"/>
      <c r="E747" s="92"/>
      <c r="F747" s="92"/>
      <c r="G747" s="92"/>
      <c r="H747" s="73"/>
      <c r="I747" s="73"/>
      <c r="J747" s="73"/>
      <c r="K747" s="111"/>
    </row>
    <row r="748" spans="3:11">
      <c r="C748" s="67"/>
      <c r="D748" s="29"/>
      <c r="E748" s="92"/>
      <c r="F748" s="92"/>
      <c r="G748" s="92"/>
      <c r="H748" s="73"/>
      <c r="I748" s="73"/>
      <c r="J748" s="73"/>
      <c r="K748" s="111"/>
    </row>
    <row r="749" spans="3:11" ht="15.75">
      <c r="C749" s="204" t="s">
        <v>409</v>
      </c>
      <c r="D749" s="205" t="str">
        <f>'Estudiantes y Graduados'!E16</f>
        <v>5.b.2.voae</v>
      </c>
      <c r="E749" s="92"/>
      <c r="F749" s="92"/>
      <c r="G749" s="92"/>
      <c r="H749" s="73"/>
      <c r="I749" s="73"/>
      <c r="J749" s="73"/>
      <c r="K749" s="111"/>
    </row>
    <row r="750" spans="3:11" ht="18.75">
      <c r="C750" s="214" t="str">
        <f>IFERROR(VLOOKUP(D749,'Desarrollo e Innov. Curricular'!$E:$F,2,FALSE),IFERROR(VLOOKUP(D749,'Investigación Científica'!$E:$F,2,FALSE),IFERROR(VLOOKUP(D749,'Vinculación Univ. Sociedad'!$E:$F,2,FALSE),IFERROR(VLOOKUP(D749,'Docencia y Profesorado Universi'!$E:$F,2,FALSE),IFERROR(VLOOKUP(D749,'Estudiantes y Graduados'!$E:$F,2,FALSE),IFERROR(VLOOKUP(D749,'Gestion Administrativa'!$E:$F,2,FALSE),IFERROR(VLOOKUP(D749,'Gestión Académica'!$E:$F,2,FALSE),IFERROR(VLOOKUP(D749,'Aseguramiento de la Calidad'!$E:$F,2,FALSE),IFERROR(VLOOKUP(D749,'Gestión del Conocimiento'!$E:$F,2,FALSE),IFERROR(VLOOKUP(D749,'Gobernabilidad y Procesos...'!$E:$F,2,FALSE),IFERROR(VLOOKUP(D749,'Gestión del Talento Humano'!$E:$F,2,FALSE),IFERROR(VLOOKUP(D749,'Internacionalización de la E.S.'!$E:$F,2,FALSE),IFERROR(VLOOKUP(D749,Posgrado!$E:$F,2,FALSE),IFERROR(VLOOKUP(D749,'Cultura de Innovación Insti...'!$E:$F,2,FALSE),VLOOKUP(D749,'Lo Esencial de la Reforma Univ.'!$E:$F,2,0)))))))))))))))</f>
        <v>Adquisición de equipo odontológico y de servicios primarios de salud</v>
      </c>
      <c r="D750" s="29"/>
      <c r="E750" s="92"/>
      <c r="F750" s="92"/>
      <c r="G750" s="92"/>
      <c r="H750" s="73"/>
      <c r="I750" s="73"/>
      <c r="J750" s="73"/>
      <c r="K750" s="111"/>
    </row>
    <row r="751" spans="3:11" ht="15.75" thickBot="1">
      <c r="F751" s="92"/>
      <c r="G751" s="73"/>
      <c r="H751" s="73"/>
      <c r="I751" s="73"/>
    </row>
    <row r="752" spans="3:11" ht="30.75" thickBot="1">
      <c r="C752" s="128" t="s">
        <v>44</v>
      </c>
      <c r="D752" s="128" t="s">
        <v>55</v>
      </c>
      <c r="E752" s="135" t="s">
        <v>57</v>
      </c>
      <c r="F752" s="134" t="s">
        <v>27</v>
      </c>
      <c r="G752" s="132" t="s">
        <v>147</v>
      </c>
      <c r="H752" s="135" t="s">
        <v>46</v>
      </c>
      <c r="I752" s="132" t="s">
        <v>148</v>
      </c>
      <c r="J752" s="132" t="s">
        <v>428</v>
      </c>
      <c r="K752" s="132" t="s">
        <v>429</v>
      </c>
    </row>
    <row r="753" spans="3:11">
      <c r="C753" s="226" t="s">
        <v>468</v>
      </c>
      <c r="D753" s="227"/>
      <c r="E753" s="225">
        <v>7500</v>
      </c>
      <c r="F753" s="96">
        <f t="shared" ref="F753:F787" si="34">D753*E753</f>
        <v>0</v>
      </c>
      <c r="G753" s="160" t="s">
        <v>1467</v>
      </c>
      <c r="H753" s="141" t="s">
        <v>782</v>
      </c>
      <c r="I753" s="129" t="str">
        <f>VLOOKUP(H753,Presupuesto!$B$11:$C$565,2,0)</f>
        <v>VIATICOS NACIONALES</v>
      </c>
      <c r="J753" s="224" t="s">
        <v>491</v>
      </c>
      <c r="K753" s="97" t="s">
        <v>413</v>
      </c>
    </row>
    <row r="754" spans="3:11">
      <c r="C754" s="226" t="s">
        <v>463</v>
      </c>
      <c r="D754" s="453"/>
      <c r="E754" s="122">
        <v>5000</v>
      </c>
      <c r="F754" s="96">
        <f t="shared" si="34"/>
        <v>0</v>
      </c>
      <c r="G754" s="160" t="s">
        <v>1467</v>
      </c>
      <c r="H754" s="141" t="s">
        <v>782</v>
      </c>
      <c r="I754" s="129" t="str">
        <f>VLOOKUP(H754,Presupuesto!$B$11:$C$565,2,0)</f>
        <v>VIATICOS NACIONALES</v>
      </c>
      <c r="J754" s="97" t="s">
        <v>491</v>
      </c>
      <c r="K754" s="97" t="s">
        <v>415</v>
      </c>
    </row>
    <row r="755" spans="3:11" s="504" customFormat="1" ht="30">
      <c r="C755" s="505" t="s">
        <v>1622</v>
      </c>
      <c r="D755" s="506">
        <v>1</v>
      </c>
      <c r="E755" s="507">
        <v>270287</v>
      </c>
      <c r="F755" s="508">
        <f t="shared" si="34"/>
        <v>270287</v>
      </c>
      <c r="G755" s="502" t="s">
        <v>1467</v>
      </c>
      <c r="H755" s="503" t="s">
        <v>1024</v>
      </c>
      <c r="I755" s="509" t="str">
        <f>VLOOKUP(H755,Presupuesto!$B$11:$C$565,2,0)</f>
        <v>EQUIPO MEDICO Y LABORATORIO</v>
      </c>
      <c r="J755" s="503" t="str">
        <f t="shared" ref="J755:J787" si="35">$J$17</f>
        <v>Investigación Científica</v>
      </c>
      <c r="K755" s="503" t="s">
        <v>419</v>
      </c>
    </row>
    <row r="756" spans="3:11" s="504" customFormat="1" ht="30">
      <c r="C756" s="505" t="s">
        <v>1623</v>
      </c>
      <c r="D756" s="506">
        <v>1</v>
      </c>
      <c r="E756" s="507">
        <v>47513</v>
      </c>
      <c r="F756" s="508">
        <f t="shared" si="34"/>
        <v>47513</v>
      </c>
      <c r="G756" s="502" t="s">
        <v>1467</v>
      </c>
      <c r="H756" s="503" t="s">
        <v>1024</v>
      </c>
      <c r="I756" s="509" t="str">
        <f>VLOOKUP(H756,Presupuesto!$B$11:$C$565,2,0)</f>
        <v>EQUIPO MEDICO Y LABORATORIO</v>
      </c>
      <c r="J756" s="503" t="s">
        <v>1381</v>
      </c>
      <c r="K756" s="503" t="s">
        <v>419</v>
      </c>
    </row>
    <row r="757" spans="3:11">
      <c r="C757" s="140" t="s">
        <v>1627</v>
      </c>
      <c r="D757" s="157"/>
      <c r="E757" s="122">
        <v>15000</v>
      </c>
      <c r="F757" s="96">
        <f t="shared" si="34"/>
        <v>0</v>
      </c>
      <c r="G757" s="160" t="s">
        <v>1467</v>
      </c>
      <c r="H757" s="141"/>
      <c r="I757" s="129" t="e">
        <f>VLOOKUP(H757,Presupuesto!$B$11:$C$565,2,0)</f>
        <v>#N/A</v>
      </c>
      <c r="J757" s="97" t="s">
        <v>1381</v>
      </c>
      <c r="K757" s="97" t="s">
        <v>414</v>
      </c>
    </row>
    <row r="758" spans="3:11">
      <c r="C758" s="140" t="s">
        <v>130</v>
      </c>
      <c r="D758" s="157"/>
      <c r="E758" s="122"/>
      <c r="F758" s="96">
        <f t="shared" si="34"/>
        <v>0</v>
      </c>
      <c r="G758" s="160"/>
      <c r="H758" s="141"/>
      <c r="I758" s="129" t="e">
        <f>VLOOKUP(H758,Presupuesto!$B$11:$C$565,2,0)</f>
        <v>#N/A</v>
      </c>
      <c r="J758" s="97" t="str">
        <f t="shared" si="35"/>
        <v>Investigación Científica</v>
      </c>
      <c r="K758" s="97" t="s">
        <v>419</v>
      </c>
    </row>
    <row r="759" spans="3:11">
      <c r="C759" s="140" t="s">
        <v>1681</v>
      </c>
      <c r="D759" s="157"/>
      <c r="E759" s="122">
        <v>1000</v>
      </c>
      <c r="F759" s="96">
        <f t="shared" si="34"/>
        <v>0</v>
      </c>
      <c r="G759" s="160" t="s">
        <v>145</v>
      </c>
      <c r="H759" s="141" t="s">
        <v>960</v>
      </c>
      <c r="I759" s="129" t="str">
        <f>VLOOKUP(H759,Presupuesto!$B$11:$C$565,2,0)</f>
        <v>ELEMENTOS DE LIMPIEZA</v>
      </c>
      <c r="J759" s="97" t="s">
        <v>1385</v>
      </c>
      <c r="K759" s="97" t="s">
        <v>412</v>
      </c>
    </row>
    <row r="760" spans="3:11">
      <c r="C760" s="140" t="s">
        <v>1682</v>
      </c>
      <c r="D760" s="157"/>
      <c r="E760" s="122">
        <v>4779.75</v>
      </c>
      <c r="F760" s="96">
        <f t="shared" si="34"/>
        <v>0</v>
      </c>
      <c r="G760" s="160" t="s">
        <v>145</v>
      </c>
      <c r="H760" s="141" t="s">
        <v>686</v>
      </c>
      <c r="I760" s="129" t="str">
        <f>VLOOKUP(H760,Presupuesto!$B$11:$C$565,2,0)</f>
        <v>MANTENIMIENTO Y REPARACION DE EQUIPOS Y MEDIOS DE TRANSPORTE</v>
      </c>
      <c r="J760" s="97" t="s">
        <v>1385</v>
      </c>
      <c r="K760" s="97" t="s">
        <v>413</v>
      </c>
    </row>
    <row r="761" spans="3:11">
      <c r="C761" s="140" t="s">
        <v>1647</v>
      </c>
      <c r="D761" s="157"/>
      <c r="E761" s="122">
        <v>80</v>
      </c>
      <c r="F761" s="96">
        <f t="shared" si="34"/>
        <v>0</v>
      </c>
      <c r="G761" s="160" t="s">
        <v>1467</v>
      </c>
      <c r="H761" s="141"/>
      <c r="I761" s="129" t="e">
        <f>VLOOKUP(H761,Presupuesto!$B$11:$C$565,2,0)</f>
        <v>#N/A</v>
      </c>
      <c r="J761" s="97" t="s">
        <v>1385</v>
      </c>
      <c r="K761" s="97" t="s">
        <v>418</v>
      </c>
    </row>
    <row r="762" spans="3:11">
      <c r="C762" s="140" t="s">
        <v>1665</v>
      </c>
      <c r="D762" s="157"/>
      <c r="E762" s="122">
        <v>3000</v>
      </c>
      <c r="F762" s="96">
        <f t="shared" si="34"/>
        <v>0</v>
      </c>
      <c r="G762" s="160" t="s">
        <v>145</v>
      </c>
      <c r="H762" s="141" t="s">
        <v>652</v>
      </c>
      <c r="I762" s="129" t="str">
        <f>VLOOKUP(H762,Presupuesto!$B$11:$C$565,2,0)</f>
        <v>TELEFONIA FIJA</v>
      </c>
      <c r="J762" s="97" t="s">
        <v>1385</v>
      </c>
      <c r="K762" s="97" t="s">
        <v>412</v>
      </c>
    </row>
    <row r="763" spans="3:11">
      <c r="C763" s="140" t="s">
        <v>1664</v>
      </c>
      <c r="D763" s="157"/>
      <c r="E763" s="122">
        <v>40000</v>
      </c>
      <c r="F763" s="96">
        <f t="shared" si="34"/>
        <v>0</v>
      </c>
      <c r="G763" s="160" t="s">
        <v>145</v>
      </c>
      <c r="H763" s="141" t="s">
        <v>645</v>
      </c>
      <c r="I763" s="129" t="str">
        <f>VLOOKUP(H763,Presupuesto!$B$11:$C$565,2,0)</f>
        <v>ENERGIA ELECTRICA</v>
      </c>
      <c r="J763" s="97" t="s">
        <v>1385</v>
      </c>
      <c r="K763" s="97" t="s">
        <v>412</v>
      </c>
    </row>
    <row r="764" spans="3:11">
      <c r="C764" s="140" t="s">
        <v>1737</v>
      </c>
      <c r="D764" s="157"/>
      <c r="E764" s="122">
        <v>15090</v>
      </c>
      <c r="F764" s="96">
        <f t="shared" si="34"/>
        <v>0</v>
      </c>
      <c r="G764" s="160" t="s">
        <v>1467</v>
      </c>
      <c r="H764" s="141" t="s">
        <v>1018</v>
      </c>
      <c r="I764" s="129" t="str">
        <f>VLOOKUP(H764,Presupuesto!$B$11:$C$565,2,0)</f>
        <v>MAQUINARIA Y EQUIPO DE PRODUCCION</v>
      </c>
      <c r="J764" s="97" t="s">
        <v>1385</v>
      </c>
      <c r="K764" s="97" t="s">
        <v>416</v>
      </c>
    </row>
    <row r="765" spans="3:11">
      <c r="C765" s="140"/>
      <c r="D765" s="157"/>
      <c r="E765" s="122"/>
      <c r="F765" s="96">
        <f t="shared" si="34"/>
        <v>0</v>
      </c>
      <c r="G765" s="160"/>
      <c r="H765" s="141"/>
      <c r="I765" s="129" t="e">
        <f>VLOOKUP(H765,Presupuesto!$B$11:$C$565,2,0)</f>
        <v>#N/A</v>
      </c>
      <c r="J765" s="97" t="str">
        <f t="shared" si="35"/>
        <v>Investigación Científica</v>
      </c>
      <c r="K765" s="97" t="s">
        <v>430</v>
      </c>
    </row>
    <row r="766" spans="3:11">
      <c r="C766" s="140"/>
      <c r="D766" s="157"/>
      <c r="E766" s="122"/>
      <c r="F766" s="96">
        <f t="shared" si="34"/>
        <v>0</v>
      </c>
      <c r="G766" s="160"/>
      <c r="H766" s="141"/>
      <c r="I766" s="129" t="e">
        <f>VLOOKUP(H766,Presupuesto!$B$11:$C$565,2,0)</f>
        <v>#N/A</v>
      </c>
      <c r="J766" s="97" t="str">
        <f t="shared" si="35"/>
        <v>Investigación Científica</v>
      </c>
      <c r="K766" s="97" t="s">
        <v>430</v>
      </c>
    </row>
    <row r="767" spans="3:11">
      <c r="C767" s="140"/>
      <c r="D767" s="157"/>
      <c r="E767" s="122"/>
      <c r="F767" s="96">
        <f t="shared" si="34"/>
        <v>0</v>
      </c>
      <c r="G767" s="160"/>
      <c r="H767" s="141"/>
      <c r="I767" s="129" t="e">
        <f>VLOOKUP(H767,Presupuesto!$B$11:$C$565,2,0)</f>
        <v>#N/A</v>
      </c>
      <c r="J767" s="97" t="str">
        <f t="shared" si="35"/>
        <v>Investigación Científica</v>
      </c>
      <c r="K767" s="97" t="s">
        <v>430</v>
      </c>
    </row>
    <row r="768" spans="3:11">
      <c r="C768" s="140"/>
      <c r="D768" s="157"/>
      <c r="E768" s="122"/>
      <c r="F768" s="96">
        <f t="shared" si="34"/>
        <v>0</v>
      </c>
      <c r="G768" s="160"/>
      <c r="H768" s="141"/>
      <c r="I768" s="129" t="e">
        <f>VLOOKUP(H768,Presupuesto!$B$11:$C$565,2,0)</f>
        <v>#N/A</v>
      </c>
      <c r="J768" s="97" t="str">
        <f t="shared" si="35"/>
        <v>Investigación Científica</v>
      </c>
      <c r="K768" s="97" t="s">
        <v>430</v>
      </c>
    </row>
    <row r="769" spans="3:11">
      <c r="C769" s="140"/>
      <c r="D769" s="157"/>
      <c r="E769" s="122"/>
      <c r="F769" s="96">
        <f t="shared" si="34"/>
        <v>0</v>
      </c>
      <c r="G769" s="160"/>
      <c r="H769" s="141"/>
      <c r="I769" s="129" t="e">
        <f>VLOOKUP(H769,Presupuesto!$B$11:$C$565,2,0)</f>
        <v>#N/A</v>
      </c>
      <c r="J769" s="97" t="str">
        <f t="shared" si="35"/>
        <v>Investigación Científica</v>
      </c>
      <c r="K769" s="97" t="s">
        <v>430</v>
      </c>
    </row>
    <row r="770" spans="3:11">
      <c r="C770" s="140"/>
      <c r="D770" s="157"/>
      <c r="E770" s="122"/>
      <c r="F770" s="96">
        <f t="shared" si="34"/>
        <v>0</v>
      </c>
      <c r="G770" s="160"/>
      <c r="H770" s="141"/>
      <c r="I770" s="129" t="e">
        <f>VLOOKUP(H770,Presupuesto!$B$11:$C$565,2,0)</f>
        <v>#N/A</v>
      </c>
      <c r="J770" s="97" t="str">
        <f t="shared" si="35"/>
        <v>Investigación Científica</v>
      </c>
      <c r="K770" s="97" t="s">
        <v>430</v>
      </c>
    </row>
    <row r="771" spans="3:11">
      <c r="C771" s="140"/>
      <c r="D771" s="157"/>
      <c r="E771" s="122"/>
      <c r="F771" s="96">
        <f t="shared" si="34"/>
        <v>0</v>
      </c>
      <c r="G771" s="160"/>
      <c r="H771" s="141"/>
      <c r="I771" s="129" t="e">
        <f>VLOOKUP(H771,Presupuesto!$B$11:$C$565,2,0)</f>
        <v>#N/A</v>
      </c>
      <c r="J771" s="97" t="str">
        <f t="shared" si="35"/>
        <v>Investigación Científica</v>
      </c>
      <c r="K771" s="97" t="s">
        <v>430</v>
      </c>
    </row>
    <row r="772" spans="3:11">
      <c r="C772" s="140"/>
      <c r="D772" s="157"/>
      <c r="E772" s="122"/>
      <c r="F772" s="96">
        <f t="shared" si="34"/>
        <v>0</v>
      </c>
      <c r="G772" s="160"/>
      <c r="H772" s="141"/>
      <c r="I772" s="129" t="e">
        <f>VLOOKUP(H772,Presupuesto!$B$11:$C$565,2,0)</f>
        <v>#N/A</v>
      </c>
      <c r="J772" s="97" t="str">
        <f t="shared" si="35"/>
        <v>Investigación Científica</v>
      </c>
      <c r="K772" s="97" t="s">
        <v>430</v>
      </c>
    </row>
    <row r="773" spans="3:11">
      <c r="C773" s="140"/>
      <c r="D773" s="157"/>
      <c r="E773" s="122"/>
      <c r="F773" s="96">
        <f t="shared" si="34"/>
        <v>0</v>
      </c>
      <c r="G773" s="160"/>
      <c r="H773" s="141"/>
      <c r="I773" s="129" t="e">
        <f>VLOOKUP(H773,Presupuesto!$B$11:$C$565,2,0)</f>
        <v>#N/A</v>
      </c>
      <c r="J773" s="97" t="str">
        <f t="shared" si="35"/>
        <v>Investigación Científica</v>
      </c>
      <c r="K773" s="97" t="s">
        <v>430</v>
      </c>
    </row>
    <row r="774" spans="3:11">
      <c r="C774" s="140"/>
      <c r="D774" s="157"/>
      <c r="E774" s="122"/>
      <c r="F774" s="96">
        <f t="shared" si="34"/>
        <v>0</v>
      </c>
      <c r="G774" s="160"/>
      <c r="H774" s="141"/>
      <c r="I774" s="129" t="e">
        <f>VLOOKUP(H774,Presupuesto!$B$11:$C$565,2,0)</f>
        <v>#N/A</v>
      </c>
      <c r="J774" s="97" t="str">
        <f t="shared" si="35"/>
        <v>Investigación Científica</v>
      </c>
      <c r="K774" s="97" t="s">
        <v>430</v>
      </c>
    </row>
    <row r="775" spans="3:11">
      <c r="C775" s="142"/>
      <c r="D775" s="150"/>
      <c r="E775" s="117"/>
      <c r="F775" s="96">
        <f t="shared" si="34"/>
        <v>0</v>
      </c>
      <c r="G775" s="160"/>
      <c r="H775" s="143"/>
      <c r="I775" s="129" t="e">
        <f>VLOOKUP(H775,Presupuesto!$B$11:$C$565,2,0)</f>
        <v>#N/A</v>
      </c>
      <c r="J775" s="97" t="str">
        <f t="shared" si="35"/>
        <v>Investigación Científica</v>
      </c>
      <c r="K775" s="97" t="s">
        <v>430</v>
      </c>
    </row>
    <row r="776" spans="3:11">
      <c r="C776" s="142"/>
      <c r="D776" s="150"/>
      <c r="E776" s="117"/>
      <c r="F776" s="96">
        <f t="shared" si="34"/>
        <v>0</v>
      </c>
      <c r="G776" s="160"/>
      <c r="H776" s="143"/>
      <c r="I776" s="129" t="e">
        <f>VLOOKUP(H776,Presupuesto!$B$11:$C$565,2,0)</f>
        <v>#N/A</v>
      </c>
      <c r="J776" s="97" t="str">
        <f t="shared" si="35"/>
        <v>Investigación Científica</v>
      </c>
      <c r="K776" s="97" t="s">
        <v>430</v>
      </c>
    </row>
    <row r="777" spans="3:11">
      <c r="C777" s="142"/>
      <c r="D777" s="150"/>
      <c r="E777" s="117"/>
      <c r="F777" s="96">
        <f t="shared" si="34"/>
        <v>0</v>
      </c>
      <c r="G777" s="160"/>
      <c r="H777" s="143"/>
      <c r="I777" s="129" t="e">
        <f>VLOOKUP(H777,Presupuesto!$B$11:$C$565,2,0)</f>
        <v>#N/A</v>
      </c>
      <c r="J777" s="97" t="str">
        <f t="shared" si="35"/>
        <v>Investigación Científica</v>
      </c>
      <c r="K777" s="97" t="s">
        <v>430</v>
      </c>
    </row>
    <row r="778" spans="3:11">
      <c r="C778" s="142"/>
      <c r="D778" s="150"/>
      <c r="E778" s="117"/>
      <c r="F778" s="96">
        <f t="shared" si="34"/>
        <v>0</v>
      </c>
      <c r="G778" s="160"/>
      <c r="H778" s="143"/>
      <c r="I778" s="129" t="e">
        <f>VLOOKUP(H778,Presupuesto!$B$11:$C$565,2,0)</f>
        <v>#N/A</v>
      </c>
      <c r="J778" s="97" t="str">
        <f t="shared" si="35"/>
        <v>Investigación Científica</v>
      </c>
      <c r="K778" s="97" t="s">
        <v>430</v>
      </c>
    </row>
    <row r="779" spans="3:11">
      <c r="C779" s="142"/>
      <c r="D779" s="150"/>
      <c r="E779" s="117"/>
      <c r="F779" s="96">
        <f t="shared" si="34"/>
        <v>0</v>
      </c>
      <c r="G779" s="160"/>
      <c r="H779" s="143"/>
      <c r="I779" s="129" t="e">
        <f>VLOOKUP(H779,Presupuesto!$B$11:$C$565,2,0)</f>
        <v>#N/A</v>
      </c>
      <c r="J779" s="97" t="str">
        <f t="shared" si="35"/>
        <v>Investigación Científica</v>
      </c>
      <c r="K779" s="97" t="s">
        <v>430</v>
      </c>
    </row>
    <row r="780" spans="3:11">
      <c r="C780" s="142"/>
      <c r="D780" s="150"/>
      <c r="E780" s="117"/>
      <c r="F780" s="96">
        <f t="shared" si="34"/>
        <v>0</v>
      </c>
      <c r="G780" s="160"/>
      <c r="H780" s="143"/>
      <c r="I780" s="129" t="e">
        <f>VLOOKUP(H780,Presupuesto!$B$11:$C$565,2,0)</f>
        <v>#N/A</v>
      </c>
      <c r="J780" s="97" t="str">
        <f t="shared" si="35"/>
        <v>Investigación Científica</v>
      </c>
      <c r="K780" s="97" t="s">
        <v>430</v>
      </c>
    </row>
    <row r="781" spans="3:11">
      <c r="C781" s="142"/>
      <c r="D781" s="150"/>
      <c r="E781" s="117"/>
      <c r="F781" s="96">
        <f t="shared" si="34"/>
        <v>0</v>
      </c>
      <c r="G781" s="160"/>
      <c r="H781" s="143"/>
      <c r="I781" s="129" t="e">
        <f>VLOOKUP(H781,Presupuesto!$B$11:$C$565,2,0)</f>
        <v>#N/A</v>
      </c>
      <c r="J781" s="97" t="str">
        <f t="shared" si="35"/>
        <v>Investigación Científica</v>
      </c>
      <c r="K781" s="97" t="s">
        <v>430</v>
      </c>
    </row>
    <row r="782" spans="3:11">
      <c r="C782" s="142"/>
      <c r="D782" s="150"/>
      <c r="E782" s="117"/>
      <c r="F782" s="96">
        <f t="shared" si="34"/>
        <v>0</v>
      </c>
      <c r="G782" s="160"/>
      <c r="H782" s="143"/>
      <c r="I782" s="129" t="e">
        <f>VLOOKUP(H782,Presupuesto!$B$11:$C$565,2,0)</f>
        <v>#N/A</v>
      </c>
      <c r="J782" s="97" t="str">
        <f t="shared" si="35"/>
        <v>Investigación Científica</v>
      </c>
      <c r="K782" s="97" t="s">
        <v>430</v>
      </c>
    </row>
    <row r="783" spans="3:11">
      <c r="C783" s="144"/>
      <c r="D783" s="150"/>
      <c r="E783" s="117"/>
      <c r="F783" s="96">
        <f t="shared" si="34"/>
        <v>0</v>
      </c>
      <c r="G783" s="160"/>
      <c r="H783" s="145"/>
      <c r="I783" s="129" t="e">
        <f>VLOOKUP(H783,Presupuesto!$B$11:$C$565,2,0)</f>
        <v>#N/A</v>
      </c>
      <c r="J783" s="97" t="str">
        <f t="shared" si="35"/>
        <v>Investigación Científica</v>
      </c>
      <c r="K783" s="97" t="s">
        <v>421</v>
      </c>
    </row>
    <row r="784" spans="3:11">
      <c r="C784" s="144"/>
      <c r="D784" s="150"/>
      <c r="E784" s="117"/>
      <c r="F784" s="96">
        <f t="shared" si="34"/>
        <v>0</v>
      </c>
      <c r="G784" s="160"/>
      <c r="H784" s="145"/>
      <c r="I784" s="129" t="e">
        <f>VLOOKUP(H784,Presupuesto!$B$11:$C$565,2,0)</f>
        <v>#N/A</v>
      </c>
      <c r="J784" s="97" t="str">
        <f t="shared" si="35"/>
        <v>Investigación Científica</v>
      </c>
      <c r="K784" s="97" t="s">
        <v>430</v>
      </c>
    </row>
    <row r="785" spans="3:11">
      <c r="C785" s="144"/>
      <c r="D785" s="150"/>
      <c r="E785" s="117"/>
      <c r="F785" s="96">
        <f t="shared" si="34"/>
        <v>0</v>
      </c>
      <c r="G785" s="160"/>
      <c r="H785" s="145"/>
      <c r="I785" s="129" t="e">
        <f>VLOOKUP(H785,Presupuesto!$B$11:$C$565,2,0)</f>
        <v>#N/A</v>
      </c>
      <c r="J785" s="97" t="str">
        <f t="shared" si="35"/>
        <v>Investigación Científica</v>
      </c>
      <c r="K785" s="97" t="s">
        <v>430</v>
      </c>
    </row>
    <row r="786" spans="3:11">
      <c r="C786" s="144"/>
      <c r="D786" s="150"/>
      <c r="E786" s="117"/>
      <c r="F786" s="96">
        <f t="shared" si="34"/>
        <v>0</v>
      </c>
      <c r="G786" s="160"/>
      <c r="H786" s="145"/>
      <c r="I786" s="129" t="e">
        <f>VLOOKUP(H786,Presupuesto!$B$11:$C$565,2,0)</f>
        <v>#N/A</v>
      </c>
      <c r="J786" s="97" t="str">
        <f t="shared" si="35"/>
        <v>Investigación Científica</v>
      </c>
      <c r="K786" s="97" t="s">
        <v>430</v>
      </c>
    </row>
    <row r="787" spans="3:11" ht="15.75" thickBot="1">
      <c r="C787" s="146"/>
      <c r="D787" s="158"/>
      <c r="E787" s="102"/>
      <c r="F787" s="104">
        <f t="shared" si="34"/>
        <v>0</v>
      </c>
      <c r="G787" s="161"/>
      <c r="H787" s="147"/>
      <c r="I787" s="131" t="e">
        <f>VLOOKUP(H787,Presupuesto!$B$11:$C$565,2,0)</f>
        <v>#N/A</v>
      </c>
      <c r="J787" s="105" t="str">
        <f t="shared" si="35"/>
        <v>Investigación Científica</v>
      </c>
      <c r="K787" s="123" t="s">
        <v>412</v>
      </c>
    </row>
  </sheetData>
  <dataValidations xWindow="1074" yWindow="487" count="5">
    <dataValidation type="list" allowBlank="1" showInputMessage="1" showErrorMessage="1" errorTitle="¡Ingreso Inválido!" error="Seleccione una opción de la lista." promptTitle="Tipo de Presupuesto" prompt="Seleccione una opción de la lista." sqref="G62:G96 G109:G143 G155:G189 G200:G234 G17:G50 G292:G326 G338:G372 G384:G418 G519:G553 G566:G600 G613:G647 G658:G692 G249:G281 G430:G463 G477:G506 G706:G740 G753:G787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62:K96 K109:K143 K155:K189 K200:K234 K17:K50 K292:K326 K338:K372 K384:K418 K519:K553 K566:K600 K613:K647 K658:K692 K249:K281 K430:K463 K477:K506 K706:K740 K753:K787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62:J96 J109:J143 J155:J189 J200:J234 J17:J50 J292:J326 J338:J372 J384:J418 J519:J553 J566:J600 J613:J647 J658:J692 J249:J281 J430:J463 J477:J506 J706:J740 J753:J787">
      <formula1>$A$2:$O$2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17 C62 C109 C155 C200 C249 C257 C292:C293 C338:C339 C384:C385 C430:C431 C477:C478 C519:C520 C566:C567 C613:C614 C658:C659 C706:C707 C753:C754">
      <formula1>$AH$2:$BU$2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62:H96 H109:H143 H155:H189 H200:H234 H17:H50 H292:H326 H338:H372 H384:H418 H519:H553 H566:H600 H613:H647 H658:H692 H249:H281 H430:H463 H477:H506 H706:H740 H753:H787">
      <formula1>$A$1:$UI$1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3</vt:i4>
      </vt:variant>
    </vt:vector>
  </HeadingPairs>
  <TitlesOfParts>
    <vt:vector size="32" baseType="lpstr">
      <vt:lpstr>CME VACIO</vt:lpstr>
      <vt:lpstr>Cuadro resumen</vt:lpstr>
      <vt:lpstr>Presupuesto</vt:lpstr>
      <vt:lpstr>Actividades de Impacto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Desarrollo e Innov. Curricular</vt:lpstr>
      <vt:lpstr>Investigación Científica</vt:lpstr>
      <vt:lpstr>Vinculación Univ. Sociedad</vt:lpstr>
      <vt:lpstr>Docencia y Profesorado Universi</vt:lpstr>
      <vt:lpstr>Estudiantes y Graduados</vt:lpstr>
      <vt:lpstr>Gestión del Conocimiento</vt:lpstr>
      <vt:lpstr>Lo Esencial de la Reforma Univ.</vt:lpstr>
      <vt:lpstr>Aseguramiento de la Calidad</vt:lpstr>
      <vt:lpstr>Cultura de Innovación Insti...</vt:lpstr>
      <vt:lpstr>Posgrado</vt:lpstr>
      <vt:lpstr>Gestion Administrativa</vt:lpstr>
      <vt:lpstr>Gestión del Talento Humano</vt:lpstr>
      <vt:lpstr>Gestión Académica</vt:lpstr>
      <vt:lpstr>Internacionalización de la E.S.</vt:lpstr>
      <vt:lpstr>Gobernabilidad y Procesos...</vt:lpstr>
      <vt:lpstr>Hoja1</vt:lpstr>
      <vt:lpstr>Hoja2</vt:lpstr>
      <vt:lpstr>'CME VACIO'!Área_de_impresión</vt:lpstr>
      <vt:lpstr>'CME VACIO'!Títulos_a_imprimir</vt:lpstr>
      <vt:lpstr>'Desarrollo e Innov. Curricular'!Títulos_a_imprimir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SEDI</dc:creator>
  <cp:keywords>CMI herramienta de Planificación y Presupuestación</cp:keywords>
  <cp:lastModifiedBy>0002</cp:lastModifiedBy>
  <cp:lastPrinted>2014-04-11T16:36:49Z</cp:lastPrinted>
  <dcterms:created xsi:type="dcterms:W3CDTF">2010-05-02T01:28:32Z</dcterms:created>
  <dcterms:modified xsi:type="dcterms:W3CDTF">2014-11-03T15:29:47Z</dcterms:modified>
</cp:coreProperties>
</file>