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824"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r:id="rId19"/>
    <sheet name="Gestión del Conocimiento" sheetId="23" r:id="rId20"/>
    <sheet name="NIVEL DE ES Y  SISTEMA NACIONAL" sheetId="44" r:id="rId21"/>
    <sheet name="Gobernabilidad" sheetId="34" r:id="rId22"/>
    <sheet name="Lo Esencial" sheetId="45" r:id="rId23"/>
    <sheet name="Hoja1" sheetId="46" r:id="rId24"/>
    <sheet name="Hoja2" sheetId="47" r:id="rId25"/>
  </sheets>
  <externalReferences>
    <externalReference r:id="rId26"/>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P14" i="24" l="1"/>
  <c r="P9" i="24"/>
  <c r="P8" i="30"/>
  <c r="D29" i="7"/>
  <c r="D10" i="7"/>
  <c r="D5" i="10" l="1"/>
  <c r="I12" i="27"/>
  <c r="I11" i="27"/>
  <c r="I9" i="27"/>
  <c r="I7" i="27"/>
  <c r="I6" i="27"/>
  <c r="I3" i="27"/>
  <c r="P12" i="24"/>
  <c r="K987" i="8" l="1"/>
  <c r="J987" i="8"/>
  <c r="G987" i="8"/>
  <c r="K986" i="8"/>
  <c r="J986" i="8"/>
  <c r="G986" i="8"/>
  <c r="K985" i="8"/>
  <c r="J985" i="8"/>
  <c r="G985" i="8"/>
  <c r="K984" i="8"/>
  <c r="J984" i="8"/>
  <c r="G984" i="8"/>
  <c r="K983" i="8"/>
  <c r="J983" i="8"/>
  <c r="G983" i="8"/>
  <c r="K982" i="8"/>
  <c r="J982" i="8"/>
  <c r="G982" i="8"/>
  <c r="K981" i="8"/>
  <c r="J981" i="8"/>
  <c r="G981" i="8"/>
  <c r="K980" i="8"/>
  <c r="J980" i="8"/>
  <c r="G980" i="8"/>
  <c r="K979" i="8"/>
  <c r="J979" i="8"/>
  <c r="G979" i="8"/>
  <c r="K978" i="8"/>
  <c r="J978" i="8"/>
  <c r="G978" i="8"/>
  <c r="K977" i="8"/>
  <c r="J977" i="8"/>
  <c r="G977" i="8"/>
  <c r="K976" i="8"/>
  <c r="J976" i="8"/>
  <c r="G976" i="8"/>
  <c r="K975" i="8"/>
  <c r="J975" i="8"/>
  <c r="G975" i="8"/>
  <c r="K974" i="8"/>
  <c r="J974" i="8"/>
  <c r="G974" i="8"/>
  <c r="K973" i="8"/>
  <c r="J973" i="8"/>
  <c r="G973" i="8"/>
  <c r="K972" i="8"/>
  <c r="J972" i="8"/>
  <c r="G972" i="8"/>
  <c r="K971" i="8"/>
  <c r="J971" i="8"/>
  <c r="G971" i="8"/>
  <c r="K970" i="8"/>
  <c r="J970" i="8"/>
  <c r="G970" i="8"/>
  <c r="K969" i="8"/>
  <c r="J969" i="8"/>
  <c r="G969" i="8"/>
  <c r="K968" i="8"/>
  <c r="J968" i="8"/>
  <c r="G968" i="8"/>
  <c r="K967" i="8"/>
  <c r="J967" i="8"/>
  <c r="G967" i="8"/>
  <c r="K966" i="8"/>
  <c r="J966" i="8"/>
  <c r="G966" i="8"/>
  <c r="K965" i="8"/>
  <c r="J965" i="8"/>
  <c r="G965" i="8"/>
  <c r="K964" i="8"/>
  <c r="J964" i="8"/>
  <c r="G964" i="8"/>
  <c r="K963" i="8"/>
  <c r="J963" i="8"/>
  <c r="G963" i="8"/>
  <c r="K962" i="8"/>
  <c r="J962" i="8"/>
  <c r="G962" i="8"/>
  <c r="K961" i="8"/>
  <c r="J961" i="8"/>
  <c r="G961" i="8"/>
  <c r="K960" i="8"/>
  <c r="J960" i="8"/>
  <c r="G960" i="8"/>
  <c r="K959" i="8"/>
  <c r="J959" i="8"/>
  <c r="G959" i="8"/>
  <c r="K958" i="8"/>
  <c r="J958" i="8"/>
  <c r="G958" i="8"/>
  <c r="K957" i="8"/>
  <c r="J957" i="8"/>
  <c r="G957" i="8"/>
  <c r="K956" i="8"/>
  <c r="J956" i="8"/>
  <c r="G956" i="8"/>
  <c r="K955" i="8"/>
  <c r="J955" i="8"/>
  <c r="G955" i="8"/>
  <c r="K954" i="8"/>
  <c r="J954" i="8"/>
  <c r="G954" i="8"/>
  <c r="K953" i="8"/>
  <c r="J953" i="8"/>
  <c r="G953" i="8"/>
  <c r="K952" i="8"/>
  <c r="J952" i="8"/>
  <c r="G952" i="8"/>
  <c r="K951" i="8"/>
  <c r="J951" i="8"/>
  <c r="G951" i="8"/>
  <c r="K950" i="8"/>
  <c r="J950" i="8"/>
  <c r="G950" i="8"/>
  <c r="K949" i="8"/>
  <c r="J949" i="8"/>
  <c r="G949" i="8"/>
  <c r="K948" i="8"/>
  <c r="J948" i="8"/>
  <c r="G948" i="8"/>
  <c r="K947" i="8"/>
  <c r="J947" i="8"/>
  <c r="G947" i="8"/>
  <c r="K946" i="8"/>
  <c r="J946" i="8"/>
  <c r="G946" i="8"/>
  <c r="K945" i="8"/>
  <c r="J945" i="8"/>
  <c r="G945" i="8"/>
  <c r="K944" i="8"/>
  <c r="J944" i="8"/>
  <c r="G944" i="8"/>
  <c r="K943" i="8"/>
  <c r="J943" i="8"/>
  <c r="G943" i="8"/>
  <c r="K942" i="8"/>
  <c r="J942" i="8"/>
  <c r="G942" i="8"/>
  <c r="K941" i="8"/>
  <c r="J941" i="8"/>
  <c r="G941" i="8"/>
  <c r="K940" i="8"/>
  <c r="J940" i="8"/>
  <c r="G940" i="8"/>
  <c r="K939" i="8"/>
  <c r="J939" i="8"/>
  <c r="G939" i="8"/>
  <c r="J938" i="8"/>
  <c r="G938" i="8"/>
  <c r="C935" i="8"/>
  <c r="K926" i="8"/>
  <c r="J926" i="8"/>
  <c r="G926" i="8"/>
  <c r="K925" i="8"/>
  <c r="J925" i="8"/>
  <c r="G925" i="8"/>
  <c r="K924" i="8"/>
  <c r="J924" i="8"/>
  <c r="G924" i="8"/>
  <c r="K923" i="8"/>
  <c r="J923" i="8"/>
  <c r="G923" i="8"/>
  <c r="K922" i="8"/>
  <c r="J922" i="8"/>
  <c r="G922" i="8"/>
  <c r="K921" i="8"/>
  <c r="J921" i="8"/>
  <c r="G921" i="8"/>
  <c r="K920" i="8"/>
  <c r="J920" i="8"/>
  <c r="G920" i="8"/>
  <c r="K919" i="8"/>
  <c r="J919" i="8"/>
  <c r="G919" i="8"/>
  <c r="K918" i="8"/>
  <c r="J918" i="8"/>
  <c r="G918" i="8"/>
  <c r="K917" i="8"/>
  <c r="J917" i="8"/>
  <c r="G917" i="8"/>
  <c r="K916" i="8"/>
  <c r="J916" i="8"/>
  <c r="G916" i="8"/>
  <c r="K915" i="8"/>
  <c r="J915" i="8"/>
  <c r="G915" i="8"/>
  <c r="K914" i="8"/>
  <c r="J914" i="8"/>
  <c r="G914" i="8"/>
  <c r="K913" i="8"/>
  <c r="J913" i="8"/>
  <c r="G913" i="8"/>
  <c r="K912" i="8"/>
  <c r="J912" i="8"/>
  <c r="G912" i="8"/>
  <c r="K911" i="8"/>
  <c r="J911" i="8"/>
  <c r="G911" i="8"/>
  <c r="K910" i="8"/>
  <c r="J910" i="8"/>
  <c r="G910" i="8"/>
  <c r="K909" i="8"/>
  <c r="J909" i="8"/>
  <c r="G909" i="8"/>
  <c r="K908" i="8"/>
  <c r="J908" i="8"/>
  <c r="G908" i="8"/>
  <c r="K907" i="8"/>
  <c r="J907" i="8"/>
  <c r="G907" i="8"/>
  <c r="K906" i="8"/>
  <c r="J906" i="8"/>
  <c r="G906" i="8"/>
  <c r="K905" i="8"/>
  <c r="J905" i="8"/>
  <c r="G905" i="8"/>
  <c r="K904" i="8"/>
  <c r="J904" i="8"/>
  <c r="G904" i="8"/>
  <c r="K903" i="8"/>
  <c r="J903" i="8"/>
  <c r="G903" i="8"/>
  <c r="K902" i="8"/>
  <c r="J902" i="8"/>
  <c r="G902" i="8"/>
  <c r="K901" i="8"/>
  <c r="J901" i="8"/>
  <c r="G901" i="8"/>
  <c r="K900" i="8"/>
  <c r="J900" i="8"/>
  <c r="G900" i="8"/>
  <c r="K899" i="8"/>
  <c r="J899" i="8"/>
  <c r="G899" i="8"/>
  <c r="K898" i="8"/>
  <c r="J898" i="8"/>
  <c r="G898" i="8"/>
  <c r="K897" i="8"/>
  <c r="J897" i="8"/>
  <c r="G897" i="8"/>
  <c r="K896" i="8"/>
  <c r="J896" i="8"/>
  <c r="G896" i="8"/>
  <c r="K895" i="8"/>
  <c r="J895" i="8"/>
  <c r="G895" i="8"/>
  <c r="K894" i="8"/>
  <c r="J894" i="8"/>
  <c r="G894" i="8"/>
  <c r="K893" i="8"/>
  <c r="J893" i="8"/>
  <c r="G893" i="8"/>
  <c r="K892" i="8"/>
  <c r="J892" i="8"/>
  <c r="G892" i="8"/>
  <c r="K891" i="8"/>
  <c r="J891" i="8"/>
  <c r="G891" i="8"/>
  <c r="K890" i="8"/>
  <c r="J890" i="8"/>
  <c r="G890" i="8"/>
  <c r="K889" i="8"/>
  <c r="J889" i="8"/>
  <c r="G889" i="8"/>
  <c r="K888" i="8"/>
  <c r="J888" i="8"/>
  <c r="G888" i="8"/>
  <c r="K887" i="8"/>
  <c r="J887" i="8"/>
  <c r="G887" i="8"/>
  <c r="K886" i="8"/>
  <c r="J886" i="8"/>
  <c r="G886" i="8"/>
  <c r="K885" i="8"/>
  <c r="J885" i="8"/>
  <c r="G885" i="8"/>
  <c r="K884" i="8"/>
  <c r="J884" i="8"/>
  <c r="G884" i="8"/>
  <c r="K883" i="8"/>
  <c r="J883" i="8"/>
  <c r="G883" i="8"/>
  <c r="K882" i="8"/>
  <c r="J882" i="8"/>
  <c r="G882" i="8"/>
  <c r="K881" i="8"/>
  <c r="J881" i="8"/>
  <c r="G881" i="8"/>
  <c r="K880" i="8"/>
  <c r="J880" i="8"/>
  <c r="G880" i="8"/>
  <c r="K879" i="8"/>
  <c r="J879" i="8"/>
  <c r="G879" i="8"/>
  <c r="K878" i="8"/>
  <c r="J878" i="8"/>
  <c r="G878" i="8"/>
  <c r="J877" i="8"/>
  <c r="G877" i="8"/>
  <c r="C874" i="8"/>
  <c r="D870" i="8"/>
  <c r="K865" i="8"/>
  <c r="J865" i="8"/>
  <c r="G865" i="8"/>
  <c r="K864" i="8"/>
  <c r="J864" i="8"/>
  <c r="G864" i="8"/>
  <c r="K863" i="8"/>
  <c r="J863" i="8"/>
  <c r="G863" i="8"/>
  <c r="K862" i="8"/>
  <c r="J862" i="8"/>
  <c r="G862" i="8"/>
  <c r="K861" i="8"/>
  <c r="J861" i="8"/>
  <c r="G861" i="8"/>
  <c r="K860" i="8"/>
  <c r="J860" i="8"/>
  <c r="G860" i="8"/>
  <c r="K859" i="8"/>
  <c r="J859" i="8"/>
  <c r="G859" i="8"/>
  <c r="K858" i="8"/>
  <c r="J858" i="8"/>
  <c r="G858" i="8"/>
  <c r="K857" i="8"/>
  <c r="J857" i="8"/>
  <c r="G857" i="8"/>
  <c r="K856" i="8"/>
  <c r="J856" i="8"/>
  <c r="G856" i="8"/>
  <c r="K855" i="8"/>
  <c r="J855" i="8"/>
  <c r="G855" i="8"/>
  <c r="K854" i="8"/>
  <c r="J854" i="8"/>
  <c r="G854" i="8"/>
  <c r="K853" i="8"/>
  <c r="J853" i="8"/>
  <c r="G853" i="8"/>
  <c r="K852" i="8"/>
  <c r="J852" i="8"/>
  <c r="G852" i="8"/>
  <c r="K851" i="8"/>
  <c r="J851" i="8"/>
  <c r="G851" i="8"/>
  <c r="K850" i="8"/>
  <c r="J850" i="8"/>
  <c r="G850" i="8"/>
  <c r="K849" i="8"/>
  <c r="J849" i="8"/>
  <c r="G849" i="8"/>
  <c r="K848" i="8"/>
  <c r="J848" i="8"/>
  <c r="G848" i="8"/>
  <c r="K847" i="8"/>
  <c r="J847" i="8"/>
  <c r="G847" i="8"/>
  <c r="K846" i="8"/>
  <c r="J846" i="8"/>
  <c r="G846" i="8"/>
  <c r="K845" i="8"/>
  <c r="J845" i="8"/>
  <c r="G845" i="8"/>
  <c r="K844" i="8"/>
  <c r="J844" i="8"/>
  <c r="G844" i="8"/>
  <c r="K843" i="8"/>
  <c r="J843" i="8"/>
  <c r="G843" i="8"/>
  <c r="K842" i="8"/>
  <c r="J842" i="8"/>
  <c r="G842" i="8"/>
  <c r="K841" i="8"/>
  <c r="J841" i="8"/>
  <c r="G841" i="8"/>
  <c r="K840" i="8"/>
  <c r="J840" i="8"/>
  <c r="G840" i="8"/>
  <c r="K839" i="8"/>
  <c r="J839" i="8"/>
  <c r="G839" i="8"/>
  <c r="K838" i="8"/>
  <c r="J838" i="8"/>
  <c r="G838" i="8"/>
  <c r="K837" i="8"/>
  <c r="J837" i="8"/>
  <c r="G837" i="8"/>
  <c r="K836" i="8"/>
  <c r="J836" i="8"/>
  <c r="G836" i="8"/>
  <c r="K835" i="8"/>
  <c r="J835" i="8"/>
  <c r="G835" i="8"/>
  <c r="K834" i="8"/>
  <c r="J834" i="8"/>
  <c r="G834" i="8"/>
  <c r="K833" i="8"/>
  <c r="J833" i="8"/>
  <c r="G833" i="8"/>
  <c r="K832" i="8"/>
  <c r="J832" i="8"/>
  <c r="G832" i="8"/>
  <c r="K831" i="8"/>
  <c r="J831" i="8"/>
  <c r="G831" i="8"/>
  <c r="K830" i="8"/>
  <c r="J830" i="8"/>
  <c r="G830" i="8"/>
  <c r="K829" i="8"/>
  <c r="J829" i="8"/>
  <c r="G829" i="8"/>
  <c r="K828" i="8"/>
  <c r="J828" i="8"/>
  <c r="G828" i="8"/>
  <c r="K827" i="8"/>
  <c r="J827" i="8"/>
  <c r="G827" i="8"/>
  <c r="K826" i="8"/>
  <c r="J826" i="8"/>
  <c r="G826" i="8"/>
  <c r="K825" i="8"/>
  <c r="J825" i="8"/>
  <c r="G825" i="8"/>
  <c r="K824" i="8"/>
  <c r="J824" i="8"/>
  <c r="G824" i="8"/>
  <c r="K823" i="8"/>
  <c r="J823" i="8"/>
  <c r="G823" i="8"/>
  <c r="K822" i="8"/>
  <c r="J822" i="8"/>
  <c r="G822" i="8"/>
  <c r="K821" i="8"/>
  <c r="J821" i="8"/>
  <c r="G821" i="8"/>
  <c r="K820" i="8"/>
  <c r="J820" i="8"/>
  <c r="G820" i="8"/>
  <c r="K819" i="8"/>
  <c r="J819" i="8"/>
  <c r="G819" i="8"/>
  <c r="K818" i="8"/>
  <c r="J818" i="8"/>
  <c r="G818" i="8"/>
  <c r="D809" i="8" s="1"/>
  <c r="K817" i="8"/>
  <c r="J817" i="8"/>
  <c r="G817" i="8"/>
  <c r="J816" i="8"/>
  <c r="G816" i="8"/>
  <c r="C813" i="8"/>
  <c r="K805" i="8"/>
  <c r="J805" i="8"/>
  <c r="G805" i="8"/>
  <c r="K804" i="8"/>
  <c r="J804" i="8"/>
  <c r="G804" i="8"/>
  <c r="K803" i="8"/>
  <c r="J803" i="8"/>
  <c r="G803" i="8"/>
  <c r="K802" i="8"/>
  <c r="J802" i="8"/>
  <c r="G802" i="8"/>
  <c r="K801" i="8"/>
  <c r="J801" i="8"/>
  <c r="G801" i="8"/>
  <c r="K800" i="8"/>
  <c r="J800" i="8"/>
  <c r="G800" i="8"/>
  <c r="K799" i="8"/>
  <c r="J799" i="8"/>
  <c r="G799" i="8"/>
  <c r="K798" i="8"/>
  <c r="J798" i="8"/>
  <c r="G798" i="8"/>
  <c r="K797" i="8"/>
  <c r="J797" i="8"/>
  <c r="G797" i="8"/>
  <c r="K796" i="8"/>
  <c r="J796" i="8"/>
  <c r="G796" i="8"/>
  <c r="K795" i="8"/>
  <c r="J795" i="8"/>
  <c r="G795" i="8"/>
  <c r="K794" i="8"/>
  <c r="J794" i="8"/>
  <c r="G794" i="8"/>
  <c r="K793" i="8"/>
  <c r="J793" i="8"/>
  <c r="G793" i="8"/>
  <c r="K792" i="8"/>
  <c r="J792" i="8"/>
  <c r="G792" i="8"/>
  <c r="K791" i="8"/>
  <c r="J791" i="8"/>
  <c r="G791" i="8"/>
  <c r="K790" i="8"/>
  <c r="J790" i="8"/>
  <c r="G790" i="8"/>
  <c r="K789" i="8"/>
  <c r="J789" i="8"/>
  <c r="G789" i="8"/>
  <c r="K788" i="8"/>
  <c r="J788" i="8"/>
  <c r="G788" i="8"/>
  <c r="K787" i="8"/>
  <c r="J787" i="8"/>
  <c r="G787" i="8"/>
  <c r="K786" i="8"/>
  <c r="J786" i="8"/>
  <c r="G786" i="8"/>
  <c r="K785" i="8"/>
  <c r="J785" i="8"/>
  <c r="G785" i="8"/>
  <c r="K784" i="8"/>
  <c r="J784" i="8"/>
  <c r="G784" i="8"/>
  <c r="K783" i="8"/>
  <c r="J783" i="8"/>
  <c r="G783" i="8"/>
  <c r="K782" i="8"/>
  <c r="J782" i="8"/>
  <c r="G782" i="8"/>
  <c r="K781" i="8"/>
  <c r="J781" i="8"/>
  <c r="G781" i="8"/>
  <c r="K780" i="8"/>
  <c r="J780" i="8"/>
  <c r="G780" i="8"/>
  <c r="K779" i="8"/>
  <c r="J779" i="8"/>
  <c r="G779" i="8"/>
  <c r="K778" i="8"/>
  <c r="J778" i="8"/>
  <c r="G778" i="8"/>
  <c r="K777" i="8"/>
  <c r="J777" i="8"/>
  <c r="G777" i="8"/>
  <c r="K776" i="8"/>
  <c r="J776" i="8"/>
  <c r="G776" i="8"/>
  <c r="K775" i="8"/>
  <c r="J775" i="8"/>
  <c r="G775" i="8"/>
  <c r="K774" i="8"/>
  <c r="J774" i="8"/>
  <c r="G774" i="8"/>
  <c r="K773" i="8"/>
  <c r="J773" i="8"/>
  <c r="G773" i="8"/>
  <c r="K772" i="8"/>
  <c r="J772" i="8"/>
  <c r="G772" i="8"/>
  <c r="K771" i="8"/>
  <c r="J771" i="8"/>
  <c r="G771" i="8"/>
  <c r="K770" i="8"/>
  <c r="J770" i="8"/>
  <c r="G770" i="8"/>
  <c r="K769" i="8"/>
  <c r="J769" i="8"/>
  <c r="G769" i="8"/>
  <c r="K768" i="8"/>
  <c r="J768" i="8"/>
  <c r="G768" i="8"/>
  <c r="K767" i="8"/>
  <c r="J767" i="8"/>
  <c r="G767" i="8"/>
  <c r="K766" i="8"/>
  <c r="J766" i="8"/>
  <c r="G766" i="8"/>
  <c r="K765" i="8"/>
  <c r="J765" i="8"/>
  <c r="G765" i="8"/>
  <c r="K764" i="8"/>
  <c r="J764" i="8"/>
  <c r="G764" i="8"/>
  <c r="K763" i="8"/>
  <c r="J763" i="8"/>
  <c r="G763" i="8"/>
  <c r="K762" i="8"/>
  <c r="J762" i="8"/>
  <c r="G762" i="8"/>
  <c r="K761" i="8"/>
  <c r="J761" i="8"/>
  <c r="G761" i="8"/>
  <c r="K760" i="8"/>
  <c r="J760" i="8"/>
  <c r="G760" i="8"/>
  <c r="K759" i="8"/>
  <c r="J759" i="8"/>
  <c r="G759" i="8"/>
  <c r="K758" i="8"/>
  <c r="J758" i="8"/>
  <c r="G758" i="8"/>
  <c r="K757" i="8"/>
  <c r="J757" i="8"/>
  <c r="G757" i="8"/>
  <c r="K756" i="8"/>
  <c r="J756" i="8"/>
  <c r="G756" i="8"/>
  <c r="J755" i="8"/>
  <c r="G755" i="8"/>
  <c r="C752" i="8"/>
  <c r="K744" i="8"/>
  <c r="J744" i="8"/>
  <c r="G744" i="8"/>
  <c r="K743" i="8"/>
  <c r="J743" i="8"/>
  <c r="G743" i="8"/>
  <c r="K742" i="8"/>
  <c r="J742" i="8"/>
  <c r="G742" i="8"/>
  <c r="K741" i="8"/>
  <c r="J741" i="8"/>
  <c r="G741" i="8"/>
  <c r="K740" i="8"/>
  <c r="J740" i="8"/>
  <c r="G740" i="8"/>
  <c r="K739" i="8"/>
  <c r="J739" i="8"/>
  <c r="G739" i="8"/>
  <c r="K738" i="8"/>
  <c r="J738" i="8"/>
  <c r="G738" i="8"/>
  <c r="K737" i="8"/>
  <c r="J737" i="8"/>
  <c r="G737" i="8"/>
  <c r="K736" i="8"/>
  <c r="J736" i="8"/>
  <c r="G736" i="8"/>
  <c r="K735" i="8"/>
  <c r="J735" i="8"/>
  <c r="G735" i="8"/>
  <c r="K734" i="8"/>
  <c r="J734" i="8"/>
  <c r="G734" i="8"/>
  <c r="K733" i="8"/>
  <c r="J733" i="8"/>
  <c r="G733" i="8"/>
  <c r="K732" i="8"/>
  <c r="J732" i="8"/>
  <c r="G732" i="8"/>
  <c r="K731" i="8"/>
  <c r="J731" i="8"/>
  <c r="G731" i="8"/>
  <c r="K730" i="8"/>
  <c r="J730" i="8"/>
  <c r="G730" i="8"/>
  <c r="K729" i="8"/>
  <c r="J729" i="8"/>
  <c r="G729" i="8"/>
  <c r="K728" i="8"/>
  <c r="J728" i="8"/>
  <c r="G728" i="8"/>
  <c r="K727" i="8"/>
  <c r="J727" i="8"/>
  <c r="G727" i="8"/>
  <c r="K726" i="8"/>
  <c r="J726" i="8"/>
  <c r="G726" i="8"/>
  <c r="K725" i="8"/>
  <c r="J725" i="8"/>
  <c r="G725" i="8"/>
  <c r="K724" i="8"/>
  <c r="J724" i="8"/>
  <c r="G724" i="8"/>
  <c r="K723" i="8"/>
  <c r="J723" i="8"/>
  <c r="G723" i="8"/>
  <c r="K722" i="8"/>
  <c r="J722" i="8"/>
  <c r="G722" i="8"/>
  <c r="K721" i="8"/>
  <c r="J721" i="8"/>
  <c r="G721" i="8"/>
  <c r="K720" i="8"/>
  <c r="J720" i="8"/>
  <c r="G720" i="8"/>
  <c r="K719" i="8"/>
  <c r="J719" i="8"/>
  <c r="G719" i="8"/>
  <c r="K718" i="8"/>
  <c r="J718" i="8"/>
  <c r="G718" i="8"/>
  <c r="K717" i="8"/>
  <c r="J717" i="8"/>
  <c r="G717" i="8"/>
  <c r="K716" i="8"/>
  <c r="J716" i="8"/>
  <c r="G716" i="8"/>
  <c r="K715" i="8"/>
  <c r="J715" i="8"/>
  <c r="G715" i="8"/>
  <c r="K714" i="8"/>
  <c r="J714" i="8"/>
  <c r="G714" i="8"/>
  <c r="K713" i="8"/>
  <c r="J713" i="8"/>
  <c r="G713" i="8"/>
  <c r="K712" i="8"/>
  <c r="J712" i="8"/>
  <c r="G712" i="8"/>
  <c r="K711" i="8"/>
  <c r="J711" i="8"/>
  <c r="G711" i="8"/>
  <c r="K710" i="8"/>
  <c r="J710" i="8"/>
  <c r="G710" i="8"/>
  <c r="K709" i="8"/>
  <c r="J709" i="8"/>
  <c r="G709" i="8"/>
  <c r="K708" i="8"/>
  <c r="J708" i="8"/>
  <c r="G708" i="8"/>
  <c r="K707" i="8"/>
  <c r="J707" i="8"/>
  <c r="G707" i="8"/>
  <c r="K706" i="8"/>
  <c r="J706" i="8"/>
  <c r="G706" i="8"/>
  <c r="K705" i="8"/>
  <c r="J705" i="8"/>
  <c r="G705" i="8"/>
  <c r="K704" i="8"/>
  <c r="J704" i="8"/>
  <c r="G704" i="8"/>
  <c r="K703" i="8"/>
  <c r="J703" i="8"/>
  <c r="G703" i="8"/>
  <c r="K702" i="8"/>
  <c r="J702" i="8"/>
  <c r="G702" i="8"/>
  <c r="K701" i="8"/>
  <c r="J701" i="8"/>
  <c r="G701" i="8"/>
  <c r="K700" i="8"/>
  <c r="J700" i="8"/>
  <c r="G700" i="8"/>
  <c r="K699" i="8"/>
  <c r="J699" i="8"/>
  <c r="G699" i="8"/>
  <c r="K698" i="8"/>
  <c r="J698" i="8"/>
  <c r="G698" i="8"/>
  <c r="K697" i="8"/>
  <c r="J697" i="8"/>
  <c r="G697" i="8"/>
  <c r="K696" i="8"/>
  <c r="J696" i="8"/>
  <c r="G696" i="8"/>
  <c r="K695" i="8"/>
  <c r="J695" i="8"/>
  <c r="G695" i="8"/>
  <c r="J694" i="8"/>
  <c r="G694" i="8"/>
  <c r="C691" i="8"/>
  <c r="K683" i="8"/>
  <c r="J683" i="8"/>
  <c r="K682" i="8"/>
  <c r="J682" i="8"/>
  <c r="K681" i="8"/>
  <c r="J681" i="8"/>
  <c r="G681" i="8"/>
  <c r="G683" i="8" s="1"/>
  <c r="K680" i="8"/>
  <c r="J680" i="8"/>
  <c r="G680" i="8"/>
  <c r="K679" i="8"/>
  <c r="J679" i="8"/>
  <c r="G679" i="8"/>
  <c r="K678" i="8"/>
  <c r="J678" i="8"/>
  <c r="G678" i="8"/>
  <c r="K677" i="8"/>
  <c r="J677" i="8"/>
  <c r="K676" i="8"/>
  <c r="J676" i="8"/>
  <c r="K675" i="8"/>
  <c r="J675" i="8"/>
  <c r="G675" i="8"/>
  <c r="G677" i="8" s="1"/>
  <c r="K674" i="8"/>
  <c r="J674" i="8"/>
  <c r="K673" i="8"/>
  <c r="J673" i="8"/>
  <c r="K672" i="8"/>
  <c r="J672" i="8"/>
  <c r="G672" i="8"/>
  <c r="K671" i="8"/>
  <c r="J671" i="8"/>
  <c r="K670" i="8"/>
  <c r="J670" i="8"/>
  <c r="K669" i="8"/>
  <c r="J669" i="8"/>
  <c r="G669" i="8"/>
  <c r="K668" i="8"/>
  <c r="J668" i="8"/>
  <c r="K667" i="8"/>
  <c r="J667" i="8"/>
  <c r="K666" i="8"/>
  <c r="J666" i="8"/>
  <c r="G666" i="8"/>
  <c r="K665" i="8"/>
  <c r="J665" i="8"/>
  <c r="K664" i="8"/>
  <c r="J664" i="8"/>
  <c r="K663" i="8"/>
  <c r="J663" i="8"/>
  <c r="G663" i="8"/>
  <c r="K662" i="8"/>
  <c r="J662" i="8"/>
  <c r="K661" i="8"/>
  <c r="J661" i="8"/>
  <c r="K660" i="8"/>
  <c r="J660" i="8"/>
  <c r="G660" i="8"/>
  <c r="K659" i="8"/>
  <c r="J659" i="8"/>
  <c r="K658" i="8"/>
  <c r="J658" i="8"/>
  <c r="K657" i="8"/>
  <c r="J657" i="8"/>
  <c r="G657" i="8"/>
  <c r="K656" i="8"/>
  <c r="J656" i="8"/>
  <c r="K655" i="8"/>
  <c r="J655" i="8"/>
  <c r="K654" i="8"/>
  <c r="J654" i="8"/>
  <c r="G654" i="8"/>
  <c r="K653" i="8"/>
  <c r="J653" i="8"/>
  <c r="K652" i="8"/>
  <c r="J652" i="8"/>
  <c r="K651" i="8"/>
  <c r="J651" i="8"/>
  <c r="G651" i="8"/>
  <c r="K650" i="8"/>
  <c r="J650" i="8"/>
  <c r="K649" i="8"/>
  <c r="J649" i="8"/>
  <c r="K648" i="8"/>
  <c r="J648" i="8"/>
  <c r="G648" i="8"/>
  <c r="K647" i="8"/>
  <c r="J647" i="8"/>
  <c r="K646" i="8"/>
  <c r="J646" i="8"/>
  <c r="K645" i="8"/>
  <c r="J645" i="8"/>
  <c r="G645" i="8"/>
  <c r="K644" i="8"/>
  <c r="J644" i="8"/>
  <c r="K643" i="8"/>
  <c r="J643" i="8"/>
  <c r="K642" i="8"/>
  <c r="J642" i="8"/>
  <c r="G642" i="8"/>
  <c r="K641" i="8"/>
  <c r="J641" i="8"/>
  <c r="K640" i="8"/>
  <c r="J640" i="8"/>
  <c r="K639" i="8"/>
  <c r="J639" i="8"/>
  <c r="G639" i="8"/>
  <c r="K638" i="8"/>
  <c r="J638" i="8"/>
  <c r="K637" i="8"/>
  <c r="J637" i="8"/>
  <c r="K636" i="8"/>
  <c r="J636" i="8"/>
  <c r="G636" i="8"/>
  <c r="K635" i="8"/>
  <c r="J635" i="8"/>
  <c r="G635" i="8"/>
  <c r="K634" i="8"/>
  <c r="J634" i="8"/>
  <c r="G634" i="8"/>
  <c r="J633" i="8"/>
  <c r="G633" i="8"/>
  <c r="C630" i="8"/>
  <c r="K621" i="8"/>
  <c r="J621" i="8"/>
  <c r="K620" i="8"/>
  <c r="J620" i="8"/>
  <c r="K619" i="8"/>
  <c r="J619" i="8"/>
  <c r="G619" i="8"/>
  <c r="G621" i="8" s="1"/>
  <c r="K618" i="8"/>
  <c r="J618" i="8"/>
  <c r="G618" i="8"/>
  <c r="K617" i="8"/>
  <c r="J617" i="8"/>
  <c r="G617" i="8"/>
  <c r="K616" i="8"/>
  <c r="J616" i="8"/>
  <c r="G616" i="8"/>
  <c r="K615" i="8"/>
  <c r="J615" i="8"/>
  <c r="K614" i="8"/>
  <c r="J614" i="8"/>
  <c r="K613" i="8"/>
  <c r="J613" i="8"/>
  <c r="G613" i="8"/>
  <c r="G615" i="8" s="1"/>
  <c r="K612" i="8"/>
  <c r="J612" i="8"/>
  <c r="K611" i="8"/>
  <c r="J611" i="8"/>
  <c r="K610" i="8"/>
  <c r="J610" i="8"/>
  <c r="G610" i="8"/>
  <c r="K609" i="8"/>
  <c r="J609" i="8"/>
  <c r="K608" i="8"/>
  <c r="J608" i="8"/>
  <c r="K607" i="8"/>
  <c r="J607" i="8"/>
  <c r="G607" i="8"/>
  <c r="K606" i="8"/>
  <c r="J606" i="8"/>
  <c r="K605" i="8"/>
  <c r="J605" i="8"/>
  <c r="K604" i="8"/>
  <c r="J604" i="8"/>
  <c r="G604" i="8"/>
  <c r="K603" i="8"/>
  <c r="J603" i="8"/>
  <c r="K602" i="8"/>
  <c r="J602" i="8"/>
  <c r="K601" i="8"/>
  <c r="J601" i="8"/>
  <c r="G601" i="8"/>
  <c r="K600" i="8"/>
  <c r="J600" i="8"/>
  <c r="K599" i="8"/>
  <c r="J599" i="8"/>
  <c r="K598" i="8"/>
  <c r="J598" i="8"/>
  <c r="G598" i="8"/>
  <c r="K597" i="8"/>
  <c r="J597" i="8"/>
  <c r="K596" i="8"/>
  <c r="J596" i="8"/>
  <c r="K595" i="8"/>
  <c r="J595" i="8"/>
  <c r="G595" i="8"/>
  <c r="K594" i="8"/>
  <c r="J594" i="8"/>
  <c r="K593" i="8"/>
  <c r="J593" i="8"/>
  <c r="K592" i="8"/>
  <c r="J592" i="8"/>
  <c r="G592" i="8"/>
  <c r="K591" i="8"/>
  <c r="J591" i="8"/>
  <c r="K590" i="8"/>
  <c r="J590" i="8"/>
  <c r="K589" i="8"/>
  <c r="J589" i="8"/>
  <c r="G589" i="8"/>
  <c r="K588" i="8"/>
  <c r="J588" i="8"/>
  <c r="K587" i="8"/>
  <c r="J587" i="8"/>
  <c r="K586" i="8"/>
  <c r="J586" i="8"/>
  <c r="G586" i="8"/>
  <c r="K585" i="8"/>
  <c r="J585" i="8"/>
  <c r="K584" i="8"/>
  <c r="J584" i="8"/>
  <c r="K583" i="8"/>
  <c r="J583" i="8"/>
  <c r="G583" i="8"/>
  <c r="K582" i="8"/>
  <c r="J582" i="8"/>
  <c r="K581" i="8"/>
  <c r="J581" i="8"/>
  <c r="K580" i="8"/>
  <c r="J580" i="8"/>
  <c r="G580" i="8"/>
  <c r="K579" i="8"/>
  <c r="J579" i="8"/>
  <c r="K578" i="8"/>
  <c r="J578" i="8"/>
  <c r="K577" i="8"/>
  <c r="J577" i="8"/>
  <c r="G577" i="8"/>
  <c r="K576" i="8"/>
  <c r="J576" i="8"/>
  <c r="K575" i="8"/>
  <c r="J575" i="8"/>
  <c r="K574" i="8"/>
  <c r="J574" i="8"/>
  <c r="G574" i="8"/>
  <c r="K573" i="8"/>
  <c r="J573" i="8"/>
  <c r="G573" i="8"/>
  <c r="K572" i="8"/>
  <c r="J572" i="8"/>
  <c r="G572" i="8"/>
  <c r="J571" i="8"/>
  <c r="G571" i="8"/>
  <c r="C568" i="8"/>
  <c r="K559" i="8"/>
  <c r="J559" i="8"/>
  <c r="K558" i="8"/>
  <c r="J558" i="8"/>
  <c r="K557" i="8"/>
  <c r="J557" i="8"/>
  <c r="G557" i="8"/>
  <c r="G559" i="8" s="1"/>
  <c r="K556" i="8"/>
  <c r="J556" i="8"/>
  <c r="G556" i="8"/>
  <c r="K555" i="8"/>
  <c r="J555" i="8"/>
  <c r="G555" i="8"/>
  <c r="K554" i="8"/>
  <c r="J554" i="8"/>
  <c r="G554" i="8"/>
  <c r="K553" i="8"/>
  <c r="J553" i="8"/>
  <c r="K552" i="8"/>
  <c r="J552" i="8"/>
  <c r="K551" i="8"/>
  <c r="J551" i="8"/>
  <c r="G551" i="8"/>
  <c r="G553" i="8" s="1"/>
  <c r="K550" i="8"/>
  <c r="J550" i="8"/>
  <c r="K549" i="8"/>
  <c r="J549" i="8"/>
  <c r="K548" i="8"/>
  <c r="J548" i="8"/>
  <c r="G548" i="8"/>
  <c r="K547" i="8"/>
  <c r="J547" i="8"/>
  <c r="K546" i="8"/>
  <c r="J546" i="8"/>
  <c r="K545" i="8"/>
  <c r="J545" i="8"/>
  <c r="G545" i="8"/>
  <c r="K544" i="8"/>
  <c r="J544" i="8"/>
  <c r="K543" i="8"/>
  <c r="J543" i="8"/>
  <c r="K542" i="8"/>
  <c r="J542" i="8"/>
  <c r="G542" i="8"/>
  <c r="K541" i="8"/>
  <c r="J541" i="8"/>
  <c r="K540" i="8"/>
  <c r="J540" i="8"/>
  <c r="K539" i="8"/>
  <c r="J539" i="8"/>
  <c r="G539" i="8"/>
  <c r="K538" i="8"/>
  <c r="J538" i="8"/>
  <c r="K537" i="8"/>
  <c r="J537" i="8"/>
  <c r="K536" i="8"/>
  <c r="J536" i="8"/>
  <c r="G536" i="8"/>
  <c r="K535" i="8"/>
  <c r="J535" i="8"/>
  <c r="K534" i="8"/>
  <c r="J534" i="8"/>
  <c r="K533" i="8"/>
  <c r="J533" i="8"/>
  <c r="G533" i="8"/>
  <c r="K532" i="8"/>
  <c r="J532" i="8"/>
  <c r="K531" i="8"/>
  <c r="J531" i="8"/>
  <c r="K530" i="8"/>
  <c r="J530" i="8"/>
  <c r="G530" i="8"/>
  <c r="K529" i="8"/>
  <c r="J529" i="8"/>
  <c r="K528" i="8"/>
  <c r="J528" i="8"/>
  <c r="K527" i="8"/>
  <c r="J527" i="8"/>
  <c r="G527" i="8"/>
  <c r="K526" i="8"/>
  <c r="J526" i="8"/>
  <c r="K525" i="8"/>
  <c r="J525" i="8"/>
  <c r="K524" i="8"/>
  <c r="J524" i="8"/>
  <c r="G524" i="8"/>
  <c r="K523" i="8"/>
  <c r="J523" i="8"/>
  <c r="K522" i="8"/>
  <c r="J522" i="8"/>
  <c r="K521" i="8"/>
  <c r="J521" i="8"/>
  <c r="G521" i="8"/>
  <c r="K520" i="8"/>
  <c r="J520" i="8"/>
  <c r="K519" i="8"/>
  <c r="J519" i="8"/>
  <c r="K518" i="8"/>
  <c r="J518" i="8"/>
  <c r="G518" i="8"/>
  <c r="K517" i="8"/>
  <c r="J517" i="8"/>
  <c r="K516" i="8"/>
  <c r="J516" i="8"/>
  <c r="K515" i="8"/>
  <c r="J515" i="8"/>
  <c r="G515" i="8"/>
  <c r="K514" i="8"/>
  <c r="J514" i="8"/>
  <c r="K513" i="8"/>
  <c r="J513" i="8"/>
  <c r="K512" i="8"/>
  <c r="J512" i="8"/>
  <c r="G512" i="8"/>
  <c r="K511" i="8"/>
  <c r="J511" i="8"/>
  <c r="G511" i="8"/>
  <c r="K510" i="8"/>
  <c r="J510" i="8"/>
  <c r="G510" i="8"/>
  <c r="J509" i="8"/>
  <c r="G509" i="8"/>
  <c r="C506" i="8"/>
  <c r="K497" i="8"/>
  <c r="J497" i="8"/>
  <c r="K496" i="8"/>
  <c r="J496" i="8"/>
  <c r="K495" i="8"/>
  <c r="J495" i="8"/>
  <c r="G495" i="8"/>
  <c r="G497" i="8" s="1"/>
  <c r="K494" i="8"/>
  <c r="J494" i="8"/>
  <c r="G494" i="8"/>
  <c r="K493" i="8"/>
  <c r="J493" i="8"/>
  <c r="G493" i="8"/>
  <c r="K492" i="8"/>
  <c r="J492" i="8"/>
  <c r="G492" i="8"/>
  <c r="K491" i="8"/>
  <c r="J491" i="8"/>
  <c r="K490" i="8"/>
  <c r="J490" i="8"/>
  <c r="K489" i="8"/>
  <c r="J489" i="8"/>
  <c r="G489" i="8"/>
  <c r="G491" i="8" s="1"/>
  <c r="K488" i="8"/>
  <c r="J488" i="8"/>
  <c r="K487" i="8"/>
  <c r="J487" i="8"/>
  <c r="K486" i="8"/>
  <c r="J486" i="8"/>
  <c r="G486" i="8"/>
  <c r="K485" i="8"/>
  <c r="J485" i="8"/>
  <c r="K484" i="8"/>
  <c r="J484" i="8"/>
  <c r="K483" i="8"/>
  <c r="J483" i="8"/>
  <c r="G483" i="8"/>
  <c r="K482" i="8"/>
  <c r="J482" i="8"/>
  <c r="K481" i="8"/>
  <c r="J481" i="8"/>
  <c r="K480" i="8"/>
  <c r="J480" i="8"/>
  <c r="G480" i="8"/>
  <c r="K479" i="8"/>
  <c r="J479" i="8"/>
  <c r="K478" i="8"/>
  <c r="J478" i="8"/>
  <c r="K477" i="8"/>
  <c r="J477" i="8"/>
  <c r="G477" i="8"/>
  <c r="K476" i="8"/>
  <c r="J476" i="8"/>
  <c r="K475" i="8"/>
  <c r="J475" i="8"/>
  <c r="K474" i="8"/>
  <c r="J474" i="8"/>
  <c r="G474" i="8"/>
  <c r="K473" i="8"/>
  <c r="J473" i="8"/>
  <c r="K472" i="8"/>
  <c r="J472" i="8"/>
  <c r="K471" i="8"/>
  <c r="J471" i="8"/>
  <c r="G471" i="8"/>
  <c r="K470" i="8"/>
  <c r="J470" i="8"/>
  <c r="K469" i="8"/>
  <c r="J469" i="8"/>
  <c r="K468" i="8"/>
  <c r="J468" i="8"/>
  <c r="G468" i="8"/>
  <c r="K467" i="8"/>
  <c r="J467" i="8"/>
  <c r="K466" i="8"/>
  <c r="J466" i="8"/>
  <c r="K465" i="8"/>
  <c r="J465" i="8"/>
  <c r="G465" i="8"/>
  <c r="K464" i="8"/>
  <c r="J464" i="8"/>
  <c r="K463" i="8"/>
  <c r="J463" i="8"/>
  <c r="K462" i="8"/>
  <c r="J462" i="8"/>
  <c r="G462" i="8"/>
  <c r="K461" i="8"/>
  <c r="J461" i="8"/>
  <c r="K460" i="8"/>
  <c r="J460" i="8"/>
  <c r="K459" i="8"/>
  <c r="J459" i="8"/>
  <c r="G459" i="8"/>
  <c r="K458" i="8"/>
  <c r="J458" i="8"/>
  <c r="K457" i="8"/>
  <c r="J457" i="8"/>
  <c r="K456" i="8"/>
  <c r="J456" i="8"/>
  <c r="G456" i="8"/>
  <c r="K455" i="8"/>
  <c r="J455" i="8"/>
  <c r="K454" i="8"/>
  <c r="J454" i="8"/>
  <c r="K453" i="8"/>
  <c r="J453" i="8"/>
  <c r="G453" i="8"/>
  <c r="K452" i="8"/>
  <c r="J452" i="8"/>
  <c r="K451" i="8"/>
  <c r="J451" i="8"/>
  <c r="K450" i="8"/>
  <c r="J450" i="8"/>
  <c r="G450" i="8"/>
  <c r="K449" i="8"/>
  <c r="J449" i="8"/>
  <c r="G449" i="8"/>
  <c r="K448" i="8"/>
  <c r="J448" i="8"/>
  <c r="G448" i="8"/>
  <c r="J447" i="8"/>
  <c r="G447" i="8"/>
  <c r="C444" i="8"/>
  <c r="K435" i="8"/>
  <c r="J435" i="8"/>
  <c r="K434" i="8"/>
  <c r="J434" i="8"/>
  <c r="K433" i="8"/>
  <c r="J433" i="8"/>
  <c r="G433" i="8"/>
  <c r="G435" i="8" s="1"/>
  <c r="K432" i="8"/>
  <c r="J432" i="8"/>
  <c r="G432" i="8"/>
  <c r="K431" i="8"/>
  <c r="J431" i="8"/>
  <c r="G431" i="8"/>
  <c r="K430" i="8"/>
  <c r="J430" i="8"/>
  <c r="G430" i="8"/>
  <c r="K429" i="8"/>
  <c r="J429" i="8"/>
  <c r="K428" i="8"/>
  <c r="J428" i="8"/>
  <c r="K427" i="8"/>
  <c r="J427" i="8"/>
  <c r="G427" i="8"/>
  <c r="G429" i="8" s="1"/>
  <c r="K426" i="8"/>
  <c r="J426" i="8"/>
  <c r="K425" i="8"/>
  <c r="J425" i="8"/>
  <c r="K424" i="8"/>
  <c r="J424" i="8"/>
  <c r="G424" i="8"/>
  <c r="K423" i="8"/>
  <c r="J423" i="8"/>
  <c r="K422" i="8"/>
  <c r="J422" i="8"/>
  <c r="K421" i="8"/>
  <c r="J421" i="8"/>
  <c r="G421" i="8"/>
  <c r="K420" i="8"/>
  <c r="J420" i="8"/>
  <c r="K419" i="8"/>
  <c r="J419" i="8"/>
  <c r="K418" i="8"/>
  <c r="J418" i="8"/>
  <c r="G418" i="8"/>
  <c r="K417" i="8"/>
  <c r="J417" i="8"/>
  <c r="K416" i="8"/>
  <c r="J416" i="8"/>
  <c r="K415" i="8"/>
  <c r="J415" i="8"/>
  <c r="G415" i="8"/>
  <c r="K414" i="8"/>
  <c r="J414" i="8"/>
  <c r="K413" i="8"/>
  <c r="J413" i="8"/>
  <c r="K412" i="8"/>
  <c r="J412" i="8"/>
  <c r="G412" i="8"/>
  <c r="K411" i="8"/>
  <c r="J411" i="8"/>
  <c r="K410" i="8"/>
  <c r="J410" i="8"/>
  <c r="K409" i="8"/>
  <c r="J409" i="8"/>
  <c r="G409" i="8"/>
  <c r="K408" i="8"/>
  <c r="J408" i="8"/>
  <c r="K407" i="8"/>
  <c r="J407" i="8"/>
  <c r="K406" i="8"/>
  <c r="J406" i="8"/>
  <c r="G406" i="8"/>
  <c r="K405" i="8"/>
  <c r="J405" i="8"/>
  <c r="K404" i="8"/>
  <c r="J404" i="8"/>
  <c r="K403" i="8"/>
  <c r="J403" i="8"/>
  <c r="G403" i="8"/>
  <c r="K402" i="8"/>
  <c r="J402" i="8"/>
  <c r="K401" i="8"/>
  <c r="J401" i="8"/>
  <c r="K400" i="8"/>
  <c r="J400" i="8"/>
  <c r="G400" i="8"/>
  <c r="K399" i="8"/>
  <c r="J399" i="8"/>
  <c r="K398" i="8"/>
  <c r="J398" i="8"/>
  <c r="K397" i="8"/>
  <c r="J397" i="8"/>
  <c r="G397" i="8"/>
  <c r="K396" i="8"/>
  <c r="J396" i="8"/>
  <c r="K395" i="8"/>
  <c r="J395" i="8"/>
  <c r="K394" i="8"/>
  <c r="J394" i="8"/>
  <c r="G394" i="8"/>
  <c r="K393" i="8"/>
  <c r="J393" i="8"/>
  <c r="K392" i="8"/>
  <c r="J392" i="8"/>
  <c r="K391" i="8"/>
  <c r="J391" i="8"/>
  <c r="G391" i="8"/>
  <c r="K390" i="8"/>
  <c r="J390" i="8"/>
  <c r="K389" i="8"/>
  <c r="J389" i="8"/>
  <c r="K388" i="8"/>
  <c r="J388" i="8"/>
  <c r="G388" i="8"/>
  <c r="K387" i="8"/>
  <c r="J387" i="8"/>
  <c r="G387" i="8"/>
  <c r="K386" i="8"/>
  <c r="J386" i="8"/>
  <c r="G386" i="8"/>
  <c r="J385" i="8"/>
  <c r="G385" i="8"/>
  <c r="C382" i="8"/>
  <c r="K373" i="8"/>
  <c r="J373" i="8"/>
  <c r="K372" i="8"/>
  <c r="J372" i="8"/>
  <c r="K371" i="8"/>
  <c r="J371" i="8"/>
  <c r="G371" i="8"/>
  <c r="G373" i="8" s="1"/>
  <c r="K370" i="8"/>
  <c r="J370" i="8"/>
  <c r="G370" i="8"/>
  <c r="K369" i="8"/>
  <c r="J369" i="8"/>
  <c r="G369" i="8"/>
  <c r="K368" i="8"/>
  <c r="J368" i="8"/>
  <c r="G368" i="8"/>
  <c r="K367" i="8"/>
  <c r="J367" i="8"/>
  <c r="K366" i="8"/>
  <c r="J366" i="8"/>
  <c r="K365" i="8"/>
  <c r="J365" i="8"/>
  <c r="G365" i="8"/>
  <c r="G367" i="8" s="1"/>
  <c r="K364" i="8"/>
  <c r="J364" i="8"/>
  <c r="K363" i="8"/>
  <c r="J363" i="8"/>
  <c r="K362" i="8"/>
  <c r="J362" i="8"/>
  <c r="G362" i="8"/>
  <c r="K361" i="8"/>
  <c r="J361" i="8"/>
  <c r="K360" i="8"/>
  <c r="J360" i="8"/>
  <c r="K359" i="8"/>
  <c r="J359" i="8"/>
  <c r="G359" i="8"/>
  <c r="K358" i="8"/>
  <c r="J358" i="8"/>
  <c r="K357" i="8"/>
  <c r="J357" i="8"/>
  <c r="K356" i="8"/>
  <c r="J356" i="8"/>
  <c r="G356" i="8"/>
  <c r="K355" i="8"/>
  <c r="J355" i="8"/>
  <c r="K354" i="8"/>
  <c r="J354" i="8"/>
  <c r="K353" i="8"/>
  <c r="J353" i="8"/>
  <c r="G353" i="8"/>
  <c r="K352" i="8"/>
  <c r="J352" i="8"/>
  <c r="K351" i="8"/>
  <c r="J351" i="8"/>
  <c r="K350" i="8"/>
  <c r="J350" i="8"/>
  <c r="G350" i="8"/>
  <c r="K349" i="8"/>
  <c r="J349" i="8"/>
  <c r="K348" i="8"/>
  <c r="J348" i="8"/>
  <c r="K347" i="8"/>
  <c r="J347" i="8"/>
  <c r="G347" i="8"/>
  <c r="K346" i="8"/>
  <c r="J346" i="8"/>
  <c r="K345" i="8"/>
  <c r="J345" i="8"/>
  <c r="K344" i="8"/>
  <c r="J344" i="8"/>
  <c r="G344" i="8"/>
  <c r="K343" i="8"/>
  <c r="J343" i="8"/>
  <c r="K342" i="8"/>
  <c r="J342" i="8"/>
  <c r="K341" i="8"/>
  <c r="J341" i="8"/>
  <c r="G341" i="8"/>
  <c r="K340" i="8"/>
  <c r="J340" i="8"/>
  <c r="K339" i="8"/>
  <c r="J339" i="8"/>
  <c r="K338" i="8"/>
  <c r="J338" i="8"/>
  <c r="G338" i="8"/>
  <c r="K337" i="8"/>
  <c r="J337" i="8"/>
  <c r="K336" i="8"/>
  <c r="J336" i="8"/>
  <c r="K335" i="8"/>
  <c r="J335" i="8"/>
  <c r="G335" i="8"/>
  <c r="K334" i="8"/>
  <c r="J334" i="8"/>
  <c r="K333" i="8"/>
  <c r="J333" i="8"/>
  <c r="K332" i="8"/>
  <c r="J332" i="8"/>
  <c r="G332" i="8"/>
  <c r="K331" i="8"/>
  <c r="J331" i="8"/>
  <c r="K330" i="8"/>
  <c r="J330" i="8"/>
  <c r="K329" i="8"/>
  <c r="J329" i="8"/>
  <c r="G329" i="8"/>
  <c r="K328" i="8"/>
  <c r="J328" i="8"/>
  <c r="K327" i="8"/>
  <c r="J327" i="8"/>
  <c r="K326" i="8"/>
  <c r="J326" i="8"/>
  <c r="G326" i="8"/>
  <c r="K325" i="8"/>
  <c r="J325" i="8"/>
  <c r="G325" i="8"/>
  <c r="K324" i="8"/>
  <c r="J324" i="8"/>
  <c r="G324" i="8"/>
  <c r="J323" i="8"/>
  <c r="G323" i="8"/>
  <c r="C320" i="8"/>
  <c r="K311" i="8"/>
  <c r="J311" i="8"/>
  <c r="K310" i="8"/>
  <c r="J310" i="8"/>
  <c r="K309" i="8"/>
  <c r="J309" i="8"/>
  <c r="G309" i="8"/>
  <c r="G311" i="8" s="1"/>
  <c r="K308" i="8"/>
  <c r="J308" i="8"/>
  <c r="G308" i="8"/>
  <c r="K307" i="8"/>
  <c r="J307" i="8"/>
  <c r="G307" i="8"/>
  <c r="K306" i="8"/>
  <c r="J306" i="8"/>
  <c r="G306" i="8"/>
  <c r="K305" i="8"/>
  <c r="J305" i="8"/>
  <c r="K304" i="8"/>
  <c r="J304" i="8"/>
  <c r="K303" i="8"/>
  <c r="J303" i="8"/>
  <c r="G303" i="8"/>
  <c r="G305" i="8" s="1"/>
  <c r="K302" i="8"/>
  <c r="J302" i="8"/>
  <c r="K301" i="8"/>
  <c r="J301" i="8"/>
  <c r="K300" i="8"/>
  <c r="J300" i="8"/>
  <c r="G300" i="8"/>
  <c r="K299" i="8"/>
  <c r="J299" i="8"/>
  <c r="K298" i="8"/>
  <c r="J298" i="8"/>
  <c r="K297" i="8"/>
  <c r="J297" i="8"/>
  <c r="G297" i="8"/>
  <c r="K296" i="8"/>
  <c r="J296" i="8"/>
  <c r="K295" i="8"/>
  <c r="J295" i="8"/>
  <c r="K294" i="8"/>
  <c r="J294" i="8"/>
  <c r="G294" i="8"/>
  <c r="K293" i="8"/>
  <c r="J293" i="8"/>
  <c r="K292" i="8"/>
  <c r="J292" i="8"/>
  <c r="K291" i="8"/>
  <c r="J291" i="8"/>
  <c r="G291" i="8"/>
  <c r="K290" i="8"/>
  <c r="J290" i="8"/>
  <c r="K289" i="8"/>
  <c r="J289" i="8"/>
  <c r="K288" i="8"/>
  <c r="J288" i="8"/>
  <c r="G288" i="8"/>
  <c r="K287" i="8"/>
  <c r="J287" i="8"/>
  <c r="K286" i="8"/>
  <c r="J286" i="8"/>
  <c r="K285" i="8"/>
  <c r="J285" i="8"/>
  <c r="G285" i="8"/>
  <c r="K284" i="8"/>
  <c r="J284" i="8"/>
  <c r="K283" i="8"/>
  <c r="J283" i="8"/>
  <c r="K282" i="8"/>
  <c r="J282" i="8"/>
  <c r="G282" i="8"/>
  <c r="K281" i="8"/>
  <c r="J281" i="8"/>
  <c r="K280" i="8"/>
  <c r="J280" i="8"/>
  <c r="K279" i="8"/>
  <c r="J279" i="8"/>
  <c r="G279" i="8"/>
  <c r="K278" i="8"/>
  <c r="J278" i="8"/>
  <c r="K277" i="8"/>
  <c r="J277" i="8"/>
  <c r="K276" i="8"/>
  <c r="J276" i="8"/>
  <c r="G276" i="8"/>
  <c r="K275" i="8"/>
  <c r="J275" i="8"/>
  <c r="K274" i="8"/>
  <c r="J274" i="8"/>
  <c r="K273" i="8"/>
  <c r="J273" i="8"/>
  <c r="G273" i="8"/>
  <c r="K272" i="8"/>
  <c r="J272" i="8"/>
  <c r="K271" i="8"/>
  <c r="J271" i="8"/>
  <c r="K270" i="8"/>
  <c r="J270" i="8"/>
  <c r="G270" i="8"/>
  <c r="K269" i="8"/>
  <c r="J269" i="8"/>
  <c r="K268" i="8"/>
  <c r="J268" i="8"/>
  <c r="K267" i="8"/>
  <c r="J267" i="8"/>
  <c r="G267" i="8"/>
  <c r="K266" i="8"/>
  <c r="J266" i="8"/>
  <c r="K265" i="8"/>
  <c r="J265" i="8"/>
  <c r="K264" i="8"/>
  <c r="J264" i="8"/>
  <c r="G264" i="8"/>
  <c r="K263" i="8"/>
  <c r="J263" i="8"/>
  <c r="G263" i="8"/>
  <c r="K262" i="8"/>
  <c r="J262" i="8"/>
  <c r="G262" i="8"/>
  <c r="J261" i="8"/>
  <c r="G261" i="8"/>
  <c r="C258" i="8"/>
  <c r="K250" i="8"/>
  <c r="J250" i="8"/>
  <c r="K249" i="8"/>
  <c r="J249" i="8"/>
  <c r="K248" i="8"/>
  <c r="J248" i="8"/>
  <c r="G248" i="8"/>
  <c r="G250" i="8" s="1"/>
  <c r="K247" i="8"/>
  <c r="J247" i="8"/>
  <c r="G247" i="8"/>
  <c r="K246" i="8"/>
  <c r="J246" i="8"/>
  <c r="G246" i="8"/>
  <c r="K245" i="8"/>
  <c r="J245" i="8"/>
  <c r="G245" i="8"/>
  <c r="K244" i="8"/>
  <c r="J244" i="8"/>
  <c r="K243" i="8"/>
  <c r="J243" i="8"/>
  <c r="K242" i="8"/>
  <c r="J242" i="8"/>
  <c r="G242" i="8"/>
  <c r="G244" i="8" s="1"/>
  <c r="K241" i="8"/>
  <c r="J241" i="8"/>
  <c r="K240" i="8"/>
  <c r="J240" i="8"/>
  <c r="K239" i="8"/>
  <c r="J239" i="8"/>
  <c r="G239" i="8"/>
  <c r="K238" i="8"/>
  <c r="J238" i="8"/>
  <c r="K237" i="8"/>
  <c r="J237" i="8"/>
  <c r="K236" i="8"/>
  <c r="J236" i="8"/>
  <c r="G236" i="8"/>
  <c r="K235" i="8"/>
  <c r="J235" i="8"/>
  <c r="K234" i="8"/>
  <c r="J234" i="8"/>
  <c r="K233" i="8"/>
  <c r="J233" i="8"/>
  <c r="G233" i="8"/>
  <c r="K232" i="8"/>
  <c r="J232" i="8"/>
  <c r="K231" i="8"/>
  <c r="J231" i="8"/>
  <c r="K230" i="8"/>
  <c r="J230" i="8"/>
  <c r="G230" i="8"/>
  <c r="K229" i="8"/>
  <c r="J229" i="8"/>
  <c r="K228" i="8"/>
  <c r="J228" i="8"/>
  <c r="K227" i="8"/>
  <c r="J227" i="8"/>
  <c r="G227" i="8"/>
  <c r="K226" i="8"/>
  <c r="J226" i="8"/>
  <c r="K225" i="8"/>
  <c r="J225" i="8"/>
  <c r="K224" i="8"/>
  <c r="J224" i="8"/>
  <c r="G224" i="8"/>
  <c r="K223" i="8"/>
  <c r="J223" i="8"/>
  <c r="K222" i="8"/>
  <c r="J222" i="8"/>
  <c r="K221" i="8"/>
  <c r="J221" i="8"/>
  <c r="G221" i="8"/>
  <c r="K220" i="8"/>
  <c r="J220" i="8"/>
  <c r="K219" i="8"/>
  <c r="J219" i="8"/>
  <c r="K218" i="8"/>
  <c r="J218" i="8"/>
  <c r="G218" i="8"/>
  <c r="K217" i="8"/>
  <c r="J217" i="8"/>
  <c r="K216" i="8"/>
  <c r="J216" i="8"/>
  <c r="K215" i="8"/>
  <c r="J215" i="8"/>
  <c r="G215" i="8"/>
  <c r="K214" i="8"/>
  <c r="J214" i="8"/>
  <c r="K213" i="8"/>
  <c r="J213" i="8"/>
  <c r="K212" i="8"/>
  <c r="J212" i="8"/>
  <c r="G212" i="8"/>
  <c r="K211" i="8"/>
  <c r="J211" i="8"/>
  <c r="K210" i="8"/>
  <c r="J210" i="8"/>
  <c r="K209" i="8"/>
  <c r="J209" i="8"/>
  <c r="G209" i="8"/>
  <c r="K208" i="8"/>
  <c r="J208" i="8"/>
  <c r="K207" i="8"/>
  <c r="J207" i="8"/>
  <c r="K206" i="8"/>
  <c r="J206" i="8"/>
  <c r="G206" i="8"/>
  <c r="K205" i="8"/>
  <c r="J205" i="8"/>
  <c r="K204" i="8"/>
  <c r="J204" i="8"/>
  <c r="K203" i="8"/>
  <c r="J203" i="8"/>
  <c r="G203" i="8"/>
  <c r="K202" i="8"/>
  <c r="J202" i="8"/>
  <c r="G202" i="8"/>
  <c r="K201" i="8"/>
  <c r="J201" i="8"/>
  <c r="G201" i="8"/>
  <c r="J200" i="8"/>
  <c r="G200" i="8"/>
  <c r="C197" i="8"/>
  <c r="D687" i="8" l="1"/>
  <c r="D748" i="8"/>
  <c r="D931" i="8"/>
  <c r="G638" i="8"/>
  <c r="G637" i="8"/>
  <c r="G641" i="8"/>
  <c r="G640" i="8"/>
  <c r="G644" i="8"/>
  <c r="G643" i="8"/>
  <c r="G647" i="8"/>
  <c r="G646" i="8"/>
  <c r="G650" i="8"/>
  <c r="G649" i="8"/>
  <c r="G653" i="8"/>
  <c r="G652" i="8"/>
  <c r="G656" i="8"/>
  <c r="G655" i="8"/>
  <c r="G659" i="8"/>
  <c r="G658" i="8"/>
  <c r="G662" i="8"/>
  <c r="G661" i="8"/>
  <c r="G665" i="8"/>
  <c r="G664" i="8"/>
  <c r="G668" i="8"/>
  <c r="G667" i="8"/>
  <c r="G671" i="8"/>
  <c r="G670" i="8"/>
  <c r="G674" i="8"/>
  <c r="G673" i="8"/>
  <c r="G676" i="8"/>
  <c r="G682" i="8"/>
  <c r="G576" i="8"/>
  <c r="G575" i="8"/>
  <c r="G579" i="8"/>
  <c r="G578" i="8"/>
  <c r="G582" i="8"/>
  <c r="G581" i="8"/>
  <c r="G585" i="8"/>
  <c r="G584" i="8"/>
  <c r="G588" i="8"/>
  <c r="G587" i="8"/>
  <c r="G591" i="8"/>
  <c r="G590" i="8"/>
  <c r="G594" i="8"/>
  <c r="G593" i="8"/>
  <c r="G597" i="8"/>
  <c r="G596" i="8"/>
  <c r="G600" i="8"/>
  <c r="G599" i="8"/>
  <c r="G603" i="8"/>
  <c r="G602" i="8"/>
  <c r="G606" i="8"/>
  <c r="G605" i="8"/>
  <c r="G609" i="8"/>
  <c r="G608" i="8"/>
  <c r="G612" i="8"/>
  <c r="G611" i="8"/>
  <c r="G614" i="8"/>
  <c r="G620" i="8"/>
  <c r="G514" i="8"/>
  <c r="G513" i="8"/>
  <c r="G517" i="8"/>
  <c r="G516" i="8"/>
  <c r="G520" i="8"/>
  <c r="G519" i="8"/>
  <c r="G523" i="8"/>
  <c r="G522" i="8"/>
  <c r="G526" i="8"/>
  <c r="G525" i="8"/>
  <c r="G529" i="8"/>
  <c r="G528" i="8"/>
  <c r="G532" i="8"/>
  <c r="G531" i="8"/>
  <c r="G535" i="8"/>
  <c r="G534" i="8"/>
  <c r="G538" i="8"/>
  <c r="G537" i="8"/>
  <c r="G541" i="8"/>
  <c r="G540" i="8"/>
  <c r="G544" i="8"/>
  <c r="G543" i="8"/>
  <c r="G547" i="8"/>
  <c r="G546" i="8"/>
  <c r="G550" i="8"/>
  <c r="G549" i="8"/>
  <c r="G552" i="8"/>
  <c r="G558" i="8"/>
  <c r="G452" i="8"/>
  <c r="G451" i="8"/>
  <c r="G455" i="8"/>
  <c r="G454" i="8"/>
  <c r="G458" i="8"/>
  <c r="G457" i="8"/>
  <c r="G461" i="8"/>
  <c r="G460" i="8"/>
  <c r="G464" i="8"/>
  <c r="G463" i="8"/>
  <c r="G467" i="8"/>
  <c r="G466" i="8"/>
  <c r="G470" i="8"/>
  <c r="G469" i="8"/>
  <c r="G473" i="8"/>
  <c r="G472" i="8"/>
  <c r="G476" i="8"/>
  <c r="G475" i="8"/>
  <c r="G479" i="8"/>
  <c r="G478" i="8"/>
  <c r="G482" i="8"/>
  <c r="G481" i="8"/>
  <c r="G485" i="8"/>
  <c r="G484" i="8"/>
  <c r="G488" i="8"/>
  <c r="G487" i="8"/>
  <c r="G490" i="8"/>
  <c r="G496" i="8"/>
  <c r="G390" i="8"/>
  <c r="G389" i="8"/>
  <c r="G393" i="8"/>
  <c r="G392" i="8"/>
  <c r="G396" i="8"/>
  <c r="G395" i="8"/>
  <c r="G399" i="8"/>
  <c r="G398" i="8"/>
  <c r="G402" i="8"/>
  <c r="G401" i="8"/>
  <c r="G405" i="8"/>
  <c r="G404" i="8"/>
  <c r="G408" i="8"/>
  <c r="G407" i="8"/>
  <c r="G411" i="8"/>
  <c r="G410" i="8"/>
  <c r="G414" i="8"/>
  <c r="G413" i="8"/>
  <c r="G417" i="8"/>
  <c r="G416" i="8"/>
  <c r="G420" i="8"/>
  <c r="G419" i="8"/>
  <c r="G423" i="8"/>
  <c r="G422" i="8"/>
  <c r="G426" i="8"/>
  <c r="G425" i="8"/>
  <c r="F428" i="8"/>
  <c r="G428" i="8" s="1"/>
  <c r="G434" i="8"/>
  <c r="G328" i="8"/>
  <c r="G327" i="8"/>
  <c r="G331" i="8"/>
  <c r="G330" i="8"/>
  <c r="G334" i="8"/>
  <c r="G333" i="8"/>
  <c r="G337" i="8"/>
  <c r="G336" i="8"/>
  <c r="G340" i="8"/>
  <c r="G339" i="8"/>
  <c r="G343" i="8"/>
  <c r="G342" i="8"/>
  <c r="G346" i="8"/>
  <c r="G345" i="8"/>
  <c r="G349" i="8"/>
  <c r="G348" i="8"/>
  <c r="G352" i="8"/>
  <c r="G351" i="8"/>
  <c r="G355" i="8"/>
  <c r="G354" i="8"/>
  <c r="G358" i="8"/>
  <c r="G357" i="8"/>
  <c r="G361" i="8"/>
  <c r="G360" i="8"/>
  <c r="G364" i="8"/>
  <c r="G363" i="8"/>
  <c r="F366" i="8"/>
  <c r="G366" i="8" s="1"/>
  <c r="G372" i="8"/>
  <c r="G266" i="8"/>
  <c r="G265" i="8"/>
  <c r="G269" i="8"/>
  <c r="G268" i="8"/>
  <c r="G272" i="8"/>
  <c r="G271" i="8"/>
  <c r="G275" i="8"/>
  <c r="G274" i="8"/>
  <c r="G278" i="8"/>
  <c r="G277" i="8"/>
  <c r="G281" i="8"/>
  <c r="G280" i="8"/>
  <c r="G284" i="8"/>
  <c r="G283" i="8"/>
  <c r="G287" i="8"/>
  <c r="G286" i="8"/>
  <c r="G290" i="8"/>
  <c r="G289" i="8"/>
  <c r="G293" i="8"/>
  <c r="G292" i="8"/>
  <c r="G296" i="8"/>
  <c r="G295" i="8"/>
  <c r="G299" i="8"/>
  <c r="G298" i="8"/>
  <c r="G302" i="8"/>
  <c r="G301" i="8"/>
  <c r="G304" i="8"/>
  <c r="G310" i="8"/>
  <c r="G205" i="8"/>
  <c r="G204" i="8"/>
  <c r="G208" i="8"/>
  <c r="G207" i="8"/>
  <c r="G211" i="8"/>
  <c r="G210" i="8"/>
  <c r="G214" i="8"/>
  <c r="G213" i="8"/>
  <c r="G217" i="8"/>
  <c r="G216" i="8"/>
  <c r="G220" i="8"/>
  <c r="G219" i="8"/>
  <c r="G223" i="8"/>
  <c r="G222" i="8"/>
  <c r="G226" i="8"/>
  <c r="G225" i="8"/>
  <c r="G229" i="8"/>
  <c r="G228" i="8"/>
  <c r="G232" i="8"/>
  <c r="G231" i="8"/>
  <c r="G235" i="8"/>
  <c r="G234" i="8"/>
  <c r="G238" i="8"/>
  <c r="G237" i="8"/>
  <c r="G241" i="8"/>
  <c r="G240" i="8"/>
  <c r="F243" i="8"/>
  <c r="G243" i="8" s="1"/>
  <c r="G249" i="8"/>
  <c r="J24" i="10"/>
  <c r="J23" i="10"/>
  <c r="J22" i="10"/>
  <c r="J21" i="10"/>
  <c r="I22" i="10"/>
  <c r="I23" i="10"/>
  <c r="I24" i="10"/>
  <c r="I21" i="10"/>
  <c r="F20" i="10"/>
  <c r="F21" i="10"/>
  <c r="F24" i="10"/>
  <c r="F27" i="10"/>
  <c r="F28" i="10"/>
  <c r="F31" i="10"/>
  <c r="F18" i="10"/>
  <c r="F19" i="10"/>
  <c r="F22" i="10"/>
  <c r="F23" i="10"/>
  <c r="F25" i="10"/>
  <c r="F26" i="10"/>
  <c r="F29" i="10"/>
  <c r="F30" i="10"/>
  <c r="F32" i="10"/>
  <c r="F33" i="10"/>
  <c r="D626" i="8" l="1"/>
  <c r="D564" i="8"/>
  <c r="D502" i="8"/>
  <c r="D440" i="8"/>
  <c r="D378" i="8"/>
  <c r="D316" i="8"/>
  <c r="D254" i="8"/>
  <c r="D193" i="8"/>
  <c r="G20" i="7"/>
  <c r="G18" i="7"/>
  <c r="G22" i="7"/>
  <c r="G23" i="7"/>
  <c r="G24" i="7"/>
  <c r="G17" i="7"/>
  <c r="G19" i="7"/>
  <c r="G21" i="7"/>
  <c r="G25" i="7"/>
  <c r="G26" i="7"/>
  <c r="O13" i="44"/>
  <c r="N13" i="44"/>
  <c r="L13" i="44"/>
  <c r="J13" i="44"/>
  <c r="H13" i="44"/>
  <c r="O8" i="44"/>
  <c r="N8" i="44"/>
  <c r="L8" i="44"/>
  <c r="J8" i="44"/>
  <c r="H8" i="44"/>
  <c r="P8" i="23"/>
  <c r="P7" i="23"/>
  <c r="P6" i="23"/>
  <c r="O12" i="31"/>
  <c r="N12" i="31"/>
  <c r="L12" i="31"/>
  <c r="J12" i="31"/>
  <c r="H12" i="31"/>
  <c r="O8" i="31"/>
  <c r="N8" i="31"/>
  <c r="L8" i="31"/>
  <c r="J8" i="31"/>
  <c r="H8" i="31"/>
  <c r="O7" i="31"/>
  <c r="N7" i="31"/>
  <c r="J7" i="31"/>
  <c r="P7" i="31" s="1"/>
  <c r="P21" i="45" l="1"/>
  <c r="P8" i="24"/>
  <c r="P12" i="31"/>
  <c r="P7" i="33"/>
  <c r="P8" i="44"/>
  <c r="P10" i="24"/>
  <c r="P13" i="44"/>
  <c r="P6" i="29"/>
  <c r="P8" i="31"/>
  <c r="P13" i="21"/>
  <c r="M13" i="21"/>
  <c r="I13" i="21"/>
  <c r="P12" i="21"/>
  <c r="M12" i="21"/>
  <c r="I12" i="21"/>
  <c r="P11" i="21"/>
  <c r="M11" i="21"/>
  <c r="I11" i="21"/>
  <c r="P10" i="21"/>
  <c r="M10" i="21"/>
  <c r="I10" i="21"/>
  <c r="Q10" i="21" s="1"/>
  <c r="P9" i="21"/>
  <c r="M9" i="21"/>
  <c r="I9" i="21"/>
  <c r="P8" i="21"/>
  <c r="M8" i="21"/>
  <c r="I8" i="21"/>
  <c r="P7" i="21"/>
  <c r="M7" i="21"/>
  <c r="I7" i="21"/>
  <c r="P16" i="24" l="1"/>
  <c r="I8" i="27" s="1"/>
  <c r="I15" i="27" s="1"/>
  <c r="Q13" i="21"/>
  <c r="Q11" i="21"/>
  <c r="Q8" i="21"/>
  <c r="Q12" i="21"/>
  <c r="Q7" i="21"/>
  <c r="Q9" i="21"/>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D318"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D230"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D186"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194" i="10"/>
  <c r="J193" i="10"/>
  <c r="J192" i="10"/>
  <c r="J191" i="10"/>
  <c r="J190" i="10"/>
  <c r="J189" i="10"/>
  <c r="J188" i="10"/>
  <c r="J187" i="10"/>
  <c r="J186" i="10"/>
  <c r="J185" i="10"/>
  <c r="J184" i="10"/>
  <c r="J183" i="10"/>
  <c r="J182" i="10"/>
  <c r="J171" i="10"/>
  <c r="J170" i="10"/>
  <c r="J169" i="10"/>
  <c r="J168" i="10"/>
  <c r="J167" i="10"/>
  <c r="J166" i="10"/>
  <c r="J165" i="10"/>
  <c r="J164" i="10"/>
  <c r="J163" i="10"/>
  <c r="J162" i="10"/>
  <c r="J161" i="10"/>
  <c r="J160" i="10"/>
  <c r="J159" i="10"/>
  <c r="J148" i="10"/>
  <c r="J147" i="10"/>
  <c r="J146" i="10"/>
  <c r="J145" i="10"/>
  <c r="J144" i="10"/>
  <c r="J143" i="10"/>
  <c r="J142" i="10"/>
  <c r="J141" i="10"/>
  <c r="J140" i="10"/>
  <c r="J139" i="10"/>
  <c r="J138" i="10"/>
  <c r="J137" i="10"/>
  <c r="J136" i="10"/>
  <c r="J125" i="10"/>
  <c r="J124" i="10"/>
  <c r="J123" i="10"/>
  <c r="J122" i="10"/>
  <c r="J121" i="10"/>
  <c r="J120" i="10"/>
  <c r="J119" i="10"/>
  <c r="J118" i="10"/>
  <c r="J117" i="10"/>
  <c r="J116" i="10"/>
  <c r="J115" i="10"/>
  <c r="J114" i="10"/>
  <c r="J113" i="10"/>
  <c r="I194" i="10"/>
  <c r="F194" i="10"/>
  <c r="I193" i="10"/>
  <c r="F193" i="10"/>
  <c r="I192" i="10"/>
  <c r="F192" i="10"/>
  <c r="I191" i="10"/>
  <c r="F191" i="10"/>
  <c r="I190" i="10"/>
  <c r="F190" i="10"/>
  <c r="I189" i="10"/>
  <c r="F189" i="10"/>
  <c r="I188" i="10"/>
  <c r="F188" i="10"/>
  <c r="I187" i="10"/>
  <c r="F187" i="10"/>
  <c r="I186" i="10"/>
  <c r="F186" i="10"/>
  <c r="I185" i="10"/>
  <c r="F185" i="10"/>
  <c r="I184" i="10"/>
  <c r="F184" i="10"/>
  <c r="I183" i="10"/>
  <c r="F183" i="10"/>
  <c r="I182" i="10"/>
  <c r="E182" i="10"/>
  <c r="F182" i="10" s="1"/>
  <c r="I181" i="10"/>
  <c r="E181" i="10"/>
  <c r="F181" i="10" s="1"/>
  <c r="C178" i="10"/>
  <c r="I171" i="10"/>
  <c r="F171" i="10"/>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E159" i="10"/>
  <c r="F159" i="10" s="1"/>
  <c r="I158" i="10"/>
  <c r="E158" i="10"/>
  <c r="F158" i="10" s="1"/>
  <c r="C155" i="10"/>
  <c r="I148" i="10"/>
  <c r="F148" i="10"/>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E136" i="10"/>
  <c r="F136" i="10" s="1"/>
  <c r="I135" i="10"/>
  <c r="E135" i="10"/>
  <c r="F135" i="10" s="1"/>
  <c r="C132" i="10"/>
  <c r="I125" i="10"/>
  <c r="F125" i="10"/>
  <c r="I124" i="10"/>
  <c r="F124" i="10"/>
  <c r="I123" i="10"/>
  <c r="F123" i="10"/>
  <c r="I122" i="10"/>
  <c r="F122" i="10"/>
  <c r="I121" i="10"/>
  <c r="F121" i="10"/>
  <c r="I120" i="10"/>
  <c r="F120" i="10"/>
  <c r="I119" i="10"/>
  <c r="F119" i="10"/>
  <c r="I118" i="10"/>
  <c r="F118" i="10"/>
  <c r="I117" i="10"/>
  <c r="F117" i="10"/>
  <c r="I116" i="10"/>
  <c r="F116" i="10"/>
  <c r="I115" i="10"/>
  <c r="F115" i="10"/>
  <c r="I114" i="10"/>
  <c r="F114" i="10"/>
  <c r="I113" i="10"/>
  <c r="E113" i="10"/>
  <c r="F113" i="10" s="1"/>
  <c r="I112" i="10"/>
  <c r="E112" i="10"/>
  <c r="F112" i="10" s="1"/>
  <c r="C109" i="10"/>
  <c r="J102" i="10"/>
  <c r="J101" i="10"/>
  <c r="J100" i="10"/>
  <c r="J99" i="10"/>
  <c r="J98" i="10"/>
  <c r="J97" i="10"/>
  <c r="J96" i="10"/>
  <c r="J95" i="10"/>
  <c r="J94" i="10"/>
  <c r="J93" i="10"/>
  <c r="J92" i="10"/>
  <c r="J90" i="10"/>
  <c r="J79" i="10"/>
  <c r="J78" i="10"/>
  <c r="J77" i="10"/>
  <c r="J76" i="10"/>
  <c r="J75" i="10"/>
  <c r="J74" i="10"/>
  <c r="J73" i="10"/>
  <c r="J72" i="10"/>
  <c r="J71" i="10"/>
  <c r="J70" i="10"/>
  <c r="J69" i="10"/>
  <c r="J67" i="10"/>
  <c r="I102" i="10"/>
  <c r="F102" i="10"/>
  <c r="I101" i="10"/>
  <c r="F101" i="10"/>
  <c r="I100" i="10"/>
  <c r="F100" i="10"/>
  <c r="I99" i="10"/>
  <c r="F99" i="10"/>
  <c r="I98" i="10"/>
  <c r="F98" i="10"/>
  <c r="I97" i="10"/>
  <c r="F97" i="10"/>
  <c r="I96" i="10"/>
  <c r="F96" i="10"/>
  <c r="I95" i="10"/>
  <c r="F95" i="10"/>
  <c r="I94" i="10"/>
  <c r="F94" i="10"/>
  <c r="I93" i="10"/>
  <c r="F93" i="10"/>
  <c r="I92" i="10"/>
  <c r="F92" i="10"/>
  <c r="I91" i="10"/>
  <c r="F91" i="10"/>
  <c r="I90" i="10"/>
  <c r="E90" i="10"/>
  <c r="F90" i="10" s="1"/>
  <c r="I89" i="10"/>
  <c r="E89" i="10"/>
  <c r="F89" i="10" s="1"/>
  <c r="I79" i="10"/>
  <c r="F79" i="10"/>
  <c r="I78" i="10"/>
  <c r="F78" i="10"/>
  <c r="I77" i="10"/>
  <c r="F77" i="10"/>
  <c r="I76" i="10"/>
  <c r="F76" i="10"/>
  <c r="I75" i="10"/>
  <c r="F75" i="10"/>
  <c r="I74" i="10"/>
  <c r="F74" i="10"/>
  <c r="I73" i="10"/>
  <c r="F73" i="10"/>
  <c r="I72" i="10"/>
  <c r="F72" i="10"/>
  <c r="I71" i="10"/>
  <c r="F71" i="10"/>
  <c r="I70" i="10"/>
  <c r="F70" i="10"/>
  <c r="I69" i="10"/>
  <c r="F69" i="10"/>
  <c r="I68" i="10"/>
  <c r="F68" i="10"/>
  <c r="I67" i="10"/>
  <c r="E67" i="10"/>
  <c r="F67" i="10" s="1"/>
  <c r="I66" i="10"/>
  <c r="E66" i="10"/>
  <c r="F66" i="10" s="1"/>
  <c r="J56" i="10"/>
  <c r="J55" i="10"/>
  <c r="J54" i="10"/>
  <c r="J52" i="10"/>
  <c r="J51" i="10"/>
  <c r="J50" i="10"/>
  <c r="J49" i="10"/>
  <c r="J48" i="10"/>
  <c r="J47" i="10"/>
  <c r="J46" i="10"/>
  <c r="J44" i="10"/>
  <c r="J45" i="10"/>
  <c r="J18" i="10"/>
  <c r="I56" i="10"/>
  <c r="F56" i="10"/>
  <c r="I55" i="10"/>
  <c r="F55" i="10"/>
  <c r="I54" i="10"/>
  <c r="F54" i="10"/>
  <c r="I53" i="10"/>
  <c r="F53" i="10"/>
  <c r="I52" i="10"/>
  <c r="F52" i="10"/>
  <c r="I51" i="10"/>
  <c r="F51" i="10"/>
  <c r="I50" i="10"/>
  <c r="F50" i="10"/>
  <c r="I49" i="10"/>
  <c r="F49" i="10"/>
  <c r="I48" i="10"/>
  <c r="F48" i="10"/>
  <c r="I47" i="10"/>
  <c r="F47" i="10"/>
  <c r="I46" i="10"/>
  <c r="F46" i="10"/>
  <c r="I45" i="10"/>
  <c r="F45" i="10"/>
  <c r="I44" i="10"/>
  <c r="E44" i="10"/>
  <c r="F44" i="10" s="1"/>
  <c r="I43" i="10"/>
  <c r="E43" i="10"/>
  <c r="F43" i="10" s="1"/>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C125" i="9"/>
  <c r="I118" i="9"/>
  <c r="F118" i="9"/>
  <c r="I117" i="9"/>
  <c r="F117" i="9"/>
  <c r="I116" i="9"/>
  <c r="F116" i="9"/>
  <c r="I115" i="9"/>
  <c r="F115" i="9"/>
  <c r="I114" i="9"/>
  <c r="F114" i="9"/>
  <c r="I113" i="9"/>
  <c r="F113" i="9"/>
  <c r="I112" i="9"/>
  <c r="F112" i="9"/>
  <c r="I111" i="9"/>
  <c r="F111" i="9"/>
  <c r="I110" i="9"/>
  <c r="F110" i="9"/>
  <c r="I109" i="9"/>
  <c r="F109" i="9"/>
  <c r="C106" i="9"/>
  <c r="I100" i="9"/>
  <c r="F100" i="9"/>
  <c r="I99" i="9"/>
  <c r="F99" i="9"/>
  <c r="I98" i="9"/>
  <c r="F98" i="9"/>
  <c r="I97" i="9"/>
  <c r="F97" i="9"/>
  <c r="I96" i="9"/>
  <c r="F96" i="9"/>
  <c r="I95" i="9"/>
  <c r="F95" i="9"/>
  <c r="I94" i="9"/>
  <c r="F94" i="9"/>
  <c r="I93" i="9"/>
  <c r="F93" i="9"/>
  <c r="I92" i="9"/>
  <c r="F92" i="9"/>
  <c r="I91" i="9"/>
  <c r="F91" i="9"/>
  <c r="D84" i="9" s="1"/>
  <c r="C88"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D65" i="9" s="1"/>
  <c r="C69" i="9"/>
  <c r="I63" i="9"/>
  <c r="F63" i="9"/>
  <c r="I62" i="9"/>
  <c r="F62" i="9"/>
  <c r="I61" i="9"/>
  <c r="F61" i="9"/>
  <c r="I60" i="9"/>
  <c r="F60" i="9"/>
  <c r="I59" i="9"/>
  <c r="F59" i="9"/>
  <c r="I58" i="9"/>
  <c r="F58" i="9"/>
  <c r="I57" i="9"/>
  <c r="F57" i="9"/>
  <c r="I56" i="9"/>
  <c r="F56" i="9"/>
  <c r="I55" i="9"/>
  <c r="F55" i="9"/>
  <c r="I54" i="9"/>
  <c r="F54" i="9"/>
  <c r="D47" i="9" s="1"/>
  <c r="C51"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J189" i="8"/>
  <c r="G189" i="8"/>
  <c r="J188" i="8"/>
  <c r="G188" i="8"/>
  <c r="J187" i="8"/>
  <c r="G187" i="8"/>
  <c r="J186" i="8"/>
  <c r="G186" i="8"/>
  <c r="J185" i="8"/>
  <c r="G185" i="8"/>
  <c r="J184" i="8"/>
  <c r="G184" i="8"/>
  <c r="J183" i="8"/>
  <c r="G183" i="8"/>
  <c r="J182" i="8"/>
  <c r="G182" i="8"/>
  <c r="J181" i="8"/>
  <c r="G181" i="8"/>
  <c r="J180" i="8"/>
  <c r="J179" i="8"/>
  <c r="J178" i="8"/>
  <c r="G178" i="8"/>
  <c r="G180" i="8" s="1"/>
  <c r="J177" i="8"/>
  <c r="J176" i="8"/>
  <c r="J175" i="8"/>
  <c r="G175" i="8"/>
  <c r="G177" i="8" s="1"/>
  <c r="J174" i="8"/>
  <c r="J173" i="8"/>
  <c r="J172" i="8"/>
  <c r="G172" i="8"/>
  <c r="G174" i="8" s="1"/>
  <c r="J171" i="8"/>
  <c r="J170" i="8"/>
  <c r="J169" i="8"/>
  <c r="G169" i="8"/>
  <c r="G171" i="8" s="1"/>
  <c r="J168" i="8"/>
  <c r="J167" i="8"/>
  <c r="J166" i="8"/>
  <c r="G166" i="8"/>
  <c r="G168" i="8" s="1"/>
  <c r="J165" i="8"/>
  <c r="J164" i="8"/>
  <c r="J163" i="8"/>
  <c r="G163" i="8"/>
  <c r="G165" i="8" s="1"/>
  <c r="J162" i="8"/>
  <c r="J161" i="8"/>
  <c r="J160" i="8"/>
  <c r="G160" i="8"/>
  <c r="G162" i="8" s="1"/>
  <c r="J159" i="8"/>
  <c r="J158" i="8"/>
  <c r="J157" i="8"/>
  <c r="G157" i="8"/>
  <c r="G159" i="8" s="1"/>
  <c r="J156" i="8"/>
  <c r="J155" i="8"/>
  <c r="J154" i="8"/>
  <c r="G154" i="8"/>
  <c r="G156" i="8" s="1"/>
  <c r="J153" i="8"/>
  <c r="J152" i="8"/>
  <c r="J151" i="8"/>
  <c r="G151" i="8"/>
  <c r="G153" i="8" s="1"/>
  <c r="J150" i="8"/>
  <c r="J149" i="8"/>
  <c r="J148" i="8"/>
  <c r="G148" i="8"/>
  <c r="G150" i="8" s="1"/>
  <c r="J147" i="8"/>
  <c r="J146" i="8"/>
  <c r="J145" i="8"/>
  <c r="G145" i="8"/>
  <c r="G147" i="8" s="1"/>
  <c r="J144" i="8"/>
  <c r="J143" i="8"/>
  <c r="J142" i="8"/>
  <c r="G142" i="8"/>
  <c r="J141" i="8"/>
  <c r="J140" i="8"/>
  <c r="J139" i="8"/>
  <c r="G139" i="8"/>
  <c r="C136" i="8"/>
  <c r="J129" i="8"/>
  <c r="G129" i="8"/>
  <c r="J128" i="8"/>
  <c r="G128" i="8"/>
  <c r="J127" i="8"/>
  <c r="G127" i="8"/>
  <c r="J126" i="8"/>
  <c r="G126" i="8"/>
  <c r="J125" i="8"/>
  <c r="G125" i="8"/>
  <c r="J124" i="8"/>
  <c r="G124" i="8"/>
  <c r="J123" i="8"/>
  <c r="J122" i="8"/>
  <c r="J121" i="8"/>
  <c r="G121" i="8"/>
  <c r="G123" i="8" s="1"/>
  <c r="J120" i="8"/>
  <c r="J119" i="8"/>
  <c r="J118" i="8"/>
  <c r="G118" i="8"/>
  <c r="J117" i="8"/>
  <c r="G117" i="8"/>
  <c r="J116" i="8"/>
  <c r="G116" i="8"/>
  <c r="J115" i="8"/>
  <c r="G115" i="8"/>
  <c r="J114" i="8"/>
  <c r="J113" i="8"/>
  <c r="J112" i="8"/>
  <c r="G112" i="8"/>
  <c r="J111" i="8"/>
  <c r="J110" i="8"/>
  <c r="J109" i="8"/>
  <c r="G109" i="8"/>
  <c r="J108" i="8"/>
  <c r="J107" i="8"/>
  <c r="J106" i="8"/>
  <c r="G106" i="8"/>
  <c r="J105" i="8"/>
  <c r="G105" i="8"/>
  <c r="J104" i="8"/>
  <c r="G104" i="8"/>
  <c r="J103" i="8"/>
  <c r="G103" i="8"/>
  <c r="J102" i="8"/>
  <c r="J101" i="8"/>
  <c r="J100" i="8"/>
  <c r="G100" i="8"/>
  <c r="J99" i="8"/>
  <c r="J98" i="8"/>
  <c r="J97" i="8"/>
  <c r="G97" i="8"/>
  <c r="J96" i="8"/>
  <c r="J95" i="8"/>
  <c r="J94" i="8"/>
  <c r="G94" i="8"/>
  <c r="J93" i="8"/>
  <c r="G93" i="8"/>
  <c r="J92" i="8"/>
  <c r="G92" i="8"/>
  <c r="J91" i="8"/>
  <c r="G91" i="8"/>
  <c r="J90" i="8"/>
  <c r="J89" i="8"/>
  <c r="J88" i="8"/>
  <c r="G88" i="8"/>
  <c r="J87" i="8"/>
  <c r="J86" i="8"/>
  <c r="J85" i="8"/>
  <c r="G85" i="8"/>
  <c r="J84" i="8"/>
  <c r="J83" i="8"/>
  <c r="J82" i="8"/>
  <c r="G82" i="8"/>
  <c r="J81" i="8"/>
  <c r="G81" i="8"/>
  <c r="J80" i="8"/>
  <c r="G80" i="8"/>
  <c r="J79" i="8"/>
  <c r="G79" i="8"/>
  <c r="C76"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G140" i="7"/>
  <c r="F140" i="7"/>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E100" i="7"/>
  <c r="G100" i="7" s="1"/>
  <c r="J99" i="7"/>
  <c r="E99" i="7"/>
  <c r="G99" i="7" s="1"/>
  <c r="J98" i="7"/>
  <c r="G98" i="7"/>
  <c r="E98" i="7"/>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E81" i="7"/>
  <c r="J80" i="7"/>
  <c r="E80" i="7"/>
  <c r="G80" i="7" s="1"/>
  <c r="J79" i="7"/>
  <c r="E79" i="7"/>
  <c r="G79" i="7" s="1"/>
  <c r="J78" i="7"/>
  <c r="G78" i="7"/>
  <c r="J77" i="7"/>
  <c r="G77" i="7"/>
  <c r="J76" i="7"/>
  <c r="E76" i="7"/>
  <c r="G76" i="7" s="1"/>
  <c r="J75" i="7"/>
  <c r="E75" i="7"/>
  <c r="G75" i="7" s="1"/>
  <c r="J74" i="7"/>
  <c r="G74" i="7"/>
  <c r="C71" i="7"/>
  <c r="J64" i="7"/>
  <c r="F64" i="7"/>
  <c r="G64" i="7" s="1"/>
  <c r="J63" i="7"/>
  <c r="G63" i="7"/>
  <c r="J62" i="7"/>
  <c r="G62" i="7"/>
  <c r="J61" i="7"/>
  <c r="G61" i="7"/>
  <c r="J60" i="7"/>
  <c r="G60" i="7"/>
  <c r="J59" i="7"/>
  <c r="G59" i="7"/>
  <c r="J58" i="7"/>
  <c r="G58" i="7"/>
  <c r="J57" i="7"/>
  <c r="E57" i="7"/>
  <c r="G57" i="7" s="1"/>
  <c r="J56" i="7"/>
  <c r="E56" i="7"/>
  <c r="G56" i="7" s="1"/>
  <c r="J55" i="7"/>
  <c r="G55" i="7"/>
  <c r="K45" i="7"/>
  <c r="K44" i="7"/>
  <c r="K43" i="7"/>
  <c r="K42" i="7"/>
  <c r="K41" i="7"/>
  <c r="K40" i="7"/>
  <c r="K39" i="7"/>
  <c r="K38" i="7"/>
  <c r="K37" i="7"/>
  <c r="J17" i="7"/>
  <c r="J18" i="7"/>
  <c r="K18" i="7"/>
  <c r="J19" i="7"/>
  <c r="K19" i="7"/>
  <c r="J20" i="7"/>
  <c r="K20" i="7"/>
  <c r="J21" i="7"/>
  <c r="K21" i="7"/>
  <c r="J22" i="7"/>
  <c r="K22" i="7"/>
  <c r="J23" i="7"/>
  <c r="K23" i="7"/>
  <c r="J24" i="7"/>
  <c r="K24" i="7"/>
  <c r="J25" i="7"/>
  <c r="K25" i="7"/>
  <c r="J26" i="7"/>
  <c r="K26" i="7"/>
  <c r="G36" i="7"/>
  <c r="J36" i="7"/>
  <c r="G37" i="7"/>
  <c r="J37" i="7"/>
  <c r="E38" i="7"/>
  <c r="G38" i="7"/>
  <c r="J38" i="7"/>
  <c r="G39" i="7"/>
  <c r="J39" i="7"/>
  <c r="G40" i="7"/>
  <c r="J40" i="7"/>
  <c r="G41" i="7"/>
  <c r="J41" i="7"/>
  <c r="G42" i="7"/>
  <c r="J42" i="7"/>
  <c r="G43" i="7"/>
  <c r="J43" i="7"/>
  <c r="G44" i="7"/>
  <c r="J44" i="7"/>
  <c r="G45" i="7"/>
  <c r="J45" i="7"/>
  <c r="I44" i="9"/>
  <c r="F44" i="9"/>
  <c r="I43" i="9"/>
  <c r="F43" i="9"/>
  <c r="I42" i="9"/>
  <c r="F42" i="9"/>
  <c r="I41" i="9"/>
  <c r="F41" i="9"/>
  <c r="I40" i="9"/>
  <c r="F40" i="9"/>
  <c r="I39" i="9"/>
  <c r="F39" i="9"/>
  <c r="I38" i="9"/>
  <c r="F38" i="9"/>
  <c r="I37" i="9"/>
  <c r="F37" i="9"/>
  <c r="I36" i="9"/>
  <c r="F36" i="9"/>
  <c r="I35" i="9"/>
  <c r="F35" i="9"/>
  <c r="D28" i="9" s="1"/>
  <c r="C32" i="9"/>
  <c r="D67" i="7" l="1"/>
  <c r="D139" i="9"/>
  <c r="D102" i="9"/>
  <c r="D105" i="7"/>
  <c r="D121" i="9"/>
  <c r="D274" i="12"/>
  <c r="F122" i="8"/>
  <c r="G122" i="8" s="1"/>
  <c r="D142" i="12"/>
  <c r="D98" i="12"/>
  <c r="D54" i="12"/>
  <c r="D82" i="10"/>
  <c r="D59" i="10"/>
  <c r="D36" i="10"/>
  <c r="D105" i="10"/>
  <c r="D151" i="10"/>
  <c r="D128" i="10"/>
  <c r="D174" i="10"/>
  <c r="G96" i="8"/>
  <c r="G95" i="8"/>
  <c r="G120" i="8"/>
  <c r="G119" i="8"/>
  <c r="G141" i="8"/>
  <c r="G140" i="8"/>
  <c r="G90" i="8"/>
  <c r="G89" i="8"/>
  <c r="G99" i="8"/>
  <c r="G98" i="8"/>
  <c r="G114" i="8"/>
  <c r="G113" i="8"/>
  <c r="G144" i="8"/>
  <c r="G143" i="8"/>
  <c r="G84" i="8"/>
  <c r="G83" i="8"/>
  <c r="G108" i="8"/>
  <c r="G107" i="8"/>
  <c r="G87" i="8"/>
  <c r="G86" i="8"/>
  <c r="G102" i="8"/>
  <c r="G101" i="8"/>
  <c r="G111" i="8"/>
  <c r="G110" i="8"/>
  <c r="G146" i="8"/>
  <c r="G149" i="8"/>
  <c r="G152" i="8"/>
  <c r="G155" i="8"/>
  <c r="G158" i="8"/>
  <c r="G161" i="8"/>
  <c r="G164" i="8"/>
  <c r="G167" i="8"/>
  <c r="G170" i="8"/>
  <c r="G173" i="8"/>
  <c r="G176" i="8"/>
  <c r="G179" i="8"/>
  <c r="D143" i="7"/>
  <c r="D86" i="7"/>
  <c r="D124" i="7"/>
  <c r="D48" i="7"/>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E344" i="38"/>
  <c r="D344" i="38"/>
  <c r="AJ343" i="38"/>
  <c r="AI343" i="38"/>
  <c r="AH343" i="38"/>
  <c r="AE343" i="38"/>
  <c r="AD343" i="38"/>
  <c r="AB343" i="38"/>
  <c r="AA343" i="38"/>
  <c r="Z343" i="38"/>
  <c r="X343" i="38"/>
  <c r="W343" i="38"/>
  <c r="V343" i="38"/>
  <c r="D343" i="38"/>
  <c r="AH342" i="38"/>
  <c r="AE342" i="38"/>
  <c r="AB342" i="38"/>
  <c r="AA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E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132" i="8" l="1"/>
  <c r="D72"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AD501" i="38" s="1"/>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7" i="38"/>
  <c r="Y352" i="38"/>
  <c r="AG406" i="38"/>
  <c r="X404" i="38"/>
  <c r="AD404" i="38"/>
  <c r="AI404" i="38"/>
  <c r="AC343" i="38"/>
  <c r="Y347" i="38"/>
  <c r="AC347" i="38"/>
  <c r="AK348" i="38"/>
  <c r="AG349" i="38"/>
  <c r="AK350" i="38"/>
  <c r="Y351" i="38"/>
  <c r="F352" i="38"/>
  <c r="J352" i="38" s="1"/>
  <c r="AG353" i="38"/>
  <c r="AK354" i="38"/>
  <c r="F356" i="38"/>
  <c r="J356" i="38" s="1"/>
  <c r="Y373"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V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V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G519" i="38"/>
  <c r="I519" i="38"/>
  <c r="G546" i="38"/>
  <c r="I546" i="38"/>
  <c r="G560" i="38"/>
  <c r="I560" i="38"/>
  <c r="H374" i="38" l="1"/>
  <c r="J428" i="38"/>
  <c r="J396"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Z38" i="38"/>
  <c r="AE38" i="38"/>
  <c r="AJ38" i="38"/>
  <c r="H107" i="38"/>
  <c r="AL106" i="38"/>
  <c r="AL105" i="38"/>
  <c r="H67" i="38"/>
  <c r="H108" i="38"/>
  <c r="H99" i="38"/>
  <c r="AL107" i="38"/>
  <c r="AL101" i="38"/>
  <c r="E38" i="38"/>
  <c r="AA38" i="38"/>
  <c r="AF38" i="38"/>
  <c r="H109" i="38"/>
  <c r="AL108" i="38"/>
  <c r="H101" i="38"/>
  <c r="AL100" i="38"/>
  <c r="AL109" i="38"/>
  <c r="H55" i="38"/>
  <c r="X38" i="38"/>
  <c r="AD38"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V168" i="38"/>
  <c r="Z168" i="38"/>
  <c r="AK195" i="38"/>
  <c r="AG196" i="38"/>
  <c r="AI194" i="38"/>
  <c r="AK203" i="38"/>
  <c r="F211" i="38"/>
  <c r="J211" i="38" s="1"/>
  <c r="Y211" i="38"/>
  <c r="AC204" i="38"/>
  <c r="AC220" i="38"/>
  <c r="AB221" i="38"/>
  <c r="E221" i="38"/>
  <c r="Y228"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G53"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Y546" i="38"/>
  <c r="AG450" i="38"/>
  <c r="AG546" i="38"/>
  <c r="AC315" i="38"/>
  <c r="AK449" i="38"/>
  <c r="AL403" i="38"/>
  <c r="AI229" i="38"/>
  <c r="AL228" i="38"/>
  <c r="AK76" i="38"/>
  <c r="Y76" i="38"/>
  <c r="AK450" i="38"/>
  <c r="AL195" i="38"/>
  <c r="AE12" i="38"/>
  <c r="AL392" i="38"/>
  <c r="AG137" i="38"/>
  <c r="AL263" i="38"/>
  <c r="AI110" i="38"/>
  <c r="AE336" i="38"/>
  <c r="AK122" i="38"/>
  <c r="AC528" i="38"/>
  <c r="AL528" i="38" s="1"/>
  <c r="AL123" i="38"/>
  <c r="AL197" i="38"/>
  <c r="AC86" i="38"/>
  <c r="AK63" i="38"/>
  <c r="AK23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AC63" i="38"/>
  <c r="AL385" i="38"/>
  <c r="AE110" i="38"/>
  <c r="AL154" i="38"/>
  <c r="Y449" i="38"/>
  <c r="Z229" i="38"/>
  <c r="Y63" i="38"/>
  <c r="AC194" i="38"/>
  <c r="AC137" i="38"/>
  <c r="AD229" i="38"/>
  <c r="AK221" i="38"/>
  <c r="AK315" i="38"/>
  <c r="AC87" i="38"/>
  <c r="J88" i="38"/>
  <c r="AL316" i="38"/>
  <c r="AL45" i="38"/>
  <c r="F87" i="38"/>
  <c r="J87" i="38" s="1"/>
  <c r="AK393" i="38"/>
  <c r="AG519" i="38"/>
  <c r="J502" i="38"/>
  <c r="Y450" i="38"/>
  <c r="H123" i="38"/>
  <c r="H220" i="38"/>
  <c r="J339" i="38"/>
  <c r="F86" i="38"/>
  <c r="J86" i="38" s="1"/>
  <c r="Y394" i="38"/>
  <c r="AG394" i="38"/>
  <c r="AG413" i="38"/>
  <c r="F153" i="38"/>
  <c r="H153" i="38" s="1"/>
  <c r="AI212" i="38"/>
  <c r="AK212" i="38" s="1"/>
  <c r="H392" i="38"/>
  <c r="H414" i="38"/>
  <c r="AI545" i="38"/>
  <c r="AK545" i="38" s="1"/>
  <c r="AG337" i="38"/>
  <c r="Z110" i="38"/>
  <c r="F137" i="38"/>
  <c r="H137" i="38" s="1"/>
  <c r="AK137" i="38"/>
  <c r="H341" i="38"/>
  <c r="AL411" i="38"/>
  <c r="AL339" i="38"/>
  <c r="AL203" i="38"/>
  <c r="AL167" i="38"/>
  <c r="AG69" i="38"/>
  <c r="AC69" i="38"/>
  <c r="AL271" i="38"/>
  <c r="AL414" i="38"/>
  <c r="AA110" i="38"/>
  <c r="AF229" i="38"/>
  <c r="AI412" i="38"/>
  <c r="AK153" i="38"/>
  <c r="AL65" i="38"/>
  <c r="Y270" i="38"/>
  <c r="AK413" i="38"/>
  <c r="AL439" i="38"/>
  <c r="AG86" i="38"/>
  <c r="AL68" i="38"/>
  <c r="AF110" i="38"/>
  <c r="AG168" i="38"/>
  <c r="AL395" i="38"/>
  <c r="AC246" i="38"/>
  <c r="AG153" i="38"/>
  <c r="X110" i="38"/>
  <c r="F122" i="38"/>
  <c r="J122" i="38" s="1"/>
  <c r="F378" i="38"/>
  <c r="J37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AL247" i="38"/>
  <c r="H247" i="38"/>
  <c r="J247" i="38"/>
  <c r="H238" i="38"/>
  <c r="AG230" i="38"/>
  <c r="J228" i="38"/>
  <c r="H228" i="38"/>
  <c r="AL222" i="38"/>
  <c r="J203" i="38"/>
  <c r="H203" i="38"/>
  <c r="AJ110" i="38"/>
  <c r="AH110" i="38"/>
  <c r="AC153"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D229" i="38"/>
  <c r="D110" i="38"/>
  <c r="F111" i="38"/>
  <c r="D212" i="38"/>
  <c r="F221" i="38"/>
  <c r="AC13" i="38"/>
  <c r="Z12" i="38"/>
  <c r="AG13" i="38"/>
  <c r="AD12" i="38"/>
  <c r="AL424" i="38"/>
  <c r="F337" i="38"/>
  <c r="D336" i="38"/>
  <c r="AL502" i="38"/>
  <c r="AL238" i="38"/>
  <c r="D393" i="38"/>
  <c r="F393" i="38" s="1"/>
  <c r="F394" i="38"/>
  <c r="D545" i="38"/>
  <c r="F546" i="38"/>
  <c r="J404" i="38"/>
  <c r="H404" i="38"/>
  <c r="J424" i="38"/>
  <c r="H424" i="38"/>
  <c r="G54" i="8"/>
  <c r="G55" i="8"/>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G30" i="8"/>
  <c r="G46" i="8"/>
  <c r="G52" i="8"/>
  <c r="G43" i="8"/>
  <c r="G22" i="8"/>
  <c r="G24" i="8"/>
  <c r="G48" i="8"/>
  <c r="G39" i="8"/>
  <c r="G34" i="8"/>
  <c r="G36" i="8"/>
  <c r="G25" i="8"/>
  <c r="G49" i="8"/>
  <c r="G40" i="8"/>
  <c r="G51" i="8"/>
  <c r="G45" i="8"/>
  <c r="G42" i="8"/>
  <c r="G27" i="8"/>
  <c r="G37" i="8"/>
  <c r="H407" i="38"/>
  <c r="AL408" i="38"/>
  <c r="AL407" i="38"/>
  <c r="J408" i="38"/>
  <c r="AL331" i="38"/>
  <c r="AL330" i="38"/>
  <c r="J63" i="38"/>
  <c r="J204" i="38"/>
  <c r="J76" i="38"/>
  <c r="AL450" i="38"/>
  <c r="H69" i="38"/>
  <c r="J153" i="38"/>
  <c r="AK229" i="38"/>
  <c r="H378" i="38"/>
  <c r="AL221" i="38"/>
  <c r="AL449" i="38"/>
  <c r="H246" i="38"/>
  <c r="AL122" i="38"/>
  <c r="H87" i="38"/>
  <c r="AL270" i="38"/>
  <c r="AL546" i="38"/>
  <c r="H86" i="38"/>
  <c r="AL519" i="38"/>
  <c r="J137" i="38"/>
  <c r="AG229" i="38"/>
  <c r="AL69" i="38"/>
  <c r="AL86" i="38"/>
  <c r="AG12" i="38"/>
  <c r="AK110" i="38"/>
  <c r="AG110" i="38"/>
  <c r="AL413" i="38"/>
  <c r="AC110" i="38"/>
  <c r="AL137" i="38"/>
  <c r="AL194" i="38"/>
  <c r="AL63" i="38"/>
  <c r="J450" i="38"/>
  <c r="H384" i="38"/>
  <c r="AL246" i="38"/>
  <c r="H194" i="38"/>
  <c r="AC229" i="38"/>
  <c r="AL384" i="38"/>
  <c r="J315" i="38"/>
  <c r="AL394" i="38"/>
  <c r="AL393" i="38"/>
  <c r="AK412" i="38"/>
  <c r="AL412" i="38" s="1"/>
  <c r="AL212" i="38"/>
  <c r="H122" i="38"/>
  <c r="AL337" i="38"/>
  <c r="AL76" i="38"/>
  <c r="AL87" i="38"/>
  <c r="AL545" i="38"/>
  <c r="J560" i="38"/>
  <c r="F212" i="38"/>
  <c r="H212" i="38" s="1"/>
  <c r="F412" i="38"/>
  <c r="H412" i="38" s="1"/>
  <c r="AL518" i="38"/>
  <c r="AC12" i="38"/>
  <c r="H394" i="38"/>
  <c r="J394" i="38"/>
  <c r="J337" i="38"/>
  <c r="H337"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G31" i="8"/>
  <c r="G33" i="8"/>
  <c r="G28" i="8"/>
  <c r="G21" i="8"/>
  <c r="J545" i="38" l="1"/>
  <c r="J412" i="38"/>
  <c r="J212" i="38"/>
  <c r="P17" i="28"/>
  <c r="P16" i="28"/>
  <c r="P15" i="28"/>
  <c r="P14" i="28"/>
  <c r="P13" i="28"/>
  <c r="P11" i="28"/>
  <c r="P9" i="28"/>
  <c r="C14" i="40"/>
  <c r="C13" i="42"/>
  <c r="C13" i="43"/>
  <c r="D88" i="27" l="1"/>
  <c r="D84" i="27"/>
  <c r="C96" i="27"/>
  <c r="C92" i="27"/>
  <c r="C88" i="27"/>
  <c r="C84" i="27"/>
  <c r="C91" i="27"/>
  <c r="C83" i="27"/>
  <c r="C94" i="27"/>
  <c r="C86" i="27"/>
  <c r="C82" i="27"/>
  <c r="D93" i="27"/>
  <c r="D81" i="27"/>
  <c r="C93" i="27"/>
  <c r="C89" i="27"/>
  <c r="C85" i="27"/>
  <c r="C81" i="27"/>
  <c r="C95" i="27"/>
  <c r="C87"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M25" i="45"/>
  <c r="K25" i="45"/>
  <c r="I25" i="45"/>
  <c r="G25" i="45"/>
  <c r="N14" i="44"/>
  <c r="M14" i="44"/>
  <c r="L14" i="44"/>
  <c r="K14" i="44"/>
  <c r="J14" i="44"/>
  <c r="I14" i="44"/>
  <c r="H14" i="44"/>
  <c r="G14" i="44"/>
  <c r="G31" i="23"/>
  <c r="H31" i="23"/>
  <c r="I31" i="23"/>
  <c r="J31" i="23"/>
  <c r="K31" i="23"/>
  <c r="L31" i="23"/>
  <c r="M31" i="23"/>
  <c r="N31" i="23"/>
  <c r="N11" i="33"/>
  <c r="M11" i="33"/>
  <c r="L11" i="33"/>
  <c r="K11" i="33"/>
  <c r="J11" i="33"/>
  <c r="I11" i="33"/>
  <c r="H11" i="33"/>
  <c r="N16" i="24"/>
  <c r="L16" i="24"/>
  <c r="J16" i="24"/>
  <c r="H16" i="24"/>
  <c r="N20" i="30"/>
  <c r="M20" i="30"/>
  <c r="L20" i="30"/>
  <c r="K20" i="30"/>
  <c r="J20" i="30"/>
  <c r="I20" i="30"/>
  <c r="H20" i="30"/>
  <c r="G20" i="30"/>
  <c r="N14" i="29"/>
  <c r="L14" i="29"/>
  <c r="K14" i="29"/>
  <c r="J14" i="29"/>
  <c r="I14" i="29"/>
  <c r="H14" i="29"/>
  <c r="G14" i="29"/>
  <c r="N15" i="22"/>
  <c r="M15" i="22"/>
  <c r="L15" i="22"/>
  <c r="K15" i="22"/>
  <c r="J15" i="22"/>
  <c r="H15" i="22"/>
  <c r="O28" i="21"/>
  <c r="N28" i="21"/>
  <c r="M28" i="21"/>
  <c r="L28" i="21"/>
  <c r="K28" i="21"/>
  <c r="J28" i="21"/>
  <c r="I28" i="21"/>
  <c r="H28" i="21"/>
  <c r="N19" i="28"/>
  <c r="M19" i="28"/>
  <c r="L19" i="28"/>
  <c r="K19" i="28"/>
  <c r="J19" i="28"/>
  <c r="I19" i="28"/>
  <c r="H19" i="28"/>
  <c r="G19" i="28"/>
  <c r="O14" i="44" l="1"/>
  <c r="O25" i="45"/>
  <c r="P14" i="44"/>
  <c r="P20" i="30"/>
  <c r="P14" i="29"/>
  <c r="P31" i="23"/>
  <c r="P11" i="33"/>
  <c r="P19" i="28"/>
  <c r="Q28" i="21"/>
  <c r="P28" i="21"/>
  <c r="P15" i="22"/>
  <c r="I5" i="27" s="1"/>
  <c r="D73" i="27" l="1"/>
  <c r="G17" i="8"/>
  <c r="G56" i="8"/>
  <c r="D47" i="27" s="1"/>
  <c r="G65" i="8"/>
  <c r="G62" i="8"/>
  <c r="D49" i="27" s="1"/>
  <c r="D50" i="27" l="1"/>
  <c r="G66" i="8"/>
  <c r="G67" i="8"/>
  <c r="D48" i="27"/>
  <c r="V60" i="38"/>
  <c r="D60" i="38"/>
  <c r="D14" i="38"/>
  <c r="V14" i="38"/>
  <c r="F60" i="38" l="1"/>
  <c r="D38" i="38"/>
  <c r="F38" i="38" s="1"/>
  <c r="H38" i="38" s="1"/>
  <c r="Y60" i="38"/>
  <c r="AL60"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60" i="38" l="1"/>
  <c r="J38" i="38" s="1"/>
  <c r="H60"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3" i="10"/>
  <c r="J32" i="10"/>
  <c r="J31" i="10"/>
  <c r="J30" i="10"/>
  <c r="J29" i="10"/>
  <c r="J28" i="10"/>
  <c r="J27" i="10"/>
  <c r="J26" i="10"/>
  <c r="J25" i="10"/>
  <c r="J20" i="10"/>
  <c r="J19" i="10"/>
  <c r="J26" i="9"/>
  <c r="J25" i="9"/>
  <c r="J24" i="9"/>
  <c r="J23" i="9"/>
  <c r="J22" i="9"/>
  <c r="J21" i="9"/>
  <c r="J20" i="9"/>
  <c r="J19" i="9"/>
  <c r="J18" i="9"/>
  <c r="D5" i="43" l="1"/>
  <c r="C10" i="27" s="1"/>
  <c r="P10" i="28"/>
  <c r="P12" i="28"/>
  <c r="H32" i="38"/>
  <c r="J32" i="38"/>
  <c r="K67" i="8"/>
  <c r="K18" i="8"/>
  <c r="I33" i="10" l="1"/>
  <c r="I32" i="10"/>
  <c r="I31" i="10"/>
  <c r="I30" i="10"/>
  <c r="I29" i="10"/>
  <c r="I28" i="10"/>
  <c r="I27" i="10"/>
  <c r="I26" i="10"/>
  <c r="I25"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G57" i="8"/>
  <c r="C50" i="27"/>
  <c r="C49" i="27"/>
  <c r="C48" i="27"/>
  <c r="E582" i="38"/>
  <c r="E581" i="38" s="1"/>
  <c r="Z586" i="38"/>
  <c r="V582" i="38" l="1"/>
  <c r="D582" i="38"/>
  <c r="W586" i="38"/>
  <c r="Z581" i="38"/>
  <c r="AC586" i="38"/>
  <c r="C97" i="27"/>
  <c r="G58" i="8"/>
  <c r="C51" i="27"/>
  <c r="C3" i="27"/>
  <c r="C14" i="27" s="1"/>
  <c r="D581" i="38" l="1"/>
  <c r="F582" i="38"/>
  <c r="Y582" i="38"/>
  <c r="AL582" i="38" s="1"/>
  <c r="V581" i="38"/>
  <c r="W581" i="38"/>
  <c r="Y586" i="38"/>
  <c r="AL586" i="38" s="1"/>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94" i="27"/>
  <c r="X320" i="38"/>
  <c r="D92" i="27"/>
  <c r="D87" i="27"/>
  <c r="F17" i="10"/>
  <c r="F26" i="9"/>
  <c r="F25" i="9"/>
  <c r="F24" i="9"/>
  <c r="AF342" i="38" s="1"/>
  <c r="F23" i="9"/>
  <c r="D69" i="27" s="1"/>
  <c r="F22" i="9"/>
  <c r="D68" i="27" s="1"/>
  <c r="F21" i="9"/>
  <c r="D67" i="27" s="1"/>
  <c r="F20" i="9"/>
  <c r="Z342" i="38" s="1"/>
  <c r="AC342" i="38" s="1"/>
  <c r="F19" i="9"/>
  <c r="F18" i="9"/>
  <c r="F17" i="9"/>
  <c r="G64" i="8"/>
  <c r="G63" i="8"/>
  <c r="T10" i="4"/>
  <c r="T31" i="4" s="1"/>
  <c r="AJ342" i="38" l="1"/>
  <c r="E342" i="38"/>
  <c r="F342" i="38" s="1"/>
  <c r="AF343" i="38"/>
  <c r="AG343" i="38" s="1"/>
  <c r="AL343" i="38" s="1"/>
  <c r="E343" i="38"/>
  <c r="F343" i="38" s="1"/>
  <c r="E169" i="38"/>
  <c r="W169" i="38"/>
  <c r="E231" i="38"/>
  <c r="W231" i="38"/>
  <c r="V165" i="38"/>
  <c r="Y165" i="38" s="1"/>
  <c r="AL165" i="38" s="1"/>
  <c r="P10" i="34"/>
  <c r="V360" i="38"/>
  <c r="Z360" i="38"/>
  <c r="E360" i="38"/>
  <c r="D91" i="27"/>
  <c r="AD379" i="38"/>
  <c r="D85" i="27"/>
  <c r="V344" i="38"/>
  <c r="Y344" i="38" s="1"/>
  <c r="AL344" i="38" s="1"/>
  <c r="D96" i="27"/>
  <c r="V325" i="38"/>
  <c r="V315" i="38" s="1"/>
  <c r="V229" i="38" s="1"/>
  <c r="D95" i="27"/>
  <c r="X325" i="38"/>
  <c r="Y320" i="38"/>
  <c r="AL320" i="38" s="1"/>
  <c r="D90" i="27"/>
  <c r="AI355" i="38"/>
  <c r="AK355" i="38" s="1"/>
  <c r="D89" i="27"/>
  <c r="X355" i="38"/>
  <c r="Y355" i="38" s="1"/>
  <c r="D86" i="27"/>
  <c r="X360" i="38"/>
  <c r="D80" i="27"/>
  <c r="W360" i="38"/>
  <c r="D82" i="27"/>
  <c r="D72" i="27"/>
  <c r="V342" i="38"/>
  <c r="V340" i="38" s="1"/>
  <c r="V336" i="38" s="1"/>
  <c r="D71" i="27"/>
  <c r="AD342" i="38"/>
  <c r="D70" i="27"/>
  <c r="AI342" i="38"/>
  <c r="D65" i="27"/>
  <c r="X342" i="38"/>
  <c r="D64" i="27"/>
  <c r="W342" i="38"/>
  <c r="AJ340" i="38"/>
  <c r="O10" i="34"/>
  <c r="J582" i="38"/>
  <c r="H582" i="38"/>
  <c r="D63" i="27"/>
  <c r="AJ36" i="38"/>
  <c r="E36" i="38"/>
  <c r="F36" i="38" s="1"/>
  <c r="D66" i="27"/>
  <c r="X14" i="38"/>
  <c r="E14" i="38"/>
  <c r="F14" i="38" s="1"/>
  <c r="D83" i="27"/>
  <c r="V21" i="38"/>
  <c r="D21" i="38"/>
  <c r="D13" i="38" s="1"/>
  <c r="D12" i="38" s="1"/>
  <c r="P19" i="31"/>
  <c r="D10" i="12"/>
  <c r="D5" i="12" s="1"/>
  <c r="C7" i="27" s="1"/>
  <c r="I4" i="27"/>
  <c r="D10" i="9"/>
  <c r="V55" i="38"/>
  <c r="O20" i="31"/>
  <c r="D10" i="10"/>
  <c r="C6" i="27" s="1"/>
  <c r="O19" i="31"/>
  <c r="P20" i="31"/>
  <c r="I10" i="27" s="1"/>
  <c r="J342" i="38" l="1"/>
  <c r="H342" i="38"/>
  <c r="J343" i="38"/>
  <c r="H343" i="38"/>
  <c r="AF340" i="38"/>
  <c r="AF336" i="38" s="1"/>
  <c r="V153" i="38"/>
  <c r="W230" i="38"/>
  <c r="Y231" i="38"/>
  <c r="AL231" i="38" s="1"/>
  <c r="E230" i="38"/>
  <c r="F231" i="38"/>
  <c r="Y169" i="38"/>
  <c r="AL169" i="38" s="1"/>
  <c r="W168" i="38"/>
  <c r="E168" i="38"/>
  <c r="F169" i="38"/>
  <c r="V110" i="38"/>
  <c r="Y153" i="38"/>
  <c r="AL153" i="38" s="1"/>
  <c r="Y55" i="38"/>
  <c r="AL55" i="38" s="1"/>
  <c r="V38" i="38"/>
  <c r="Y38" i="38" s="1"/>
  <c r="AL38" i="38" s="1"/>
  <c r="F360" i="38"/>
  <c r="E340" i="38"/>
  <c r="AC360" i="38"/>
  <c r="Z340" i="38"/>
  <c r="AG379" i="38"/>
  <c r="AL379" i="38" s="1"/>
  <c r="AD378" i="38"/>
  <c r="AG378" i="38" s="1"/>
  <c r="AL378" i="38" s="1"/>
  <c r="AI340" i="38"/>
  <c r="AI336" i="38" s="1"/>
  <c r="Y325" i="38"/>
  <c r="AL325" i="38" s="1"/>
  <c r="X315" i="38"/>
  <c r="Y315" i="38" s="1"/>
  <c r="AL315" i="38" s="1"/>
  <c r="X340" i="38"/>
  <c r="X336" i="38" s="1"/>
  <c r="AL355" i="38"/>
  <c r="Y360" i="38"/>
  <c r="D97" i="27"/>
  <c r="AG342" i="38"/>
  <c r="AD340" i="38"/>
  <c r="AK342" i="38"/>
  <c r="Y342" i="38"/>
  <c r="W340" i="38"/>
  <c r="AJ336" i="38"/>
  <c r="D74" i="27"/>
  <c r="H14" i="38"/>
  <c r="J14" i="38"/>
  <c r="X13" i="38"/>
  <c r="X12" i="38" s="1"/>
  <c r="Y14" i="38"/>
  <c r="AL14" i="38" s="1"/>
  <c r="J36" i="38"/>
  <c r="H36" i="38"/>
  <c r="AK36" i="38"/>
  <c r="AL36" i="38" s="1"/>
  <c r="AJ13" i="38"/>
  <c r="F168" i="38" l="1"/>
  <c r="E110" i="38"/>
  <c r="F110" i="38" s="1"/>
  <c r="E229" i="38"/>
  <c r="F229" i="38" s="1"/>
  <c r="F230" i="38"/>
  <c r="W110" i="38"/>
  <c r="Y168" i="38"/>
  <c r="AL168" i="38" s="1"/>
  <c r="Y110" i="38"/>
  <c r="AL110" i="38" s="1"/>
  <c r="W229" i="38"/>
  <c r="Y230" i="38"/>
  <c r="AL230" i="38" s="1"/>
  <c r="J169" i="38"/>
  <c r="H169" i="38"/>
  <c r="H231" i="38"/>
  <c r="J231" i="38"/>
  <c r="AK336" i="38"/>
  <c r="AL360" i="38"/>
  <c r="Z336" i="38"/>
  <c r="AC336" i="38" s="1"/>
  <c r="AC340" i="38"/>
  <c r="E336" i="38"/>
  <c r="F336" i="38" s="1"/>
  <c r="F340" i="38"/>
  <c r="J360" i="38"/>
  <c r="H360" i="38"/>
  <c r="AK340" i="38"/>
  <c r="X229" i="38"/>
  <c r="Y229" i="38" s="1"/>
  <c r="AL229" i="38" s="1"/>
  <c r="AL342" i="38"/>
  <c r="AG340" i="38"/>
  <c r="AD336" i="38"/>
  <c r="AG336" i="38" s="1"/>
  <c r="W336" i="38"/>
  <c r="Y336" i="38" s="1"/>
  <c r="Y340" i="38"/>
  <c r="AJ12" i="38"/>
  <c r="AK12" i="38" s="1"/>
  <c r="AK13" i="38"/>
  <c r="H230" i="38" l="1"/>
  <c r="J230" i="38"/>
  <c r="J229" i="38"/>
  <c r="H229" i="38"/>
  <c r="H110" i="38"/>
  <c r="J110" i="38"/>
  <c r="J168" i="38"/>
  <c r="H168" i="38"/>
  <c r="H340" i="38"/>
  <c r="J340" i="38"/>
  <c r="H336" i="38"/>
  <c r="J336" i="38"/>
  <c r="AL340" i="38"/>
  <c r="AL336" i="38"/>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O384" i="38" s="1"/>
  <c r="L341" i="38"/>
  <c r="R338" i="38"/>
  <c r="R337" i="38" s="1"/>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O21" i="38"/>
  <c r="S21" i="38"/>
  <c r="U36" i="38"/>
  <c r="D34" i="27"/>
  <c r="D51" i="27" s="1"/>
  <c r="G19" i="8"/>
  <c r="N29" i="38" s="1"/>
  <c r="G18" i="8"/>
  <c r="N27" i="38" s="1"/>
  <c r="V27" i="38" l="1"/>
  <c r="E27" i="38"/>
  <c r="F27" i="38" s="1"/>
  <c r="V29" i="38"/>
  <c r="Y29" i="38" s="1"/>
  <c r="AL29" i="38" s="1"/>
  <c r="E29" i="38"/>
  <c r="F29" i="38" s="1"/>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10" i="8"/>
  <c r="D562" i="38"/>
  <c r="D5" i="8" l="1"/>
  <c r="C4" i="27" s="1"/>
  <c r="J29" i="38"/>
  <c r="H29" i="38"/>
  <c r="J27" i="38"/>
  <c r="H27" i="38"/>
  <c r="Y27" i="38"/>
  <c r="AL27" i="38" s="1"/>
  <c r="V13" i="38"/>
  <c r="V12" i="38" s="1"/>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<sst xmlns="http://schemas.openxmlformats.org/spreadsheetml/2006/main" count="12292" uniqueCount="2011">
  <si>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</si>
  <si>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</si>
  <si>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</si>
  <si>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</si>
  <si>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</si>
  <si>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</si>
  <si>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</si>
  <si>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</si>
  <si>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</si>
  <si>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</si>
  <si>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</si>
  <si>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</si>
  <si>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</si>
  <si>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</si>
  <si>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</si>
  <si>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</si>
  <si>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</si>
  <si>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</si>
  <si>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</si>
  <si>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</si>
  <si>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</si>
  <si>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</si>
  <si>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</si>
  <si>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</si>
  <si>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</si>
  <si>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</si>
  <si>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</si>
  <si>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</si>
  <si>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</si>
  <si>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</si>
  <si>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</si>
  <si>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</si>
  <si>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</si>
  <si>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</si>
  <si>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</si>
  <si>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</si>
  <si>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</si>
  <si>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</si>
  <si>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</si>
  <si>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</si>
  <si>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</si>
  <si>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</si>
  <si>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</si>
  <si>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</si>
  <si>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</si>
  <si>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</si>
  <si>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</si>
  <si>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</si>
  <si>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</si>
  <si>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</si>
  <si>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</si>
  <si>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</si>
  <si>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</si>
  <si>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</si>
  <si>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</si>
  <si>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</si>
  <si>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</si>
  <si>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</si>
  <si>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</si>
  <si>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</si>
  <si>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</si>
  <si>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</si>
  <si>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</si>
  <si>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</si>
  <si>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</si>
  <si>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</si>
  <si>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</si>
  <si>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</si>
  <si>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</si>
  <si>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</si>
  <si>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</si>
  <si>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</si>
  <si>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</si>
  <si>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</si>
  <si>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</si>
  <si>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</si>
  <si>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</si>
  <si>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</si>
  <si>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</si>
  <si>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</si>
  <si>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</si>
  <si>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</si>
  <si>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</si>
  <si>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</si>
  <si>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</si>
  <si>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</si>
  <si>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</si>
  <si>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</si>
  <si>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</si>
  <si>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</si>
  <si>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</si>
  <si>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</si>
  <si>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</si>
  <si>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</si>
  <si>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</si>
  <si>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</si>
  <si>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</si>
  <si>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</si>
  <si>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</si>
  <si>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</si>
  <si>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</si>
  <si>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</si>
  <si>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</si>
  <si>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</si>
  <si>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</si>
  <si>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</si>
  <si>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</si>
  <si>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</si>
  <si>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</si>
  <si>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</si>
  <si>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</si>
  <si>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</si>
  <si>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</si>
  <si>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</si>
  <si>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</si>
  <si>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</si>
  <si>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</si>
  <si>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</si>
  <si>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</si>
  <si>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</si>
  <si>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</si>
  <si>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</si>
  <si>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</si>
  <si>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</si>
  <si>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</si>
  <si>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</si>
  <si>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</si>
  <si>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</si>
  <si>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</si>
  <si>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</si>
  <si>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</si>
  <si>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</si>
  <si>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</si>
  <si>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</si>
  <si>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</si>
  <si>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</si>
  <si>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</si>
  <si>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</si>
  <si>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</si>
  <si>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</si>
  <si>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</si>
  <si>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</si>
  <si>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</si>
  <si>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</si>
  <si>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</si>
  <si>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</si>
  <si>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</si>
  <si>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</si>
  <si>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</si>
  <si>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</si>
  <si>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</si>
  <si>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</si>
  <si>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</si>
  <si>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</si>
  <si>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</si>
  <si>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</si>
  <si>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</si>
  <si>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</si>
  <si>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</si>
  <si>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</si>
  <si>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</si>
  <si>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</si>
  <si>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</si>
  <si>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</si>
  <si>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</si>
  <si>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</si>
  <si>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</si>
  <si>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</si>
  <si>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</si>
  <si>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</si>
  <si>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</si>
  <si>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</si>
  <si>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</si>
  <si>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</si>
  <si>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</si>
  <si>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</si>
  <si>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</si>
  <si>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</si>
  <si>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</si>
  <si>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</si>
  <si>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</si>
  <si>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Estudiantes</t>
  </si>
  <si>
    <t>Docentes</t>
  </si>
  <si>
    <t>Talleres</t>
  </si>
  <si>
    <t>inscripcion a congreso</t>
  </si>
  <si>
    <t>otorgar becas al personal docente de postgrados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</si>
  <si>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</si>
  <si>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</si>
  <si>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</si>
  <si>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</si>
  <si>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</si>
  <si>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</si>
  <si>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c.1 Realizar encuestas del desempeño laboral de los egresados.</t>
  </si>
  <si>
    <t>Rectoría. Vice Rectoría  Académica. Directora Curla. Sub Directora académica. Jefes de Departamentos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</si>
  <si>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</si>
  <si>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</si>
  <si>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</si>
  <si>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</si>
  <si>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</si>
  <si>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</si>
  <si>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Admisiones CURLA, Vinculacion, VOAE, Subdireccion Academica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</si>
  <si>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</si>
  <si>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</si>
  <si>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</si>
  <si>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</si>
  <si>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</si>
  <si>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</si>
  <si>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</si>
  <si>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</si>
  <si>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</si>
  <si>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</si>
  <si>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</si>
  <si>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</si>
  <si>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</si>
  <si>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</si>
  <si>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</si>
  <si>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</si>
  <si>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</si>
  <si>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</si>
  <si>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</si>
  <si>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</si>
  <si>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</si>
  <si>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</si>
  <si>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</si>
  <si>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</si>
  <si>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</si>
  <si>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</si>
  <si>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</si>
  <si>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</si>
  <si>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</si>
  <si>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</si>
  <si>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</si>
  <si>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</si>
  <si>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</si>
  <si>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</si>
  <si>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</si>
  <si>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</si>
  <si>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</si>
  <si>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</si>
  <si>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</si>
  <si>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</si>
  <si>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</si>
  <si>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</si>
  <si>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</si>
  <si>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</si>
  <si>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</si>
  <si>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</si>
  <si>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</si>
  <si>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</si>
  <si>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</si>
  <si>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</si>
  <si>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</si>
  <si>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</si>
  <si>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</si>
  <si>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</si>
  <si>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</si>
  <si>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</si>
  <si>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</si>
  <si>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</si>
  <si>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</si>
  <si>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</si>
  <si>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</si>
  <si>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</si>
  <si>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</si>
  <si>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</si>
  <si>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</si>
  <si>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</si>
  <si>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</si>
  <si>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</si>
  <si>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</si>
  <si>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</si>
  <si>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</si>
  <si>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</si>
  <si>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</si>
  <si>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</si>
  <si>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</si>
  <si>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</si>
  <si>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</si>
  <si>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</si>
  <si>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</si>
  <si>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</si>
  <si>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</si>
  <si>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</si>
  <si>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</si>
  <si>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</si>
  <si>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</si>
  <si>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</si>
  <si>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</si>
  <si>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</si>
  <si>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</si>
  <si>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</si>
  <si>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</si>
  <si>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</si>
  <si>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</si>
  <si>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</si>
  <si>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</si>
  <si>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</si>
  <si>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</si>
  <si>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</si>
  <si>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</si>
  <si>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</si>
  <si>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</si>
  <si>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</si>
  <si>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</si>
  <si>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</si>
  <si>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</si>
  <si>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</si>
  <si>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</si>
  <si>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</si>
  <si>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</si>
  <si>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</si>
  <si>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</si>
  <si>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</si>
  <si>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</si>
  <si>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</si>
  <si>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</si>
  <si>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</si>
  <si>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</si>
  <si>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</si>
  <si>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</si>
  <si>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</si>
  <si>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</si>
  <si>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</si>
  <si>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</si>
  <si>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</si>
  <si>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</si>
  <si>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</si>
  <si>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</si>
  <si>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</si>
  <si>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</si>
  <si>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</si>
  <si>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</si>
  <si>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</si>
  <si>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</si>
  <si>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</si>
  <si>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</si>
  <si>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</si>
  <si>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</si>
  <si>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</si>
  <si>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</si>
  <si>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</si>
  <si>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</si>
  <si>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</si>
  <si>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</si>
  <si>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</si>
  <si>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</si>
  <si>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</si>
  <si>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</si>
  <si>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</si>
  <si>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</si>
  <si>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</si>
  <si>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</si>
  <si>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</si>
  <si>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</si>
  <si>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</si>
  <si>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</si>
  <si>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</si>
  <si>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</si>
  <si>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</si>
  <si>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</si>
  <si>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</si>
  <si>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</si>
  <si>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</si>
  <si>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</si>
  <si>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</si>
  <si>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</si>
  <si>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</si>
  <si>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</si>
  <si>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</si>
  <si>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</si>
  <si>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</si>
  <si>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</si>
  <si>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</si>
  <si>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</si>
  <si>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</si>
  <si>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</si>
  <si>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</si>
  <si>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</si>
  <si>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</si>
  <si>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</si>
  <si>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</si>
  <si>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</si>
  <si>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</si>
  <si>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</si>
  <si>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</si>
  <si>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</si>
  <si>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</si>
  <si>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</si>
  <si>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</si>
  <si>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</si>
  <si>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</si>
  <si>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</si>
  <si>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</si>
  <si>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</si>
  <si>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</si>
  <si>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</si>
  <si>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</si>
  <si>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</si>
  <si>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</si>
  <si>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</si>
  <si>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</si>
  <si>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</si>
  <si>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</si>
  <si>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</si>
  <si>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</si>
  <si>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</si>
  <si>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</si>
  <si>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</si>
  <si>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</si>
  <si>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</si>
  <si>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</si>
  <si>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</si>
  <si>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</si>
  <si>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</si>
  <si>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</si>
  <si>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</si>
  <si>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</si>
  <si>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</si>
  <si>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</si>
  <si>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</si>
  <si>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</si>
  <si>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</si>
  <si>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</si>
  <si>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</si>
  <si>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</si>
  <si>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</si>
  <si>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</si>
  <si>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</si>
  <si>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</si>
  <si>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</si>
  <si>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</si>
  <si>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</si>
  <si>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</si>
  <si>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</si>
  <si>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</si>
  <si>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</si>
  <si>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</si>
  <si>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</si>
  <si>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</si>
  <si>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</si>
  <si>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</si>
  <si>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</si>
  <si>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</si>
  <si>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</si>
  <si>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</si>
  <si>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</si>
  <si>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</si>
  <si>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</si>
  <si>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</si>
  <si>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</si>
  <si>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</si>
  <si>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</si>
  <si>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</si>
  <si>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</si>
  <si>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</si>
  <si>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</si>
  <si>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</si>
  <si>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</si>
  <si>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</si>
  <si>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</si>
  <si>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</si>
  <si>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</si>
  <si>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</si>
  <si>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</si>
  <si>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</si>
  <si>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</si>
  <si>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</si>
  <si>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</si>
  <si>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</si>
  <si>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</si>
  <si>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</si>
  <si>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</si>
  <si>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</si>
  <si>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</si>
  <si>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</si>
  <si>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</si>
  <si>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</si>
  <si>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</si>
  <si>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</si>
  <si>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</si>
  <si>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</si>
  <si>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</si>
  <si>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</si>
  <si>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</si>
  <si>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</si>
  <si>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</si>
  <si>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</si>
  <si>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</si>
  <si>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</si>
  <si>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</si>
  <si>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</si>
  <si>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</si>
  <si>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</si>
  <si>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</si>
  <si>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</si>
  <si>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</si>
  <si>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</si>
  <si>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</si>
  <si>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</si>
  <si>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</si>
  <si>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</si>
  <si>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</si>
  <si>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</si>
  <si>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</si>
  <si>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</si>
  <si>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</si>
  <si>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</si>
  <si>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</si>
  <si>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</si>
  <si>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</si>
  <si>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</si>
  <si>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</si>
  <si>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</si>
  <si>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</si>
  <si>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</si>
  <si>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</si>
  <si>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</si>
  <si>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</si>
  <si>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</si>
  <si>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</si>
  <si>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</si>
  <si>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</si>
  <si>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</si>
  <si>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</si>
  <si>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</si>
  <si>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</si>
  <si>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</si>
  <si>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</si>
  <si>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</si>
  <si>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</si>
  <si>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</si>
  <si>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</si>
  <si>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</si>
  <si>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</si>
  <si>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</si>
  <si>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</si>
  <si>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</si>
  <si>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</si>
  <si>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</si>
  <si>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</si>
  <si>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</si>
  <si>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</si>
  <si>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</si>
  <si>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</si>
  <si>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</si>
  <si>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</si>
  <si>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</si>
  <si>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</si>
  <si>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</si>
  <si>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</si>
  <si>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</si>
  <si>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</si>
  <si>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</si>
  <si>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</si>
  <si>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</si>
  <si>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</si>
  <si>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</si>
  <si>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</si>
  <si>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</si>
  <si>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</si>
  <si>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</si>
  <si>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</si>
  <si>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</si>
  <si>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</si>
  <si>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</si>
  <si>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</si>
  <si>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</si>
  <si>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</si>
  <si>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</si>
  <si>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</si>
  <si>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</si>
  <si>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</si>
  <si>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</si>
  <si>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</si>
  <si>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</si>
  <si>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</si>
  <si>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</si>
  <si>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</si>
  <si>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</si>
  <si>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</si>
  <si>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</si>
  <si>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</si>
  <si>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</si>
  <si>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</si>
  <si>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</si>
  <si>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</si>
  <si>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</si>
  <si>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</si>
  <si>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</si>
  <si>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</si>
  <si>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</si>
  <si>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</si>
  <si>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</si>
  <si>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</si>
  <si>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</si>
  <si>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</si>
  <si>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</si>
  <si>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</si>
  <si>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</si>
  <si>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</si>
  <si>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</si>
  <si>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</si>
  <si>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</si>
  <si>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1) % de docentes que están desarrollando innovaciones educativas.</t>
  </si>
  <si>
    <t>b.2 Impartir talleres de capacitación a toda la comunidad docente  sobre los fundamentos y principios del nuevo modelo educativo.                                                       b.3 Promoción e incentivos para la innovación educativa.</t>
  </si>
  <si>
    <t>1) Número de experiencias de innovación curricular.</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</si>
  <si>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</si>
  <si>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</si>
  <si>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</si>
  <si>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</si>
  <si>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</si>
  <si>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</si>
  <si>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</si>
  <si>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</si>
  <si>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</si>
  <si>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</si>
  <si>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</si>
  <si>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</si>
  <si>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</si>
  <si>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</si>
  <si>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</si>
  <si>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</si>
  <si>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</si>
  <si>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</si>
  <si>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</si>
  <si>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</si>
  <si>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</si>
  <si>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</si>
  <si>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</si>
  <si>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</si>
  <si>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</si>
  <si>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</si>
  <si>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</si>
  <si>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</si>
  <si>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</si>
  <si>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</si>
  <si>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</si>
  <si>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</si>
  <si>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</si>
  <si>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</si>
  <si>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</si>
  <si>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</si>
  <si>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</si>
  <si>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</si>
  <si>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</si>
  <si>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</si>
  <si>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</si>
  <si>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</si>
  <si>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</si>
  <si>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</si>
  <si>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</si>
  <si>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</si>
  <si>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</si>
  <si>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</si>
  <si>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</si>
  <si>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</si>
  <si>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</si>
  <si>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</si>
  <si>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</si>
  <si>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</si>
  <si>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</si>
  <si>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</si>
  <si>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</si>
  <si>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</si>
  <si>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</si>
  <si>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</si>
  <si>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</si>
  <si>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</si>
  <si>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</si>
  <si>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</si>
  <si>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</si>
  <si>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</si>
  <si>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</si>
  <si>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</si>
  <si>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</si>
  <si>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</si>
  <si>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</si>
  <si>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</si>
  <si>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</si>
  <si>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</si>
  <si>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</si>
  <si>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</si>
  <si>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</si>
  <si>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</si>
  <si>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</si>
  <si>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</si>
  <si>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</si>
  <si>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</si>
  <si>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</si>
  <si>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</si>
  <si>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</si>
  <si>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</si>
  <si>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</si>
  <si>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</si>
  <si>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</si>
  <si>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</si>
  <si>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</si>
  <si>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</si>
  <si>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</si>
  <si>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</si>
  <si>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</si>
  <si>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</si>
  <si>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</si>
  <si>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</si>
  <si>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</si>
  <si>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</si>
  <si>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</si>
  <si>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</si>
  <si>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</si>
  <si>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</si>
  <si>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</si>
  <si>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</si>
  <si>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</si>
  <si>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</si>
  <si>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</si>
  <si>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</si>
  <si>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</si>
  <si>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</si>
  <si>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</si>
  <si>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</si>
  <si>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</si>
  <si>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</si>
  <si>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</si>
  <si>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</si>
  <si>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</si>
  <si>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</si>
  <si>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</si>
  <si>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</si>
  <si>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</si>
  <si>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</si>
  <si>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</si>
  <si>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</si>
  <si>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</si>
  <si>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</si>
  <si>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</si>
  <si>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</si>
  <si>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</si>
  <si>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</si>
  <si>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</si>
  <si>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</si>
  <si>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</si>
  <si>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</si>
  <si>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</si>
  <si>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</si>
  <si>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</si>
  <si>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</si>
  <si>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</si>
  <si>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</si>
  <si>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</si>
  <si>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</si>
  <si>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</si>
  <si>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</si>
  <si>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</si>
  <si>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</si>
  <si>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</si>
  <si>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</si>
  <si>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</si>
  <si>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</si>
  <si>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</si>
  <si>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</si>
  <si>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</si>
  <si>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</si>
  <si>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</si>
  <si>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</si>
  <si>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</si>
  <si>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</si>
  <si>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</si>
  <si>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</si>
  <si>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</si>
  <si>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</si>
  <si>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</si>
  <si>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</si>
  <si>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</si>
  <si>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</si>
  <si>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</si>
  <si>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</si>
  <si>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</si>
  <si>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</si>
  <si>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</si>
  <si>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</si>
  <si>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</si>
  <si>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</si>
  <si>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</si>
  <si>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</si>
  <si>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</si>
  <si>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</si>
  <si>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</si>
  <si>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</si>
  <si>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</si>
  <si>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</si>
  <si>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</si>
  <si>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</si>
  <si>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</si>
  <si>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</si>
  <si>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</si>
  <si>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</si>
  <si>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</si>
  <si>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</si>
  <si>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</si>
  <si>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</si>
  <si>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</si>
  <si>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</si>
  <si>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</si>
  <si>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</si>
  <si>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</si>
  <si>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</si>
  <si>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</si>
  <si>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</si>
  <si>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</si>
  <si>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</si>
  <si>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</si>
  <si>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</si>
  <si>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</si>
  <si>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</si>
  <si>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</si>
  <si>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</si>
  <si>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</si>
  <si>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</si>
  <si>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</si>
  <si>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</si>
  <si>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</si>
  <si>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</si>
  <si>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</si>
  <si>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</si>
  <si>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</si>
  <si>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</si>
  <si>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</si>
  <si>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</si>
  <si>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</si>
  <si>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</si>
  <si>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</si>
  <si>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</si>
  <si>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</si>
  <si>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</si>
  <si>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</si>
  <si>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</si>
  <si>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</si>
  <si>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</si>
  <si>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</si>
  <si>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</si>
  <si>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</si>
  <si>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</si>
  <si>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</si>
  <si>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</si>
  <si>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</si>
  <si>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</si>
  <si>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</si>
  <si>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</si>
  <si>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</si>
  <si>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</si>
  <si>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</si>
  <si>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</si>
  <si>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</si>
  <si>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</si>
  <si>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</si>
  <si>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</si>
  <si>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</si>
  <si>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</si>
  <si>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</si>
  <si>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</si>
  <si>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</si>
  <si>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</si>
  <si>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</si>
  <si>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</si>
  <si>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</si>
  <si>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</si>
  <si>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</si>
  <si>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</si>
  <si>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</si>
  <si>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</si>
  <si>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</si>
  <si>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</si>
  <si>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</si>
  <si>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</si>
  <si>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</si>
  <si>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</si>
  <si>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</si>
  <si>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</si>
  <si>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</si>
  <si>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</si>
  <si>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</si>
  <si>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</si>
  <si>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</si>
  <si>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</si>
  <si>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</si>
  <si>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</si>
  <si>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</si>
  <si>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</si>
  <si>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</si>
  <si>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</si>
  <si>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</si>
  <si>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</si>
  <si>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</si>
  <si>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</si>
  <si>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</si>
  <si>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</si>
  <si>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</si>
  <si>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</si>
  <si>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</si>
  <si>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</si>
  <si>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</si>
  <si>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</si>
  <si>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</si>
  <si>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</si>
  <si>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</si>
  <si>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</si>
  <si>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</si>
  <si>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</si>
  <si>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</si>
  <si>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</si>
  <si>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</si>
  <si>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</si>
  <si>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</si>
  <si>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</si>
  <si>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</si>
  <si>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</si>
  <si>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</si>
  <si>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</si>
  <si>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</si>
  <si>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</si>
  <si>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</si>
  <si>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</si>
  <si>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</si>
  <si>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</si>
  <si>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</si>
  <si>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</si>
  <si>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</si>
  <si>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</si>
  <si>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</si>
  <si>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</si>
  <si>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</si>
  <si>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</si>
  <si>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</si>
  <si>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</si>
  <si>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</si>
  <si>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</si>
  <si>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</si>
  <si>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</si>
  <si>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</si>
  <si>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</si>
  <si>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</si>
  <si>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</si>
  <si>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</si>
  <si>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</si>
  <si>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</si>
  <si>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</si>
  <si>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</si>
  <si>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</si>
  <si>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</si>
  <si>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</si>
  <si>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</si>
  <si>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</si>
  <si>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</si>
  <si>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</si>
  <si>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</si>
  <si>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</si>
  <si>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</si>
  <si>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</si>
  <si>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</si>
  <si>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</si>
  <si>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</si>
  <si>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</si>
  <si>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</si>
  <si>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</si>
  <si>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</si>
  <si>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</si>
  <si>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</si>
  <si>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</si>
  <si>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</si>
  <si>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</si>
  <si>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</si>
  <si>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</si>
  <si>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</si>
  <si>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</si>
  <si>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</si>
  <si>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</si>
  <si>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</si>
  <si>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</si>
  <si>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</si>
  <si>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</si>
  <si>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</si>
  <si>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</si>
  <si>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</si>
  <si>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</si>
  <si>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</si>
  <si>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</si>
  <si>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</si>
  <si>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</si>
  <si>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</si>
  <si>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</si>
  <si>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</si>
  <si>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</si>
  <si>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</si>
  <si>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</si>
  <si>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</si>
  <si>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</si>
  <si>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</si>
  <si>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</si>
  <si>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</si>
  <si>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</si>
  <si>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</si>
  <si>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</si>
  <si>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</si>
  <si>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</si>
  <si>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</si>
  <si>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</si>
  <si>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</si>
  <si>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</si>
  <si>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</si>
  <si>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</si>
  <si>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</si>
  <si>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</si>
  <si>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</si>
  <si>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</si>
  <si>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</si>
  <si>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</si>
  <si>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</si>
  <si>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</si>
  <si>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</si>
  <si>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</si>
  <si>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</si>
  <si>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</si>
  <si>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</si>
  <si>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</si>
  <si>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</si>
  <si>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</si>
  <si>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</si>
  <si>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</si>
  <si>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</si>
  <si>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</si>
  <si>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</si>
  <si>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</si>
  <si>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</si>
  <si>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</si>
  <si>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</si>
  <si>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</si>
  <si>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</si>
  <si>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</si>
  <si>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</si>
  <si>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</si>
  <si>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</si>
  <si>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</si>
  <si>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</si>
  <si>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</si>
  <si>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</si>
  <si>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</si>
  <si>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</si>
  <si>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</si>
  <si>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</si>
  <si>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</si>
  <si>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</si>
  <si>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</si>
  <si>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</si>
  <si>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</si>
  <si>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</si>
  <si>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</si>
  <si>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</si>
  <si>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</si>
  <si>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</si>
  <si>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</si>
  <si>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</si>
  <si>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</si>
  <si>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</si>
  <si>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</si>
  <si>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</si>
  <si>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</si>
  <si>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</si>
  <si>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</si>
  <si>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</si>
  <si>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</si>
  <si>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</si>
  <si>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</si>
  <si>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</si>
  <si>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</si>
  <si>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</si>
  <si>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</si>
  <si>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</si>
  <si>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</si>
  <si>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</si>
  <si>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</si>
  <si>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</si>
  <si>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</si>
  <si>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</si>
  <si>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</si>
  <si>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</si>
  <si>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</si>
  <si>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</si>
  <si>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</si>
  <si>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</si>
  <si>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</si>
  <si>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</si>
  <si>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</si>
  <si>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</si>
  <si>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</si>
  <si>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</si>
  <si>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</si>
  <si>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</si>
  <si>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</si>
  <si>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</si>
  <si>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</si>
  <si>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</si>
  <si>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</si>
  <si>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</si>
  <si>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</si>
  <si>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</si>
  <si>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</si>
  <si>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</si>
  <si>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</si>
  <si>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</si>
  <si>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</si>
  <si>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</si>
  <si>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</si>
  <si>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</si>
  <si>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</si>
  <si>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</si>
  <si>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</si>
  <si>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</si>
  <si>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</si>
  <si>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</si>
  <si>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</si>
  <si>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</si>
  <si>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</si>
  <si>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</si>
  <si>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</si>
  <si>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</si>
  <si>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</si>
  <si>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</si>
  <si>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</si>
  <si>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</si>
  <si>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</si>
  <si>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</si>
  <si>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</si>
  <si>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</si>
  <si>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</si>
  <si>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</si>
  <si>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</si>
  <si>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</si>
  <si>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</si>
  <si>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</si>
  <si>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</si>
  <si>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</si>
  <si>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</si>
  <si>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</si>
  <si>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</si>
  <si>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</si>
  <si>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</si>
  <si>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</si>
  <si>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</si>
  <si>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</si>
  <si>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</si>
  <si>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</si>
  <si>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</si>
  <si>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</si>
  <si>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</si>
  <si>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</si>
  <si>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</si>
  <si>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</si>
  <si>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</si>
  <si>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</si>
  <si>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</si>
  <si>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</si>
  <si>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</si>
  <si>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</si>
  <si>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</si>
  <si>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</si>
  <si>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</si>
  <si>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</si>
  <si>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</si>
  <si>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</si>
  <si>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</si>
  <si>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</si>
  <si>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</si>
  <si>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</si>
  <si>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</si>
  <si>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</si>
  <si>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</si>
  <si>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</si>
  <si>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</si>
  <si>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</si>
  <si>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</si>
  <si>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</si>
  <si>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</si>
  <si>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</si>
  <si>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</si>
  <si>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</si>
  <si>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</si>
  <si>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</si>
  <si>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</si>
  <si>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</si>
  <si>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</si>
  <si>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</si>
  <si>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</si>
  <si>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</si>
  <si>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</si>
  <si>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</si>
  <si>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</si>
  <si>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</si>
  <si>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</si>
  <si>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</si>
  <si>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</si>
  <si>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</si>
  <si>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</si>
  <si>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</si>
  <si>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</si>
  <si>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</si>
  <si>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</si>
  <si>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</si>
  <si>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</si>
  <si>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</si>
  <si>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</si>
  <si>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</si>
  <si>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</si>
  <si>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</si>
  <si>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</si>
  <si>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</si>
  <si>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</si>
  <si>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</si>
  <si>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</si>
  <si>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</si>
  <si>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</si>
  <si>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</si>
  <si>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</si>
  <si>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</si>
  <si>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</si>
  <si>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</si>
  <si>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</si>
  <si>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</si>
  <si>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</si>
  <si>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</si>
  <si>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</si>
  <si>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</si>
  <si>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</si>
  <si>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</si>
  <si>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</si>
  <si>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</si>
  <si>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</si>
  <si>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</si>
  <si>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</si>
  <si>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</si>
  <si>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</si>
  <si>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</si>
  <si>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</si>
  <si>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</si>
  <si>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</si>
  <si>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</si>
  <si>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</si>
  <si>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</si>
  <si>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</si>
  <si>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</si>
  <si>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</si>
  <si>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</si>
  <si>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</si>
  <si>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</si>
  <si>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</si>
  <si>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</si>
  <si>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</si>
  <si>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</si>
  <si>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</si>
  <si>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</si>
  <si>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</si>
  <si>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</si>
  <si>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</si>
  <si>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</si>
  <si>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</si>
  <si>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</si>
  <si>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</si>
  <si>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</si>
  <si>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</si>
  <si>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</si>
  <si>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</si>
  <si>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</si>
  <si>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</si>
  <si>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</si>
  <si>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</si>
  <si>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</si>
  <si>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</si>
  <si>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</si>
  <si>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</si>
  <si>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</si>
  <si>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</si>
  <si>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</si>
  <si>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</si>
  <si>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</si>
  <si>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</si>
  <si>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</si>
  <si>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</si>
  <si>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</si>
  <si>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</si>
  <si>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</si>
  <si>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</si>
  <si>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</si>
  <si>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</si>
  <si>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</si>
  <si>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</si>
  <si>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</si>
  <si>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</si>
  <si>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</si>
  <si>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</si>
  <si>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</si>
  <si>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</si>
  <si>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</si>
  <si>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</si>
  <si>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</si>
  <si>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</si>
  <si>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</si>
  <si>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</si>
  <si>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</si>
  <si>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</si>
  <si>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</si>
  <si>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</si>
  <si>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</si>
  <si>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</si>
  <si>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</si>
  <si>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</si>
  <si>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</si>
  <si>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</si>
  <si>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</si>
  <si>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</si>
  <si>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</si>
  <si>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</si>
  <si>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</si>
  <si>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</si>
  <si>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</si>
  <si>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</si>
  <si>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</si>
  <si>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</si>
  <si>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</si>
  <si>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</si>
  <si>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</si>
  <si>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</si>
  <si>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</si>
  <si>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</si>
  <si>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</si>
  <si>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</si>
  <si>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</si>
  <si>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</si>
  <si>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</si>
  <si>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</si>
  <si>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</si>
  <si>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</si>
  <si>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</si>
  <si>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</si>
  <si>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</si>
  <si>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</si>
  <si>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</si>
  <si>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</si>
  <si>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</si>
  <si>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</si>
  <si>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</si>
  <si>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</si>
  <si>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</si>
  <si>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</si>
  <si>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</si>
  <si>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</si>
  <si>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</si>
  <si>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</si>
  <si>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</si>
  <si>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</si>
  <si>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</si>
  <si>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</si>
  <si>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</si>
  <si>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</si>
  <si>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</si>
  <si>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</si>
  <si>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</si>
  <si>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</si>
  <si>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</si>
  <si>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</si>
  <si>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</si>
  <si>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</si>
  <si>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</si>
  <si>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</si>
  <si>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</si>
  <si>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</si>
  <si>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</si>
  <si>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</si>
  <si>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</si>
  <si>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</si>
  <si>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</si>
  <si>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</si>
  <si>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</si>
  <si>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</si>
  <si>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</si>
  <si>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</si>
  <si>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</si>
  <si>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</si>
  <si>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</si>
  <si>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</si>
  <si>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</si>
  <si>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</si>
  <si>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</si>
  <si>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</si>
  <si>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</si>
  <si>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</si>
  <si>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</si>
  <si>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</si>
  <si>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</si>
  <si>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</si>
  <si>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</si>
  <si>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</si>
  <si>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</si>
  <si>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</si>
  <si>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</si>
  <si>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</si>
  <si>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</si>
  <si>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</si>
  <si>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</si>
  <si>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</si>
  <si>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</si>
  <si>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</si>
  <si>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</si>
  <si>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</si>
  <si>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</si>
  <si>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</si>
  <si>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</si>
  <si>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</si>
  <si>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</si>
  <si>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</si>
  <si>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</si>
  <si>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</si>
  <si>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</si>
  <si>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</si>
  <si>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</si>
  <si>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</si>
  <si>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</si>
  <si>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</si>
  <si>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</si>
  <si>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</si>
  <si>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</si>
  <si>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</si>
  <si>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</si>
  <si>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</si>
  <si>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</si>
  <si>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</si>
  <si>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</si>
  <si>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</si>
  <si>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</si>
  <si>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</si>
  <si>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</si>
  <si>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</si>
  <si>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</si>
  <si>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</si>
  <si>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</si>
  <si>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</si>
  <si>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</si>
  <si>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</si>
  <si>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</si>
  <si>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</si>
  <si>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</si>
  <si>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</si>
  <si>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</si>
  <si>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</si>
  <si>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</si>
  <si>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</si>
  <si>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</si>
  <si>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</si>
  <si>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</si>
  <si>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</si>
  <si>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</si>
  <si>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</si>
  <si>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</si>
  <si>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</si>
  <si>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</si>
  <si>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</si>
  <si>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</si>
  <si>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</si>
  <si>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</si>
  <si>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</si>
  <si>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</si>
  <si>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</si>
  <si>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</si>
  <si>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</si>
  <si>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</si>
  <si>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</si>
  <si>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</si>
  <si>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</si>
  <si>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</si>
  <si>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</si>
  <si>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</si>
  <si>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</si>
  <si>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</si>
  <si>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</si>
  <si>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</si>
  <si>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</si>
  <si>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</si>
  <si>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</si>
  <si>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</si>
  <si>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</si>
  <si>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</si>
  <si>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</si>
  <si>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</si>
  <si>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</si>
  <si>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</si>
  <si>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</si>
  <si>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</si>
  <si>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</si>
  <si>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</si>
  <si>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</si>
  <si>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</si>
  <si>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</si>
  <si>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</si>
  <si>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</si>
  <si>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</si>
  <si>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</si>
  <si>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</si>
  <si>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</si>
  <si>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</si>
  <si>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</si>
  <si>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</si>
  <si>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</si>
  <si>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</si>
  <si>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</si>
  <si>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</si>
  <si>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</si>
  <si>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</si>
  <si>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</si>
  <si>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</si>
  <si>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</si>
  <si>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</si>
  <si>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</si>
  <si>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</si>
  <si>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</si>
  <si>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</si>
  <si>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</si>
  <si>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</si>
  <si>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</si>
  <si>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</si>
  <si>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</si>
  <si>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</si>
  <si>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</si>
  <si>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</si>
  <si>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</si>
  <si>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</si>
  <si>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</si>
  <si>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</si>
  <si>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</si>
  <si>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</si>
  <si>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</si>
  <si>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</si>
  <si>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</si>
  <si>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</si>
  <si>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</si>
  <si>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</si>
  <si>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</si>
  <si>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</si>
  <si>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</si>
  <si>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</si>
  <si>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</si>
  <si>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</si>
  <si>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</si>
  <si>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</si>
  <si>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</si>
  <si>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</si>
  <si>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</si>
  <si>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</si>
  <si>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</si>
  <si>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</si>
  <si>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</si>
  <si>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</si>
  <si>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</si>
  <si>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</si>
  <si>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</si>
  <si>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</si>
  <si>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</si>
  <si>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</si>
  <si>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</si>
  <si>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</si>
  <si>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</si>
  <si>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</si>
  <si>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</si>
  <si>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</si>
  <si>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</si>
  <si>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</si>
  <si>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</si>
  <si>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</si>
  <si>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</si>
  <si>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</si>
  <si>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</si>
  <si>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</si>
  <si>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</si>
  <si>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</si>
  <si>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</si>
  <si>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</si>
  <si>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</si>
  <si>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</si>
  <si>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</si>
  <si>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</si>
  <si>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</si>
  <si>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</si>
  <si>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</si>
  <si>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</si>
  <si>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</si>
  <si>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</si>
  <si>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</si>
  <si>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</si>
  <si>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</si>
  <si>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</si>
  <si>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</si>
  <si>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</si>
  <si>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</si>
  <si>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</si>
  <si>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</si>
  <si>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</si>
  <si>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</si>
  <si>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</si>
  <si>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</si>
  <si>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</si>
  <si>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</si>
  <si>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</si>
  <si>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</si>
  <si>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</si>
  <si>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</si>
  <si>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</si>
  <si>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</si>
  <si>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</si>
  <si>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</si>
  <si>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 xml:space="preserve">3) Al  menos, (4) proyectos de investigación, compiten por recursos a nivel externo.
(1 por año)
</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</si>
  <si>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</si>
  <si>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</si>
  <si>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1) Las Facultades y los Centros Regionales  publican artículos con estándares internacionales en revistas científicas de la UNAH.</t>
  </si>
  <si>
    <t xml:space="preserve">1) Publicación de (8) artículos en las revistas científicas de la UNAH.
(2 por año)
</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</si>
  <si>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</si>
  <si>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</si>
  <si>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</si>
  <si>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</si>
  <si>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</si>
  <si>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</si>
  <si>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</si>
  <si>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</si>
  <si>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</si>
  <si>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</si>
  <si>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</si>
  <si>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</si>
  <si>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</si>
  <si>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</si>
  <si>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</si>
  <si>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</si>
  <si>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</si>
  <si>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</si>
  <si>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</si>
  <si>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</si>
  <si>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</si>
  <si>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</si>
  <si>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</si>
  <si>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</si>
  <si>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</si>
  <si>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</si>
  <si>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</si>
  <si>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</si>
  <si>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</si>
  <si>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</si>
  <si>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</si>
  <si>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</si>
  <si>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</si>
  <si>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</si>
  <si>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</si>
  <si>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</si>
  <si>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</si>
  <si>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</si>
  <si>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</si>
  <si>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</si>
  <si>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</si>
  <si>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</si>
  <si>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</si>
  <si>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</si>
  <si>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</si>
  <si>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</si>
  <si>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</si>
  <si>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</si>
  <si>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</si>
  <si>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</si>
  <si>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</si>
  <si>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</si>
  <si>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</si>
  <si>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</si>
  <si>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</si>
  <si>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</si>
  <si>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</si>
  <si>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</si>
  <si>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</si>
  <si>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</si>
  <si>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</si>
  <si>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</si>
  <si>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</si>
  <si>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</si>
  <si>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</si>
  <si>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</si>
  <si>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</si>
  <si>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</si>
  <si>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</si>
  <si>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</si>
  <si>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</si>
  <si>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</si>
  <si>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</si>
  <si>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</si>
  <si>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</si>
  <si>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</si>
  <si>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</si>
  <si>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</si>
  <si>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</si>
  <si>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</si>
  <si>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</si>
  <si>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</si>
  <si>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</si>
  <si>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</si>
  <si>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</si>
  <si>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</si>
  <si>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</si>
  <si>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</si>
  <si>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</si>
  <si>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</si>
  <si>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</si>
  <si>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</si>
  <si>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</si>
  <si>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</si>
  <si>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</si>
  <si>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</si>
  <si>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</si>
  <si>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</si>
  <si>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</si>
  <si>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</si>
  <si>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</si>
  <si>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</si>
  <si>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</si>
  <si>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</si>
  <si>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</si>
  <si>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</si>
  <si>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</si>
  <si>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</si>
  <si>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</si>
  <si>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</si>
  <si>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</si>
  <si>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</si>
  <si>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</si>
  <si>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</si>
  <si>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</si>
  <si>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</si>
  <si>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</si>
  <si>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</si>
  <si>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</si>
  <si>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</si>
  <si>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</si>
  <si>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</si>
  <si>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</si>
  <si>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</si>
  <si>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</si>
  <si>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</si>
  <si>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</si>
  <si>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</si>
  <si>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</si>
  <si>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</si>
  <si>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</si>
  <si>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</si>
  <si>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6.a.1</t>
  </si>
  <si>
    <t>7.a.1</t>
  </si>
  <si>
    <t>8.a.1</t>
  </si>
  <si>
    <t>9.a.1</t>
  </si>
  <si>
    <t>10.a.1</t>
  </si>
  <si>
    <t>10.b.1</t>
  </si>
  <si>
    <t>12.1.1.1</t>
  </si>
  <si>
    <t>0482</t>
  </si>
  <si>
    <t>No. De programas</t>
  </si>
  <si>
    <t>Recibir las invitaciones en tiempo y forma para que sean planificados en base a la agenda universitaria.</t>
  </si>
  <si>
    <t>Dar cobertura a los eventos en donde se muestren descubrimientos cientificos ya sean en la Ciudad Universitaria asi como en sus Centros Regionales y transmitirlosde forma especial dos veces en el trimestre.</t>
  </si>
  <si>
    <t>Numero de informes especiales transmitidos.</t>
  </si>
  <si>
    <t>Comunidad Universitaria y Población en general.</t>
  </si>
  <si>
    <t>Sistema de Difusión de Radio y Televisión, Facultades, Departamentos, Institutos, Centros Regionales e Unidades de la UNAH.</t>
  </si>
  <si>
    <t xml:space="preserve"> Difundir en la programación de la Utv  aquellos trabajos científicos importantes que se llevaron a cabo en la UNAH asi como en sus centros regionales.</t>
  </si>
  <si>
    <t>Brindar cobertura a las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</si>
  <si>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0039</t>
  </si>
  <si>
    <t>No. De eventos</t>
  </si>
  <si>
    <t>Contar con las invitaciones de las unidades con tiempo en vista de que trabajamos con tiempos establecidos los cuales deben ser planificados en base a la agenda  universitaria.</t>
  </si>
  <si>
    <t>Numero de eventos cubiertos</t>
  </si>
  <si>
    <t>Comunidad Universitaria y la Población en general.</t>
  </si>
  <si>
    <t>Sistema de Difusión de Radio y Televisión.</t>
  </si>
  <si>
    <t xml:space="preserve">Realizar las coberturas necesarias en donde se promuevan las actividades que se llevan a cabo sobre este tema. </t>
  </si>
  <si>
    <t>2.a.2</t>
  </si>
  <si>
    <t>2.a.3</t>
  </si>
  <si>
    <t>2.a.4</t>
  </si>
  <si>
    <t>2.a.5</t>
  </si>
  <si>
    <t>2.a.6</t>
  </si>
  <si>
    <t>2.b.1</t>
  </si>
  <si>
    <t>2.b.2</t>
  </si>
  <si>
    <t>2.b.3</t>
  </si>
  <si>
    <t>2.b.4</t>
  </si>
  <si>
    <t>2.b.5</t>
  </si>
  <si>
    <t>Apoyar en la difusión a las carreras que realizan actividades para los proyectos de vinculación.</t>
  </si>
  <si>
    <t>3.b.1</t>
  </si>
  <si>
    <t>2) Los Departamentos Acadèmicos y las Carreras desarrollan jornadas de capacitación en gestión y ejecución de proyectos de vinculación UNAH-Sociedad.</t>
  </si>
  <si>
    <t>3.b.2</t>
  </si>
  <si>
    <t>3.a.2</t>
  </si>
  <si>
    <t>3.b.3</t>
  </si>
  <si>
    <t>3.c.1</t>
  </si>
  <si>
    <t>3.d.1</t>
  </si>
  <si>
    <t>3.d.2</t>
  </si>
  <si>
    <t xml:space="preserve">Realizar las coberturas necesarias en donde se promuevan las actividades que se llevan a cabo en la UNAH. </t>
  </si>
  <si>
    <t>a.1 Diseñar un plan de capacitación para todo el personal que labora en la Utv y en base al área de su competencia.</t>
  </si>
  <si>
    <t>0142</t>
  </si>
  <si>
    <t>no. De capacitaciones</t>
  </si>
  <si>
    <t>Disposición del personal de la Utv.</t>
  </si>
  <si>
    <t xml:space="preserve">Se realizarán 4 capacitaciones al año, con el propósito de calificar al personal técnico de la Utv, para el  buen manejo, funcionamento y mantenimiento del equipo existente . </t>
  </si>
  <si>
    <t>* Lista de participaciones.          * Capacitadores extranjeros contratados            * Diplomas por participación otorgados a los participantes.</t>
  </si>
  <si>
    <t>Personal Técnico de la Utv (Camarógrafos, Editores, Tecnología y Control Master)</t>
  </si>
  <si>
    <t>Comisión Nacional Permanente del SDRT-UNAH y el Sistema de Difusión de Radio y Televisión de la UNAH.</t>
  </si>
  <si>
    <t>no. De evaluaciones</t>
  </si>
  <si>
    <t>Se llevarán a cabo 8 evaluaciones al año con las cuales se pretente medir el desempeño del personal que labora en la Utv, para un mejor aprovechamiento de las destrezas y actitudes del recurso humano.</t>
  </si>
  <si>
    <t>Reportes de las evaluaciones realizadas.</t>
  </si>
  <si>
    <t>Todo el personal que labora en la Utv.</t>
  </si>
  <si>
    <t>Comisión Nacional Permanente del SDRT-UNAH y el Sistema de Difusión de Radio y Televisión.</t>
  </si>
  <si>
    <t xml:space="preserve"> Diseñar un plan de capacitación para todo el personal que labora en la Utv y en base al área de su competencia.</t>
  </si>
  <si>
    <t xml:space="preserve"> Realizar  evaluación del desempeño al personal.</t>
  </si>
  <si>
    <t>0392</t>
  </si>
  <si>
    <t>No. De equipos</t>
  </si>
  <si>
    <t xml:space="preserve">Contar con la estructura presupuestaria para sufragar estos costos. </t>
  </si>
  <si>
    <t>Se realizará la compra de discos externos para el almacenamiento del material ya editado, así como el almacenamiento para los servidores del área de Tecnologías los cuales albergan toda la videoteca.</t>
  </si>
  <si>
    <t>* Solicitudes de compra ingresadas.            * Cotizaciones que aplican a nuestras especificaciones  * Actas de recepción presentadas al departamento de compras.</t>
  </si>
  <si>
    <t>Personal Utv.</t>
  </si>
  <si>
    <t>Sistema de Difusión de Radio y Televisión  y el Departamento de Compras de la UNAH</t>
  </si>
  <si>
    <t xml:space="preserve">Expansión de la capacidad de almacenamiento en video para la videoteca de la Utv, la cual servirá a los estudiantes para ampliar sus conocimientos en la diferentes área. </t>
  </si>
  <si>
    <t>0433</t>
  </si>
  <si>
    <t>No. De mejoras</t>
  </si>
  <si>
    <t xml:space="preserve">Contar con la espacio fisico  para  realizar esta transición. </t>
  </si>
  <si>
    <t xml:space="preserve">Estar más cerca de la Ciudad Universitaria para que todos los eventos se cubran en tiempo y forma de una manera más rápida y eficiente. </t>
  </si>
  <si>
    <t>Las instalaciones de la Utv operando dentro de Ciudad Universitaria</t>
  </si>
  <si>
    <t>Comisión Nacional Permanente, Sistema de Difusión de Radio y Televisión, Recoría, SEAPI, DEGT y SEAF</t>
  </si>
  <si>
    <t xml:space="preserve">Trasladar las instalaciones de Utv dentro de la Ciudad Universitaria. </t>
  </si>
  <si>
    <t>0153</t>
  </si>
  <si>
    <t>No. De reglamentos</t>
  </si>
  <si>
    <t xml:space="preserve">Contar con  personal capacitado para realizar este tipo de manuales. </t>
  </si>
  <si>
    <t>Se realizaran manuales para unificar los criterios televisivos y una correcta revisión de los guiones de la producción previo a su transmisión.</t>
  </si>
  <si>
    <t>Numero de manuales realizados.</t>
  </si>
  <si>
    <t>Sistema de Difusión de Radio y Televisión</t>
  </si>
  <si>
    <t>Realizar manuales de estilo  y toda clase de normativa interna e institucional para el buen funcionamiento y cumplimiento de sus actividades.</t>
  </si>
  <si>
    <t>0323</t>
  </si>
  <si>
    <t>No. De alianzas estrategicas</t>
  </si>
  <si>
    <t xml:space="preserve">Contar con la estructura presupuestaria para llevar a cabo estas actividades. </t>
  </si>
  <si>
    <t>Realizar giras a nivel nacional así como internacional para realizar alianzas como medio de intercambio con universidades e instituciones que fomenten la cultura, las artes y las ciencias.</t>
  </si>
  <si>
    <t>Numero de alianzas y objetivos realizados.</t>
  </si>
  <si>
    <t>Sistema de Difusión de Radio y Televisión, Rectoria, SEAF</t>
  </si>
  <si>
    <t>No. De evento</t>
  </si>
  <si>
    <t xml:space="preserve">Atención a los llamados que hagan las unidades correspondientes. </t>
  </si>
  <si>
    <t>Apoyar a la UNAH en las actividades que se lleven a cabo en el CSUCA en las que se promuevan el desarrollo de las universidades a través de la cooperación y del trabajo conjunto con la sociedad y el Estado.</t>
  </si>
  <si>
    <t>Numero de eventos realizados</t>
  </si>
  <si>
    <t>Sistema de Difusión de Radio y Televisión, Dirección Universidad Sociedad, Rectoría.</t>
  </si>
  <si>
    <t>0373</t>
  </si>
  <si>
    <t>No. De ceuntas de cobro</t>
  </si>
  <si>
    <t>Contar en tiempo y forma con el presupuesto necesario para sufragar los gastos fijos que se generan mensualmente para el buen funcionamiento de la Utv.</t>
  </si>
  <si>
    <t xml:space="preserve">Como toda unidad es necesario mantener las cuentas fijas canceladas, de lo contrario no se realizarán las actividades con calidad y puntualidad, asimismo contar con el análisis que demuestren que la ejecución presupuestaria se realiza con transparencia y en base a las normas establecidas por la UNAH. </t>
  </si>
  <si>
    <t>Numero de pagos mensuales realizados.</t>
  </si>
  <si>
    <t>Sistema de Difusión de Radio y Televisión, Control Documental, Análisis Financiero, SEAF y Tesorería.</t>
  </si>
  <si>
    <t>se fortalecer, promover y adoptar políticas y practicas transparentes para la rendición de cuentas de la unidad.</t>
  </si>
  <si>
    <t>0133</t>
  </si>
  <si>
    <t>No. de encuestas</t>
  </si>
  <si>
    <t>Consultas por medio de muestreo.</t>
  </si>
  <si>
    <t xml:space="preserve">Se realizarán 4 series de encuestas dentro y fuera de Ciudad Universitaria para conocer el orcentaje de audiencia que nos ve. </t>
  </si>
  <si>
    <t>Numero de encuestas realizadas.</t>
  </si>
  <si>
    <t>Sistema de Difusión de Radio y Televisión de la UNAH.</t>
  </si>
  <si>
    <t>Realizar encuestas de satisfacción comunitaria.</t>
  </si>
  <si>
    <t>0360</t>
  </si>
  <si>
    <t>No. De ciudades</t>
  </si>
  <si>
    <t xml:space="preserve">Ampliar la cobertura de la señal de la Utv  a todos los centros regionales así como a todo el país. </t>
  </si>
  <si>
    <t>Programas transmitidos a nivel nacional</t>
  </si>
  <si>
    <t>Comunidad Universitaria a nivel nacional</t>
  </si>
  <si>
    <t xml:space="preserve">Comisión Nacional Permanente, Sistema de Difusión de Radio y Televisión, SEAF, DEGT de la UNAH. </t>
  </si>
  <si>
    <t>0154</t>
  </si>
  <si>
    <t>No. De reuniones</t>
  </si>
  <si>
    <t>Contar con personal con valores morales y éticos, los cuales puedan trabajar en equipo.</t>
  </si>
  <si>
    <t>Realizar reuniones con todo el personal para disipar conflictos crear un ambiente de armonia y apto para el trabajo en equipo.</t>
  </si>
  <si>
    <t>Numero de reuniones realizadas</t>
  </si>
  <si>
    <t>Personal del Sistema de Difusión de Radio y Televisión.</t>
  </si>
  <si>
    <t>Concertación permanente bajo los principios del respeto mutuo.</t>
  </si>
  <si>
    <t>No. Programas</t>
  </si>
  <si>
    <t>Contar con la información necesaria para la creación de estos segmentos.</t>
  </si>
  <si>
    <t>Fomentar los valores éticos y morales por medio de nuestra parrilla de programación</t>
  </si>
  <si>
    <t>Numero de segmentos presentados.</t>
  </si>
  <si>
    <t>Comunidad Universitaria y población en general.</t>
  </si>
  <si>
    <t>Formular y consolidar estrategias televisivas que promuevan el ejercicio de valores éticos, fomentando el respeto y la vigencia de los derechos individuales y colectivos.</t>
  </si>
  <si>
    <t>Dar a conocer los eventos culturales que se llevan a cabo dentro y fuera de la Ciudad Universitaria.</t>
  </si>
  <si>
    <t>Numero de eventos cubiertos.</t>
  </si>
  <si>
    <t>Sistema de Difusión de Radio y Televisión, Facultades, Departamentos, Unidades, Relaciones Públicas UNAH.</t>
  </si>
  <si>
    <t>Cobertura de la presentación de libros que refuerzan la identidad, el saber local y el desarrollo endógeno (con un manejo especial de la relación entre economía e identidad).</t>
  </si>
  <si>
    <t xml:space="preserve"> Cobertura y Difusión de las actividades culturales entorno a estas actividades</t>
  </si>
  <si>
    <t>No. De equipo</t>
  </si>
  <si>
    <t>Compra de equipo necesario para equipar la Unidad Móvil asimismo equipo de informática necesario para el personal de la Utv.</t>
  </si>
  <si>
    <t>Equipo licitado y operando</t>
  </si>
  <si>
    <t>Comisión Nacional Permanente, Sistema de Difusión de Radio y Televisión, Rectoría, Departamento Legal, DEGT y SEAF</t>
  </si>
  <si>
    <t>Adquisición de equipo tecnologíco y de telecomunicaciones para complementar el ya existente.</t>
  </si>
  <si>
    <t>Contratación del personal idóneo</t>
  </si>
  <si>
    <t>0390</t>
  </si>
  <si>
    <t>No. De empleos</t>
  </si>
  <si>
    <t xml:space="preserve">Contar con el personal idóneo que lleve a cabo con calidad el trabajo propuesto. </t>
  </si>
  <si>
    <t>Se debe seleccionar de forma minuciosa la contratación del talento humano, con su perfil ya establecido para la realización de actividades propias del Sistema y en el cual se desarrolle un modelo de comunicación público de mayor calidad.</t>
  </si>
  <si>
    <t>Personal laborando en la Utv.</t>
  </si>
  <si>
    <t>Sistema de Difusión de Radio y Televisión, SEDP, Departamento Legal, SEAF y Rectoría.</t>
  </si>
  <si>
    <t xml:space="preserve">Contar con una planta propia de la Utv para no tener que cerrar la transmisión del canal cuando hayan problemas electricos, asimismo asegurar el funcionamiento de los equipos con los que contamos. </t>
  </si>
  <si>
    <t>Equipo comprando y funcionando</t>
  </si>
  <si>
    <t>4.b.1</t>
  </si>
  <si>
    <t>6.f.1</t>
  </si>
  <si>
    <t>Adquisición de mobiliario y equipo de oficina</t>
  </si>
  <si>
    <t>6.b.1</t>
  </si>
  <si>
    <t>6.b.2</t>
  </si>
  <si>
    <t>6.c.1</t>
  </si>
  <si>
    <t>Realizar la compra de una planta generadora de voltaje.</t>
  </si>
  <si>
    <t>6.d.1</t>
  </si>
  <si>
    <t>6.e.1</t>
  </si>
  <si>
    <t xml:space="preserve">DVD´S </t>
  </si>
  <si>
    <t>Grua para TV</t>
  </si>
  <si>
    <t xml:space="preserve">Rieles para TV </t>
  </si>
  <si>
    <t>Receptores digitales</t>
  </si>
  <si>
    <t>Telepuerto con redundancia</t>
  </si>
  <si>
    <t>Planta electrica</t>
  </si>
  <si>
    <t>Cámaras</t>
  </si>
  <si>
    <t>Apuntadores</t>
  </si>
  <si>
    <t>Mochilas para transmisiones en vivo</t>
  </si>
  <si>
    <t>1.a.2</t>
  </si>
  <si>
    <t xml:space="preserve">2) Convenios, redes, proyectos, grupos de trabajo de cooperación académica en ejecución.   </t>
  </si>
  <si>
    <t xml:space="preserve">3) Aplicación del Modelo Educativo en el proceso de enseñanza-aprendizaje en todas las Facultades y Centros Regionales. </t>
  </si>
  <si>
    <t>1.a.3</t>
  </si>
  <si>
    <t>1) Implementándose innovaciones en la Didáctica aplicada en las diferentes carreras.</t>
  </si>
  <si>
    <t xml:space="preserve">2) Mejora sostenida de los índices de  resultados de aprendizaje de los estudiantes. </t>
  </si>
  <si>
    <t>3)  Modelo educativo ha sido incorporado en las carreras programadas.</t>
  </si>
  <si>
    <t>a) El proceso de aprendizaje de la carrera responde al Modelo Educativo de la UNAH.</t>
  </si>
  <si>
    <t>a) La carrera realiza acciones de mejora continua de la pertinencia y calidad educativa.</t>
  </si>
  <si>
    <t>3.a.3</t>
  </si>
  <si>
    <t>3.a.4</t>
  </si>
  <si>
    <t>4) Contar con normativa académica actualizada y pertinente y aplicándose de forma correcta en las diferentes instacias de la UNAH.                                                        e) Diseño del Programa de Desarrollo del Modelo Educativo y sus diferentes componentes.</t>
  </si>
  <si>
    <t>Dar cobertura a las actividades de trascendencia y difundirla por medio de la Utv.</t>
  </si>
  <si>
    <t>5.a.2</t>
  </si>
  <si>
    <t>5.a.3</t>
  </si>
  <si>
    <t>5.a.4</t>
  </si>
  <si>
    <t>5.a.5</t>
  </si>
  <si>
    <t>5.a.6</t>
  </si>
  <si>
    <t>5.b.7</t>
  </si>
  <si>
    <t>5.b.1</t>
  </si>
  <si>
    <t>5.b.2</t>
  </si>
  <si>
    <t>5.b.3</t>
  </si>
  <si>
    <t>5.b.4</t>
  </si>
  <si>
    <t>5.b.5</t>
  </si>
  <si>
    <t>5.b.6</t>
  </si>
  <si>
    <t>5.c.1</t>
  </si>
  <si>
    <t>Aumentar las alianzas con organizaciones nacionales y extranjeras que fomenten la cultura, la ciencia y las artes para un mayor intercambio de material didáctico y el mejoramiento y de la calidad en la programación.</t>
  </si>
  <si>
    <t>Impulsar y difundir  la internacionalización de la Universidad, tomando como primera instancia el escenario Centro Americano del CSUCA.</t>
  </si>
  <si>
    <t xml:space="preserve">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</si>
  <si>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 xml:space="preserve"> Continuar con practicas transparentes para la rendición de cuentas en Admisiones CURLA.</t>
  </si>
  <si>
    <t xml:space="preserve"> Las unidades académicas respectivas participan permanentemente en sus áreas de conocimiento  en evaluaciones para el mejoramiento de la educación superior en el país.</t>
  </si>
  <si>
    <t>El departamento de Industrias Forestales participara permanentemente en sus áreas del conocimiento  y en evaluaciones para el mejoramiento de la educación superior en el país.</t>
  </si>
  <si>
    <t xml:space="preserve"> El departemento de silvicultura participará permanentemente en sus áreas de conocimiento  en evaluaciones para el mejoramiento de la educación superior en el país.</t>
  </si>
  <si>
    <t>El departemento de silvicultura participará permanentemente en sus áreas de conocimiento  en evaluaciones para el mejoramiento de la educación superior en el país.</t>
  </si>
  <si>
    <t>7.a.2</t>
  </si>
  <si>
    <t>7.a.1.2</t>
  </si>
  <si>
    <t>7.b.1</t>
  </si>
  <si>
    <t>7.b.2</t>
  </si>
  <si>
    <t>2) Estudio de satisfacción de graduados de la UNAH.</t>
  </si>
  <si>
    <t>2) Se realizarán por lo menos dos (2) encuestas de satisfacción de los graduados.</t>
  </si>
  <si>
    <t>9.a.2</t>
  </si>
  <si>
    <t>9.a.3</t>
  </si>
  <si>
    <t xml:space="preserve">Extender la señal a nivel nacional y regional de la Utv, teniendo una cobertura del 100 %. </t>
  </si>
  <si>
    <t>12.1.1.2</t>
  </si>
  <si>
    <t>12.1.1.3</t>
  </si>
  <si>
    <t>12.1.1.4</t>
  </si>
  <si>
    <t>12.1.1.5</t>
  </si>
  <si>
    <t>12.2.2.3</t>
  </si>
  <si>
    <t>12.2.2.2</t>
  </si>
  <si>
    <t>12.2.2.4</t>
  </si>
  <si>
    <t>12.2.2.5</t>
  </si>
  <si>
    <t>12.2.2.6</t>
  </si>
  <si>
    <t>12.2.2.7</t>
  </si>
  <si>
    <t>12.3.3.1</t>
  </si>
  <si>
    <t>12.3.3.2.2</t>
  </si>
  <si>
    <t>12.3.3.2.1</t>
  </si>
  <si>
    <t>12.3.3.3.3</t>
  </si>
  <si>
    <t>12.4.4.1</t>
  </si>
  <si>
    <t>12.4.4.2</t>
  </si>
  <si>
    <t>12.4.4.3</t>
  </si>
  <si>
    <t>12.4.4.4</t>
  </si>
  <si>
    <t>Acondicionamiento de la Unidad Movil</t>
  </si>
  <si>
    <t>Archivo de almacenamiento en video</t>
  </si>
  <si>
    <t>8.a.2</t>
  </si>
  <si>
    <t>Transporte (Personal que realice las encuestas)</t>
  </si>
  <si>
    <t>Alimentación (Personal que realice las encuestas)</t>
  </si>
  <si>
    <t>Viáticos Zona 1 (4 personas, 9 centros regionales, 5 días por gira)</t>
  </si>
  <si>
    <t>Viáticos Zona 2 (4 personas, 9 centros regionales, 5 días por gira)</t>
  </si>
  <si>
    <t>Diesel</t>
  </si>
  <si>
    <t>Arrendamiento del Espacio Fisico donde opera el Sistema</t>
  </si>
  <si>
    <t>Arrendamiento del Espacio Fisico que ocupan las antenas y parábolas en Cantagallo</t>
  </si>
  <si>
    <t>Energía eléctrica</t>
  </si>
  <si>
    <t>Agua Potable</t>
  </si>
  <si>
    <t>Mantenimiento de equipo</t>
  </si>
  <si>
    <t>Mantenimiento de otros equipos</t>
  </si>
  <si>
    <t>Vigilancia</t>
  </si>
  <si>
    <t>Elementos de limpieza</t>
  </si>
  <si>
    <t>Mantenimiento de edificios y locales</t>
  </si>
  <si>
    <t xml:space="preserve">Internet </t>
  </si>
  <si>
    <t>8.b.2</t>
  </si>
  <si>
    <t>Lockers</t>
  </si>
  <si>
    <t xml:space="preserve">Periodistas </t>
  </si>
  <si>
    <t xml:space="preserve">Camarografos </t>
  </si>
  <si>
    <t xml:space="preserve">Editores </t>
  </si>
  <si>
    <t>Logistica</t>
  </si>
  <si>
    <t>Motorista</t>
  </si>
  <si>
    <t xml:space="preserve">Conserje </t>
  </si>
  <si>
    <t>Audio</t>
  </si>
  <si>
    <t xml:space="preserve">Tecnico en Computacion </t>
  </si>
  <si>
    <t xml:space="preserve">Asistente de Radio Frecuencia </t>
  </si>
  <si>
    <t xml:space="preserve">Personal de Marketing </t>
  </si>
  <si>
    <t xml:space="preserve">Coordinador de Prensa </t>
  </si>
  <si>
    <t xml:space="preserve">Personal de Limpieza </t>
  </si>
  <si>
    <t xml:space="preserve">Asistente de Tri-Caster </t>
  </si>
  <si>
    <t xml:space="preserve">Tecnico Radio Frecuencia </t>
  </si>
  <si>
    <t xml:space="preserve">Operadores </t>
  </si>
  <si>
    <t xml:space="preserve">Programador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</si>
</sst>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0.00\ ;&quot; -&quot;#,##0.00\ ;&quot; -&quot;#\ ;@\ "/>
    <numFmt numFmtId="176" formatCode="#,##0.00\ ;&quot; -&quot;#,##0.00\ ;&quot; - &quot;;@\ "/>
    <numFmt numFmtId="177" formatCode="#,##0.00;[Red]#,##0.00"/>
    <numFmt numFmtId="178" formatCode="&quot;L.&quot;\ #,##0.00;[Red]&quot;L.&quot;\ #,##0.00"/>
  </numFmts>
  <fonts count="6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1"/>
      <color indexed="8"/>
      <name val="Calibri"/>
      <family val="2"/>
      <scheme val="minor"/>
    </font>
    <font>
      <sz val="9"/>
      <color theme="1"/>
      <name val="Calibri"/>
      <family val="2"/>
      <scheme val="minor"/>
    </font>
    <font>
      <sz val="10"/>
      <color indexed="8"/>
      <name val="Calibri"/>
      <family val="2"/>
    </font>
    <font>
      <b/>
      <sz val="14"/>
      <color theme="1"/>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9" tint="0.79998168889431442"/>
        <bgColor indexed="64"/>
      </patternFill>
    </fill>
    <fill>
      <patternFill patternType="solid">
        <fgColor theme="5" tint="0.79998168889431442"/>
        <bgColor indexed="26"/>
      </patternFill>
    </fill>
    <fill>
      <patternFill patternType="solid">
        <fgColor theme="9" tint="0.39997558519241921"/>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bottom style="double">
        <color indexed="8"/>
      </bottom>
      <diagonal/>
    </border>
    <border>
      <left/>
      <right style="double">
        <color indexed="8"/>
      </right>
      <top style="double">
        <color indexed="8"/>
      </top>
      <bottom style="double">
        <color indexed="8"/>
      </bottom>
      <diagonal/>
    </border>
    <border>
      <left style="medium">
        <color indexed="64"/>
      </left>
      <right/>
      <top style="medium">
        <color indexed="64"/>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3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7" fillId="2" borderId="38" xfId="0" applyFont="1" applyFill="1" applyBorder="1" applyAlignment="1">
      <alignment vertical="top" wrapText="1"/>
    </xf>
    <xf numFmtId="0" fontId="38"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8"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9" fontId="33" fillId="0" borderId="26" xfId="17" applyFont="1" applyBorder="1" applyAlignment="1">
      <alignment horizontal="center" vertical="top" wrapText="1"/>
    </xf>
    <xf numFmtId="0" fontId="40" fillId="0" borderId="26" xfId="16" applyFont="1" applyBorder="1" applyAlignment="1">
      <alignment horizontal="center" vertical="top" wrapText="1"/>
    </xf>
    <xf numFmtId="0" fontId="37"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4" borderId="26" xfId="0" applyFont="1" applyFill="1" applyBorder="1" applyAlignment="1">
      <alignment horizontal="center" vertical="center"/>
    </xf>
    <xf numFmtId="0" fontId="50" fillId="14" borderId="26" xfId="0" applyFont="1" applyFill="1" applyBorder="1" applyAlignment="1">
      <alignment vertical="center"/>
    </xf>
    <xf numFmtId="173" fontId="50" fillId="14" borderId="26" xfId="18" applyNumberFormat="1" applyFont="1" applyFill="1" applyBorder="1" applyAlignment="1">
      <alignment horizontal="center" vertical="center"/>
    </xf>
    <xf numFmtId="0" fontId="49"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6" borderId="41" xfId="0" applyFont="1" applyFill="1" applyBorder="1" applyAlignment="1">
      <alignment horizontal="center" vertical="center"/>
    </xf>
    <xf numFmtId="0" fontId="50" fillId="16" borderId="42" xfId="0" applyFont="1" applyFill="1" applyBorder="1" applyAlignment="1">
      <alignment horizontal="center" vertical="center"/>
    </xf>
    <xf numFmtId="43" fontId="50" fillId="16" borderId="40"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7"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6" borderId="40" xfId="18" applyFont="1" applyFill="1" applyBorder="1" applyAlignment="1">
      <alignment horizontal="center" vertical="center" wrapText="1"/>
    </xf>
    <xf numFmtId="43" fontId="49" fillId="14" borderId="0" xfId="18" applyFont="1" applyFill="1" applyAlignment="1">
      <alignment horizontal="center" vertical="center"/>
    </xf>
    <xf numFmtId="43" fontId="57"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9" fillId="14" borderId="0" xfId="0" applyFont="1" applyFill="1" applyAlignment="1">
      <alignment vertical="center"/>
    </xf>
    <xf numFmtId="0" fontId="58"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8"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39"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7"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8"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59"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43" fontId="33" fillId="11" borderId="26" xfId="19" applyNumberFormat="1" applyFont="1" applyFill="1" applyBorder="1" applyAlignment="1">
      <alignment vertical="top" wrapText="1"/>
    </xf>
    <xf numFmtId="43" fontId="39"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37"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7"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1" fillId="0" borderId="28" xfId="0" applyFont="1" applyBorder="1" applyAlignment="1">
      <alignment vertical="top" wrapText="1"/>
    </xf>
    <xf numFmtId="0" fontId="39"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5"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2" fillId="0" borderId="0" xfId="0" applyFont="1" applyAlignment="1">
      <alignment vertical="center" wrapText="1"/>
    </xf>
    <xf numFmtId="0" fontId="29"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8"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1"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0" fontId="56"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1" borderId="12" xfId="0" applyFont="1" applyFill="1" applyBorder="1" applyAlignment="1">
      <alignment vertical="center"/>
    </xf>
    <xf numFmtId="0" fontId="33" fillId="0" borderId="30" xfId="19" applyFont="1" applyBorder="1" applyAlignment="1">
      <alignment horizontal="center" vertical="center" wrapText="1"/>
    </xf>
    <xf numFmtId="0" fontId="49"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62" fillId="22" borderId="26" xfId="19" applyFont="1" applyFill="1" applyBorder="1" applyAlignment="1">
      <alignment horizontal="left" vertical="center" wrapText="1"/>
    </xf>
    <xf numFmtId="0" fontId="4" fillId="0" borderId="26" xfId="19" applyFont="1" applyBorder="1" applyAlignment="1">
      <alignment horizontal="right" vertical="center" wrapText="1"/>
    </xf>
    <xf numFmtId="3" fontId="4" fillId="0" borderId="26" xfId="19" applyNumberFormat="1" applyFont="1" applyBorder="1" applyAlignment="1">
      <alignment horizontal="right" vertical="center" wrapText="1"/>
    </xf>
    <xf numFmtId="0" fontId="4" fillId="0" borderId="26" xfId="19" applyFont="1" applyBorder="1" applyAlignment="1">
      <alignment vertical="center" wrapText="1"/>
    </xf>
    <xf numFmtId="3" fontId="4" fillId="0" borderId="26" xfId="18" applyNumberFormat="1" applyFont="1" applyBorder="1" applyAlignment="1">
      <alignment vertical="center" wrapText="1"/>
    </xf>
    <xf numFmtId="49" fontId="4" fillId="0" borderId="26" xfId="19" applyNumberFormat="1" applyFont="1" applyBorder="1" applyAlignment="1">
      <alignment vertical="center" wrapText="1"/>
    </xf>
    <xf numFmtId="0" fontId="62" fillId="0" borderId="26" xfId="19" applyFont="1" applyBorder="1" applyAlignment="1">
      <alignment horizontal="center" vertical="center" wrapText="1"/>
    </xf>
    <xf numFmtId="0" fontId="33" fillId="22" borderId="26" xfId="16" applyFont="1" applyFill="1" applyBorder="1" applyAlignment="1">
      <alignment vertical="center" wrapText="1"/>
    </xf>
    <xf numFmtId="49" fontId="4" fillId="0" borderId="26" xfId="19" applyNumberFormat="1" applyFont="1" applyBorder="1" applyAlignment="1">
      <alignment vertical="center"/>
    </xf>
    <xf numFmtId="0" fontId="4" fillId="0" borderId="26" xfId="19" applyFont="1" applyBorder="1" applyAlignment="1">
      <alignment vertical="center"/>
    </xf>
    <xf numFmtId="0" fontId="4" fillId="0" borderId="30" xfId="19" applyFont="1" applyBorder="1" applyAlignment="1">
      <alignment vertical="center" wrapText="1"/>
    </xf>
    <xf numFmtId="0" fontId="4" fillId="0" borderId="26" xfId="19" applyFont="1" applyBorder="1" applyAlignment="1">
      <alignment horizontal="center" vertical="center" wrapText="1"/>
    </xf>
    <xf numFmtId="0" fontId="38" fillId="22" borderId="26" xfId="19" applyFont="1" applyFill="1" applyBorder="1" applyAlignment="1">
      <alignment horizontal="center" vertical="top" wrapText="1"/>
    </xf>
    <xf numFmtId="3" fontId="4" fillId="0" borderId="26" xfId="19" applyNumberFormat="1" applyFont="1" applyBorder="1" applyAlignment="1">
      <alignment horizontal="right" vertical="center"/>
    </xf>
    <xf numFmtId="0" fontId="4" fillId="0" borderId="26" xfId="19" applyFont="1" applyBorder="1" applyAlignment="1">
      <alignment horizontal="right" vertical="center"/>
    </xf>
    <xf numFmtId="0" fontId="4" fillId="22" borderId="26" xfId="19" applyFont="1" applyFill="1" applyBorder="1" applyAlignment="1">
      <alignment vertical="center" wrapText="1"/>
    </xf>
    <xf numFmtId="3" fontId="4" fillId="0" borderId="26" xfId="18" applyNumberFormat="1" applyFont="1" applyBorder="1" applyAlignment="1">
      <alignment horizontal="right" vertical="center" wrapText="1"/>
    </xf>
    <xf numFmtId="0" fontId="4" fillId="0" borderId="26" xfId="18" applyNumberFormat="1" applyFont="1" applyBorder="1" applyAlignment="1">
      <alignment horizontal="right" vertical="center" wrapText="1"/>
    </xf>
    <xf numFmtId="0" fontId="20" fillId="0" borderId="26" xfId="0" applyFont="1" applyBorder="1" applyAlignment="1">
      <alignment horizontal="center" vertical="center" wrapText="1"/>
    </xf>
    <xf numFmtId="0" fontId="20" fillId="0" borderId="26" xfId="0" applyFont="1" applyBorder="1" applyAlignment="1">
      <alignment vertical="center" wrapText="1"/>
    </xf>
    <xf numFmtId="3" fontId="20" fillId="0" borderId="26" xfId="0" applyNumberFormat="1" applyFont="1" applyBorder="1" applyAlignment="1">
      <alignment vertical="center" wrapText="1"/>
    </xf>
    <xf numFmtId="9" fontId="4" fillId="0" borderId="26" xfId="19" applyNumberFormat="1" applyFont="1" applyFill="1" applyBorder="1" applyAlignment="1">
      <alignment horizontal="right" vertical="center" wrapText="1"/>
    </xf>
    <xf numFmtId="3" fontId="4" fillId="0" borderId="26" xfId="18" applyNumberFormat="1" applyFont="1" applyFill="1" applyBorder="1" applyAlignment="1">
      <alignment horizontal="right" vertical="center" wrapText="1"/>
    </xf>
    <xf numFmtId="49" fontId="20" fillId="0" borderId="26" xfId="0" applyNumberFormat="1" applyFont="1" applyBorder="1" applyAlignment="1">
      <alignment vertical="center" wrapText="1"/>
    </xf>
    <xf numFmtId="0" fontId="0" fillId="22" borderId="26" xfId="0" applyFont="1" applyFill="1" applyBorder="1" applyAlignment="1">
      <alignment horizontal="left" vertical="center" wrapText="1"/>
    </xf>
    <xf numFmtId="0" fontId="4" fillId="0" borderId="26" xfId="19" applyFont="1" applyFill="1" applyBorder="1" applyAlignment="1">
      <alignment horizontal="right" vertical="center" wrapText="1"/>
    </xf>
    <xf numFmtId="0" fontId="0" fillId="22" borderId="26" xfId="0" applyFont="1" applyFill="1" applyBorder="1" applyAlignment="1">
      <alignment horizontal="center" vertical="center" wrapText="1"/>
    </xf>
    <xf numFmtId="0" fontId="20" fillId="0" borderId="26" xfId="0" applyFont="1" applyBorder="1" applyAlignment="1">
      <alignment vertical="center"/>
    </xf>
    <xf numFmtId="3" fontId="20" fillId="0" borderId="26" xfId="0" applyNumberFormat="1" applyFont="1" applyBorder="1" applyAlignment="1">
      <alignment vertical="center"/>
    </xf>
    <xf numFmtId="49" fontId="20" fillId="0" borderId="26" xfId="0" applyNumberFormat="1" applyFont="1" applyBorder="1" applyAlignment="1">
      <alignment vertical="center"/>
    </xf>
    <xf numFmtId="0" fontId="32" fillId="22" borderId="26" xfId="0" applyFont="1" applyFill="1" applyBorder="1" applyAlignment="1">
      <alignment vertical="top" wrapText="1"/>
    </xf>
    <xf numFmtId="49" fontId="0" fillId="0" borderId="26" xfId="0" applyNumberFormat="1" applyFont="1" applyBorder="1" applyAlignment="1">
      <alignment vertical="center"/>
    </xf>
    <xf numFmtId="0" fontId="0" fillId="0" borderId="26" xfId="0" applyFont="1" applyBorder="1" applyAlignment="1">
      <alignment vertical="center" wrapText="1"/>
    </xf>
    <xf numFmtId="0" fontId="0" fillId="22" borderId="26" xfId="0" applyFill="1" applyBorder="1" applyAlignment="1">
      <alignment horizontal="center" vertical="center" wrapText="1"/>
    </xf>
    <xf numFmtId="0" fontId="4" fillId="22" borderId="26" xfId="19" applyFont="1" applyFill="1" applyBorder="1" applyAlignment="1">
      <alignment horizontal="left" vertical="center" wrapText="1"/>
    </xf>
    <xf numFmtId="49" fontId="4" fillId="0" borderId="26" xfId="19" applyNumberFormat="1" applyFont="1" applyFill="1" applyBorder="1" applyAlignment="1">
      <alignment vertical="center" wrapText="1"/>
    </xf>
    <xf numFmtId="0" fontId="4" fillId="0" borderId="26" xfId="19" applyFont="1" applyFill="1" applyBorder="1" applyAlignment="1">
      <alignment vertical="center" wrapText="1"/>
    </xf>
    <xf numFmtId="0" fontId="4" fillId="0" borderId="26" xfId="19" applyFont="1" applyFill="1" applyBorder="1" applyAlignment="1">
      <alignment horizontal="center" vertical="center" wrapText="1"/>
    </xf>
    <xf numFmtId="43" fontId="0" fillId="0" borderId="26" xfId="18" applyFont="1" applyBorder="1" applyAlignment="1">
      <alignment horizontal="center" vertical="center"/>
    </xf>
    <xf numFmtId="0" fontId="8" fillId="0" borderId="26" xfId="19" applyFill="1" applyBorder="1" applyAlignment="1">
      <alignment horizontal="center" vertical="center"/>
    </xf>
    <xf numFmtId="43" fontId="8" fillId="0" borderId="26" xfId="18" applyFont="1" applyFill="1" applyBorder="1" applyAlignment="1">
      <alignment horizontal="center" vertical="center"/>
    </xf>
    <xf numFmtId="49" fontId="63" fillId="0" borderId="26" xfId="0" applyNumberFormat="1" applyFont="1" applyBorder="1" applyAlignment="1">
      <alignment horizontal="center" vertical="center"/>
    </xf>
    <xf numFmtId="0" fontId="63" fillId="0" borderId="26" xfId="0" applyFont="1" applyBorder="1" applyAlignment="1">
      <alignment horizontal="center" vertical="center"/>
    </xf>
    <xf numFmtId="0" fontId="63" fillId="0" borderId="26" xfId="0" applyFont="1" applyBorder="1" applyAlignment="1">
      <alignment horizontal="center" vertical="center" wrapText="1"/>
    </xf>
    <xf numFmtId="0" fontId="0" fillId="0" borderId="26" xfId="0" applyFont="1" applyBorder="1" applyAlignment="1">
      <alignment vertical="center"/>
    </xf>
    <xf numFmtId="3" fontId="0" fillId="0" borderId="26" xfId="18" applyNumberFormat="1" applyFont="1" applyBorder="1" applyAlignment="1">
      <alignment vertical="center"/>
    </xf>
    <xf numFmtId="0" fontId="0" fillId="0" borderId="26" xfId="0" applyFont="1" applyBorder="1" applyAlignment="1">
      <alignment horizontal="center" vertical="center" wrapText="1"/>
    </xf>
    <xf numFmtId="3" fontId="0" fillId="0" borderId="26" xfId="0" applyNumberFormat="1" applyFont="1" applyBorder="1" applyAlignment="1">
      <alignment vertical="center"/>
    </xf>
    <xf numFmtId="3" fontId="4" fillId="0" borderId="26" xfId="19" applyNumberFormat="1" applyFont="1" applyFill="1" applyBorder="1" applyAlignment="1">
      <alignment horizontal="right" vertical="center" wrapText="1"/>
    </xf>
    <xf numFmtId="3" fontId="0" fillId="0" borderId="26" xfId="0" applyNumberFormat="1" applyFont="1" applyBorder="1" applyAlignment="1">
      <alignment vertical="center" wrapText="1"/>
    </xf>
    <xf numFmtId="3" fontId="0" fillId="0" borderId="26" xfId="18" applyNumberFormat="1" applyFont="1" applyBorder="1" applyAlignment="1">
      <alignment vertical="center" wrapText="1"/>
    </xf>
    <xf numFmtId="49" fontId="0" fillId="0" borderId="26" xfId="0" applyNumberFormat="1" applyFont="1" applyBorder="1" applyAlignment="1">
      <alignment vertical="center" wrapText="1"/>
    </xf>
    <xf numFmtId="0" fontId="0" fillId="0" borderId="0" xfId="0" applyFont="1" applyAlignment="1">
      <alignment vertical="center" wrapText="1"/>
    </xf>
    <xf numFmtId="41" fontId="22" fillId="5" borderId="13" xfId="0" applyNumberFormat="1" applyFont="1" applyFill="1" applyBorder="1" applyAlignment="1"/>
    <xf numFmtId="0" fontId="22" fillId="2" borderId="15" xfId="0" applyFont="1" applyFill="1" applyBorder="1" applyAlignment="1">
      <alignment horizontal="center"/>
    </xf>
    <xf numFmtId="41" fontId="22" fillId="2" borderId="16" xfId="0" applyNumberFormat="1" applyFont="1" applyFill="1" applyBorder="1" applyAlignment="1"/>
    <xf numFmtId="0" fontId="22" fillId="2" borderId="18" xfId="0" applyFont="1" applyFill="1" applyBorder="1" applyAlignment="1">
      <alignment horizontal="center"/>
    </xf>
    <xf numFmtId="41" fontId="22" fillId="5" borderId="16" xfId="0" applyNumberFormat="1" applyFont="1" applyFill="1" applyBorder="1" applyAlignment="1"/>
    <xf numFmtId="0" fontId="32" fillId="22" borderId="26" xfId="0" applyFont="1" applyFill="1" applyBorder="1" applyAlignment="1">
      <alignment horizontal="center" vertical="center" wrapText="1"/>
    </xf>
    <xf numFmtId="0" fontId="64" fillId="23" borderId="47" xfId="0" applyFont="1" applyFill="1" applyBorder="1"/>
    <xf numFmtId="1" fontId="64" fillId="23" borderId="47" xfId="0" applyNumberFormat="1" applyFont="1" applyFill="1" applyBorder="1"/>
    <xf numFmtId="175" fontId="64" fillId="23" borderId="47" xfId="0" applyNumberFormat="1" applyFont="1" applyFill="1" applyBorder="1" applyAlignment="1">
      <alignment horizontal="right"/>
    </xf>
    <xf numFmtId="0" fontId="64" fillId="5" borderId="48" xfId="0" applyFont="1" applyFill="1" applyBorder="1" applyAlignment="1">
      <alignment wrapText="1"/>
    </xf>
    <xf numFmtId="0" fontId="64" fillId="5" borderId="47" xfId="0" applyFont="1" applyFill="1" applyBorder="1"/>
    <xf numFmtId="2" fontId="64" fillId="5" borderId="48" xfId="0" applyNumberFormat="1" applyFont="1" applyFill="1" applyBorder="1"/>
    <xf numFmtId="1" fontId="64" fillId="5" borderId="47" xfId="0" applyNumberFormat="1" applyFont="1" applyFill="1" applyBorder="1"/>
    <xf numFmtId="175" fontId="64" fillId="5" borderId="48" xfId="0" applyNumberFormat="1" applyFont="1" applyFill="1" applyBorder="1" applyAlignment="1">
      <alignment horizontal="right"/>
    </xf>
    <xf numFmtId="175" fontId="64" fillId="5" borderId="47" xfId="0" applyNumberFormat="1" applyFont="1" applyFill="1" applyBorder="1" applyAlignment="1">
      <alignment horizontal="right"/>
    </xf>
    <xf numFmtId="176" fontId="64" fillId="5" borderId="49" xfId="0" applyNumberFormat="1" applyFont="1" applyFill="1" applyBorder="1" applyAlignment="1">
      <alignment horizontal="right"/>
    </xf>
    <xf numFmtId="0" fontId="65" fillId="0" borderId="0" xfId="0" applyFont="1" applyAlignment="1">
      <alignment horizontal="right"/>
    </xf>
    <xf numFmtId="41" fontId="22" fillId="2" borderId="39" xfId="0" applyNumberFormat="1" applyFont="1" applyFill="1" applyBorder="1" applyAlignment="1">
      <alignment horizontal="center" vertical="center"/>
    </xf>
    <xf numFmtId="0" fontId="21" fillId="24" borderId="6" xfId="0" applyFont="1" applyFill="1" applyBorder="1" applyAlignment="1">
      <alignment vertical="center"/>
    </xf>
    <xf numFmtId="0" fontId="22" fillId="24" borderId="10" xfId="0" applyNumberFormat="1" applyFont="1" applyFill="1" applyBorder="1" applyAlignment="1">
      <alignment horizontal="center" vertical="center"/>
    </xf>
    <xf numFmtId="0" fontId="22" fillId="24" borderId="18" xfId="0" applyNumberFormat="1" applyFont="1" applyFill="1" applyBorder="1" applyAlignment="1">
      <alignment horizontal="center" vertical="center"/>
    </xf>
    <xf numFmtId="41" fontId="22" fillId="24" borderId="39" xfId="0" applyNumberFormat="1" applyFont="1" applyFill="1" applyBorder="1" applyAlignment="1">
      <alignment vertical="center"/>
    </xf>
    <xf numFmtId="41" fontId="21" fillId="24" borderId="24" xfId="0" applyNumberFormat="1" applyFont="1" applyFill="1" applyBorder="1" applyAlignment="1">
      <alignment vertical="center"/>
    </xf>
    <xf numFmtId="0" fontId="21" fillId="6" borderId="50" xfId="0" applyFont="1" applyFill="1" applyBorder="1" applyAlignment="1">
      <alignment vertical="center"/>
    </xf>
    <xf numFmtId="0" fontId="22" fillId="5" borderId="20" xfId="0" applyNumberFormat="1" applyFont="1" applyFill="1" applyBorder="1" applyAlignment="1">
      <alignment horizontal="center" vertical="center"/>
    </xf>
    <xf numFmtId="0" fontId="22" fillId="5" borderId="21" xfId="0" applyNumberFormat="1" applyFont="1" applyFill="1" applyBorder="1" applyAlignment="1">
      <alignment horizontal="center" vertical="center"/>
    </xf>
    <xf numFmtId="41" fontId="22" fillId="5" borderId="22" xfId="0" applyNumberFormat="1" applyFont="1" applyFill="1" applyBorder="1" applyAlignment="1">
      <alignment vertical="center"/>
    </xf>
    <xf numFmtId="41" fontId="21" fillId="6" borderId="5" xfId="0" applyNumberFormat="1" applyFont="1" applyFill="1" applyBorder="1" applyAlignment="1">
      <alignment vertical="center"/>
    </xf>
    <xf numFmtId="41" fontId="21" fillId="6" borderId="5" xfId="0" applyNumberFormat="1" applyFont="1" applyFill="1" applyBorder="1" applyAlignment="1">
      <alignment horizontal="center" vertical="center"/>
    </xf>
    <xf numFmtId="0" fontId="22" fillId="6" borderId="32"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6" xfId="0" applyFont="1" applyFill="1" applyBorder="1" applyAlignment="1">
      <alignment vertical="center"/>
    </xf>
    <xf numFmtId="41" fontId="22" fillId="2" borderId="3" xfId="0" applyNumberFormat="1" applyFont="1" applyFill="1" applyBorder="1" applyAlignment="1">
      <alignment horizontal="center" vertical="center"/>
    </xf>
    <xf numFmtId="41" fontId="22" fillId="2" borderId="7" xfId="0" applyNumberFormat="1" applyFont="1" applyFill="1" applyBorder="1" applyAlignment="1">
      <alignment vertical="center"/>
    </xf>
    <xf numFmtId="41" fontId="22" fillId="2" borderId="6" xfId="0" applyNumberFormat="1" applyFont="1" applyFill="1" applyBorder="1" applyAlignment="1">
      <alignment vertical="center"/>
    </xf>
    <xf numFmtId="41" fontId="22" fillId="2" borderId="3" xfId="0" applyNumberFormat="1" applyFont="1" applyFill="1" applyBorder="1" applyAlignment="1">
      <alignment vertical="center"/>
    </xf>
    <xf numFmtId="0" fontId="22" fillId="2" borderId="7" xfId="0" applyFont="1" applyFill="1" applyBorder="1" applyAlignment="1">
      <alignment horizontal="center" vertical="center"/>
    </xf>
    <xf numFmtId="0" fontId="29" fillId="0" borderId="26" xfId="19" applyFont="1" applyFill="1" applyBorder="1" applyAlignment="1">
      <alignment horizontal="center" vertical="center" wrapText="1"/>
    </xf>
    <xf numFmtId="174" fontId="33" fillId="0" borderId="26" xfId="16" applyNumberFormat="1" applyFont="1" applyBorder="1" applyAlignment="1">
      <alignment horizontal="right" vertical="center" wrapText="1"/>
    </xf>
    <xf numFmtId="9" fontId="4" fillId="0" borderId="26" xfId="19" applyNumberFormat="1" applyFont="1" applyBorder="1" applyAlignment="1">
      <alignment horizontal="right" vertical="center" wrapText="1"/>
    </xf>
    <xf numFmtId="9" fontId="4" fillId="0" borderId="26" xfId="19" applyNumberFormat="1" applyFont="1" applyBorder="1" applyAlignment="1">
      <alignment horizontal="right" vertical="center"/>
    </xf>
    <xf numFmtId="9" fontId="4" fillId="0" borderId="26" xfId="18" applyNumberFormat="1" applyFont="1" applyBorder="1" applyAlignment="1">
      <alignment horizontal="right" vertical="center" wrapText="1"/>
    </xf>
    <xf numFmtId="174" fontId="4" fillId="0" borderId="26" xfId="18" applyNumberFormat="1" applyFont="1" applyBorder="1" applyAlignment="1">
      <alignment horizontal="right" vertical="center" wrapText="1"/>
    </xf>
    <xf numFmtId="177" fontId="4" fillId="0" borderId="26" xfId="18" applyNumberFormat="1" applyFont="1" applyBorder="1" applyAlignment="1">
      <alignment horizontal="right" vertical="center" wrapText="1"/>
    </xf>
    <xf numFmtId="177" fontId="4" fillId="0" borderId="26" xfId="19" applyNumberFormat="1" applyFont="1" applyBorder="1" applyAlignment="1">
      <alignment horizontal="right" vertical="center" wrapText="1"/>
    </xf>
    <xf numFmtId="177" fontId="20" fillId="0" borderId="26" xfId="18" applyNumberFormat="1" applyFont="1" applyBorder="1" applyAlignment="1">
      <alignment vertical="center" wrapText="1"/>
    </xf>
    <xf numFmtId="177" fontId="4" fillId="0" borderId="26" xfId="18" applyNumberFormat="1" applyFont="1" applyFill="1" applyBorder="1" applyAlignment="1">
      <alignment horizontal="right" vertical="center" wrapText="1"/>
    </xf>
    <xf numFmtId="9" fontId="20" fillId="0" borderId="26" xfId="0" applyNumberFormat="1" applyFont="1" applyBorder="1" applyAlignment="1">
      <alignment horizontal="center" vertical="center" wrapText="1"/>
    </xf>
    <xf numFmtId="177" fontId="20" fillId="0" borderId="26" xfId="0" applyNumberFormat="1" applyFont="1" applyBorder="1" applyAlignment="1">
      <alignment vertical="center" wrapText="1"/>
    </xf>
    <xf numFmtId="178" fontId="4" fillId="0" borderId="26" xfId="18" applyNumberFormat="1" applyFont="1" applyFill="1" applyBorder="1" applyAlignment="1">
      <alignment horizontal="right" vertical="center" wrapText="1"/>
    </xf>
    <xf numFmtId="9" fontId="4" fillId="0" borderId="26" xfId="19" applyNumberFormat="1" applyFont="1" applyFill="1" applyBorder="1" applyAlignment="1">
      <alignment horizontal="center" vertical="center" wrapText="1"/>
    </xf>
    <xf numFmtId="9" fontId="20" fillId="0" borderId="26" xfId="17" applyNumberFormat="1" applyFont="1" applyBorder="1" applyAlignment="1">
      <alignment horizontal="center" vertical="center" wrapText="1"/>
    </xf>
    <xf numFmtId="177" fontId="0" fillId="0" borderId="26" xfId="18" applyNumberFormat="1" applyFont="1" applyBorder="1" applyAlignment="1">
      <alignment horizontal="right" vertical="center" wrapText="1"/>
    </xf>
    <xf numFmtId="9" fontId="0" fillId="0" borderId="26" xfId="0" applyNumberFormat="1" applyBorder="1" applyAlignment="1">
      <alignment horizontal="center" vertical="center"/>
    </xf>
    <xf numFmtId="174" fontId="0" fillId="0" borderId="26" xfId="0" applyNumberFormat="1" applyBorder="1" applyAlignment="1">
      <alignment horizontal="center" vertical="center"/>
    </xf>
    <xf numFmtId="9" fontId="0" fillId="0" borderId="26" xfId="0" applyNumberFormat="1" applyFont="1" applyBorder="1" applyAlignment="1">
      <alignment vertical="center" wrapText="1"/>
    </xf>
    <xf numFmtId="177" fontId="0" fillId="0" borderId="26" xfId="0" applyNumberFormat="1" applyFont="1" applyBorder="1" applyAlignment="1">
      <alignment vertical="center" wrapText="1"/>
    </xf>
    <xf numFmtId="177" fontId="0" fillId="0" borderId="26" xfId="18" applyNumberFormat="1" applyFont="1" applyBorder="1" applyAlignment="1">
      <alignment vertical="center" wrapText="1"/>
    </xf>
    <xf numFmtId="43" fontId="36" fillId="11" borderId="26" xfId="18" applyNumberFormat="1" applyFont="1" applyFill="1" applyBorder="1" applyAlignment="1">
      <alignment horizontal="right" wrapText="1"/>
    </xf>
    <xf numFmtId="9" fontId="20" fillId="0" borderId="26" xfId="0" applyNumberFormat="1" applyFont="1" applyBorder="1" applyAlignment="1">
      <alignment vertical="center" wrapText="1"/>
    </xf>
    <xf numFmtId="178" fontId="20" fillId="0" borderId="26" xfId="0" applyNumberFormat="1" applyFont="1" applyBorder="1" applyAlignment="1">
      <alignmen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4" fillId="17" borderId="30" xfId="0" applyFont="1" applyFill="1" applyBorder="1" applyAlignment="1" applyProtection="1">
      <alignment horizontal="center" vertical="center" wrapText="1"/>
      <protection locked="0"/>
    </xf>
    <xf numFmtId="0" fontId="54" fillId="17" borderId="28" xfId="0" applyFont="1" applyFill="1" applyBorder="1" applyAlignment="1" applyProtection="1">
      <alignment horizontal="center" vertical="center" wrapText="1"/>
      <protection locked="0"/>
    </xf>
    <xf numFmtId="0" fontId="54"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62" fillId="22" borderId="30" xfId="19" applyFont="1" applyFill="1" applyBorder="1" applyAlignment="1">
      <alignment horizontal="center" vertical="center" wrapText="1"/>
    </xf>
    <xf numFmtId="0" fontId="62" fillId="22" borderId="28" xfId="19" applyFont="1" applyFill="1" applyBorder="1" applyAlignment="1">
      <alignment horizontal="center" vertical="center" wrapText="1"/>
    </xf>
    <xf numFmtId="0" fontId="62" fillId="22" borderId="27" xfId="19" applyFont="1" applyFill="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4" fillId="22" borderId="30" xfId="19" applyFont="1" applyFill="1" applyBorder="1" applyAlignment="1">
      <alignment horizontal="center" vertical="center" wrapText="1"/>
    </xf>
    <xf numFmtId="0" fontId="4" fillId="22" borderId="27"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41"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0" fillId="22" borderId="30" xfId="0" applyFill="1" applyBorder="1" applyAlignment="1">
      <alignment horizontal="center" vertical="center" wrapText="1"/>
    </xf>
    <xf numFmtId="0" fontId="0" fillId="22" borderId="28" xfId="0" applyFill="1" applyBorder="1" applyAlignment="1">
      <alignment horizontal="center" vertical="center" wrapText="1"/>
    </xf>
    <xf numFmtId="0" fontId="0" fillId="22" borderId="27" xfId="0" applyFill="1" applyBorder="1" applyAlignment="1">
      <alignment horizontal="center" vertical="center"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19495168"/>
        <c:axId val="319496960"/>
        <c:axId val="0"/>
      </c:bar3DChart>
      <c:catAx>
        <c:axId val="319495168"/>
        <c:scaling>
          <c:orientation val="minMax"/>
        </c:scaling>
        <c:delete val="0"/>
        <c:axPos val="b"/>
        <c:majorTickMark val="none"/>
        <c:minorTickMark val="none"/>
        <c:tickLblPos val="nextTo"/>
        <c:txPr>
          <a:bodyPr/>
          <a:lstStyle/>
          <a:p>
            <a:pPr>
              <a:defRPr lang="es-HN"/>
            </a:pPr>
            <a:endParaRPr lang="es-HN"/>
          </a:p>
        </c:txPr>
        <c:crossAx val="319496960"/>
        <c:crosses val="autoZero"/>
        <c:auto val="1"/>
        <c:lblAlgn val="ctr"/>
        <c:lblOffset val="100"/>
        <c:noMultiLvlLbl val="0"/>
      </c:catAx>
      <c:valAx>
        <c:axId val="3194969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949516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12</c:v>
                </c:pt>
                <c:pt idx="1">
                  <c:v>30</c:v>
                </c:pt>
                <c:pt idx="2">
                  <c:v>12</c:v>
                </c:pt>
                <c:pt idx="3">
                  <c:v>12</c:v>
                </c:pt>
                <c:pt idx="4">
                  <c:v>10</c:v>
                </c:pt>
                <c:pt idx="5">
                  <c:v>0</c:v>
                </c:pt>
                <c:pt idx="6">
                  <c:v>6</c:v>
                </c:pt>
                <c:pt idx="7">
                  <c:v>0</c:v>
                </c:pt>
                <c:pt idx="8">
                  <c:v>4</c:v>
                </c:pt>
                <c:pt idx="9">
                  <c:v>2</c:v>
                </c:pt>
              </c:numCache>
            </c:numRef>
          </c:val>
        </c:ser>
        <c:dLbls>
          <c:showLegendKey val="0"/>
          <c:showVal val="0"/>
          <c:showCatName val="0"/>
          <c:showSerName val="0"/>
          <c:showPercent val="0"/>
          <c:showBubbleSize val="0"/>
        </c:dLbls>
        <c:gapWidth val="150"/>
        <c:shape val="box"/>
        <c:axId val="319529728"/>
        <c:axId val="319531264"/>
        <c:axId val="0"/>
      </c:bar3DChart>
      <c:catAx>
        <c:axId val="319529728"/>
        <c:scaling>
          <c:orientation val="minMax"/>
        </c:scaling>
        <c:delete val="0"/>
        <c:axPos val="b"/>
        <c:majorTickMark val="none"/>
        <c:minorTickMark val="none"/>
        <c:tickLblPos val="nextTo"/>
        <c:txPr>
          <a:bodyPr/>
          <a:lstStyle/>
          <a:p>
            <a:pPr>
              <a:defRPr lang="es-HN"/>
            </a:pPr>
            <a:endParaRPr lang="es-HN"/>
          </a:p>
        </c:txPr>
        <c:crossAx val="319531264"/>
        <c:crosses val="autoZero"/>
        <c:auto val="1"/>
        <c:lblAlgn val="ctr"/>
        <c:lblOffset val="100"/>
        <c:noMultiLvlLbl val="0"/>
      </c:catAx>
      <c:valAx>
        <c:axId val="3195312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9529728"/>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2</c:v>
                </c:pt>
                <c:pt idx="3">
                  <c:v>15</c:v>
                </c:pt>
                <c:pt idx="4">
                  <c:v>0</c:v>
                </c:pt>
                <c:pt idx="5">
                  <c:v>0</c:v>
                </c:pt>
                <c:pt idx="6">
                  <c:v>4</c:v>
                </c:pt>
                <c:pt idx="7">
                  <c:v>5</c:v>
                </c:pt>
                <c:pt idx="8">
                  <c:v>0</c:v>
                </c:pt>
                <c:pt idx="9">
                  <c:v>5</c:v>
                </c:pt>
                <c:pt idx="10">
                  <c:v>3</c:v>
                </c:pt>
                <c:pt idx="11">
                  <c:v>0</c:v>
                </c:pt>
                <c:pt idx="12">
                  <c:v>18</c:v>
                </c:pt>
                <c:pt idx="13">
                  <c:v>0</c:v>
                </c:pt>
                <c:pt idx="14">
                  <c:v>0</c:v>
                </c:pt>
                <c:pt idx="15">
                  <c:v>30</c:v>
                </c:pt>
                <c:pt idx="16">
                  <c:v>0</c:v>
                </c:pt>
              </c:numCache>
            </c:numRef>
          </c:val>
        </c:ser>
        <c:dLbls>
          <c:showLegendKey val="0"/>
          <c:showVal val="0"/>
          <c:showCatName val="0"/>
          <c:showSerName val="0"/>
          <c:showPercent val="0"/>
          <c:showBubbleSize val="0"/>
        </c:dLbls>
        <c:gapWidth val="150"/>
        <c:shape val="box"/>
        <c:axId val="319539840"/>
        <c:axId val="319828352"/>
        <c:axId val="0"/>
      </c:bar3DChart>
      <c:catAx>
        <c:axId val="319539840"/>
        <c:scaling>
          <c:orientation val="minMax"/>
        </c:scaling>
        <c:delete val="0"/>
        <c:axPos val="b"/>
        <c:majorTickMark val="none"/>
        <c:minorTickMark val="none"/>
        <c:tickLblPos val="nextTo"/>
        <c:txPr>
          <a:bodyPr/>
          <a:lstStyle/>
          <a:p>
            <a:pPr>
              <a:defRPr lang="es-HN"/>
            </a:pPr>
            <a:endParaRPr lang="es-HN"/>
          </a:p>
        </c:txPr>
        <c:crossAx val="319828352"/>
        <c:crosses val="autoZero"/>
        <c:auto val="1"/>
        <c:lblAlgn val="ctr"/>
        <c:lblOffset val="100"/>
        <c:noMultiLvlLbl val="0"/>
      </c:catAx>
      <c:valAx>
        <c:axId val="3198283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195398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AH/AppData/Local/Microsoft/Windows/Temporary%20Internet%20Files/Content.IE5/RALHNW6K/POA%202013%20%20SISTEMA%20DE%20DIFUSION%20DE%20RADIO%20Y%20TELEVISION%20UNAH-%20Utv%20REVISION%20SED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1. TALLERES SEMINARIOS"/>
      <sheetName val="2. CONTRATACION DE PERSONAL"/>
      <sheetName val="3. EQUIPO DE OFICINA"/>
      <sheetName val="4. EQUIPO TECNOLÓGICOS"/>
      <sheetName val="5. ACTIVIDADES ESPECIALES"/>
      <sheetName val="Cuadro resumen"/>
      <sheetName val="PRESUPUESTO"/>
      <sheetName val="DESARROLLO CURRICULAR"/>
      <sheetName val="Investigación"/>
      <sheetName val="Vinculación Univ. Sociedad"/>
      <sheetName val="DOCENCIA Y RECURSOS HUMANOS"/>
      <sheetName val="ESTUDIANTES"/>
      <sheetName val="GESTION ADMINISTRATIVA"/>
      <sheetName val="GESTIÓN ACADEMICA"/>
      <sheetName val="GRADUADOS"/>
      <sheetName val="Gestión del Conocimiento"/>
      <sheetName val="GOBERNABILIDAD"/>
      <sheetName val="LO ESENCIAL"/>
      <sheetName val="Hoja1"/>
    </sheetNames>
    <sheetDataSet>
      <sheetData sheetId="0"/>
      <sheetData sheetId="1">
        <row r="5">
          <cell r="E5">
            <v>0</v>
          </cell>
        </row>
        <row r="74">
          <cell r="E74">
            <v>0</v>
          </cell>
        </row>
      </sheetData>
      <sheetData sheetId="2"/>
      <sheetData sheetId="3">
        <row r="6">
          <cell r="E6">
            <v>0</v>
          </cell>
        </row>
      </sheetData>
      <sheetData sheetId="4">
        <row r="3">
          <cell r="F3">
            <v>0</v>
          </cell>
        </row>
      </sheetData>
      <sheetData sheetId="5">
        <row r="45">
          <cell r="F45">
            <v>0</v>
          </cell>
        </row>
        <row r="115">
          <cell r="F115">
            <v>0</v>
          </cell>
        </row>
        <row r="116">
          <cell r="F116">
            <v>0</v>
          </cell>
        </row>
        <row r="120">
          <cell r="F120">
            <v>0</v>
          </cell>
        </row>
        <row r="121">
          <cell r="F121">
            <v>0</v>
          </cell>
        </row>
        <row r="176">
          <cell r="F176">
            <v>0</v>
          </cell>
        </row>
        <row r="196">
          <cell r="F196">
            <v>0</v>
          </cell>
        </row>
        <row r="217">
          <cell r="F217">
            <v>4128</v>
          </cell>
        </row>
        <row r="299">
          <cell r="F299">
            <v>570822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id="1" name="Tabla17" displayName="Tabla17" ref="B2:C14" totalsRowShown="0" headerRowDxfId="34" dataDxfId="33">
  <autoFilter ref="B2:C14"/>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30" dataDxfId="29">
  <autoFilter ref="B33:D51"/>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25" dataDxfId="24">
  <autoFilter ref="B62:D74"/>
  <tableColumns count="3">
    <tableColumn id="1" name="Descripción" dataDxfId="23"/>
    <tableColumn id="2" name="Cantidad" dataDxfId="22" dataCellStyle="Millares"/>
    <tableColumn id="3" name="Montos" dataDxfId="21">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20">
  <autoFilter ref="B79:D97"/>
  <tableColumns count="3">
    <tableColumn id="1" name="Descripción " dataDxfId="19"/>
    <tableColumn id="2" name="Cantidad" dataDxfId="18" dataCellStyle="Millares"/>
    <tableColumn id="3" name="Montos" dataDxfId="17">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18"/>
      <c r="U2" s="718"/>
      <c r="V2" s="718"/>
      <c r="W2" s="718"/>
      <c r="X2" s="718"/>
      <c r="Y2" s="718"/>
      <c r="Z2" s="718"/>
      <c r="AA2" s="718"/>
      <c r="AB2" s="718"/>
      <c r="AC2" s="718" t="s">
        <v>25</v>
      </c>
      <c r="AD2" s="718"/>
      <c r="AE2" s="718"/>
      <c r="AF2" s="718"/>
      <c r="AG2" s="718"/>
      <c r="AH2" s="718"/>
      <c r="AI2" s="718"/>
      <c r="AJ2" s="718"/>
    </row>
    <row r="3" spans="2:36" ht="16.5" customHeight="1" x14ac:dyDescent="0.25">
      <c r="B3" s="33" t="s">
        <v>7</v>
      </c>
      <c r="C3" s="33"/>
      <c r="D3" s="33"/>
      <c r="E3" s="33"/>
      <c r="F3" s="33"/>
      <c r="G3" s="33"/>
      <c r="H3" s="33"/>
      <c r="I3" s="33"/>
      <c r="J3" s="33"/>
      <c r="K3" s="33"/>
      <c r="L3" s="33"/>
      <c r="M3" s="33"/>
      <c r="N3" s="33"/>
      <c r="O3" s="33"/>
      <c r="P3" s="33"/>
      <c r="Q3" s="33"/>
      <c r="R3" s="33"/>
      <c r="S3" s="33"/>
      <c r="T3" s="718"/>
      <c r="U3" s="718"/>
      <c r="V3" s="718"/>
      <c r="W3" s="718"/>
      <c r="X3" s="718"/>
      <c r="Y3" s="718"/>
      <c r="Z3" s="718"/>
      <c r="AA3" s="718"/>
      <c r="AB3" s="718"/>
      <c r="AC3" s="718" t="s">
        <v>7</v>
      </c>
      <c r="AD3" s="718"/>
      <c r="AE3" s="718"/>
      <c r="AF3" s="718"/>
      <c r="AG3" s="718"/>
      <c r="AH3" s="718"/>
      <c r="AI3" s="718"/>
      <c r="AJ3" s="718"/>
    </row>
    <row r="4" spans="2:36" ht="12.75" customHeight="1" x14ac:dyDescent="0.25">
      <c r="B4" s="33" t="s">
        <v>36</v>
      </c>
      <c r="C4" s="33"/>
      <c r="D4" s="33"/>
      <c r="E4" s="33"/>
      <c r="F4" s="33"/>
      <c r="G4" s="33"/>
      <c r="H4" s="33"/>
      <c r="I4" s="33"/>
      <c r="J4" s="33"/>
      <c r="K4" s="33"/>
      <c r="L4" s="33"/>
      <c r="M4" s="33"/>
      <c r="N4" s="33"/>
      <c r="O4" s="33"/>
      <c r="P4" s="33"/>
      <c r="Q4" s="33"/>
      <c r="R4" s="33"/>
      <c r="S4" s="33"/>
      <c r="T4" s="718"/>
      <c r="U4" s="718"/>
      <c r="V4" s="718"/>
      <c r="W4" s="718"/>
      <c r="X4" s="718"/>
      <c r="Y4" s="718"/>
      <c r="Z4" s="718"/>
      <c r="AA4" s="718"/>
      <c r="AB4" s="718"/>
      <c r="AC4" s="718" t="s">
        <v>36</v>
      </c>
      <c r="AD4" s="718"/>
      <c r="AE4" s="718"/>
      <c r="AF4" s="718"/>
      <c r="AG4" s="718"/>
      <c r="AH4" s="718"/>
      <c r="AI4" s="718"/>
      <c r="AJ4" s="718"/>
    </row>
    <row r="5" spans="2:36" ht="15.75" x14ac:dyDescent="0.25">
      <c r="B5" s="2"/>
      <c r="C5" s="2"/>
      <c r="D5" s="2"/>
    </row>
    <row r="6" spans="2:36" ht="16.5" thickBot="1" x14ac:dyDescent="0.3">
      <c r="B6" s="2"/>
      <c r="C6" s="2"/>
      <c r="D6" s="2"/>
    </row>
    <row r="7" spans="2:36" ht="75.75" customHeight="1" x14ac:dyDescent="0.25">
      <c r="B7" s="715" t="s">
        <v>20</v>
      </c>
      <c r="C7" s="715" t="s">
        <v>38</v>
      </c>
      <c r="D7" s="715" t="s">
        <v>39</v>
      </c>
      <c r="E7" s="724" t="s">
        <v>40</v>
      </c>
      <c r="F7" s="715" t="s">
        <v>37</v>
      </c>
      <c r="G7" s="724" t="s">
        <v>9</v>
      </c>
      <c r="H7" s="713" t="s">
        <v>0</v>
      </c>
      <c r="I7" s="713" t="s">
        <v>8</v>
      </c>
      <c r="J7" s="713" t="s">
        <v>16</v>
      </c>
      <c r="K7" s="713"/>
      <c r="L7" s="713" t="s">
        <v>13</v>
      </c>
      <c r="M7" s="713"/>
      <c r="N7" s="713"/>
      <c r="O7" s="713"/>
      <c r="P7" s="713"/>
      <c r="Q7" s="713"/>
      <c r="R7" s="713"/>
      <c r="S7" s="713"/>
      <c r="T7" s="715" t="s">
        <v>14</v>
      </c>
      <c r="U7" s="713" t="s">
        <v>18</v>
      </c>
      <c r="V7" s="713" t="s">
        <v>26</v>
      </c>
      <c r="W7" s="713"/>
      <c r="X7" s="713" t="s">
        <v>15</v>
      </c>
      <c r="Y7" s="713" t="s">
        <v>17</v>
      </c>
      <c r="Z7" s="713"/>
      <c r="AA7" s="713" t="s">
        <v>22</v>
      </c>
      <c r="AB7" s="713" t="s">
        <v>32</v>
      </c>
      <c r="AC7" s="719" t="s">
        <v>31</v>
      </c>
      <c r="AD7" s="719"/>
      <c r="AE7" s="719"/>
      <c r="AF7" s="719"/>
      <c r="AG7" s="713" t="s">
        <v>28</v>
      </c>
      <c r="AH7" s="713" t="s">
        <v>29</v>
      </c>
      <c r="AI7" s="713" t="s">
        <v>1</v>
      </c>
      <c r="AJ7" s="713" t="s">
        <v>2</v>
      </c>
    </row>
    <row r="8" spans="2:36" ht="15.75" customHeight="1" x14ac:dyDescent="0.25">
      <c r="B8" s="716"/>
      <c r="C8" s="716"/>
      <c r="D8" s="716"/>
      <c r="E8" s="725"/>
      <c r="F8" s="716"/>
      <c r="G8" s="725"/>
      <c r="H8" s="714"/>
      <c r="I8" s="714"/>
      <c r="J8" s="714" t="s">
        <v>33</v>
      </c>
      <c r="K8" s="714" t="s">
        <v>19</v>
      </c>
      <c r="L8" s="717" t="s">
        <v>3</v>
      </c>
      <c r="M8" s="717"/>
      <c r="N8" s="717" t="s">
        <v>4</v>
      </c>
      <c r="O8" s="717"/>
      <c r="P8" s="717" t="s">
        <v>5</v>
      </c>
      <c r="Q8" s="717"/>
      <c r="R8" s="717" t="s">
        <v>6</v>
      </c>
      <c r="S8" s="717"/>
      <c r="T8" s="716"/>
      <c r="U8" s="714"/>
      <c r="V8" s="714" t="s">
        <v>23</v>
      </c>
      <c r="W8" s="714" t="s">
        <v>21</v>
      </c>
      <c r="X8" s="714"/>
      <c r="Y8" s="714" t="s">
        <v>23</v>
      </c>
      <c r="Z8" s="714" t="s">
        <v>21</v>
      </c>
      <c r="AA8" s="714"/>
      <c r="AB8" s="714"/>
      <c r="AC8" s="14" t="s">
        <v>3</v>
      </c>
      <c r="AD8" s="14" t="s">
        <v>4</v>
      </c>
      <c r="AE8" s="14" t="s">
        <v>5</v>
      </c>
      <c r="AF8" s="14" t="s">
        <v>6</v>
      </c>
      <c r="AG8" s="714"/>
      <c r="AH8" s="714"/>
      <c r="AI8" s="714"/>
      <c r="AJ8" s="714"/>
    </row>
    <row r="9" spans="2:36" ht="78.75" x14ac:dyDescent="0.25">
      <c r="B9" s="716"/>
      <c r="C9" s="716"/>
      <c r="D9" s="716"/>
      <c r="E9" s="725"/>
      <c r="F9" s="716"/>
      <c r="G9" s="725"/>
      <c r="H9" s="714"/>
      <c r="I9" s="714"/>
      <c r="J9" s="714"/>
      <c r="K9" s="714"/>
      <c r="L9" s="32" t="s">
        <v>11</v>
      </c>
      <c r="M9" s="32" t="s">
        <v>12</v>
      </c>
      <c r="N9" s="32" t="s">
        <v>11</v>
      </c>
      <c r="O9" s="32" t="s">
        <v>12</v>
      </c>
      <c r="P9" s="32" t="s">
        <v>11</v>
      </c>
      <c r="Q9" s="32" t="s">
        <v>12</v>
      </c>
      <c r="R9" s="32" t="s">
        <v>11</v>
      </c>
      <c r="S9" s="32" t="s">
        <v>12</v>
      </c>
      <c r="T9" s="716"/>
      <c r="U9" s="714"/>
      <c r="V9" s="714"/>
      <c r="W9" s="714"/>
      <c r="X9" s="714"/>
      <c r="Y9" s="714"/>
      <c r="Z9" s="714"/>
      <c r="AA9" s="714"/>
      <c r="AB9" s="714"/>
      <c r="AC9" s="14" t="s">
        <v>24</v>
      </c>
      <c r="AD9" s="14" t="s">
        <v>24</v>
      </c>
      <c r="AE9" s="14" t="s">
        <v>24</v>
      </c>
      <c r="AF9" s="14" t="s">
        <v>24</v>
      </c>
      <c r="AG9" s="714"/>
      <c r="AH9" s="714"/>
      <c r="AI9" s="714"/>
      <c r="AJ9" s="714"/>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22" t="s">
        <v>10</v>
      </c>
      <c r="K31" s="723"/>
      <c r="L31" s="720"/>
      <c r="M31" s="721"/>
      <c r="N31" s="720"/>
      <c r="O31" s="721"/>
      <c r="P31" s="720"/>
      <c r="Q31" s="721"/>
      <c r="R31" s="720"/>
      <c r="S31" s="72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15" customWidth="1"/>
    <col min="2" max="2" width="17" style="115" customWidth="1"/>
    <col min="3" max="3" width="41.7109375" style="115" customWidth="1"/>
    <col min="4" max="4" width="26.85546875" style="115" bestFit="1" customWidth="1"/>
    <col min="5" max="5" width="36.7109375" style="115" bestFit="1" customWidth="1"/>
    <col min="6" max="6" width="21.85546875" style="115" customWidth="1"/>
    <col min="7" max="7" width="16.5703125" style="98" customWidth="1"/>
    <col min="8" max="8" width="24.140625" style="115" bestFit="1" customWidth="1"/>
    <col min="9" max="9" width="36" style="115" bestFit="1" customWidth="1"/>
    <col min="10" max="10" width="28.140625" style="115" bestFit="1" customWidth="1"/>
    <col min="11" max="11" width="19.85546875" style="115" bestFit="1" customWidth="1"/>
    <col min="12" max="12" width="12.7109375" style="115" bestFit="1" customWidth="1"/>
    <col min="13"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52" t="s">
        <v>236</v>
      </c>
      <c r="E2" s="152" t="s">
        <v>181</v>
      </c>
      <c r="F2" s="152" t="s">
        <v>589</v>
      </c>
      <c r="G2" s="189" t="s">
        <v>237</v>
      </c>
      <c r="H2" s="152" t="s">
        <v>590</v>
      </c>
      <c r="I2" s="152" t="s">
        <v>591</v>
      </c>
      <c r="J2" s="152" t="s">
        <v>238</v>
      </c>
      <c r="K2" s="152" t="s">
        <v>592</v>
      </c>
      <c r="M2" s="152" t="s">
        <v>582</v>
      </c>
      <c r="N2" s="152" t="s">
        <v>583</v>
      </c>
      <c r="O2" s="152" t="s">
        <v>747</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502</v>
      </c>
      <c r="D5" s="231">
        <f>SUMIF(C:C,$C$10,D:D)</f>
        <v>0</v>
      </c>
    </row>
    <row r="6" spans="1:576" x14ac:dyDescent="0.25">
      <c r="C6" s="137"/>
      <c r="D6" s="137"/>
      <c r="E6" s="137"/>
      <c r="F6" s="137"/>
      <c r="G6" s="99"/>
      <c r="H6" s="137"/>
      <c r="I6" s="137"/>
    </row>
    <row r="7" spans="1:576" x14ac:dyDescent="0.25">
      <c r="C7" s="137"/>
      <c r="D7" s="137"/>
      <c r="E7" s="137"/>
      <c r="F7" s="137"/>
      <c r="G7" s="99"/>
      <c r="H7" s="137"/>
      <c r="I7" s="137"/>
    </row>
    <row r="8" spans="1:576" x14ac:dyDescent="0.25">
      <c r="C8" s="137"/>
      <c r="D8" s="137"/>
      <c r="E8" s="137"/>
      <c r="F8" s="137"/>
      <c r="G8" s="99"/>
      <c r="H8" s="137"/>
      <c r="I8" s="137"/>
    </row>
    <row r="9" spans="1:576" ht="15.75" thickBot="1" x14ac:dyDescent="0.3">
      <c r="C9" s="137"/>
      <c r="D9" s="137"/>
      <c r="E9" s="137"/>
      <c r="F9" s="137"/>
      <c r="G9" s="99"/>
      <c r="H9" s="137"/>
      <c r="I9" s="137"/>
    </row>
    <row r="10" spans="1:576" ht="15.75" thickBot="1" x14ac:dyDescent="0.3">
      <c r="C10" s="186" t="s">
        <v>53</v>
      </c>
      <c r="D10" s="138">
        <f>SUM(F17:F51)</f>
        <v>0</v>
      </c>
      <c r="F10" s="72"/>
      <c r="G10" s="100"/>
      <c r="H10" s="72"/>
      <c r="I10" s="72"/>
    </row>
    <row r="11" spans="1:576" x14ac:dyDescent="0.25">
      <c r="C11" s="72"/>
      <c r="D11" s="31"/>
      <c r="E11" s="123"/>
      <c r="F11" s="123"/>
      <c r="G11" s="123"/>
      <c r="H11" s="97"/>
      <c r="I11" s="97"/>
      <c r="J11" s="97"/>
      <c r="K11" s="142"/>
    </row>
    <row r="12" spans="1:576" ht="15.75" x14ac:dyDescent="0.25">
      <c r="B12" s="123"/>
      <c r="C12" s="464" t="s">
        <v>505</v>
      </c>
      <c r="D12" s="240"/>
      <c r="E12" s="123"/>
      <c r="F12" s="123"/>
      <c r="G12" s="123"/>
      <c r="H12" s="97"/>
      <c r="I12" s="97"/>
      <c r="J12" s="97"/>
      <c r="K12" s="142"/>
    </row>
    <row r="13" spans="1:576" ht="18.75" x14ac:dyDescent="0.25">
      <c r="B13" s="123"/>
      <c r="C13" s="259"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3"/>
      <c r="F13" s="123"/>
      <c r="G13" s="123"/>
      <c r="H13" s="97"/>
      <c r="I13" s="97"/>
      <c r="J13" s="97"/>
      <c r="K13" s="142"/>
    </row>
    <row r="14" spans="1:576" x14ac:dyDescent="0.25">
      <c r="B14" s="123"/>
      <c r="E14" s="123"/>
      <c r="F14" s="123"/>
      <c r="G14" s="123"/>
      <c r="H14" s="97"/>
      <c r="I14" s="97"/>
      <c r="J14" s="97"/>
      <c r="K14" s="142"/>
    </row>
    <row r="15" spans="1:576" ht="15.75" thickBot="1" x14ac:dyDescent="0.3">
      <c r="F15" s="123"/>
      <c r="G15" s="97"/>
      <c r="H15" s="97"/>
      <c r="I15" s="97"/>
    </row>
    <row r="16" spans="1:576" ht="30.75" thickBot="1" x14ac:dyDescent="0.3">
      <c r="C16" s="159" t="s">
        <v>44</v>
      </c>
      <c r="D16" s="164" t="s">
        <v>55</v>
      </c>
      <c r="E16" s="166" t="s">
        <v>57</v>
      </c>
      <c r="F16" s="165" t="s">
        <v>27</v>
      </c>
      <c r="G16" s="163" t="s">
        <v>242</v>
      </c>
      <c r="H16" s="166" t="s">
        <v>46</v>
      </c>
      <c r="I16" s="163" t="s">
        <v>243</v>
      </c>
      <c r="J16" s="163" t="s">
        <v>524</v>
      </c>
      <c r="K16" s="163" t="s">
        <v>525</v>
      </c>
      <c r="L16" s="163" t="s">
        <v>180</v>
      </c>
    </row>
    <row r="17" spans="3:12" x14ac:dyDescent="0.25">
      <c r="C17" s="170" t="s">
        <v>185</v>
      </c>
      <c r="D17" s="187"/>
      <c r="E17" s="145">
        <v>784000</v>
      </c>
      <c r="F17" s="127">
        <f t="shared" ref="F17:F51" si="0">D17*E17</f>
        <v>0</v>
      </c>
      <c r="G17" s="190" t="s">
        <v>240</v>
      </c>
      <c r="H17" s="171"/>
      <c r="I17" s="160" t="e">
        <f>VLOOKUP(H17,Presupuesto!$B$11:$C$586,2,0)</f>
        <v>#N/A</v>
      </c>
      <c r="J17" s="270" t="s">
        <v>591</v>
      </c>
      <c r="K17" s="128" t="s">
        <v>508</v>
      </c>
      <c r="L17" s="128"/>
    </row>
    <row r="18" spans="3:12" x14ac:dyDescent="0.25">
      <c r="C18" s="170" t="s">
        <v>85</v>
      </c>
      <c r="D18" s="187"/>
      <c r="E18" s="153">
        <v>100000</v>
      </c>
      <c r="F18" s="127">
        <f t="shared" si="0"/>
        <v>0</v>
      </c>
      <c r="G18" s="190"/>
      <c r="H18" s="171">
        <v>42500</v>
      </c>
      <c r="I18" s="160" t="e">
        <f>VLOOKUP(H18,Presupuesto!$B$11:$C$586,2,0)</f>
        <v>#N/A</v>
      </c>
      <c r="J18" s="128" t="str">
        <f>$J$17</f>
        <v>Gestión del Conocimiento</v>
      </c>
      <c r="K18" s="128" t="s">
        <v>526</v>
      </c>
      <c r="L18" s="128"/>
    </row>
    <row r="19" spans="3:12" x14ac:dyDescent="0.25">
      <c r="C19" s="170" t="s">
        <v>86</v>
      </c>
      <c r="D19" s="187"/>
      <c r="E19" s="153">
        <v>50000</v>
      </c>
      <c r="F19" s="127">
        <f t="shared" si="0"/>
        <v>0</v>
      </c>
      <c r="G19" s="190"/>
      <c r="H19" s="171">
        <v>42500</v>
      </c>
      <c r="I19" s="160" t="e">
        <f>VLOOKUP(H19,Presupuesto!$B$11:$C$586,2,0)</f>
        <v>#N/A</v>
      </c>
      <c r="J19" s="128" t="str">
        <f t="shared" ref="J19:J50" si="1">$J$17</f>
        <v>Gestión del Conocimiento</v>
      </c>
      <c r="K19" s="128" t="s">
        <v>526</v>
      </c>
      <c r="L19" s="128"/>
    </row>
    <row r="20" spans="3:12" x14ac:dyDescent="0.25">
      <c r="C20" s="170" t="s">
        <v>211</v>
      </c>
      <c r="D20" s="187"/>
      <c r="E20" s="153">
        <v>40</v>
      </c>
      <c r="F20" s="127">
        <f t="shared" si="0"/>
        <v>0</v>
      </c>
      <c r="G20" s="190"/>
      <c r="H20" s="171">
        <v>42500</v>
      </c>
      <c r="I20" s="160" t="e">
        <f>VLOOKUP(H20,Presupuesto!$B$11:$C$586,2,0)</f>
        <v>#N/A</v>
      </c>
      <c r="J20" s="128" t="str">
        <f t="shared" si="1"/>
        <v>Gestión del Conocimiento</v>
      </c>
      <c r="K20" s="128" t="s">
        <v>526</v>
      </c>
      <c r="L20" s="128"/>
    </row>
    <row r="21" spans="3:12" x14ac:dyDescent="0.25">
      <c r="C21" s="170" t="s">
        <v>184</v>
      </c>
      <c r="D21" s="187"/>
      <c r="E21" s="153">
        <v>5745</v>
      </c>
      <c r="F21" s="127">
        <f t="shared" si="0"/>
        <v>0</v>
      </c>
      <c r="G21" s="190"/>
      <c r="H21" s="171">
        <v>42500</v>
      </c>
      <c r="I21" s="160" t="e">
        <f>VLOOKUP(H21,Presupuesto!$B$11:$C$586,2,0)</f>
        <v>#N/A</v>
      </c>
      <c r="J21" s="128" t="str">
        <f t="shared" si="1"/>
        <v>Gestión del Conocimiento</v>
      </c>
      <c r="K21" s="128" t="s">
        <v>526</v>
      </c>
      <c r="L21" s="128"/>
    </row>
    <row r="22" spans="3:12" x14ac:dyDescent="0.25">
      <c r="C22" s="170" t="s">
        <v>221</v>
      </c>
      <c r="D22" s="187"/>
      <c r="E22" s="153">
        <v>30000</v>
      </c>
      <c r="F22" s="127">
        <f t="shared" si="0"/>
        <v>0</v>
      </c>
      <c r="G22" s="190"/>
      <c r="H22" s="171">
        <v>42500</v>
      </c>
      <c r="I22" s="160" t="e">
        <f>VLOOKUP(H22,Presupuesto!$B$11:$C$586,2,0)</f>
        <v>#N/A</v>
      </c>
      <c r="J22" s="128" t="str">
        <f t="shared" si="1"/>
        <v>Gestión del Conocimiento</v>
      </c>
      <c r="K22" s="128" t="s">
        <v>515</v>
      </c>
      <c r="L22" s="128"/>
    </row>
    <row r="23" spans="3:12" x14ac:dyDescent="0.25">
      <c r="C23" s="170" t="s">
        <v>221</v>
      </c>
      <c r="D23" s="187"/>
      <c r="E23" s="153">
        <v>30000</v>
      </c>
      <c r="F23" s="127">
        <f t="shared" si="0"/>
        <v>0</v>
      </c>
      <c r="G23" s="190"/>
      <c r="H23" s="171">
        <v>42500</v>
      </c>
      <c r="I23" s="160" t="e">
        <f>VLOOKUP(H23,Presupuesto!$B$11:$C$586,2,0)</f>
        <v>#N/A</v>
      </c>
      <c r="J23" s="128" t="str">
        <f t="shared" si="1"/>
        <v>Gestión del Conocimiento</v>
      </c>
      <c r="K23" s="128" t="s">
        <v>526</v>
      </c>
      <c r="L23" s="128"/>
    </row>
    <row r="24" spans="3:12" x14ac:dyDescent="0.25">
      <c r="C24" s="170"/>
      <c r="D24" s="187"/>
      <c r="E24" s="153"/>
      <c r="F24" s="127">
        <f t="shared" si="0"/>
        <v>0</v>
      </c>
      <c r="G24" s="190"/>
      <c r="H24" s="171">
        <v>35600</v>
      </c>
      <c r="I24" s="160" t="e">
        <f>VLOOKUP(H24,Presupuesto!$B$11:$C$586,2,0)</f>
        <v>#N/A</v>
      </c>
      <c r="J24" s="128" t="str">
        <f t="shared" si="1"/>
        <v>Gestión del Conocimiento</v>
      </c>
      <c r="K24" s="128" t="s">
        <v>526</v>
      </c>
      <c r="L24" s="128"/>
    </row>
    <row r="25" spans="3:12" x14ac:dyDescent="0.25">
      <c r="C25" s="170"/>
      <c r="D25" s="187"/>
      <c r="E25" s="153"/>
      <c r="F25" s="127">
        <f t="shared" si="0"/>
        <v>0</v>
      </c>
      <c r="G25" s="190"/>
      <c r="H25" s="171"/>
      <c r="I25" s="160" t="e">
        <f>VLOOKUP(H25,Presupuesto!$B$11:$C$586,2,0)</f>
        <v>#N/A</v>
      </c>
      <c r="J25" s="128" t="str">
        <f t="shared" si="1"/>
        <v>Gestión del Conocimiento</v>
      </c>
      <c r="K25" s="128" t="s">
        <v>526</v>
      </c>
      <c r="L25" s="128"/>
    </row>
    <row r="26" spans="3:12" x14ac:dyDescent="0.25">
      <c r="C26" s="170"/>
      <c r="D26" s="187"/>
      <c r="E26" s="153"/>
      <c r="F26" s="127">
        <f t="shared" si="0"/>
        <v>0</v>
      </c>
      <c r="G26" s="190"/>
      <c r="H26" s="171"/>
      <c r="I26" s="160" t="e">
        <f>VLOOKUP(H26,Presupuesto!$B$11:$C$586,2,0)</f>
        <v>#N/A</v>
      </c>
      <c r="J26" s="128" t="str">
        <f t="shared" si="1"/>
        <v>Gestión del Conocimiento</v>
      </c>
      <c r="K26" s="128" t="s">
        <v>526</v>
      </c>
      <c r="L26" s="128"/>
    </row>
    <row r="27" spans="3:12" x14ac:dyDescent="0.25">
      <c r="C27" s="170"/>
      <c r="D27" s="187"/>
      <c r="E27" s="153"/>
      <c r="F27" s="127">
        <f t="shared" si="0"/>
        <v>0</v>
      </c>
      <c r="G27" s="190"/>
      <c r="H27" s="171"/>
      <c r="I27" s="160" t="e">
        <f>VLOOKUP(H27,Presupuesto!$B$11:$C$586,2,0)</f>
        <v>#N/A</v>
      </c>
      <c r="J27" s="128" t="str">
        <f t="shared" si="1"/>
        <v>Gestión del Conocimiento</v>
      </c>
      <c r="K27" s="128" t="s">
        <v>526</v>
      </c>
      <c r="L27" s="128"/>
    </row>
    <row r="28" spans="3:12" x14ac:dyDescent="0.25">
      <c r="C28" s="170"/>
      <c r="D28" s="187"/>
      <c r="E28" s="153"/>
      <c r="F28" s="127">
        <f t="shared" si="0"/>
        <v>0</v>
      </c>
      <c r="G28" s="190"/>
      <c r="H28" s="171"/>
      <c r="I28" s="160" t="e">
        <f>VLOOKUP(H28,Presupuesto!$B$11:$C$586,2,0)</f>
        <v>#N/A</v>
      </c>
      <c r="J28" s="128" t="str">
        <f t="shared" si="1"/>
        <v>Gestión del Conocimiento</v>
      </c>
      <c r="K28" s="128" t="s">
        <v>526</v>
      </c>
      <c r="L28" s="128"/>
    </row>
    <row r="29" spans="3:12" x14ac:dyDescent="0.25">
      <c r="C29" s="170"/>
      <c r="D29" s="187"/>
      <c r="E29" s="153"/>
      <c r="F29" s="127">
        <f t="shared" si="0"/>
        <v>0</v>
      </c>
      <c r="G29" s="190"/>
      <c r="H29" s="171"/>
      <c r="I29" s="160" t="e">
        <f>VLOOKUP(H29,Presupuesto!$B$11:$C$586,2,0)</f>
        <v>#N/A</v>
      </c>
      <c r="J29" s="128" t="str">
        <f t="shared" si="1"/>
        <v>Gestión del Conocimiento</v>
      </c>
      <c r="K29" s="128" t="s">
        <v>526</v>
      </c>
      <c r="L29" s="128"/>
    </row>
    <row r="30" spans="3:12" x14ac:dyDescent="0.25">
      <c r="C30" s="170"/>
      <c r="D30" s="187"/>
      <c r="E30" s="153"/>
      <c r="F30" s="127">
        <f t="shared" si="0"/>
        <v>0</v>
      </c>
      <c r="G30" s="190"/>
      <c r="H30" s="171"/>
      <c r="I30" s="160" t="e">
        <f>VLOOKUP(H30,Presupuesto!$B$11:$C$586,2,0)</f>
        <v>#N/A</v>
      </c>
      <c r="J30" s="128" t="str">
        <f t="shared" si="1"/>
        <v>Gestión del Conocimiento</v>
      </c>
      <c r="K30" s="128" t="s">
        <v>526</v>
      </c>
      <c r="L30" s="128"/>
    </row>
    <row r="31" spans="3:12" x14ac:dyDescent="0.25">
      <c r="C31" s="170"/>
      <c r="D31" s="187"/>
      <c r="E31" s="153"/>
      <c r="F31" s="127">
        <f t="shared" si="0"/>
        <v>0</v>
      </c>
      <c r="G31" s="190"/>
      <c r="H31" s="171"/>
      <c r="I31" s="160" t="e">
        <f>VLOOKUP(H31,Presupuesto!$B$11:$C$586,2,0)</f>
        <v>#N/A</v>
      </c>
      <c r="J31" s="128" t="str">
        <f t="shared" si="1"/>
        <v>Gestión del Conocimiento</v>
      </c>
      <c r="K31" s="128" t="s">
        <v>526</v>
      </c>
      <c r="L31" s="128"/>
    </row>
    <row r="32" spans="3:12" x14ac:dyDescent="0.25">
      <c r="C32" s="170"/>
      <c r="D32" s="187"/>
      <c r="E32" s="153"/>
      <c r="F32" s="127">
        <f t="shared" si="0"/>
        <v>0</v>
      </c>
      <c r="G32" s="190"/>
      <c r="H32" s="171"/>
      <c r="I32" s="160" t="e">
        <f>VLOOKUP(H32,Presupuesto!$B$11:$C$586,2,0)</f>
        <v>#N/A</v>
      </c>
      <c r="J32" s="128" t="str">
        <f t="shared" si="1"/>
        <v>Gestión del Conocimiento</v>
      </c>
      <c r="K32" s="128" t="s">
        <v>526</v>
      </c>
      <c r="L32" s="128"/>
    </row>
    <row r="33" spans="3:12" x14ac:dyDescent="0.25">
      <c r="C33" s="170"/>
      <c r="D33" s="187"/>
      <c r="E33" s="153"/>
      <c r="F33" s="127">
        <f t="shared" si="0"/>
        <v>0</v>
      </c>
      <c r="G33" s="190"/>
      <c r="H33" s="171"/>
      <c r="I33" s="160" t="e">
        <f>VLOOKUP(H33,Presupuesto!$B$11:$C$586,2,0)</f>
        <v>#N/A</v>
      </c>
      <c r="J33" s="128" t="str">
        <f t="shared" si="1"/>
        <v>Gestión del Conocimiento</v>
      </c>
      <c r="K33" s="128" t="s">
        <v>526</v>
      </c>
      <c r="L33" s="128"/>
    </row>
    <row r="34" spans="3:12" x14ac:dyDescent="0.25">
      <c r="C34" s="170"/>
      <c r="D34" s="187"/>
      <c r="E34" s="153"/>
      <c r="F34" s="127">
        <f t="shared" si="0"/>
        <v>0</v>
      </c>
      <c r="G34" s="190"/>
      <c r="H34" s="171"/>
      <c r="I34" s="160" t="e">
        <f>VLOOKUP(H34,Presupuesto!$B$11:$C$586,2,0)</f>
        <v>#N/A</v>
      </c>
      <c r="J34" s="128" t="str">
        <f t="shared" si="1"/>
        <v>Gestión del Conocimiento</v>
      </c>
      <c r="K34" s="128" t="s">
        <v>526</v>
      </c>
      <c r="L34" s="128"/>
    </row>
    <row r="35" spans="3:12" x14ac:dyDescent="0.25">
      <c r="C35" s="170"/>
      <c r="D35" s="187"/>
      <c r="E35" s="153"/>
      <c r="F35" s="127">
        <f t="shared" si="0"/>
        <v>0</v>
      </c>
      <c r="G35" s="190"/>
      <c r="H35" s="171"/>
      <c r="I35" s="160" t="e">
        <f>VLOOKUP(H35,Presupuesto!$B$11:$C$586,2,0)</f>
        <v>#N/A</v>
      </c>
      <c r="J35" s="128" t="str">
        <f t="shared" si="1"/>
        <v>Gestión del Conocimiento</v>
      </c>
      <c r="K35" s="128" t="s">
        <v>526</v>
      </c>
      <c r="L35" s="128"/>
    </row>
    <row r="36" spans="3:12" x14ac:dyDescent="0.25">
      <c r="C36" s="170"/>
      <c r="D36" s="187"/>
      <c r="E36" s="153"/>
      <c r="F36" s="127">
        <f t="shared" si="0"/>
        <v>0</v>
      </c>
      <c r="G36" s="190"/>
      <c r="H36" s="171"/>
      <c r="I36" s="160" t="e">
        <f>VLOOKUP(H36,Presupuesto!$B$11:$C$586,2,0)</f>
        <v>#N/A</v>
      </c>
      <c r="J36" s="128" t="str">
        <f t="shared" si="1"/>
        <v>Gestión del Conocimiento</v>
      </c>
      <c r="K36" s="128" t="s">
        <v>526</v>
      </c>
      <c r="L36" s="128"/>
    </row>
    <row r="37" spans="3:12" x14ac:dyDescent="0.25">
      <c r="C37" s="170"/>
      <c r="D37" s="187"/>
      <c r="E37" s="153"/>
      <c r="F37" s="127">
        <f t="shared" si="0"/>
        <v>0</v>
      </c>
      <c r="G37" s="190"/>
      <c r="H37" s="171"/>
      <c r="I37" s="160" t="e">
        <f>VLOOKUP(H37,Presupuesto!$B$11:$C$586,2,0)</f>
        <v>#N/A</v>
      </c>
      <c r="J37" s="128" t="str">
        <f t="shared" si="1"/>
        <v>Gestión del Conocimiento</v>
      </c>
      <c r="K37" s="128" t="s">
        <v>526</v>
      </c>
      <c r="L37" s="128"/>
    </row>
    <row r="38" spans="3:12" x14ac:dyDescent="0.25">
      <c r="C38" s="170"/>
      <c r="D38" s="187"/>
      <c r="E38" s="153"/>
      <c r="F38" s="127">
        <f t="shared" si="0"/>
        <v>0</v>
      </c>
      <c r="G38" s="190"/>
      <c r="H38" s="171"/>
      <c r="I38" s="160" t="e">
        <f>VLOOKUP(H38,Presupuesto!$B$11:$C$586,2,0)</f>
        <v>#N/A</v>
      </c>
      <c r="J38" s="128" t="str">
        <f t="shared" si="1"/>
        <v>Gestión del Conocimiento</v>
      </c>
      <c r="K38" s="128" t="s">
        <v>526</v>
      </c>
      <c r="L38" s="128"/>
    </row>
    <row r="39" spans="3:12" x14ac:dyDescent="0.25">
      <c r="C39" s="172"/>
      <c r="D39" s="187"/>
      <c r="E39" s="148"/>
      <c r="F39" s="127">
        <f t="shared" si="0"/>
        <v>0</v>
      </c>
      <c r="G39" s="190"/>
      <c r="H39" s="173"/>
      <c r="I39" s="160" t="e">
        <f>VLOOKUP(H39,Presupuesto!$B$11:$C$586,2,0)</f>
        <v>#N/A</v>
      </c>
      <c r="J39" s="128" t="str">
        <f t="shared" si="1"/>
        <v>Gestión del Conocimiento</v>
      </c>
      <c r="K39" s="128" t="s">
        <v>526</v>
      </c>
      <c r="L39" s="128"/>
    </row>
    <row r="40" spans="3:12" x14ac:dyDescent="0.25">
      <c r="C40" s="172"/>
      <c r="D40" s="187"/>
      <c r="E40" s="148"/>
      <c r="F40" s="127">
        <f t="shared" si="0"/>
        <v>0</v>
      </c>
      <c r="G40" s="190"/>
      <c r="H40" s="173"/>
      <c r="I40" s="160" t="e">
        <f>VLOOKUP(H40,Presupuesto!$B$11:$C$586,2,0)</f>
        <v>#N/A</v>
      </c>
      <c r="J40" s="128" t="str">
        <f t="shared" si="1"/>
        <v>Gestión del Conocimiento</v>
      </c>
      <c r="K40" s="128" t="s">
        <v>526</v>
      </c>
      <c r="L40" s="128"/>
    </row>
    <row r="41" spans="3:12" x14ac:dyDescent="0.25">
      <c r="C41" s="172"/>
      <c r="D41" s="187"/>
      <c r="E41" s="148"/>
      <c r="F41" s="127">
        <f t="shared" si="0"/>
        <v>0</v>
      </c>
      <c r="G41" s="190"/>
      <c r="H41" s="173"/>
      <c r="I41" s="160" t="e">
        <f>VLOOKUP(H41,Presupuesto!$B$11:$C$586,2,0)</f>
        <v>#N/A</v>
      </c>
      <c r="J41" s="128" t="str">
        <f t="shared" si="1"/>
        <v>Gestión del Conocimiento</v>
      </c>
      <c r="K41" s="128" t="s">
        <v>526</v>
      </c>
      <c r="L41" s="128"/>
    </row>
    <row r="42" spans="3:12" x14ac:dyDescent="0.25">
      <c r="C42" s="172"/>
      <c r="D42" s="187"/>
      <c r="E42" s="148"/>
      <c r="F42" s="127">
        <f t="shared" si="0"/>
        <v>0</v>
      </c>
      <c r="G42" s="190"/>
      <c r="H42" s="173"/>
      <c r="I42" s="160" t="e">
        <f>VLOOKUP(H42,Presupuesto!$B$11:$C$586,2,0)</f>
        <v>#N/A</v>
      </c>
      <c r="J42" s="128" t="str">
        <f t="shared" si="1"/>
        <v>Gestión del Conocimiento</v>
      </c>
      <c r="K42" s="128" t="s">
        <v>526</v>
      </c>
      <c r="L42" s="128"/>
    </row>
    <row r="43" spans="3:12" x14ac:dyDescent="0.25">
      <c r="C43" s="172"/>
      <c r="D43" s="187"/>
      <c r="E43" s="148"/>
      <c r="F43" s="127">
        <f t="shared" si="0"/>
        <v>0</v>
      </c>
      <c r="G43" s="190"/>
      <c r="H43" s="173"/>
      <c r="I43" s="160" t="e">
        <f>VLOOKUP(H43,Presupuesto!$B$11:$C$586,2,0)</f>
        <v>#N/A</v>
      </c>
      <c r="J43" s="128" t="str">
        <f t="shared" si="1"/>
        <v>Gestión del Conocimiento</v>
      </c>
      <c r="K43" s="128" t="s">
        <v>526</v>
      </c>
      <c r="L43" s="128"/>
    </row>
    <row r="44" spans="3:12" x14ac:dyDescent="0.25">
      <c r="C44" s="172"/>
      <c r="D44" s="187"/>
      <c r="E44" s="148"/>
      <c r="F44" s="127">
        <f t="shared" si="0"/>
        <v>0</v>
      </c>
      <c r="G44" s="190"/>
      <c r="H44" s="173"/>
      <c r="I44" s="160" t="e">
        <f>VLOOKUP(H44,Presupuesto!$B$11:$C$586,2,0)</f>
        <v>#N/A</v>
      </c>
      <c r="J44" s="128" t="str">
        <f t="shared" si="1"/>
        <v>Gestión del Conocimiento</v>
      </c>
      <c r="K44" s="128" t="s">
        <v>526</v>
      </c>
      <c r="L44" s="128"/>
    </row>
    <row r="45" spans="3:12" x14ac:dyDescent="0.25">
      <c r="C45" s="172"/>
      <c r="D45" s="187"/>
      <c r="E45" s="148"/>
      <c r="F45" s="127">
        <f t="shared" si="0"/>
        <v>0</v>
      </c>
      <c r="G45" s="190"/>
      <c r="H45" s="173"/>
      <c r="I45" s="160" t="e">
        <f>VLOOKUP(H45,Presupuesto!$B$11:$C$586,2,0)</f>
        <v>#N/A</v>
      </c>
      <c r="J45" s="128" t="str">
        <f t="shared" si="1"/>
        <v>Gestión del Conocimiento</v>
      </c>
      <c r="K45" s="128" t="s">
        <v>526</v>
      </c>
      <c r="L45" s="128"/>
    </row>
    <row r="46" spans="3:12" x14ac:dyDescent="0.25">
      <c r="C46" s="172"/>
      <c r="D46" s="187"/>
      <c r="E46" s="148"/>
      <c r="F46" s="127">
        <f t="shared" si="0"/>
        <v>0</v>
      </c>
      <c r="G46" s="190"/>
      <c r="H46" s="173"/>
      <c r="I46" s="160" t="e">
        <f>VLOOKUP(H46,Presupuesto!$B$11:$C$586,2,0)</f>
        <v>#N/A</v>
      </c>
      <c r="J46" s="128" t="str">
        <f t="shared" si="1"/>
        <v>Gestión del Conocimiento</v>
      </c>
      <c r="K46" s="128" t="s">
        <v>526</v>
      </c>
      <c r="L46" s="128"/>
    </row>
    <row r="47" spans="3:12" x14ac:dyDescent="0.25">
      <c r="C47" s="174"/>
      <c r="D47" s="187"/>
      <c r="E47" s="148"/>
      <c r="F47" s="127">
        <f t="shared" si="0"/>
        <v>0</v>
      </c>
      <c r="G47" s="190"/>
      <c r="H47" s="175"/>
      <c r="I47" s="160" t="e">
        <f>VLOOKUP(H47,Presupuesto!$B$11:$C$586,2,0)</f>
        <v>#N/A</v>
      </c>
      <c r="J47" s="128" t="str">
        <f t="shared" si="1"/>
        <v>Gestión del Conocimiento</v>
      </c>
      <c r="K47" s="128" t="s">
        <v>517</v>
      </c>
      <c r="L47" s="128"/>
    </row>
    <row r="48" spans="3:12" x14ac:dyDescent="0.25">
      <c r="C48" s="174"/>
      <c r="D48" s="187"/>
      <c r="E48" s="148"/>
      <c r="F48" s="127">
        <f t="shared" si="0"/>
        <v>0</v>
      </c>
      <c r="G48" s="190"/>
      <c r="H48" s="175"/>
      <c r="I48" s="160" t="e">
        <f>VLOOKUP(H48,Presupuesto!$B$11:$C$586,2,0)</f>
        <v>#N/A</v>
      </c>
      <c r="J48" s="128" t="str">
        <f t="shared" si="1"/>
        <v>Gestión del Conocimiento</v>
      </c>
      <c r="K48" s="128" t="s">
        <v>526</v>
      </c>
      <c r="L48" s="128"/>
    </row>
    <row r="49" spans="3:12" x14ac:dyDescent="0.25">
      <c r="C49" s="174"/>
      <c r="D49" s="187"/>
      <c r="E49" s="148"/>
      <c r="F49" s="127">
        <f t="shared" si="0"/>
        <v>0</v>
      </c>
      <c r="G49" s="190"/>
      <c r="H49" s="175"/>
      <c r="I49" s="160" t="e">
        <f>VLOOKUP(H49,Presupuesto!$B$11:$C$586,2,0)</f>
        <v>#N/A</v>
      </c>
      <c r="J49" s="128" t="str">
        <f t="shared" si="1"/>
        <v>Gestión del Conocimiento</v>
      </c>
      <c r="K49" s="128" t="s">
        <v>526</v>
      </c>
      <c r="L49" s="128"/>
    </row>
    <row r="50" spans="3:12" x14ac:dyDescent="0.25">
      <c r="C50" s="174"/>
      <c r="D50" s="187"/>
      <c r="E50" s="148"/>
      <c r="F50" s="127">
        <f t="shared" si="0"/>
        <v>0</v>
      </c>
      <c r="G50" s="190"/>
      <c r="H50" s="175"/>
      <c r="I50" s="160" t="e">
        <f>VLOOKUP(H50,Presupuesto!$B$11:$C$586,2,0)</f>
        <v>#N/A</v>
      </c>
      <c r="J50" s="128" t="str">
        <f t="shared" si="1"/>
        <v>Gestión del Conocimiento</v>
      </c>
      <c r="K50" s="128" t="s">
        <v>526</v>
      </c>
      <c r="L50" s="128"/>
    </row>
    <row r="51" spans="3:12" ht="15.75" thickBot="1" x14ac:dyDescent="0.3">
      <c r="C51" s="176"/>
      <c r="D51" s="274"/>
      <c r="E51" s="133"/>
      <c r="F51" s="135">
        <f t="shared" si="0"/>
        <v>0</v>
      </c>
      <c r="G51" s="191"/>
      <c r="H51" s="177"/>
      <c r="I51" s="162" t="e">
        <f>VLOOKUP(H51,Presupuesto!$B$11:$C$586,2,0)</f>
        <v>#N/A</v>
      </c>
      <c r="J51" s="136" t="str">
        <f t="shared" ref="J51" si="2">$J$20</f>
        <v>Gestión del Conocimiento</v>
      </c>
      <c r="K51" s="154" t="s">
        <v>508</v>
      </c>
      <c r="L51" s="136"/>
    </row>
    <row r="52" spans="3:12" x14ac:dyDescent="0.25">
      <c r="F52" s="120"/>
      <c r="G52" s="119"/>
      <c r="H52" s="120"/>
      <c r="I52" s="12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16" zoomScale="86" zoomScaleNormal="86" zoomScaleSheetLayoutView="90" workbookViewId="0">
      <selection activeCell="D18" sqref="D18"/>
    </sheetView>
  </sheetViews>
  <sheetFormatPr baseColWidth="10" defaultColWidth="11.5703125" defaultRowHeight="15" x14ac:dyDescent="0.25"/>
  <cols>
    <col min="1" max="1" width="20.140625" style="115" customWidth="1"/>
    <col min="2" max="2" width="17" style="115" customWidth="1"/>
    <col min="3" max="3" width="53.42578125" style="115" customWidth="1"/>
    <col min="4" max="4" width="20.7109375" style="115" bestFit="1" customWidth="1"/>
    <col min="5" max="5" width="28.28515625" style="115" customWidth="1"/>
    <col min="6" max="6" width="21.85546875" style="115" customWidth="1"/>
    <col min="7" max="7" width="16.5703125" style="98" customWidth="1"/>
    <col min="8" max="8" width="14.28515625" style="115" customWidth="1"/>
    <col min="9" max="9" width="40.28515625" style="115" customWidth="1"/>
    <col min="10" max="10" width="28.140625" style="115" bestFit="1" customWidth="1"/>
    <col min="11" max="11" width="19.85546875" style="115" bestFit="1" customWidth="1"/>
    <col min="12" max="12" width="34.85546875" style="115" bestFit="1" customWidth="1"/>
    <col min="13"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52" t="s">
        <v>236</v>
      </c>
      <c r="E2" s="152" t="s">
        <v>181</v>
      </c>
      <c r="F2" s="152" t="s">
        <v>589</v>
      </c>
      <c r="G2" s="189" t="s">
        <v>237</v>
      </c>
      <c r="H2" s="152" t="s">
        <v>590</v>
      </c>
      <c r="I2" s="152" t="s">
        <v>591</v>
      </c>
      <c r="J2" s="152" t="s">
        <v>238</v>
      </c>
      <c r="K2" s="152"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535</v>
      </c>
      <c r="D5" s="231">
        <f>SUMIF(C:C,$C$10,D:D)</f>
        <v>0</v>
      </c>
    </row>
    <row r="6" spans="1:576" x14ac:dyDescent="0.25">
      <c r="C6" s="137"/>
      <c r="D6" s="137"/>
      <c r="E6" s="137"/>
      <c r="F6" s="137"/>
      <c r="G6" s="99"/>
      <c r="H6" s="137"/>
      <c r="I6" s="137"/>
    </row>
    <row r="7" spans="1:576" x14ac:dyDescent="0.25">
      <c r="C7" s="137"/>
      <c r="D7" s="137"/>
      <c r="E7" s="137"/>
      <c r="F7" s="137"/>
      <c r="G7" s="99"/>
      <c r="H7" s="137"/>
      <c r="I7" s="137"/>
    </row>
    <row r="8" spans="1:576" x14ac:dyDescent="0.25">
      <c r="C8" s="137"/>
      <c r="D8" s="137"/>
      <c r="E8" s="137"/>
      <c r="F8" s="137"/>
      <c r="G8" s="99"/>
      <c r="H8" s="137"/>
      <c r="I8" s="137"/>
    </row>
    <row r="9" spans="1:576" ht="15.75" thickBot="1" x14ac:dyDescent="0.3">
      <c r="C9" s="137"/>
      <c r="D9" s="137"/>
      <c r="E9" s="137"/>
      <c r="F9" s="137"/>
      <c r="G9" s="99"/>
      <c r="H9" s="137"/>
      <c r="I9" s="137"/>
      <c r="K9" s="205"/>
    </row>
    <row r="10" spans="1:576" ht="15.75" thickBot="1" x14ac:dyDescent="0.3">
      <c r="C10" s="186" t="s">
        <v>53</v>
      </c>
      <c r="D10" s="138">
        <f>SUM(F17:F51)</f>
        <v>0</v>
      </c>
      <c r="G10" s="100"/>
      <c r="H10" s="72"/>
      <c r="I10" s="72"/>
    </row>
    <row r="11" spans="1:576" x14ac:dyDescent="0.25">
      <c r="G11" s="100"/>
      <c r="H11" s="72"/>
      <c r="I11" s="72"/>
    </row>
    <row r="12" spans="1:576" ht="15.75" x14ac:dyDescent="0.25">
      <c r="C12" s="464" t="s">
        <v>505</v>
      </c>
      <c r="D12" s="240"/>
      <c r="F12" s="72"/>
      <c r="G12" s="100"/>
      <c r="H12" s="72"/>
      <c r="I12" s="72"/>
    </row>
    <row r="13" spans="1:576" ht="18.75" x14ac:dyDescent="0.25">
      <c r="C13" s="259"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100"/>
      <c r="H13" s="72"/>
      <c r="I13" s="72"/>
    </row>
    <row r="14" spans="1:576" x14ac:dyDescent="0.25">
      <c r="F14" s="72"/>
      <c r="G14" s="100"/>
      <c r="H14" s="72"/>
      <c r="I14" s="72"/>
    </row>
    <row r="15" spans="1:576" ht="42.75" thickBot="1" x14ac:dyDescent="0.3">
      <c r="F15" s="123"/>
      <c r="G15" s="97"/>
      <c r="H15" s="97"/>
      <c r="I15" s="97"/>
      <c r="L15" s="278"/>
      <c r="M15" s="279"/>
      <c r="N15" s="278"/>
      <c r="O15" s="278"/>
      <c r="P15" s="281" t="s">
        <v>586</v>
      </c>
      <c r="Q15" s="281" t="s">
        <v>587</v>
      </c>
    </row>
    <row r="16" spans="1:576" ht="30.75" thickBot="1" x14ac:dyDescent="0.3">
      <c r="C16" s="159" t="s">
        <v>44</v>
      </c>
      <c r="D16" s="159" t="s">
        <v>55</v>
      </c>
      <c r="E16" s="166" t="s">
        <v>57</v>
      </c>
      <c r="F16" s="165" t="s">
        <v>27</v>
      </c>
      <c r="G16" s="163" t="s">
        <v>242</v>
      </c>
      <c r="H16" s="166" t="s">
        <v>46</v>
      </c>
      <c r="I16" s="163" t="s">
        <v>243</v>
      </c>
      <c r="J16" s="163" t="s">
        <v>524</v>
      </c>
      <c r="K16" s="163" t="s">
        <v>525</v>
      </c>
      <c r="L16" s="275" t="s">
        <v>21</v>
      </c>
      <c r="M16" s="275" t="s">
        <v>55</v>
      </c>
      <c r="N16" s="276" t="s">
        <v>584</v>
      </c>
      <c r="O16" s="277" t="s">
        <v>585</v>
      </c>
      <c r="P16" s="280">
        <v>0.7</v>
      </c>
      <c r="Q16" s="280">
        <v>0.3</v>
      </c>
    </row>
    <row r="17" spans="3:17" x14ac:dyDescent="0.25">
      <c r="C17" s="272" t="s">
        <v>555</v>
      </c>
      <c r="D17" s="273"/>
      <c r="E17" s="271">
        <f>HLOOKUP(C17,$AH$2:$BU$3,2,0)</f>
        <v>620</v>
      </c>
      <c r="F17" s="127">
        <f t="shared" ref="F17:F51" si="0">D17*E17</f>
        <v>0</v>
      </c>
      <c r="G17" s="190" t="s">
        <v>241</v>
      </c>
      <c r="H17" s="171"/>
      <c r="I17" s="160" t="e">
        <f>VLOOKUP(H17,Presupuesto!$B$11:$C$586,2,0)</f>
        <v>#N/A</v>
      </c>
      <c r="J17" s="270" t="s">
        <v>235</v>
      </c>
      <c r="K17" s="128" t="s">
        <v>508</v>
      </c>
      <c r="L17" s="170" t="s">
        <v>171</v>
      </c>
      <c r="M17" s="187">
        <v>3</v>
      </c>
      <c r="N17" s="153">
        <v>200</v>
      </c>
      <c r="O17" s="127">
        <f t="shared" ref="O17:O51" si="1">M17*N17</f>
        <v>600</v>
      </c>
      <c r="P17" s="127">
        <f>$O17*P$16</f>
        <v>420</v>
      </c>
      <c r="Q17" s="127">
        <f t="shared" ref="Q17:Q51" si="2">$O17*Q$16</f>
        <v>180</v>
      </c>
    </row>
    <row r="18" spans="3:17" x14ac:dyDescent="0.25">
      <c r="C18" s="170"/>
      <c r="D18" s="187"/>
      <c r="E18" s="153"/>
      <c r="F18" s="127">
        <f t="shared" si="0"/>
        <v>0</v>
      </c>
      <c r="G18" s="190"/>
      <c r="H18" s="171">
        <v>42500</v>
      </c>
      <c r="I18" s="160" t="e">
        <f>VLOOKUP(H18,Presupuesto!$B$11:$C$586,2,0)</f>
        <v>#N/A</v>
      </c>
      <c r="J18" s="128" t="str">
        <f>$J$17</f>
        <v>Desarrollo Curricular</v>
      </c>
      <c r="K18" s="128" t="s">
        <v>526</v>
      </c>
      <c r="L18" s="170" t="s">
        <v>171</v>
      </c>
      <c r="M18" s="187">
        <v>3</v>
      </c>
      <c r="N18" s="153">
        <v>100</v>
      </c>
      <c r="O18" s="127">
        <f t="shared" si="1"/>
        <v>300</v>
      </c>
      <c r="P18" s="127">
        <f t="shared" ref="P18:P37" si="3">$O18*P$16</f>
        <v>210</v>
      </c>
      <c r="Q18" s="127">
        <f t="shared" si="2"/>
        <v>90</v>
      </c>
    </row>
    <row r="19" spans="3:17" x14ac:dyDescent="0.25">
      <c r="C19" s="170"/>
      <c r="D19" s="187"/>
      <c r="E19" s="153"/>
      <c r="F19" s="127">
        <f t="shared" si="0"/>
        <v>0</v>
      </c>
      <c r="G19" s="190"/>
      <c r="H19" s="171">
        <v>42500</v>
      </c>
      <c r="I19" s="160" t="e">
        <f>VLOOKUP(H19,Presupuesto!$B$11:$C$586,2,0)</f>
        <v>#N/A</v>
      </c>
      <c r="J19" s="128" t="str">
        <f t="shared" ref="J19:J50" si="4">$J$17</f>
        <v>Desarrollo Curricular</v>
      </c>
      <c r="K19" s="128" t="s">
        <v>526</v>
      </c>
      <c r="L19" s="170" t="s">
        <v>172</v>
      </c>
      <c r="M19" s="187">
        <v>3</v>
      </c>
      <c r="N19" s="153"/>
      <c r="O19" s="127">
        <f t="shared" si="1"/>
        <v>0</v>
      </c>
      <c r="P19" s="127">
        <f t="shared" si="3"/>
        <v>0</v>
      </c>
      <c r="Q19" s="127">
        <f t="shared" si="2"/>
        <v>0</v>
      </c>
    </row>
    <row r="20" spans="3:17" x14ac:dyDescent="0.25">
      <c r="C20" s="170"/>
      <c r="D20" s="187"/>
      <c r="E20" s="153"/>
      <c r="F20" s="127">
        <f t="shared" si="0"/>
        <v>0</v>
      </c>
      <c r="G20" s="190"/>
      <c r="H20" s="171">
        <v>42500</v>
      </c>
      <c r="I20" s="160" t="e">
        <f>VLOOKUP(H20,Presupuesto!$B$11:$C$586,2,0)</f>
        <v>#N/A</v>
      </c>
      <c r="J20" s="128" t="str">
        <f t="shared" si="4"/>
        <v>Desarrollo Curricular</v>
      </c>
      <c r="K20" s="128" t="s">
        <v>526</v>
      </c>
      <c r="L20" s="170" t="s">
        <v>173</v>
      </c>
      <c r="M20" s="187">
        <v>3</v>
      </c>
      <c r="N20" s="153"/>
      <c r="O20" s="127">
        <f t="shared" si="1"/>
        <v>0</v>
      </c>
      <c r="P20" s="127">
        <f t="shared" si="3"/>
        <v>0</v>
      </c>
      <c r="Q20" s="127">
        <f t="shared" si="2"/>
        <v>0</v>
      </c>
    </row>
    <row r="21" spans="3:17" x14ac:dyDescent="0.25">
      <c r="C21" s="170"/>
      <c r="D21" s="187"/>
      <c r="E21" s="153"/>
      <c r="F21" s="127">
        <f t="shared" si="0"/>
        <v>0</v>
      </c>
      <c r="G21" s="190"/>
      <c r="H21" s="171">
        <v>42500</v>
      </c>
      <c r="I21" s="160" t="e">
        <f>VLOOKUP(H21,Presupuesto!$B$11:$C$586,2,0)</f>
        <v>#N/A</v>
      </c>
      <c r="J21" s="128" t="str">
        <f t="shared" si="4"/>
        <v>Desarrollo Curricular</v>
      </c>
      <c r="K21" s="128" t="s">
        <v>526</v>
      </c>
      <c r="L21" s="170" t="s">
        <v>174</v>
      </c>
      <c r="M21" s="187">
        <v>3</v>
      </c>
      <c r="N21" s="153"/>
      <c r="O21" s="127">
        <f t="shared" si="1"/>
        <v>0</v>
      </c>
      <c r="P21" s="127">
        <f t="shared" si="3"/>
        <v>0</v>
      </c>
      <c r="Q21" s="127">
        <f t="shared" si="2"/>
        <v>0</v>
      </c>
    </row>
    <row r="22" spans="3:17" x14ac:dyDescent="0.25">
      <c r="C22" s="170"/>
      <c r="D22" s="187"/>
      <c r="E22" s="153"/>
      <c r="F22" s="127">
        <f t="shared" si="0"/>
        <v>0</v>
      </c>
      <c r="G22" s="190"/>
      <c r="H22" s="171">
        <v>42500</v>
      </c>
      <c r="I22" s="160" t="e">
        <f>VLOOKUP(H22,Presupuesto!$B$11:$C$586,2,0)</f>
        <v>#N/A</v>
      </c>
      <c r="J22" s="128" t="str">
        <f t="shared" si="4"/>
        <v>Desarrollo Curricular</v>
      </c>
      <c r="K22" s="128" t="s">
        <v>515</v>
      </c>
      <c r="L22" s="170" t="s">
        <v>175</v>
      </c>
      <c r="M22" s="187">
        <v>3</v>
      </c>
      <c r="N22" s="153"/>
      <c r="O22" s="127">
        <f t="shared" si="1"/>
        <v>0</v>
      </c>
      <c r="P22" s="127">
        <f t="shared" si="3"/>
        <v>0</v>
      </c>
      <c r="Q22" s="127">
        <f t="shared" si="2"/>
        <v>0</v>
      </c>
    </row>
    <row r="23" spans="3:17" x14ac:dyDescent="0.25">
      <c r="C23" s="170"/>
      <c r="D23" s="187"/>
      <c r="E23" s="153"/>
      <c r="F23" s="127">
        <f t="shared" si="0"/>
        <v>0</v>
      </c>
      <c r="G23" s="190"/>
      <c r="H23" s="171">
        <v>42500</v>
      </c>
      <c r="I23" s="160" t="e">
        <f>VLOOKUP(H23,Presupuesto!$B$11:$C$586,2,0)</f>
        <v>#N/A</v>
      </c>
      <c r="J23" s="128" t="str">
        <f t="shared" si="4"/>
        <v>Desarrollo Curricular</v>
      </c>
      <c r="K23" s="128" t="s">
        <v>526</v>
      </c>
      <c r="L23" s="170" t="s">
        <v>176</v>
      </c>
      <c r="M23" s="187">
        <v>20</v>
      </c>
      <c r="N23" s="153"/>
      <c r="O23" s="127">
        <f t="shared" si="1"/>
        <v>0</v>
      </c>
      <c r="P23" s="127">
        <f t="shared" si="3"/>
        <v>0</v>
      </c>
      <c r="Q23" s="127">
        <f t="shared" si="2"/>
        <v>0</v>
      </c>
    </row>
    <row r="24" spans="3:17" x14ac:dyDescent="0.25">
      <c r="C24" s="170"/>
      <c r="D24" s="187"/>
      <c r="E24" s="153"/>
      <c r="F24" s="127">
        <f t="shared" si="0"/>
        <v>0</v>
      </c>
      <c r="G24" s="190"/>
      <c r="H24" s="171">
        <v>35600</v>
      </c>
      <c r="I24" s="160" t="e">
        <f>VLOOKUP(H24,Presupuesto!$B$11:$C$586,2,0)</f>
        <v>#N/A</v>
      </c>
      <c r="J24" s="128" t="str">
        <f t="shared" si="4"/>
        <v>Desarrollo Curricular</v>
      </c>
      <c r="K24" s="128" t="s">
        <v>526</v>
      </c>
      <c r="L24" s="170" t="s">
        <v>177</v>
      </c>
      <c r="M24" s="187"/>
      <c r="N24" s="153"/>
      <c r="O24" s="127">
        <f t="shared" si="1"/>
        <v>0</v>
      </c>
      <c r="P24" s="127">
        <f t="shared" si="3"/>
        <v>0</v>
      </c>
      <c r="Q24" s="127">
        <f t="shared" si="2"/>
        <v>0</v>
      </c>
    </row>
    <row r="25" spans="3:17" x14ac:dyDescent="0.25">
      <c r="C25" s="170"/>
      <c r="D25" s="187"/>
      <c r="E25" s="153"/>
      <c r="F25" s="127">
        <f t="shared" si="0"/>
        <v>0</v>
      </c>
      <c r="G25" s="190"/>
      <c r="H25" s="171"/>
      <c r="I25" s="160" t="e">
        <f>VLOOKUP(H25,Presupuesto!$B$11:$C$586,2,0)</f>
        <v>#N/A</v>
      </c>
      <c r="J25" s="128" t="str">
        <f t="shared" si="4"/>
        <v>Desarrollo Curricular</v>
      </c>
      <c r="K25" s="128" t="s">
        <v>526</v>
      </c>
      <c r="L25" s="170"/>
      <c r="M25" s="187"/>
      <c r="N25" s="153"/>
      <c r="O25" s="127">
        <f t="shared" si="1"/>
        <v>0</v>
      </c>
      <c r="P25" s="127">
        <f t="shared" si="3"/>
        <v>0</v>
      </c>
      <c r="Q25" s="127">
        <f t="shared" si="2"/>
        <v>0</v>
      </c>
    </row>
    <row r="26" spans="3:17" x14ac:dyDescent="0.25">
      <c r="C26" s="170"/>
      <c r="D26" s="187"/>
      <c r="E26" s="153"/>
      <c r="F26" s="127">
        <f t="shared" si="0"/>
        <v>0</v>
      </c>
      <c r="G26" s="190"/>
      <c r="H26" s="171"/>
      <c r="I26" s="160" t="e">
        <f>VLOOKUP(H26,Presupuesto!$B$11:$C$586,2,0)</f>
        <v>#N/A</v>
      </c>
      <c r="J26" s="128" t="str">
        <f t="shared" si="4"/>
        <v>Desarrollo Curricular</v>
      </c>
      <c r="K26" s="128" t="s">
        <v>526</v>
      </c>
      <c r="L26" s="170"/>
      <c r="M26" s="187"/>
      <c r="N26" s="153"/>
      <c r="O26" s="127">
        <f t="shared" si="1"/>
        <v>0</v>
      </c>
      <c r="P26" s="127">
        <f t="shared" si="3"/>
        <v>0</v>
      </c>
      <c r="Q26" s="127">
        <f t="shared" si="2"/>
        <v>0</v>
      </c>
    </row>
    <row r="27" spans="3:17" x14ac:dyDescent="0.25">
      <c r="C27" s="170"/>
      <c r="D27" s="187"/>
      <c r="E27" s="153"/>
      <c r="F27" s="127">
        <f t="shared" si="0"/>
        <v>0</v>
      </c>
      <c r="G27" s="190"/>
      <c r="H27" s="171"/>
      <c r="I27" s="160" t="e">
        <f>VLOOKUP(H27,Presupuesto!$B$11:$C$586,2,0)</f>
        <v>#N/A</v>
      </c>
      <c r="J27" s="128" t="str">
        <f t="shared" si="4"/>
        <v>Desarrollo Curricular</v>
      </c>
      <c r="K27" s="128" t="s">
        <v>526</v>
      </c>
      <c r="L27" s="170"/>
      <c r="M27" s="187"/>
      <c r="N27" s="153"/>
      <c r="O27" s="127">
        <f t="shared" si="1"/>
        <v>0</v>
      </c>
      <c r="P27" s="127">
        <f t="shared" si="3"/>
        <v>0</v>
      </c>
      <c r="Q27" s="127">
        <f t="shared" si="2"/>
        <v>0</v>
      </c>
    </row>
    <row r="28" spans="3:17" x14ac:dyDescent="0.25">
      <c r="C28" s="170"/>
      <c r="D28" s="187"/>
      <c r="E28" s="153"/>
      <c r="F28" s="127">
        <f t="shared" si="0"/>
        <v>0</v>
      </c>
      <c r="G28" s="190"/>
      <c r="H28" s="171"/>
      <c r="I28" s="160" t="e">
        <f>VLOOKUP(H28,Presupuesto!$B$11:$C$586,2,0)</f>
        <v>#N/A</v>
      </c>
      <c r="J28" s="128" t="str">
        <f t="shared" si="4"/>
        <v>Desarrollo Curricular</v>
      </c>
      <c r="K28" s="128" t="s">
        <v>526</v>
      </c>
      <c r="L28" s="170"/>
      <c r="M28" s="187"/>
      <c r="N28" s="153"/>
      <c r="O28" s="127">
        <f t="shared" si="1"/>
        <v>0</v>
      </c>
      <c r="P28" s="127">
        <f t="shared" si="3"/>
        <v>0</v>
      </c>
      <c r="Q28" s="127">
        <f t="shared" si="2"/>
        <v>0</v>
      </c>
    </row>
    <row r="29" spans="3:17" x14ac:dyDescent="0.25">
      <c r="C29" s="170"/>
      <c r="D29" s="187"/>
      <c r="E29" s="153"/>
      <c r="F29" s="127">
        <f t="shared" si="0"/>
        <v>0</v>
      </c>
      <c r="G29" s="190"/>
      <c r="H29" s="171"/>
      <c r="I29" s="160" t="e">
        <f>VLOOKUP(H29,Presupuesto!$B$11:$C$586,2,0)</f>
        <v>#N/A</v>
      </c>
      <c r="J29" s="128" t="str">
        <f t="shared" si="4"/>
        <v>Desarrollo Curricular</v>
      </c>
      <c r="K29" s="128" t="s">
        <v>526</v>
      </c>
      <c r="L29" s="170"/>
      <c r="M29" s="187"/>
      <c r="N29" s="153"/>
      <c r="O29" s="127">
        <f t="shared" si="1"/>
        <v>0</v>
      </c>
      <c r="P29" s="127">
        <f t="shared" si="3"/>
        <v>0</v>
      </c>
      <c r="Q29" s="127">
        <f t="shared" si="2"/>
        <v>0</v>
      </c>
    </row>
    <row r="30" spans="3:17" x14ac:dyDescent="0.25">
      <c r="C30" s="170"/>
      <c r="D30" s="187"/>
      <c r="E30" s="153"/>
      <c r="F30" s="127">
        <f t="shared" si="0"/>
        <v>0</v>
      </c>
      <c r="G30" s="190"/>
      <c r="H30" s="171"/>
      <c r="I30" s="160" t="e">
        <f>VLOOKUP(H30,Presupuesto!$B$11:$C$586,2,0)</f>
        <v>#N/A</v>
      </c>
      <c r="J30" s="128" t="str">
        <f t="shared" si="4"/>
        <v>Desarrollo Curricular</v>
      </c>
      <c r="K30" s="128" t="s">
        <v>526</v>
      </c>
      <c r="L30" s="170"/>
      <c r="M30" s="187"/>
      <c r="N30" s="153"/>
      <c r="O30" s="127">
        <f t="shared" si="1"/>
        <v>0</v>
      </c>
      <c r="P30" s="127">
        <f t="shared" si="3"/>
        <v>0</v>
      </c>
      <c r="Q30" s="127">
        <f t="shared" si="2"/>
        <v>0</v>
      </c>
    </row>
    <row r="31" spans="3:17" x14ac:dyDescent="0.25">
      <c r="C31" s="170"/>
      <c r="D31" s="187"/>
      <c r="E31" s="153"/>
      <c r="F31" s="127">
        <f t="shared" si="0"/>
        <v>0</v>
      </c>
      <c r="G31" s="190"/>
      <c r="H31" s="171"/>
      <c r="I31" s="160" t="e">
        <f>VLOOKUP(H31,Presupuesto!$B$11:$C$586,2,0)</f>
        <v>#N/A</v>
      </c>
      <c r="J31" s="128" t="str">
        <f t="shared" si="4"/>
        <v>Desarrollo Curricular</v>
      </c>
      <c r="K31" s="128" t="s">
        <v>526</v>
      </c>
      <c r="L31" s="170"/>
      <c r="M31" s="187"/>
      <c r="N31" s="153"/>
      <c r="O31" s="127">
        <f t="shared" si="1"/>
        <v>0</v>
      </c>
      <c r="P31" s="127">
        <f t="shared" si="3"/>
        <v>0</v>
      </c>
      <c r="Q31" s="127">
        <f t="shared" si="2"/>
        <v>0</v>
      </c>
    </row>
    <row r="32" spans="3:17" x14ac:dyDescent="0.25">
      <c r="C32" s="170"/>
      <c r="D32" s="187"/>
      <c r="E32" s="153"/>
      <c r="F32" s="127">
        <f t="shared" si="0"/>
        <v>0</v>
      </c>
      <c r="G32" s="190"/>
      <c r="H32" s="171"/>
      <c r="I32" s="160" t="e">
        <f>VLOOKUP(H32,Presupuesto!$B$11:$C$586,2,0)</f>
        <v>#N/A</v>
      </c>
      <c r="J32" s="128" t="str">
        <f t="shared" si="4"/>
        <v>Desarrollo Curricular</v>
      </c>
      <c r="K32" s="128" t="s">
        <v>526</v>
      </c>
      <c r="L32" s="170"/>
      <c r="M32" s="187"/>
      <c r="N32" s="153"/>
      <c r="O32" s="127">
        <f t="shared" si="1"/>
        <v>0</v>
      </c>
      <c r="P32" s="127">
        <f t="shared" si="3"/>
        <v>0</v>
      </c>
      <c r="Q32" s="127">
        <f t="shared" si="2"/>
        <v>0</v>
      </c>
    </row>
    <row r="33" spans="3:17" x14ac:dyDescent="0.25">
      <c r="C33" s="170"/>
      <c r="D33" s="187"/>
      <c r="E33" s="153"/>
      <c r="F33" s="127">
        <f t="shared" si="0"/>
        <v>0</v>
      </c>
      <c r="G33" s="190"/>
      <c r="H33" s="171"/>
      <c r="I33" s="160" t="e">
        <f>VLOOKUP(H33,Presupuesto!$B$11:$C$586,2,0)</f>
        <v>#N/A</v>
      </c>
      <c r="J33" s="128" t="str">
        <f t="shared" si="4"/>
        <v>Desarrollo Curricular</v>
      </c>
      <c r="K33" s="128" t="s">
        <v>526</v>
      </c>
      <c r="L33" s="170"/>
      <c r="M33" s="187"/>
      <c r="N33" s="153"/>
      <c r="O33" s="127">
        <f t="shared" si="1"/>
        <v>0</v>
      </c>
      <c r="P33" s="127">
        <f t="shared" si="3"/>
        <v>0</v>
      </c>
      <c r="Q33" s="127">
        <f t="shared" si="2"/>
        <v>0</v>
      </c>
    </row>
    <row r="34" spans="3:17" x14ac:dyDescent="0.25">
      <c r="C34" s="170"/>
      <c r="D34" s="187"/>
      <c r="E34" s="153"/>
      <c r="F34" s="127">
        <f t="shared" si="0"/>
        <v>0</v>
      </c>
      <c r="G34" s="190"/>
      <c r="H34" s="171"/>
      <c r="I34" s="160" t="e">
        <f>VLOOKUP(H34,Presupuesto!$B$11:$C$586,2,0)</f>
        <v>#N/A</v>
      </c>
      <c r="J34" s="128" t="str">
        <f t="shared" si="4"/>
        <v>Desarrollo Curricular</v>
      </c>
      <c r="K34" s="128" t="s">
        <v>526</v>
      </c>
      <c r="L34" s="170"/>
      <c r="M34" s="187"/>
      <c r="N34" s="153"/>
      <c r="O34" s="127">
        <f t="shared" si="1"/>
        <v>0</v>
      </c>
      <c r="P34" s="127">
        <f t="shared" si="3"/>
        <v>0</v>
      </c>
      <c r="Q34" s="127">
        <f t="shared" si="2"/>
        <v>0</v>
      </c>
    </row>
    <row r="35" spans="3:17" x14ac:dyDescent="0.25">
      <c r="C35" s="170"/>
      <c r="D35" s="187"/>
      <c r="E35" s="153"/>
      <c r="F35" s="127">
        <f t="shared" si="0"/>
        <v>0</v>
      </c>
      <c r="G35" s="190"/>
      <c r="H35" s="171"/>
      <c r="I35" s="160" t="e">
        <f>VLOOKUP(H35,Presupuesto!$B$11:$C$586,2,0)</f>
        <v>#N/A</v>
      </c>
      <c r="J35" s="128" t="str">
        <f t="shared" si="4"/>
        <v>Desarrollo Curricular</v>
      </c>
      <c r="K35" s="128" t="s">
        <v>526</v>
      </c>
      <c r="L35" s="170"/>
      <c r="M35" s="187"/>
      <c r="N35" s="153"/>
      <c r="O35" s="127">
        <f t="shared" si="1"/>
        <v>0</v>
      </c>
      <c r="P35" s="127">
        <f t="shared" si="3"/>
        <v>0</v>
      </c>
      <c r="Q35" s="127">
        <f t="shared" si="2"/>
        <v>0</v>
      </c>
    </row>
    <row r="36" spans="3:17" x14ac:dyDescent="0.25">
      <c r="C36" s="170"/>
      <c r="D36" s="187"/>
      <c r="E36" s="153"/>
      <c r="F36" s="127">
        <f t="shared" si="0"/>
        <v>0</v>
      </c>
      <c r="G36" s="190"/>
      <c r="H36" s="171"/>
      <c r="I36" s="160" t="e">
        <f>VLOOKUP(H36,Presupuesto!$B$11:$C$586,2,0)</f>
        <v>#N/A</v>
      </c>
      <c r="J36" s="128" t="str">
        <f t="shared" si="4"/>
        <v>Desarrollo Curricular</v>
      </c>
      <c r="K36" s="128" t="s">
        <v>526</v>
      </c>
      <c r="L36" s="170"/>
      <c r="M36" s="187"/>
      <c r="N36" s="153"/>
      <c r="O36" s="127">
        <f t="shared" si="1"/>
        <v>0</v>
      </c>
      <c r="P36" s="127">
        <f t="shared" si="3"/>
        <v>0</v>
      </c>
      <c r="Q36" s="127">
        <f t="shared" si="2"/>
        <v>0</v>
      </c>
    </row>
    <row r="37" spans="3:17" x14ac:dyDescent="0.25">
      <c r="C37" s="170"/>
      <c r="D37" s="187"/>
      <c r="E37" s="153"/>
      <c r="F37" s="127">
        <f t="shared" si="0"/>
        <v>0</v>
      </c>
      <c r="G37" s="190"/>
      <c r="H37" s="171"/>
      <c r="I37" s="160" t="e">
        <f>VLOOKUP(H37,Presupuesto!$B$11:$C$586,2,0)</f>
        <v>#N/A</v>
      </c>
      <c r="J37" s="128" t="str">
        <f t="shared" si="4"/>
        <v>Desarrollo Curricular</v>
      </c>
      <c r="K37" s="128" t="s">
        <v>526</v>
      </c>
      <c r="L37" s="170"/>
      <c r="M37" s="187"/>
      <c r="N37" s="153"/>
      <c r="O37" s="127">
        <f t="shared" si="1"/>
        <v>0</v>
      </c>
      <c r="P37" s="127">
        <f t="shared" si="3"/>
        <v>0</v>
      </c>
      <c r="Q37" s="127">
        <f t="shared" si="2"/>
        <v>0</v>
      </c>
    </row>
    <row r="38" spans="3:17" x14ac:dyDescent="0.25">
      <c r="C38" s="170"/>
      <c r="D38" s="187"/>
      <c r="E38" s="153"/>
      <c r="F38" s="127">
        <f t="shared" si="0"/>
        <v>0</v>
      </c>
      <c r="G38" s="190"/>
      <c r="H38" s="171"/>
      <c r="I38" s="160" t="e">
        <f>VLOOKUP(H38,Presupuesto!$B$11:$C$586,2,0)</f>
        <v>#N/A</v>
      </c>
      <c r="J38" s="128" t="str">
        <f t="shared" si="4"/>
        <v>Desarrollo Curricular</v>
      </c>
      <c r="K38" s="128" t="s">
        <v>526</v>
      </c>
      <c r="L38" s="170"/>
      <c r="M38" s="187"/>
      <c r="N38" s="153"/>
      <c r="O38" s="127">
        <f t="shared" si="1"/>
        <v>0</v>
      </c>
      <c r="P38" s="127">
        <f t="shared" ref="P38:P51" si="5">$O38*P$16</f>
        <v>0</v>
      </c>
      <c r="Q38" s="127">
        <f t="shared" si="2"/>
        <v>0</v>
      </c>
    </row>
    <row r="39" spans="3:17" x14ac:dyDescent="0.25">
      <c r="C39" s="172"/>
      <c r="D39" s="180"/>
      <c r="E39" s="148"/>
      <c r="F39" s="127">
        <f t="shared" si="0"/>
        <v>0</v>
      </c>
      <c r="G39" s="190"/>
      <c r="H39" s="173"/>
      <c r="I39" s="160" t="e">
        <f>VLOOKUP(H39,Presupuesto!$B$11:$C$586,2,0)</f>
        <v>#N/A</v>
      </c>
      <c r="J39" s="128" t="str">
        <f t="shared" si="4"/>
        <v>Desarrollo Curricular</v>
      </c>
      <c r="K39" s="128" t="s">
        <v>526</v>
      </c>
      <c r="L39" s="172"/>
      <c r="M39" s="180"/>
      <c r="N39" s="148"/>
      <c r="O39" s="127">
        <f t="shared" si="1"/>
        <v>0</v>
      </c>
      <c r="P39" s="127">
        <f t="shared" si="5"/>
        <v>0</v>
      </c>
      <c r="Q39" s="127">
        <f t="shared" si="2"/>
        <v>0</v>
      </c>
    </row>
    <row r="40" spans="3:17" x14ac:dyDescent="0.25">
      <c r="C40" s="172"/>
      <c r="D40" s="180"/>
      <c r="E40" s="148"/>
      <c r="F40" s="127">
        <f t="shared" si="0"/>
        <v>0</v>
      </c>
      <c r="G40" s="190"/>
      <c r="H40" s="173"/>
      <c r="I40" s="160" t="e">
        <f>VLOOKUP(H40,Presupuesto!$B$11:$C$586,2,0)</f>
        <v>#N/A</v>
      </c>
      <c r="J40" s="128" t="str">
        <f t="shared" si="4"/>
        <v>Desarrollo Curricular</v>
      </c>
      <c r="K40" s="128" t="s">
        <v>526</v>
      </c>
      <c r="L40" s="172"/>
      <c r="M40" s="180"/>
      <c r="N40" s="148"/>
      <c r="O40" s="127">
        <f t="shared" si="1"/>
        <v>0</v>
      </c>
      <c r="P40" s="127">
        <f t="shared" si="5"/>
        <v>0</v>
      </c>
      <c r="Q40" s="127">
        <f t="shared" si="2"/>
        <v>0</v>
      </c>
    </row>
    <row r="41" spans="3:17" x14ac:dyDescent="0.25">
      <c r="C41" s="172"/>
      <c r="D41" s="180"/>
      <c r="E41" s="148"/>
      <c r="F41" s="127">
        <f t="shared" si="0"/>
        <v>0</v>
      </c>
      <c r="G41" s="190"/>
      <c r="H41" s="173"/>
      <c r="I41" s="160" t="e">
        <f>VLOOKUP(H41,Presupuesto!$B$11:$C$586,2,0)</f>
        <v>#N/A</v>
      </c>
      <c r="J41" s="128" t="str">
        <f t="shared" si="4"/>
        <v>Desarrollo Curricular</v>
      </c>
      <c r="K41" s="128" t="s">
        <v>526</v>
      </c>
      <c r="L41" s="172"/>
      <c r="M41" s="180"/>
      <c r="N41" s="148"/>
      <c r="O41" s="127">
        <f t="shared" si="1"/>
        <v>0</v>
      </c>
      <c r="P41" s="127">
        <f t="shared" si="5"/>
        <v>0</v>
      </c>
      <c r="Q41" s="127">
        <f t="shared" si="2"/>
        <v>0</v>
      </c>
    </row>
    <row r="42" spans="3:17" x14ac:dyDescent="0.25">
      <c r="C42" s="172"/>
      <c r="D42" s="180"/>
      <c r="E42" s="148"/>
      <c r="F42" s="127">
        <f t="shared" si="0"/>
        <v>0</v>
      </c>
      <c r="G42" s="190"/>
      <c r="H42" s="173"/>
      <c r="I42" s="160" t="e">
        <f>VLOOKUP(H42,Presupuesto!$B$11:$C$586,2,0)</f>
        <v>#N/A</v>
      </c>
      <c r="J42" s="128" t="str">
        <f t="shared" si="4"/>
        <v>Desarrollo Curricular</v>
      </c>
      <c r="K42" s="128" t="s">
        <v>526</v>
      </c>
      <c r="L42" s="172"/>
      <c r="M42" s="180"/>
      <c r="N42" s="148"/>
      <c r="O42" s="127">
        <f t="shared" si="1"/>
        <v>0</v>
      </c>
      <c r="P42" s="127">
        <f t="shared" si="5"/>
        <v>0</v>
      </c>
      <c r="Q42" s="127">
        <f t="shared" si="2"/>
        <v>0</v>
      </c>
    </row>
    <row r="43" spans="3:17" x14ac:dyDescent="0.25">
      <c r="C43" s="172"/>
      <c r="D43" s="180"/>
      <c r="E43" s="148"/>
      <c r="F43" s="127">
        <f t="shared" si="0"/>
        <v>0</v>
      </c>
      <c r="G43" s="190"/>
      <c r="H43" s="173"/>
      <c r="I43" s="160" t="e">
        <f>VLOOKUP(H43,Presupuesto!$B$11:$C$586,2,0)</f>
        <v>#N/A</v>
      </c>
      <c r="J43" s="128" t="str">
        <f t="shared" si="4"/>
        <v>Desarrollo Curricular</v>
      </c>
      <c r="K43" s="128" t="s">
        <v>526</v>
      </c>
      <c r="L43" s="172"/>
      <c r="M43" s="180"/>
      <c r="N43" s="148"/>
      <c r="O43" s="127">
        <f t="shared" si="1"/>
        <v>0</v>
      </c>
      <c r="P43" s="127">
        <f t="shared" si="5"/>
        <v>0</v>
      </c>
      <c r="Q43" s="127">
        <f t="shared" si="2"/>
        <v>0</v>
      </c>
    </row>
    <row r="44" spans="3:17" x14ac:dyDescent="0.25">
      <c r="C44" s="172"/>
      <c r="D44" s="180"/>
      <c r="E44" s="148"/>
      <c r="F44" s="127">
        <f t="shared" si="0"/>
        <v>0</v>
      </c>
      <c r="G44" s="190"/>
      <c r="H44" s="173"/>
      <c r="I44" s="160" t="e">
        <f>VLOOKUP(H44,Presupuesto!$B$11:$C$586,2,0)</f>
        <v>#N/A</v>
      </c>
      <c r="J44" s="128" t="str">
        <f t="shared" si="4"/>
        <v>Desarrollo Curricular</v>
      </c>
      <c r="K44" s="128" t="s">
        <v>526</v>
      </c>
      <c r="L44" s="172"/>
      <c r="M44" s="180"/>
      <c r="N44" s="148"/>
      <c r="O44" s="127">
        <f t="shared" si="1"/>
        <v>0</v>
      </c>
      <c r="P44" s="127">
        <f t="shared" si="5"/>
        <v>0</v>
      </c>
      <c r="Q44" s="127">
        <f t="shared" si="2"/>
        <v>0</v>
      </c>
    </row>
    <row r="45" spans="3:17" x14ac:dyDescent="0.25">
      <c r="C45" s="172"/>
      <c r="D45" s="180"/>
      <c r="E45" s="148"/>
      <c r="F45" s="127">
        <f t="shared" si="0"/>
        <v>0</v>
      </c>
      <c r="G45" s="190"/>
      <c r="H45" s="173"/>
      <c r="I45" s="160" t="e">
        <f>VLOOKUP(H45,Presupuesto!$B$11:$C$586,2,0)</f>
        <v>#N/A</v>
      </c>
      <c r="J45" s="128" t="str">
        <f t="shared" si="4"/>
        <v>Desarrollo Curricular</v>
      </c>
      <c r="K45" s="128" t="s">
        <v>526</v>
      </c>
      <c r="L45" s="172"/>
      <c r="M45" s="180"/>
      <c r="N45" s="148"/>
      <c r="O45" s="127">
        <f t="shared" si="1"/>
        <v>0</v>
      </c>
      <c r="P45" s="127">
        <f t="shared" si="5"/>
        <v>0</v>
      </c>
      <c r="Q45" s="127">
        <f t="shared" si="2"/>
        <v>0</v>
      </c>
    </row>
    <row r="46" spans="3:17" x14ac:dyDescent="0.25">
      <c r="C46" s="172"/>
      <c r="D46" s="180"/>
      <c r="E46" s="148"/>
      <c r="F46" s="127">
        <f t="shared" si="0"/>
        <v>0</v>
      </c>
      <c r="G46" s="190"/>
      <c r="H46" s="173"/>
      <c r="I46" s="160" t="e">
        <f>VLOOKUP(H46,Presupuesto!$B$11:$C$586,2,0)</f>
        <v>#N/A</v>
      </c>
      <c r="J46" s="128" t="str">
        <f t="shared" si="4"/>
        <v>Desarrollo Curricular</v>
      </c>
      <c r="K46" s="128" t="s">
        <v>526</v>
      </c>
      <c r="L46" s="172"/>
      <c r="M46" s="180"/>
      <c r="N46" s="148"/>
      <c r="O46" s="127">
        <f t="shared" si="1"/>
        <v>0</v>
      </c>
      <c r="P46" s="127">
        <f t="shared" si="5"/>
        <v>0</v>
      </c>
      <c r="Q46" s="127">
        <f t="shared" si="2"/>
        <v>0</v>
      </c>
    </row>
    <row r="47" spans="3:17" x14ac:dyDescent="0.25">
      <c r="C47" s="174"/>
      <c r="D47" s="180"/>
      <c r="E47" s="148"/>
      <c r="F47" s="127">
        <f t="shared" si="0"/>
        <v>0</v>
      </c>
      <c r="G47" s="190"/>
      <c r="H47" s="175"/>
      <c r="I47" s="160" t="e">
        <f>VLOOKUP(H47,Presupuesto!$B$11:$C$586,2,0)</f>
        <v>#N/A</v>
      </c>
      <c r="J47" s="128" t="str">
        <f t="shared" si="4"/>
        <v>Desarrollo Curricular</v>
      </c>
      <c r="K47" s="128" t="s">
        <v>517</v>
      </c>
      <c r="L47" s="174"/>
      <c r="M47" s="180"/>
      <c r="N47" s="148"/>
      <c r="O47" s="127">
        <f t="shared" si="1"/>
        <v>0</v>
      </c>
      <c r="P47" s="127">
        <f t="shared" si="5"/>
        <v>0</v>
      </c>
      <c r="Q47" s="127">
        <f t="shared" si="2"/>
        <v>0</v>
      </c>
    </row>
    <row r="48" spans="3:17" x14ac:dyDescent="0.25">
      <c r="C48" s="174"/>
      <c r="D48" s="180"/>
      <c r="E48" s="148"/>
      <c r="F48" s="127">
        <f t="shared" si="0"/>
        <v>0</v>
      </c>
      <c r="G48" s="190"/>
      <c r="H48" s="175"/>
      <c r="I48" s="160" t="e">
        <f>VLOOKUP(H48,Presupuesto!$B$11:$C$586,2,0)</f>
        <v>#N/A</v>
      </c>
      <c r="J48" s="128" t="str">
        <f t="shared" si="4"/>
        <v>Desarrollo Curricular</v>
      </c>
      <c r="K48" s="128" t="s">
        <v>526</v>
      </c>
      <c r="L48" s="174"/>
      <c r="M48" s="180"/>
      <c r="N48" s="148"/>
      <c r="O48" s="127">
        <f t="shared" si="1"/>
        <v>0</v>
      </c>
      <c r="P48" s="127">
        <f t="shared" si="5"/>
        <v>0</v>
      </c>
      <c r="Q48" s="127">
        <f t="shared" si="2"/>
        <v>0</v>
      </c>
    </row>
    <row r="49" spans="3:17" x14ac:dyDescent="0.25">
      <c r="C49" s="174"/>
      <c r="D49" s="180"/>
      <c r="E49" s="148"/>
      <c r="F49" s="127">
        <f t="shared" si="0"/>
        <v>0</v>
      </c>
      <c r="G49" s="190"/>
      <c r="H49" s="175"/>
      <c r="I49" s="160" t="e">
        <f>VLOOKUP(H49,Presupuesto!$B$11:$C$586,2,0)</f>
        <v>#N/A</v>
      </c>
      <c r="J49" s="128" t="str">
        <f t="shared" si="4"/>
        <v>Desarrollo Curricular</v>
      </c>
      <c r="K49" s="128" t="s">
        <v>526</v>
      </c>
      <c r="L49" s="174"/>
      <c r="M49" s="180"/>
      <c r="N49" s="148"/>
      <c r="O49" s="127">
        <f t="shared" si="1"/>
        <v>0</v>
      </c>
      <c r="P49" s="127">
        <f t="shared" si="5"/>
        <v>0</v>
      </c>
      <c r="Q49" s="127">
        <f t="shared" si="2"/>
        <v>0</v>
      </c>
    </row>
    <row r="50" spans="3:17" x14ac:dyDescent="0.25">
      <c r="C50" s="174"/>
      <c r="D50" s="180"/>
      <c r="E50" s="148"/>
      <c r="F50" s="127">
        <f t="shared" si="0"/>
        <v>0</v>
      </c>
      <c r="G50" s="190"/>
      <c r="H50" s="175"/>
      <c r="I50" s="160" t="e">
        <f>VLOOKUP(H50,Presupuesto!$B$11:$C$586,2,0)</f>
        <v>#N/A</v>
      </c>
      <c r="J50" s="128" t="str">
        <f t="shared" si="4"/>
        <v>Desarrollo Curricular</v>
      </c>
      <c r="K50" s="128" t="s">
        <v>526</v>
      </c>
      <c r="L50" s="174"/>
      <c r="M50" s="180"/>
      <c r="N50" s="148"/>
      <c r="O50" s="127">
        <f t="shared" si="1"/>
        <v>0</v>
      </c>
      <c r="P50" s="127">
        <f t="shared" si="5"/>
        <v>0</v>
      </c>
      <c r="Q50" s="127">
        <f t="shared" si="2"/>
        <v>0</v>
      </c>
    </row>
    <row r="51" spans="3:17" ht="15.75" thickBot="1" x14ac:dyDescent="0.3">
      <c r="C51" s="176"/>
      <c r="D51" s="188"/>
      <c r="E51" s="133"/>
      <c r="F51" s="135">
        <f t="shared" si="0"/>
        <v>0</v>
      </c>
      <c r="G51" s="191"/>
      <c r="H51" s="177"/>
      <c r="I51" s="162" t="e">
        <f>VLOOKUP(H51,Presupuesto!$B$11:$C$586,2,0)</f>
        <v>#N/A</v>
      </c>
      <c r="J51" s="136" t="str">
        <f t="shared" ref="J51" si="6">$J$20</f>
        <v>Desarrollo Curricular</v>
      </c>
      <c r="K51" s="154" t="s">
        <v>508</v>
      </c>
      <c r="L51" s="176"/>
      <c r="M51" s="188"/>
      <c r="N51" s="133"/>
      <c r="O51" s="135">
        <f t="shared" si="1"/>
        <v>0</v>
      </c>
      <c r="P51" s="135">
        <f t="shared" si="5"/>
        <v>0</v>
      </c>
      <c r="Q51" s="135">
        <f t="shared" si="2"/>
        <v>0</v>
      </c>
    </row>
    <row r="52" spans="3:17" x14ac:dyDescent="0.25">
      <c r="G52" s="115"/>
    </row>
    <row r="53" spans="3:17" x14ac:dyDescent="0.25">
      <c r="G53" s="115"/>
    </row>
    <row r="54" spans="3:17" x14ac:dyDescent="0.25">
      <c r="G54" s="115"/>
    </row>
    <row r="55" spans="3:17" x14ac:dyDescent="0.25">
      <c r="G55" s="115"/>
    </row>
    <row r="56" spans="3:17" x14ac:dyDescent="0.25">
      <c r="G56" s="115"/>
    </row>
    <row r="57" spans="3:17" x14ac:dyDescent="0.25">
      <c r="G57" s="115"/>
    </row>
    <row r="58" spans="3:17" x14ac:dyDescent="0.25">
      <c r="G58" s="115"/>
    </row>
    <row r="59" spans="3:17" x14ac:dyDescent="0.25">
      <c r="G59" s="115"/>
    </row>
    <row r="60" spans="3:17" x14ac:dyDescent="0.25">
      <c r="G60" s="115"/>
    </row>
    <row r="61" spans="3:17" x14ac:dyDescent="0.25">
      <c r="G61" s="115"/>
    </row>
    <row r="62" spans="3:17" x14ac:dyDescent="0.25">
      <c r="G62" s="115"/>
    </row>
    <row r="63" spans="3:17" x14ac:dyDescent="0.25">
      <c r="G63" s="115"/>
    </row>
    <row r="64" spans="3:17" x14ac:dyDescent="0.25">
      <c r="G64" s="115"/>
    </row>
    <row r="65" spans="7:7" x14ac:dyDescent="0.25">
      <c r="G65" s="115"/>
    </row>
    <row r="66" spans="7:7" x14ac:dyDescent="0.25">
      <c r="G66" s="115"/>
    </row>
    <row r="67" spans="7:7" x14ac:dyDescent="0.25">
      <c r="G67" s="115"/>
    </row>
    <row r="68" spans="7:7" x14ac:dyDescent="0.25">
      <c r="G68" s="115"/>
    </row>
    <row r="69" spans="7:7" x14ac:dyDescent="0.25">
      <c r="G69" s="115"/>
    </row>
    <row r="70" spans="7:7" x14ac:dyDescent="0.25">
      <c r="G70" s="115"/>
    </row>
    <row r="71" spans="7:7" x14ac:dyDescent="0.25">
      <c r="G71" s="115"/>
    </row>
    <row r="72" spans="7:7" x14ac:dyDescent="0.25">
      <c r="G72" s="115"/>
    </row>
    <row r="73" spans="7:7" x14ac:dyDescent="0.25">
      <c r="G73" s="115"/>
    </row>
    <row r="74" spans="7:7" x14ac:dyDescent="0.25">
      <c r="G74" s="115"/>
    </row>
    <row r="75" spans="7:7" x14ac:dyDescent="0.25">
      <c r="G75" s="115"/>
    </row>
    <row r="76" spans="7:7" x14ac:dyDescent="0.25">
      <c r="G76" s="115"/>
    </row>
    <row r="77" spans="7:7" x14ac:dyDescent="0.25">
      <c r="G77" s="115"/>
    </row>
    <row r="78" spans="7:7" x14ac:dyDescent="0.25">
      <c r="G78" s="115"/>
    </row>
    <row r="79" spans="7:7" x14ac:dyDescent="0.25">
      <c r="G79" s="115"/>
    </row>
    <row r="80" spans="7: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E15" zoomScale="80" zoomScaleNormal="80" workbookViewId="0">
      <selection activeCell="P19" sqref="P19"/>
    </sheetView>
  </sheetViews>
  <sheetFormatPr baseColWidth="10" defaultColWidth="11.5703125" defaultRowHeight="15" x14ac:dyDescent="0.25"/>
  <cols>
    <col min="1" max="1" width="35.5703125" style="115" customWidth="1"/>
    <col min="2" max="2" width="21.7109375" style="115" customWidth="1"/>
    <col min="3" max="4" width="27.42578125" style="115" customWidth="1"/>
    <col min="5" max="5" width="27.42578125" style="98" customWidth="1"/>
    <col min="6" max="6" width="27.42578125" style="115" customWidth="1"/>
    <col min="7" max="7" width="15.28515625" style="115" customWidth="1"/>
    <col min="8" max="8" width="13.7109375" style="115" bestFit="1" customWidth="1"/>
    <col min="9" max="9" width="15.28515625" style="115" customWidth="1"/>
    <col min="10" max="10" width="18.85546875" style="115" customWidth="1"/>
    <col min="11" max="11" width="12.7109375" style="115" bestFit="1" customWidth="1"/>
    <col min="12" max="12" width="13.7109375" style="115" bestFit="1" customWidth="1"/>
    <col min="13" max="13" width="12.7109375" style="115" bestFit="1" customWidth="1"/>
    <col min="14" max="14" width="13" style="115" bestFit="1" customWidth="1"/>
    <col min="15" max="15" width="15.28515625" style="115" customWidth="1"/>
    <col min="16" max="16" width="18.28515625" style="115" customWidth="1"/>
    <col min="17" max="17" width="11.5703125" style="115"/>
    <col min="18" max="18" width="14.85546875" style="115" customWidth="1"/>
    <col min="19" max="22" width="14.140625" style="115" customWidth="1"/>
    <col min="23" max="23" width="17" style="115" customWidth="1"/>
    <col min="24" max="16384" width="11.5703125" style="115"/>
  </cols>
  <sheetData>
    <row r="1" spans="1:23" ht="18" customHeight="1" x14ac:dyDescent="0.25">
      <c r="B1" s="250"/>
      <c r="C1" s="250"/>
      <c r="D1" s="250"/>
      <c r="E1" s="322"/>
      <c r="G1" s="251" t="s">
        <v>1707</v>
      </c>
      <c r="H1" s="250"/>
      <c r="I1" s="250"/>
      <c r="J1" s="250"/>
      <c r="K1" s="250"/>
      <c r="L1" s="250"/>
      <c r="M1" s="250"/>
      <c r="N1" s="250"/>
      <c r="O1" s="250"/>
      <c r="P1" s="250"/>
      <c r="Q1" s="250"/>
      <c r="R1" s="250"/>
      <c r="S1" s="250"/>
      <c r="T1" s="250"/>
      <c r="U1" s="250"/>
      <c r="V1" s="250"/>
      <c r="W1" s="250"/>
    </row>
    <row r="2" spans="1:23" ht="18" customHeight="1" x14ac:dyDescent="0.25">
      <c r="A2" s="483" t="s">
        <v>1706</v>
      </c>
      <c r="B2" s="250"/>
      <c r="C2" s="250"/>
      <c r="D2" s="250"/>
      <c r="E2" s="322"/>
      <c r="G2" s="251"/>
      <c r="H2" s="250"/>
      <c r="I2" s="250"/>
      <c r="J2" s="250"/>
      <c r="K2" s="250"/>
      <c r="L2" s="250"/>
      <c r="M2" s="250"/>
      <c r="N2" s="250"/>
      <c r="O2" s="250"/>
      <c r="P2" s="250"/>
      <c r="Q2" s="250"/>
      <c r="R2" s="250"/>
      <c r="S2" s="250"/>
      <c r="T2" s="250"/>
      <c r="U2" s="250"/>
      <c r="V2" s="250"/>
      <c r="W2" s="250"/>
    </row>
    <row r="3" spans="1:23" ht="18" customHeight="1" x14ac:dyDescent="0.25">
      <c r="A3" s="483" t="s">
        <v>1708</v>
      </c>
      <c r="B3" s="250"/>
      <c r="C3" s="250"/>
      <c r="D3" s="250"/>
      <c r="E3" s="322"/>
      <c r="G3" s="251"/>
      <c r="H3" s="250"/>
      <c r="I3" s="250"/>
      <c r="J3" s="250"/>
      <c r="K3" s="250"/>
      <c r="L3" s="250"/>
      <c r="M3" s="250"/>
      <c r="N3" s="250"/>
      <c r="O3" s="250"/>
      <c r="P3" s="250"/>
      <c r="Q3" s="250"/>
      <c r="R3" s="250"/>
      <c r="S3" s="250"/>
      <c r="T3" s="250"/>
      <c r="U3" s="250"/>
      <c r="V3" s="250"/>
      <c r="W3" s="250"/>
    </row>
    <row r="4" spans="1:23" ht="18" customHeight="1" x14ac:dyDescent="0.25">
      <c r="A4" s="483" t="s">
        <v>1709</v>
      </c>
      <c r="B4" s="250"/>
      <c r="C4" s="250"/>
      <c r="D4" s="250"/>
      <c r="E4" s="322"/>
      <c r="G4" s="251"/>
      <c r="H4" s="250"/>
      <c r="I4" s="250"/>
      <c r="J4" s="250"/>
      <c r="K4" s="250"/>
      <c r="L4" s="250"/>
      <c r="M4" s="250"/>
      <c r="N4" s="250"/>
      <c r="O4" s="250"/>
      <c r="P4" s="250"/>
      <c r="Q4" s="250"/>
      <c r="R4" s="250"/>
      <c r="S4" s="250"/>
      <c r="T4" s="250"/>
      <c r="U4" s="250"/>
      <c r="V4" s="250"/>
      <c r="W4" s="250"/>
    </row>
    <row r="5" spans="1:23" ht="14.45" customHeight="1" x14ac:dyDescent="0.25">
      <c r="A5" s="483" t="s">
        <v>1710</v>
      </c>
      <c r="B5" s="252"/>
      <c r="C5" s="252"/>
      <c r="D5" s="252"/>
      <c r="E5" s="258"/>
      <c r="F5" s="252"/>
      <c r="G5" s="252"/>
      <c r="H5" s="252"/>
      <c r="I5" s="252"/>
      <c r="J5" s="252"/>
      <c r="K5" s="252"/>
      <c r="L5" s="252"/>
      <c r="M5" s="252"/>
      <c r="N5" s="252"/>
      <c r="O5" s="252"/>
      <c r="P5" s="252"/>
      <c r="Q5" s="252"/>
      <c r="R5" s="252"/>
      <c r="S5" s="252"/>
      <c r="T5" s="252"/>
      <c r="U5" s="252"/>
      <c r="V5" s="252"/>
      <c r="W5" s="252"/>
    </row>
    <row r="6" spans="1:23" ht="14.45" customHeight="1" x14ac:dyDescent="0.25">
      <c r="A6" s="736" t="s">
        <v>102</v>
      </c>
      <c r="B6" s="735" t="s">
        <v>121</v>
      </c>
      <c r="C6" s="747" t="s">
        <v>90</v>
      </c>
      <c r="D6" s="747" t="s">
        <v>91</v>
      </c>
      <c r="E6" s="738" t="s">
        <v>505</v>
      </c>
      <c r="F6" s="747" t="s">
        <v>92</v>
      </c>
      <c r="G6" s="741" t="s">
        <v>106</v>
      </c>
      <c r="H6" s="750"/>
      <c r="I6" s="750"/>
      <c r="J6" s="750"/>
      <c r="K6" s="750"/>
      <c r="L6" s="750"/>
      <c r="M6" s="750"/>
      <c r="N6" s="742"/>
      <c r="O6" s="743" t="s">
        <v>107</v>
      </c>
      <c r="P6" s="744"/>
      <c r="Q6" s="731" t="s">
        <v>108</v>
      </c>
      <c r="R6" s="732"/>
      <c r="S6" s="735" t="s">
        <v>109</v>
      </c>
      <c r="T6" s="735" t="s">
        <v>110</v>
      </c>
      <c r="U6" s="735" t="s">
        <v>118</v>
      </c>
      <c r="V6" s="735" t="s">
        <v>117</v>
      </c>
      <c r="W6" s="728" t="s">
        <v>93</v>
      </c>
    </row>
    <row r="7" spans="1:23" ht="14.45" customHeight="1" x14ac:dyDescent="0.25">
      <c r="A7" s="736"/>
      <c r="B7" s="736"/>
      <c r="C7" s="748"/>
      <c r="D7" s="748"/>
      <c r="E7" s="739"/>
      <c r="F7" s="748"/>
      <c r="G7" s="741" t="s">
        <v>111</v>
      </c>
      <c r="H7" s="742"/>
      <c r="I7" s="741" t="s">
        <v>112</v>
      </c>
      <c r="J7" s="742"/>
      <c r="K7" s="741" t="s">
        <v>113</v>
      </c>
      <c r="L7" s="742"/>
      <c r="M7" s="741" t="s">
        <v>114</v>
      </c>
      <c r="N7" s="742"/>
      <c r="O7" s="745"/>
      <c r="P7" s="746"/>
      <c r="Q7" s="733"/>
      <c r="R7" s="734"/>
      <c r="S7" s="736"/>
      <c r="T7" s="736"/>
      <c r="U7" s="736"/>
      <c r="V7" s="736"/>
      <c r="W7" s="729"/>
    </row>
    <row r="8" spans="1:23" ht="25.5" x14ac:dyDescent="0.25">
      <c r="A8" s="737"/>
      <c r="B8" s="737"/>
      <c r="C8" s="749"/>
      <c r="D8" s="749"/>
      <c r="E8" s="740"/>
      <c r="F8" s="749"/>
      <c r="G8" s="329" t="s">
        <v>115</v>
      </c>
      <c r="H8" s="329" t="s">
        <v>12</v>
      </c>
      <c r="I8" s="329" t="s">
        <v>115</v>
      </c>
      <c r="J8" s="329" t="s">
        <v>12</v>
      </c>
      <c r="K8" s="329" t="s">
        <v>115</v>
      </c>
      <c r="L8" s="329" t="s">
        <v>12</v>
      </c>
      <c r="M8" s="329" t="s">
        <v>115</v>
      </c>
      <c r="N8" s="329" t="s">
        <v>12</v>
      </c>
      <c r="O8" s="329" t="s">
        <v>115</v>
      </c>
      <c r="P8" s="329" t="s">
        <v>12</v>
      </c>
      <c r="Q8" s="329" t="s">
        <v>116</v>
      </c>
      <c r="R8" s="329" t="s">
        <v>87</v>
      </c>
      <c r="S8" s="737"/>
      <c r="T8" s="737"/>
      <c r="U8" s="737"/>
      <c r="V8" s="737"/>
      <c r="W8" s="730"/>
    </row>
    <row r="9" spans="1:23" ht="256.5" customHeight="1" x14ac:dyDescent="0.25">
      <c r="A9" s="757" t="s">
        <v>1708</v>
      </c>
      <c r="B9" s="754" t="s">
        <v>597</v>
      </c>
      <c r="C9" s="489" t="s">
        <v>598</v>
      </c>
      <c r="D9" s="489" t="s">
        <v>599</v>
      </c>
      <c r="E9" s="74" t="s">
        <v>1748</v>
      </c>
      <c r="F9" s="490" t="s">
        <v>600</v>
      </c>
      <c r="G9" s="241"/>
      <c r="H9" s="242"/>
      <c r="I9" s="241"/>
      <c r="J9" s="242"/>
      <c r="K9" s="241"/>
      <c r="L9" s="242"/>
      <c r="M9" s="241"/>
      <c r="N9" s="242"/>
      <c r="O9" s="74"/>
      <c r="P9" s="282">
        <f>SUMIFS('8. Venta de Servicios'!D:D,'8. Venta de Servicios'!$B:$B,'Desarrollo e Innov. Curricular'!$E$9:$E$18,'8. Venta de Servicios'!$C:$C,'8. Venta de Servicios'!$C$10)</f>
        <v>0</v>
      </c>
      <c r="Q9" s="74"/>
      <c r="R9" s="74"/>
      <c r="S9" s="74"/>
      <c r="T9" s="74"/>
      <c r="U9" s="74"/>
      <c r="V9" s="74"/>
      <c r="W9" s="74"/>
    </row>
    <row r="10" spans="1:23" ht="186.75" customHeight="1" x14ac:dyDescent="0.25">
      <c r="A10" s="758"/>
      <c r="B10" s="755"/>
      <c r="C10" s="335" t="s">
        <v>1915</v>
      </c>
      <c r="D10" s="335" t="s">
        <v>601</v>
      </c>
      <c r="E10" s="74" t="s">
        <v>1914</v>
      </c>
      <c r="F10" s="70" t="s">
        <v>602</v>
      </c>
      <c r="G10" s="241"/>
      <c r="H10" s="242"/>
      <c r="I10" s="241"/>
      <c r="J10" s="242"/>
      <c r="K10" s="241"/>
      <c r="L10" s="242"/>
      <c r="M10" s="241"/>
      <c r="N10" s="242"/>
      <c r="O10" s="74"/>
      <c r="P10" s="282">
        <f>SUMIFS('8. Venta de Servicios'!D:D,'8. Venta de Servicios'!$B:$B,'Desarrollo e Innov. Curricular'!$E$9:$E$18,'8. Venta de Servicios'!$C:$C,'8. Venta de Servicios'!$C$10)</f>
        <v>0</v>
      </c>
      <c r="Q10" s="74"/>
      <c r="R10" s="74"/>
      <c r="S10" s="246"/>
      <c r="T10" s="74"/>
      <c r="U10" s="74"/>
      <c r="V10" s="74"/>
      <c r="W10" s="74"/>
    </row>
    <row r="11" spans="1:23" ht="141.75" x14ac:dyDescent="0.25">
      <c r="A11" s="759"/>
      <c r="B11" s="756"/>
      <c r="C11" s="335" t="s">
        <v>1916</v>
      </c>
      <c r="D11" s="335" t="s">
        <v>603</v>
      </c>
      <c r="E11" s="74" t="s">
        <v>1917</v>
      </c>
      <c r="F11" s="74" t="s">
        <v>604</v>
      </c>
      <c r="G11" s="241"/>
      <c r="H11" s="242"/>
      <c r="I11" s="241"/>
      <c r="J11" s="242"/>
      <c r="K11" s="241"/>
      <c r="L11" s="242"/>
      <c r="M11" s="241"/>
      <c r="N11" s="242"/>
      <c r="O11" s="74"/>
      <c r="P11" s="282">
        <f>SUMIFS('8. Venta de Servicios'!D:D,'8. Venta de Servicios'!$B:$B,'Desarrollo e Innov. Curricular'!$E$9:$E$18,'8. Venta de Servicios'!$C:$C,'8. Venta de Servicios'!$C$10)</f>
        <v>0</v>
      </c>
      <c r="Q11" s="254"/>
      <c r="R11" s="74"/>
      <c r="S11" s="246"/>
      <c r="T11" s="74"/>
      <c r="U11" s="74"/>
      <c r="V11" s="74"/>
      <c r="W11" s="74"/>
    </row>
    <row r="12" spans="1:23" ht="78.75" customHeight="1" x14ac:dyDescent="0.25">
      <c r="A12" s="751" t="s">
        <v>1709</v>
      </c>
      <c r="B12" s="751" t="s">
        <v>1921</v>
      </c>
      <c r="C12" s="335" t="s">
        <v>1918</v>
      </c>
      <c r="D12" s="335" t="s">
        <v>605</v>
      </c>
      <c r="E12" s="74" t="s">
        <v>1750</v>
      </c>
      <c r="F12" s="70" t="s">
        <v>217</v>
      </c>
      <c r="G12" s="243"/>
      <c r="H12" s="243"/>
      <c r="I12" s="243"/>
      <c r="J12" s="243"/>
      <c r="K12" s="243"/>
      <c r="L12" s="243"/>
      <c r="M12" s="243"/>
      <c r="N12" s="243"/>
      <c r="O12" s="243"/>
      <c r="P12" s="282">
        <f>SUMIFS('8. Venta de Servicios'!D:D,'8. Venta de Servicios'!$B:$B,'Desarrollo e Innov. Curricular'!$E$9:$E$18,'8. Venta de Servicios'!$C:$C,'8. Venta de Servicios'!$C$10)</f>
        <v>0</v>
      </c>
      <c r="Q12" s="70"/>
      <c r="R12" s="70"/>
      <c r="S12" s="336"/>
      <c r="T12" s="336"/>
      <c r="U12" s="337"/>
      <c r="V12" s="338"/>
      <c r="W12" s="256"/>
    </row>
    <row r="13" spans="1:23" ht="143.25" customHeight="1" x14ac:dyDescent="0.25">
      <c r="A13" s="752"/>
      <c r="B13" s="752"/>
      <c r="C13" s="335" t="s">
        <v>1919</v>
      </c>
      <c r="D13" s="335" t="s">
        <v>606</v>
      </c>
      <c r="E13" s="74" t="s">
        <v>1776</v>
      </c>
      <c r="F13" s="70" t="s">
        <v>607</v>
      </c>
      <c r="G13" s="243"/>
      <c r="H13" s="243"/>
      <c r="I13" s="253"/>
      <c r="J13" s="255"/>
      <c r="K13" s="243"/>
      <c r="L13" s="243"/>
      <c r="M13" s="243"/>
      <c r="N13" s="243"/>
      <c r="O13" s="243"/>
      <c r="P13" s="282">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753"/>
      <c r="B14" s="753"/>
      <c r="C14" s="335" t="s">
        <v>1920</v>
      </c>
      <c r="D14" s="335" t="s">
        <v>608</v>
      </c>
      <c r="E14" s="74" t="s">
        <v>1777</v>
      </c>
      <c r="F14" s="70" t="s">
        <v>609</v>
      </c>
      <c r="G14" s="245"/>
      <c r="H14" s="243"/>
      <c r="I14" s="243"/>
      <c r="J14" s="243"/>
      <c r="K14" s="243"/>
      <c r="L14" s="243"/>
      <c r="M14" s="243"/>
      <c r="N14" s="243"/>
      <c r="O14" s="243"/>
      <c r="P14" s="282">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751" t="s">
        <v>1711</v>
      </c>
      <c r="B15" s="751" t="s">
        <v>1922</v>
      </c>
      <c r="C15" s="339" t="s">
        <v>610</v>
      </c>
      <c r="D15" s="335" t="s">
        <v>120</v>
      </c>
      <c r="E15" s="74" t="s">
        <v>1749</v>
      </c>
      <c r="F15" s="70" t="s">
        <v>611</v>
      </c>
      <c r="G15" s="245">
        <v>0.5</v>
      </c>
      <c r="H15" s="690">
        <v>63375</v>
      </c>
      <c r="I15" s="243"/>
      <c r="J15" s="243"/>
      <c r="K15" s="243"/>
      <c r="L15" s="244"/>
      <c r="M15" s="245">
        <v>0.5</v>
      </c>
      <c r="N15" s="690">
        <v>63375</v>
      </c>
      <c r="O15" s="243"/>
      <c r="P15" s="282">
        <f>SUMIFS('8. Venta de Servicios'!D:D,'8. Venta de Servicios'!$B:$B,'Desarrollo e Innov. Curricular'!$E$9:$E$18,'8. Venta de Servicios'!$C:$C,'8. Venta de Servicios'!$C$10)</f>
        <v>0</v>
      </c>
      <c r="Q15" s="74"/>
      <c r="R15" s="74"/>
      <c r="S15" s="70"/>
      <c r="T15" s="70"/>
      <c r="U15" s="70"/>
      <c r="V15" s="70"/>
      <c r="W15" s="74"/>
    </row>
    <row r="16" spans="1:23" ht="75" x14ac:dyDescent="0.25">
      <c r="A16" s="752"/>
      <c r="B16" s="752"/>
      <c r="C16" s="339" t="s">
        <v>612</v>
      </c>
      <c r="D16" s="335" t="s">
        <v>613</v>
      </c>
      <c r="E16" s="74" t="s">
        <v>1790</v>
      </c>
      <c r="F16" s="70" t="s">
        <v>614</v>
      </c>
      <c r="G16" s="245"/>
      <c r="H16" s="243"/>
      <c r="I16" s="243"/>
      <c r="J16" s="243"/>
      <c r="K16" s="243"/>
      <c r="L16" s="243"/>
      <c r="M16" s="243"/>
      <c r="N16" s="243"/>
      <c r="O16" s="243"/>
      <c r="P16" s="282">
        <f>SUMIFS('8. Venta de Servicios'!D:D,'8. Venta de Servicios'!$B:$B,'Desarrollo e Innov. Curricular'!$E$9:$E$18,'8. Venta de Servicios'!$C:$C,'8. Venta de Servicios'!$C$10)</f>
        <v>0</v>
      </c>
      <c r="Q16" s="70"/>
      <c r="R16" s="70"/>
      <c r="S16" s="70"/>
      <c r="T16" s="70"/>
      <c r="U16" s="70"/>
      <c r="V16" s="70"/>
      <c r="W16" s="74"/>
    </row>
    <row r="17" spans="1:23" ht="94.5" x14ac:dyDescent="0.25">
      <c r="A17" s="752"/>
      <c r="B17" s="752"/>
      <c r="C17" s="339" t="s">
        <v>615</v>
      </c>
      <c r="D17" s="339" t="s">
        <v>616</v>
      </c>
      <c r="E17" s="74" t="s">
        <v>1923</v>
      </c>
      <c r="F17" s="70" t="s">
        <v>617</v>
      </c>
      <c r="G17" s="243"/>
      <c r="H17" s="243"/>
      <c r="I17" s="243"/>
      <c r="J17" s="243"/>
      <c r="K17" s="243"/>
      <c r="L17" s="243"/>
      <c r="M17" s="243"/>
      <c r="N17" s="243"/>
      <c r="O17" s="243"/>
      <c r="P17" s="282">
        <f>SUMIFS('8. Venta de Servicios'!D:D,'8. Venta de Servicios'!$B:$B,'Desarrollo e Innov. Curricular'!$E$9:$E$18,'8. Venta de Servicios'!$C:$C,'8. Venta de Servicios'!$C$10)</f>
        <v>0</v>
      </c>
      <c r="Q17" s="70"/>
      <c r="R17" s="70"/>
      <c r="S17" s="70"/>
      <c r="T17" s="70"/>
      <c r="U17" s="70"/>
      <c r="V17" s="70"/>
      <c r="W17" s="74"/>
    </row>
    <row r="18" spans="1:23" ht="225" x14ac:dyDescent="0.25">
      <c r="A18" s="753"/>
      <c r="B18" s="753"/>
      <c r="C18" s="340" t="s">
        <v>1925</v>
      </c>
      <c r="D18" s="339" t="s">
        <v>618</v>
      </c>
      <c r="E18" s="74" t="s">
        <v>1924</v>
      </c>
      <c r="F18" s="606" t="s">
        <v>619</v>
      </c>
      <c r="G18" s="243"/>
      <c r="H18" s="243"/>
      <c r="I18" s="243"/>
      <c r="J18" s="243"/>
      <c r="K18" s="243"/>
      <c r="L18" s="243"/>
      <c r="M18" s="243"/>
      <c r="N18" s="243"/>
      <c r="O18" s="243"/>
      <c r="P18" s="282"/>
      <c r="Q18" s="607" t="s">
        <v>1769</v>
      </c>
      <c r="R18" s="608" t="s">
        <v>1770</v>
      </c>
      <c r="S18" s="609" t="s">
        <v>1771</v>
      </c>
      <c r="T18" s="602" t="s">
        <v>1775</v>
      </c>
      <c r="U18" s="602" t="s">
        <v>1772</v>
      </c>
      <c r="V18" s="602" t="s">
        <v>1773</v>
      </c>
      <c r="W18" s="610" t="s">
        <v>1774</v>
      </c>
    </row>
    <row r="19" spans="1:23" ht="15.6" customHeight="1" x14ac:dyDescent="0.25">
      <c r="A19" s="447"/>
      <c r="B19" s="448"/>
      <c r="C19" s="447" t="s">
        <v>122</v>
      </c>
      <c r="D19" s="448"/>
      <c r="E19" s="448"/>
      <c r="F19" s="449"/>
      <c r="G19" s="284">
        <f t="shared" ref="G19:N19" si="0">SUM(G9:G18)</f>
        <v>0.5</v>
      </c>
      <c r="H19" s="284">
        <f t="shared" si="0"/>
        <v>63375</v>
      </c>
      <c r="I19" s="284">
        <f t="shared" si="0"/>
        <v>0</v>
      </c>
      <c r="J19" s="284">
        <f t="shared" si="0"/>
        <v>0</v>
      </c>
      <c r="K19" s="284">
        <f t="shared" si="0"/>
        <v>0</v>
      </c>
      <c r="L19" s="284">
        <f t="shared" si="0"/>
        <v>0</v>
      </c>
      <c r="M19" s="284">
        <f t="shared" si="0"/>
        <v>0.5</v>
      </c>
      <c r="N19" s="284">
        <f t="shared" si="0"/>
        <v>63375</v>
      </c>
      <c r="O19" s="284"/>
      <c r="P19" s="285">
        <f>H19+J19+L19+N19</f>
        <v>126750</v>
      </c>
      <c r="Q19" s="249"/>
      <c r="R19" s="249"/>
      <c r="S19" s="249"/>
      <c r="T19" s="249"/>
      <c r="U19" s="249"/>
      <c r="V19" s="249"/>
      <c r="W19" s="257"/>
    </row>
    <row r="20" spans="1:23" x14ac:dyDescent="0.25">
      <c r="E20" s="115"/>
    </row>
    <row r="21" spans="1:23" x14ac:dyDescent="0.25">
      <c r="E21" s="115"/>
    </row>
    <row r="22" spans="1:23" x14ac:dyDescent="0.25">
      <c r="E22" s="115"/>
    </row>
    <row r="23" spans="1:23" x14ac:dyDescent="0.25">
      <c r="E23" s="115"/>
    </row>
    <row r="24" spans="1:23" x14ac:dyDescent="0.25">
      <c r="E24" s="115"/>
    </row>
    <row r="25" spans="1:23" x14ac:dyDescent="0.25">
      <c r="E25" s="115"/>
    </row>
    <row r="26" spans="1:23" x14ac:dyDescent="0.25">
      <c r="E26" s="115"/>
    </row>
    <row r="27" spans="1:23" x14ac:dyDescent="0.25">
      <c r="E27" s="115"/>
    </row>
    <row r="28" spans="1:23" x14ac:dyDescent="0.25">
      <c r="E28" s="115"/>
    </row>
    <row r="29" spans="1:23" x14ac:dyDescent="0.25">
      <c r="E29" s="115"/>
    </row>
    <row r="30" spans="1:23" x14ac:dyDescent="0.25">
      <c r="E30" s="115"/>
    </row>
    <row r="31" spans="1:23" x14ac:dyDescent="0.25">
      <c r="E31" s="115"/>
    </row>
    <row r="32" spans="1:23" x14ac:dyDescent="0.25">
      <c r="E32" s="115"/>
    </row>
    <row r="33" spans="5:5" x14ac:dyDescent="0.25">
      <c r="E33" s="115"/>
    </row>
    <row r="34" spans="5:5" x14ac:dyDescent="0.25">
      <c r="E34" s="115"/>
    </row>
    <row r="35" spans="5:5" x14ac:dyDescent="0.25">
      <c r="E35" s="115"/>
    </row>
    <row r="36" spans="5:5" x14ac:dyDescent="0.25">
      <c r="E36" s="115"/>
    </row>
    <row r="37" spans="5:5" x14ac:dyDescent="0.25">
      <c r="E37" s="115"/>
    </row>
    <row r="38" spans="5:5" x14ac:dyDescent="0.25">
      <c r="E38" s="115"/>
    </row>
    <row r="39" spans="5:5" x14ac:dyDescent="0.25">
      <c r="E39" s="115"/>
    </row>
    <row r="40" spans="5:5" x14ac:dyDescent="0.25">
      <c r="E40" s="115"/>
    </row>
    <row r="41" spans="5:5" x14ac:dyDescent="0.25">
      <c r="E41" s="115"/>
    </row>
    <row r="42" spans="5:5" x14ac:dyDescent="0.25">
      <c r="E42" s="115"/>
    </row>
    <row r="43" spans="5:5" x14ac:dyDescent="0.25">
      <c r="E43" s="115"/>
    </row>
    <row r="44" spans="5:5" x14ac:dyDescent="0.25">
      <c r="E44" s="115"/>
    </row>
    <row r="45" spans="5:5" x14ac:dyDescent="0.25">
      <c r="E45" s="115"/>
    </row>
    <row r="46" spans="5:5" x14ac:dyDescent="0.25">
      <c r="E46" s="115"/>
    </row>
    <row r="47" spans="5:5" x14ac:dyDescent="0.25">
      <c r="E47" s="115"/>
    </row>
    <row r="48" spans="5:5" x14ac:dyDescent="0.25">
      <c r="E48" s="115"/>
    </row>
    <row r="49" spans="5:5" x14ac:dyDescent="0.25">
      <c r="E49" s="115"/>
    </row>
    <row r="50" spans="5:5" x14ac:dyDescent="0.25">
      <c r="E50" s="115"/>
    </row>
    <row r="51" spans="5:5" x14ac:dyDescent="0.25">
      <c r="E51" s="115"/>
    </row>
    <row r="52" spans="5:5" x14ac:dyDescent="0.25">
      <c r="E52" s="115"/>
    </row>
    <row r="53" spans="5:5" x14ac:dyDescent="0.25">
      <c r="E53" s="115"/>
    </row>
    <row r="54" spans="5:5" x14ac:dyDescent="0.25">
      <c r="E54" s="115"/>
    </row>
    <row r="55" spans="5:5" x14ac:dyDescent="0.25">
      <c r="E55" s="115"/>
    </row>
    <row r="56" spans="5:5" x14ac:dyDescent="0.25">
      <c r="E56" s="115"/>
    </row>
    <row r="57" spans="5:5" x14ac:dyDescent="0.25">
      <c r="E57" s="115"/>
    </row>
    <row r="58" spans="5:5" x14ac:dyDescent="0.25">
      <c r="E58" s="115"/>
    </row>
    <row r="59" spans="5:5" x14ac:dyDescent="0.25">
      <c r="E59" s="115"/>
    </row>
    <row r="60" spans="5:5" x14ac:dyDescent="0.25">
      <c r="E60" s="115"/>
    </row>
    <row r="61" spans="5:5" x14ac:dyDescent="0.25">
      <c r="E61" s="115"/>
    </row>
    <row r="62" spans="5:5" x14ac:dyDescent="0.25">
      <c r="E62" s="115"/>
    </row>
    <row r="63" spans="5:5" x14ac:dyDescent="0.25">
      <c r="E63" s="115"/>
    </row>
    <row r="64" spans="5:5" x14ac:dyDescent="0.25">
      <c r="E64" s="115"/>
    </row>
    <row r="65" spans="5:5" x14ac:dyDescent="0.25">
      <c r="E65" s="115"/>
    </row>
    <row r="66" spans="5:5" x14ac:dyDescent="0.25">
      <c r="E66" s="115"/>
    </row>
    <row r="67" spans="5:5" x14ac:dyDescent="0.25">
      <c r="E67" s="115"/>
    </row>
    <row r="68" spans="5:5" x14ac:dyDescent="0.25">
      <c r="E68" s="115"/>
    </row>
    <row r="69" spans="5:5" x14ac:dyDescent="0.25">
      <c r="E69" s="115"/>
    </row>
    <row r="70" spans="5:5" x14ac:dyDescent="0.25">
      <c r="E70" s="115"/>
    </row>
    <row r="71" spans="5:5" x14ac:dyDescent="0.25">
      <c r="E71" s="115"/>
    </row>
    <row r="72" spans="5:5" x14ac:dyDescent="0.25">
      <c r="E72" s="115"/>
    </row>
    <row r="73" spans="5:5" x14ac:dyDescent="0.25">
      <c r="E73" s="115"/>
    </row>
    <row r="74" spans="5:5" x14ac:dyDescent="0.25">
      <c r="E74" s="115"/>
    </row>
    <row r="75" spans="5:5" x14ac:dyDescent="0.25">
      <c r="E75" s="115"/>
    </row>
    <row r="76" spans="5:5" x14ac:dyDescent="0.25">
      <c r="E76" s="115"/>
    </row>
    <row r="77" spans="5:5" x14ac:dyDescent="0.25">
      <c r="E77" s="115"/>
    </row>
    <row r="78" spans="5:5" x14ac:dyDescent="0.25">
      <c r="E78" s="115"/>
    </row>
    <row r="79" spans="5:5" x14ac:dyDescent="0.25">
      <c r="E79" s="115"/>
    </row>
    <row r="80" spans="5:5" x14ac:dyDescent="0.25">
      <c r="E80" s="115"/>
    </row>
    <row r="81" spans="5:5" x14ac:dyDescent="0.25">
      <c r="E81" s="115"/>
    </row>
    <row r="82" spans="5:5" x14ac:dyDescent="0.25">
      <c r="E82" s="115"/>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4"/>
  <sheetViews>
    <sheetView showGridLines="0" topLeftCell="H1" zoomScale="70" zoomScaleNormal="70" workbookViewId="0">
      <pane ySplit="6" topLeftCell="A25" activePane="bottomLeft" state="frozen"/>
      <selection sqref="A1:V1"/>
      <selection pane="bottomLeft" activeCell="O6" sqref="O6"/>
    </sheetView>
  </sheetViews>
  <sheetFormatPr baseColWidth="10" defaultColWidth="12.5703125" defaultRowHeight="12" x14ac:dyDescent="0.25"/>
  <cols>
    <col min="1" max="1" width="45.42578125" style="371" customWidth="1"/>
    <col min="2" max="2" width="48.140625" style="351" customWidth="1"/>
    <col min="3" max="3" width="32.42578125" style="351" customWidth="1"/>
    <col min="4" max="4" width="32.7109375" style="351" customWidth="1"/>
    <col min="5" max="5" width="27.42578125" style="372" customWidth="1"/>
    <col min="6" max="7" width="36.42578125" style="351" customWidth="1"/>
    <col min="8" max="8" width="15.28515625" style="351" customWidth="1"/>
    <col min="9" max="9" width="15.85546875" style="351" customWidth="1"/>
    <col min="10" max="10" width="15.28515625" style="351" customWidth="1"/>
    <col min="11" max="11" width="15.42578125" style="351" customWidth="1"/>
    <col min="12" max="12" width="15.28515625" style="351" customWidth="1"/>
    <col min="13" max="13" width="14.85546875" style="351" customWidth="1"/>
    <col min="14" max="14" width="15.28515625" style="351" customWidth="1"/>
    <col min="15" max="15" width="17.5703125" style="351" customWidth="1"/>
    <col min="16" max="16" width="15.28515625" style="351" customWidth="1"/>
    <col min="17" max="17" width="16.28515625" style="351" bestFit="1" customWidth="1"/>
    <col min="18" max="19" width="12.5703125" style="351"/>
    <col min="20" max="23" width="14.28515625" style="351" customWidth="1"/>
    <col min="24" max="24" width="15.7109375" style="351" customWidth="1"/>
    <col min="25" max="16384" width="12.5703125" style="351"/>
  </cols>
  <sheetData>
    <row r="1" spans="1:24" s="341" customFormat="1" ht="18.75" x14ac:dyDescent="0.25">
      <c r="B1" s="440"/>
      <c r="C1" s="440"/>
      <c r="D1" s="440"/>
      <c r="E1" s="440"/>
      <c r="F1" s="440"/>
      <c r="G1" s="440"/>
      <c r="H1" s="440" t="s">
        <v>95</v>
      </c>
      <c r="I1" s="440"/>
      <c r="J1" s="440"/>
      <c r="K1" s="440"/>
      <c r="L1" s="440"/>
      <c r="M1" s="440"/>
      <c r="N1" s="440"/>
      <c r="O1" s="440"/>
      <c r="P1" s="440"/>
      <c r="Q1" s="440"/>
      <c r="R1" s="440"/>
      <c r="S1" s="440"/>
      <c r="T1" s="440"/>
      <c r="U1" s="440"/>
      <c r="V1" s="440"/>
      <c r="W1" s="440"/>
      <c r="X1" s="440"/>
    </row>
    <row r="2" spans="1:24" s="341" customFormat="1" ht="18.75" x14ac:dyDescent="0.25">
      <c r="A2" s="484" t="s">
        <v>1706</v>
      </c>
      <c r="B2" s="440"/>
      <c r="C2" s="440"/>
      <c r="D2" s="440"/>
      <c r="E2" s="440"/>
      <c r="F2" s="440"/>
      <c r="G2" s="440"/>
      <c r="H2" s="440"/>
      <c r="I2" s="440"/>
      <c r="J2" s="440"/>
      <c r="K2" s="440"/>
      <c r="L2" s="440"/>
      <c r="M2" s="440"/>
      <c r="N2" s="440"/>
      <c r="O2" s="440"/>
      <c r="P2" s="440"/>
      <c r="Q2" s="440"/>
      <c r="R2" s="440"/>
      <c r="S2" s="440"/>
      <c r="T2" s="440"/>
      <c r="U2" s="440"/>
      <c r="V2" s="440"/>
      <c r="W2" s="440"/>
      <c r="X2" s="440"/>
    </row>
    <row r="3" spans="1:24" s="341" customFormat="1" ht="21" customHeight="1" x14ac:dyDescent="0.25">
      <c r="A3" s="342" t="s">
        <v>1712</v>
      </c>
      <c r="B3" s="343"/>
      <c r="C3" s="343"/>
      <c r="D3" s="343"/>
      <c r="E3" s="344"/>
      <c r="F3" s="343"/>
      <c r="G3" s="343"/>
      <c r="H3" s="343"/>
      <c r="I3" s="343"/>
      <c r="J3" s="343"/>
      <c r="K3" s="343"/>
      <c r="L3" s="343"/>
      <c r="M3" s="343"/>
      <c r="N3" s="343"/>
      <c r="O3" s="343"/>
      <c r="P3" s="343"/>
      <c r="Q3" s="343"/>
      <c r="R3" s="343"/>
      <c r="S3" s="343"/>
      <c r="T3" s="343"/>
      <c r="U3" s="343"/>
      <c r="V3" s="343"/>
      <c r="W3" s="343"/>
      <c r="X3" s="343"/>
    </row>
    <row r="4" spans="1:24" s="67" customFormat="1" ht="23.25" customHeight="1" x14ac:dyDescent="0.25">
      <c r="A4" s="735" t="s">
        <v>102</v>
      </c>
      <c r="B4" s="735" t="s">
        <v>121</v>
      </c>
      <c r="C4" s="747" t="s">
        <v>90</v>
      </c>
      <c r="D4" s="747" t="s">
        <v>91</v>
      </c>
      <c r="E4" s="738" t="s">
        <v>506</v>
      </c>
      <c r="F4" s="747" t="s">
        <v>92</v>
      </c>
      <c r="G4" s="478"/>
      <c r="H4" s="741" t="s">
        <v>106</v>
      </c>
      <c r="I4" s="750"/>
      <c r="J4" s="750"/>
      <c r="K4" s="750"/>
      <c r="L4" s="750"/>
      <c r="M4" s="750"/>
      <c r="N4" s="750"/>
      <c r="O4" s="742"/>
      <c r="P4" s="743" t="s">
        <v>107</v>
      </c>
      <c r="Q4" s="744"/>
      <c r="R4" s="731" t="s">
        <v>108</v>
      </c>
      <c r="S4" s="732"/>
      <c r="T4" s="735" t="s">
        <v>109</v>
      </c>
      <c r="U4" s="735" t="s">
        <v>110</v>
      </c>
      <c r="V4" s="735" t="s">
        <v>118</v>
      </c>
      <c r="W4" s="735" t="s">
        <v>117</v>
      </c>
      <c r="X4" s="747" t="s">
        <v>93</v>
      </c>
    </row>
    <row r="5" spans="1:24" s="67" customFormat="1" ht="15" customHeight="1" x14ac:dyDescent="0.25">
      <c r="A5" s="736"/>
      <c r="B5" s="736"/>
      <c r="C5" s="748"/>
      <c r="D5" s="748"/>
      <c r="E5" s="739"/>
      <c r="F5" s="748"/>
      <c r="G5" s="482"/>
      <c r="H5" s="741" t="s">
        <v>111</v>
      </c>
      <c r="I5" s="742"/>
      <c r="J5" s="741" t="s">
        <v>112</v>
      </c>
      <c r="K5" s="742"/>
      <c r="L5" s="741" t="s">
        <v>113</v>
      </c>
      <c r="M5" s="742"/>
      <c r="N5" s="741" t="s">
        <v>114</v>
      </c>
      <c r="O5" s="742"/>
      <c r="P5" s="745"/>
      <c r="Q5" s="746"/>
      <c r="R5" s="733"/>
      <c r="S5" s="734"/>
      <c r="T5" s="736"/>
      <c r="U5" s="736"/>
      <c r="V5" s="736"/>
      <c r="W5" s="736"/>
      <c r="X5" s="748"/>
    </row>
    <row r="6" spans="1:24" s="67" customFormat="1" ht="24" customHeight="1" x14ac:dyDescent="0.25">
      <c r="A6" s="737"/>
      <c r="B6" s="737"/>
      <c r="C6" s="749"/>
      <c r="D6" s="749"/>
      <c r="E6" s="740"/>
      <c r="F6" s="749"/>
      <c r="G6" s="479"/>
      <c r="H6" s="329" t="s">
        <v>115</v>
      </c>
      <c r="I6" s="329" t="s">
        <v>12</v>
      </c>
      <c r="J6" s="329" t="s">
        <v>115</v>
      </c>
      <c r="K6" s="329" t="s">
        <v>12</v>
      </c>
      <c r="L6" s="329" t="s">
        <v>115</v>
      </c>
      <c r="M6" s="329" t="s">
        <v>12</v>
      </c>
      <c r="N6" s="329" t="s">
        <v>115</v>
      </c>
      <c r="O6" s="329" t="s">
        <v>12</v>
      </c>
      <c r="P6" s="329" t="s">
        <v>115</v>
      </c>
      <c r="Q6" s="329" t="s">
        <v>12</v>
      </c>
      <c r="R6" s="329" t="s">
        <v>116</v>
      </c>
      <c r="S6" s="329" t="s">
        <v>87</v>
      </c>
      <c r="T6" s="737"/>
      <c r="U6" s="737"/>
      <c r="V6" s="737"/>
      <c r="W6" s="737"/>
      <c r="X6" s="749"/>
    </row>
    <row r="7" spans="1:24" ht="257.25" customHeight="1" x14ac:dyDescent="0.25">
      <c r="A7" s="763" t="s">
        <v>1713</v>
      </c>
      <c r="B7" s="345" t="s">
        <v>1608</v>
      </c>
      <c r="C7" s="346" t="s">
        <v>1612</v>
      </c>
      <c r="D7" s="347" t="s">
        <v>1614</v>
      </c>
      <c r="E7" s="348" t="s">
        <v>1750</v>
      </c>
      <c r="F7" s="760" t="s">
        <v>1767</v>
      </c>
      <c r="H7" s="600">
        <v>2</v>
      </c>
      <c r="I7" s="601">
        <f>'[1]5. ACTIVIDADES ESPECIALES'!F115/2</f>
        <v>0</v>
      </c>
      <c r="J7" s="600">
        <v>2</v>
      </c>
      <c r="K7" s="601">
        <v>0</v>
      </c>
      <c r="L7" s="600">
        <v>2</v>
      </c>
      <c r="M7" s="601">
        <f>'[1]5. ACTIVIDADES ESPECIALES'!F115/2</f>
        <v>0</v>
      </c>
      <c r="N7" s="600">
        <v>2</v>
      </c>
      <c r="O7" s="601">
        <v>0</v>
      </c>
      <c r="P7" s="602">
        <f t="shared" ref="P7:Q7" si="0">H7+J7+L7+N7</f>
        <v>8</v>
      </c>
      <c r="Q7" s="603">
        <f t="shared" si="0"/>
        <v>0</v>
      </c>
      <c r="R7" s="604" t="s">
        <v>1760</v>
      </c>
      <c r="S7" s="602" t="s">
        <v>1761</v>
      </c>
      <c r="T7" s="602" t="s">
        <v>1762</v>
      </c>
      <c r="U7" s="602" t="s">
        <v>1763</v>
      </c>
      <c r="V7" s="602" t="s">
        <v>1764</v>
      </c>
      <c r="W7" s="602" t="s">
        <v>1765</v>
      </c>
      <c r="X7" s="605" t="s">
        <v>1766</v>
      </c>
    </row>
    <row r="8" spans="1:24" ht="270.75" customHeight="1" x14ac:dyDescent="0.25">
      <c r="A8" s="763"/>
      <c r="B8" s="345"/>
      <c r="C8" s="346" t="s">
        <v>1613</v>
      </c>
      <c r="D8" s="347" t="s">
        <v>1615</v>
      </c>
      <c r="E8" s="471" t="s">
        <v>1776</v>
      </c>
      <c r="F8" s="761"/>
      <c r="G8" s="471"/>
      <c r="H8" s="600">
        <v>2</v>
      </c>
      <c r="I8" s="601">
        <f>'[1]5. ACTIVIDADES ESPECIALES'!F116/2</f>
        <v>0</v>
      </c>
      <c r="J8" s="600">
        <v>2</v>
      </c>
      <c r="K8" s="601">
        <v>0</v>
      </c>
      <c r="L8" s="600">
        <v>2</v>
      </c>
      <c r="M8" s="601">
        <f>'[1]5. ACTIVIDADES ESPECIALES'!F116/2</f>
        <v>0</v>
      </c>
      <c r="N8" s="600">
        <v>2</v>
      </c>
      <c r="O8" s="601">
        <v>0</v>
      </c>
      <c r="P8" s="602">
        <f t="shared" ref="P8:P10" si="1">H8+J8+L8+N8</f>
        <v>8</v>
      </c>
      <c r="Q8" s="603">
        <f t="shared" ref="Q8:Q10" si="2">I8+K8+M8+O8</f>
        <v>0</v>
      </c>
      <c r="R8" s="604" t="s">
        <v>1760</v>
      </c>
      <c r="S8" s="602" t="s">
        <v>1761</v>
      </c>
      <c r="T8" s="602" t="s">
        <v>1762</v>
      </c>
      <c r="U8" s="602" t="s">
        <v>1763</v>
      </c>
      <c r="V8" s="602" t="s">
        <v>1764</v>
      </c>
      <c r="W8" s="602" t="s">
        <v>1765</v>
      </c>
      <c r="X8" s="605" t="s">
        <v>1766</v>
      </c>
    </row>
    <row r="9" spans="1:24" ht="186" customHeight="1" x14ac:dyDescent="0.25">
      <c r="A9" s="763"/>
      <c r="B9" s="345"/>
      <c r="C9" s="346"/>
      <c r="D9" s="347" t="s">
        <v>1616</v>
      </c>
      <c r="E9" s="471" t="s">
        <v>1777</v>
      </c>
      <c r="F9" s="761"/>
      <c r="G9" s="471"/>
      <c r="H9" s="600">
        <v>2</v>
      </c>
      <c r="I9" s="601">
        <f>'[1]5. ACTIVIDADES ESPECIALES'!F117/2</f>
        <v>0</v>
      </c>
      <c r="J9" s="600">
        <v>2</v>
      </c>
      <c r="K9" s="601">
        <v>0</v>
      </c>
      <c r="L9" s="600">
        <v>2</v>
      </c>
      <c r="M9" s="601">
        <f>'[1]5. ACTIVIDADES ESPECIALES'!F117/2</f>
        <v>0</v>
      </c>
      <c r="N9" s="600">
        <v>2</v>
      </c>
      <c r="O9" s="601">
        <v>0</v>
      </c>
      <c r="P9" s="602">
        <f t="shared" si="1"/>
        <v>8</v>
      </c>
      <c r="Q9" s="603">
        <f t="shared" si="2"/>
        <v>0</v>
      </c>
      <c r="R9" s="604" t="s">
        <v>1760</v>
      </c>
      <c r="S9" s="602" t="s">
        <v>1761</v>
      </c>
      <c r="T9" s="602" t="s">
        <v>1762</v>
      </c>
      <c r="U9" s="602" t="s">
        <v>1763</v>
      </c>
      <c r="V9" s="602" t="s">
        <v>1764</v>
      </c>
      <c r="W9" s="602" t="s">
        <v>1765</v>
      </c>
      <c r="X9" s="605" t="s">
        <v>1766</v>
      </c>
    </row>
    <row r="10" spans="1:24" ht="267" customHeight="1" x14ac:dyDescent="0.25">
      <c r="A10" s="763"/>
      <c r="B10" s="345"/>
      <c r="C10" s="346" t="s">
        <v>1617</v>
      </c>
      <c r="D10" s="347" t="s">
        <v>1618</v>
      </c>
      <c r="E10" s="471" t="s">
        <v>1778</v>
      </c>
      <c r="F10" s="761"/>
      <c r="G10" s="471"/>
      <c r="H10" s="600">
        <v>2</v>
      </c>
      <c r="I10" s="601">
        <f>'[1]5. ACTIVIDADES ESPECIALES'!F118/2</f>
        <v>0</v>
      </c>
      <c r="J10" s="600">
        <v>2</v>
      </c>
      <c r="K10" s="601">
        <v>0</v>
      </c>
      <c r="L10" s="600">
        <v>2</v>
      </c>
      <c r="M10" s="601">
        <f>'[1]5. ACTIVIDADES ESPECIALES'!F118/2</f>
        <v>0</v>
      </c>
      <c r="N10" s="600">
        <v>2</v>
      </c>
      <c r="O10" s="601">
        <v>0</v>
      </c>
      <c r="P10" s="602">
        <f t="shared" si="1"/>
        <v>8</v>
      </c>
      <c r="Q10" s="603">
        <f t="shared" si="2"/>
        <v>0</v>
      </c>
      <c r="R10" s="604" t="s">
        <v>1760</v>
      </c>
      <c r="S10" s="602" t="s">
        <v>1761</v>
      </c>
      <c r="T10" s="602" t="s">
        <v>1762</v>
      </c>
      <c r="U10" s="602" t="s">
        <v>1763</v>
      </c>
      <c r="V10" s="602" t="s">
        <v>1764</v>
      </c>
      <c r="W10" s="602" t="s">
        <v>1765</v>
      </c>
      <c r="X10" s="605" t="s">
        <v>1766</v>
      </c>
    </row>
    <row r="11" spans="1:24" ht="275.25" customHeight="1" x14ac:dyDescent="0.25">
      <c r="A11" s="763"/>
      <c r="B11" s="764" t="s">
        <v>1609</v>
      </c>
      <c r="C11" s="346" t="s">
        <v>1619</v>
      </c>
      <c r="D11" s="347" t="s">
        <v>1620</v>
      </c>
      <c r="E11" s="348" t="s">
        <v>1779</v>
      </c>
      <c r="F11" s="761"/>
      <c r="G11" s="471"/>
      <c r="H11" s="600">
        <v>2</v>
      </c>
      <c r="I11" s="601">
        <f>'[1]5. ACTIVIDADES ESPECIALES'!F119/2</f>
        <v>0</v>
      </c>
      <c r="J11" s="600">
        <v>2</v>
      </c>
      <c r="K11" s="601">
        <v>0</v>
      </c>
      <c r="L11" s="600">
        <v>2</v>
      </c>
      <c r="M11" s="601">
        <f>'[1]5. ACTIVIDADES ESPECIALES'!F119/2</f>
        <v>0</v>
      </c>
      <c r="N11" s="600">
        <v>2</v>
      </c>
      <c r="O11" s="601">
        <v>0</v>
      </c>
      <c r="P11" s="602">
        <f t="shared" ref="P11:P12" si="3">H11+J11+L11+N11</f>
        <v>8</v>
      </c>
      <c r="Q11" s="603">
        <f t="shared" ref="Q11:Q12" si="4">I11+K11+M11+O11</f>
        <v>0</v>
      </c>
      <c r="R11" s="604" t="s">
        <v>1760</v>
      </c>
      <c r="S11" s="602" t="s">
        <v>1761</v>
      </c>
      <c r="T11" s="602" t="s">
        <v>1762</v>
      </c>
      <c r="U11" s="602" t="s">
        <v>1763</v>
      </c>
      <c r="V11" s="602" t="s">
        <v>1764</v>
      </c>
      <c r="W11" s="602" t="s">
        <v>1765</v>
      </c>
      <c r="X11" s="605" t="s">
        <v>1766</v>
      </c>
    </row>
    <row r="12" spans="1:24" ht="273" customHeight="1" x14ac:dyDescent="0.25">
      <c r="A12" s="763"/>
      <c r="B12" s="764"/>
      <c r="C12" s="346"/>
      <c r="D12" s="347" t="s">
        <v>1622</v>
      </c>
      <c r="E12" s="471" t="s">
        <v>1780</v>
      </c>
      <c r="F12" s="761"/>
      <c r="G12" s="471"/>
      <c r="H12" s="600">
        <v>2</v>
      </c>
      <c r="I12" s="601">
        <f>'[1]5. ACTIVIDADES ESPECIALES'!F120/2</f>
        <v>0</v>
      </c>
      <c r="J12" s="600">
        <v>2</v>
      </c>
      <c r="K12" s="601">
        <v>0</v>
      </c>
      <c r="L12" s="600">
        <v>2</v>
      </c>
      <c r="M12" s="601">
        <f>'[1]5. ACTIVIDADES ESPECIALES'!F120/2</f>
        <v>0</v>
      </c>
      <c r="N12" s="600">
        <v>2</v>
      </c>
      <c r="O12" s="601">
        <v>0</v>
      </c>
      <c r="P12" s="602">
        <f t="shared" si="3"/>
        <v>8</v>
      </c>
      <c r="Q12" s="603">
        <f t="shared" si="4"/>
        <v>0</v>
      </c>
      <c r="R12" s="604" t="s">
        <v>1760</v>
      </c>
      <c r="S12" s="602" t="s">
        <v>1761</v>
      </c>
      <c r="T12" s="602" t="s">
        <v>1762</v>
      </c>
      <c r="U12" s="602" t="s">
        <v>1763</v>
      </c>
      <c r="V12" s="602" t="s">
        <v>1764</v>
      </c>
      <c r="W12" s="602" t="s">
        <v>1765</v>
      </c>
      <c r="X12" s="605" t="s">
        <v>1766</v>
      </c>
    </row>
    <row r="13" spans="1:24" ht="269.25" customHeight="1" x14ac:dyDescent="0.25">
      <c r="A13" s="763"/>
      <c r="B13" s="764"/>
      <c r="C13" s="346" t="s">
        <v>1621</v>
      </c>
      <c r="D13" s="347" t="s">
        <v>1626</v>
      </c>
      <c r="E13" s="348" t="s">
        <v>1781</v>
      </c>
      <c r="F13" s="761"/>
      <c r="G13" s="352"/>
      <c r="H13" s="600">
        <v>2</v>
      </c>
      <c r="I13" s="601">
        <f>'[1]5. ACTIVIDADES ESPECIALES'!F121/2</f>
        <v>0</v>
      </c>
      <c r="J13" s="600">
        <v>2</v>
      </c>
      <c r="K13" s="601">
        <v>0</v>
      </c>
      <c r="L13" s="600">
        <v>2</v>
      </c>
      <c r="M13" s="601">
        <f>'[1]5. ACTIVIDADES ESPECIALES'!F121/2</f>
        <v>0</v>
      </c>
      <c r="N13" s="600">
        <v>2</v>
      </c>
      <c r="O13" s="601">
        <v>0</v>
      </c>
      <c r="P13" s="602">
        <f t="shared" ref="P13" si="5">H13+J13+L13+N13</f>
        <v>8</v>
      </c>
      <c r="Q13" s="603">
        <f t="shared" ref="Q13" si="6">I13+K13+M13+O13</f>
        <v>0</v>
      </c>
      <c r="R13" s="604" t="s">
        <v>1760</v>
      </c>
      <c r="S13" s="602" t="s">
        <v>1761</v>
      </c>
      <c r="T13" s="602" t="s">
        <v>1762</v>
      </c>
      <c r="U13" s="602" t="s">
        <v>1763</v>
      </c>
      <c r="V13" s="602" t="s">
        <v>1764</v>
      </c>
      <c r="W13" s="602" t="s">
        <v>1765</v>
      </c>
      <c r="X13" s="605" t="s">
        <v>1766</v>
      </c>
    </row>
    <row r="14" spans="1:24" ht="211.5" customHeight="1" x14ac:dyDescent="0.25">
      <c r="A14" s="763"/>
      <c r="B14" s="764"/>
      <c r="C14" s="346"/>
      <c r="D14" s="347" t="s">
        <v>1625</v>
      </c>
      <c r="E14" s="471" t="s">
        <v>1782</v>
      </c>
      <c r="F14" s="761"/>
      <c r="G14" s="352"/>
      <c r="H14" s="353"/>
      <c r="I14" s="353"/>
      <c r="J14" s="353"/>
      <c r="K14" s="353"/>
      <c r="L14" s="353"/>
      <c r="M14" s="283"/>
      <c r="N14" s="353"/>
      <c r="O14" s="283"/>
      <c r="P14" s="354"/>
      <c r="Q14" s="286"/>
      <c r="R14" s="354"/>
      <c r="S14" s="354"/>
      <c r="T14" s="355"/>
      <c r="U14" s="355"/>
      <c r="V14" s="355"/>
      <c r="W14" s="355"/>
      <c r="X14" s="471"/>
    </row>
    <row r="15" spans="1:24" ht="178.5" customHeight="1" x14ac:dyDescent="0.25">
      <c r="A15" s="763"/>
      <c r="B15" s="764"/>
      <c r="C15" s="346" t="s">
        <v>1623</v>
      </c>
      <c r="D15" s="347" t="s">
        <v>1624</v>
      </c>
      <c r="E15" s="348" t="s">
        <v>1783</v>
      </c>
      <c r="F15" s="761"/>
      <c r="G15" s="347"/>
      <c r="H15" s="353"/>
      <c r="I15" s="356"/>
      <c r="J15" s="353"/>
      <c r="K15" s="356"/>
      <c r="L15" s="353"/>
      <c r="M15" s="283"/>
      <c r="N15" s="353"/>
      <c r="O15" s="283"/>
      <c r="P15" s="354"/>
      <c r="Q15" s="286"/>
      <c r="R15" s="354"/>
      <c r="S15" s="354"/>
      <c r="T15" s="354"/>
      <c r="U15" s="354"/>
      <c r="V15" s="354"/>
      <c r="W15" s="354"/>
      <c r="X15" s="348"/>
    </row>
    <row r="16" spans="1:24" ht="178.5" customHeight="1" x14ac:dyDescent="0.25">
      <c r="A16" s="763"/>
      <c r="B16" s="470"/>
      <c r="C16" s="346" t="s">
        <v>1627</v>
      </c>
      <c r="D16" s="473" t="s">
        <v>1628</v>
      </c>
      <c r="E16" s="471" t="s">
        <v>1784</v>
      </c>
      <c r="F16" s="761"/>
      <c r="G16" s="347"/>
      <c r="H16" s="353"/>
      <c r="I16" s="356"/>
      <c r="J16" s="353"/>
      <c r="K16" s="356"/>
      <c r="L16" s="353"/>
      <c r="M16" s="283"/>
      <c r="N16" s="353"/>
      <c r="O16" s="283"/>
      <c r="P16" s="354"/>
      <c r="Q16" s="286"/>
      <c r="R16" s="354"/>
      <c r="S16" s="354"/>
      <c r="T16" s="354"/>
      <c r="U16" s="354"/>
      <c r="V16" s="354"/>
      <c r="W16" s="354"/>
      <c r="X16" s="471"/>
    </row>
    <row r="17" spans="1:24" ht="126.75" customHeight="1" x14ac:dyDescent="0.25">
      <c r="A17" s="763"/>
      <c r="B17" s="345" t="s">
        <v>1631</v>
      </c>
      <c r="C17" s="474" t="s">
        <v>1629</v>
      </c>
      <c r="D17" s="473" t="s">
        <v>1630</v>
      </c>
      <c r="E17" s="348" t="s">
        <v>1785</v>
      </c>
      <c r="F17" s="762"/>
      <c r="G17" s="357"/>
      <c r="H17" s="358"/>
      <c r="I17" s="353"/>
      <c r="J17" s="358"/>
      <c r="K17" s="353"/>
      <c r="L17" s="358"/>
      <c r="M17" s="283"/>
      <c r="N17" s="358"/>
      <c r="O17" s="283"/>
      <c r="P17" s="359"/>
      <c r="Q17" s="286"/>
      <c r="R17" s="354"/>
      <c r="S17" s="354"/>
      <c r="T17" s="354"/>
      <c r="U17" s="354"/>
      <c r="V17" s="354"/>
      <c r="W17" s="354"/>
      <c r="X17" s="349"/>
    </row>
    <row r="18" spans="1:24" ht="95.25" customHeight="1" x14ac:dyDescent="0.25">
      <c r="A18" s="763"/>
      <c r="B18" s="767" t="s">
        <v>1610</v>
      </c>
      <c r="C18" s="765" t="s">
        <v>1632</v>
      </c>
      <c r="D18" s="473" t="s">
        <v>1633</v>
      </c>
      <c r="E18" s="348"/>
      <c r="F18" s="347" t="s">
        <v>1634</v>
      </c>
      <c r="G18" s="347"/>
      <c r="H18" s="350"/>
      <c r="I18" s="361"/>
      <c r="J18" s="350"/>
      <c r="K18" s="361"/>
      <c r="L18" s="350"/>
      <c r="M18" s="282"/>
      <c r="N18" s="350"/>
      <c r="O18" s="282"/>
      <c r="P18" s="349"/>
      <c r="Q18" s="282"/>
      <c r="R18" s="362"/>
      <c r="S18" s="362"/>
      <c r="T18" s="349"/>
      <c r="U18" s="349"/>
      <c r="V18" s="349"/>
      <c r="W18" s="349"/>
      <c r="X18" s="348"/>
    </row>
    <row r="19" spans="1:24" ht="113.25" customHeight="1" x14ac:dyDescent="0.25">
      <c r="A19" s="763"/>
      <c r="B19" s="768"/>
      <c r="C19" s="766"/>
      <c r="D19" s="473" t="s">
        <v>1635</v>
      </c>
      <c r="E19" s="348"/>
      <c r="F19" s="363" t="s">
        <v>1636</v>
      </c>
      <c r="G19" s="363"/>
      <c r="H19" s="358"/>
      <c r="I19" s="353"/>
      <c r="J19" s="358"/>
      <c r="K19" s="353"/>
      <c r="L19" s="358"/>
      <c r="M19" s="283"/>
      <c r="N19" s="358"/>
      <c r="O19" s="283"/>
      <c r="P19" s="359"/>
      <c r="Q19" s="286"/>
      <c r="R19" s="354"/>
      <c r="S19" s="354"/>
      <c r="T19" s="354"/>
      <c r="U19" s="354"/>
      <c r="V19" s="354"/>
      <c r="W19" s="354"/>
      <c r="X19" s="348"/>
    </row>
    <row r="20" spans="1:24" ht="103.5" customHeight="1" x14ac:dyDescent="0.25">
      <c r="A20" s="763"/>
      <c r="B20" s="767" t="s">
        <v>1611</v>
      </c>
      <c r="C20" s="765" t="s">
        <v>1637</v>
      </c>
      <c r="D20" s="473" t="s">
        <v>1638</v>
      </c>
      <c r="E20" s="348"/>
      <c r="F20" s="347" t="s">
        <v>1639</v>
      </c>
      <c r="G20" s="347"/>
      <c r="H20" s="353"/>
      <c r="I20" s="353"/>
      <c r="J20" s="247"/>
      <c r="K20" s="353"/>
      <c r="L20" s="353"/>
      <c r="M20" s="283"/>
      <c r="N20" s="353"/>
      <c r="O20" s="283"/>
      <c r="P20" s="248"/>
      <c r="Q20" s="282"/>
      <c r="R20" s="349"/>
      <c r="S20" s="349"/>
      <c r="T20" s="357"/>
      <c r="U20" s="357"/>
      <c r="V20" s="354"/>
      <c r="W20" s="354"/>
      <c r="X20" s="348"/>
    </row>
    <row r="21" spans="1:24" ht="170.25" customHeight="1" x14ac:dyDescent="0.25">
      <c r="A21" s="763"/>
      <c r="B21" s="768"/>
      <c r="C21" s="766"/>
      <c r="D21" s="347" t="s">
        <v>1642</v>
      </c>
      <c r="E21" s="348"/>
      <c r="F21" s="347" t="s">
        <v>1643</v>
      </c>
      <c r="G21" s="347"/>
      <c r="H21" s="353"/>
      <c r="I21" s="353"/>
      <c r="J21" s="247"/>
      <c r="K21" s="353"/>
      <c r="L21" s="353"/>
      <c r="M21" s="283"/>
      <c r="N21" s="353"/>
      <c r="O21" s="283"/>
      <c r="P21" s="248"/>
      <c r="Q21" s="282"/>
      <c r="R21" s="349"/>
      <c r="S21" s="349"/>
      <c r="T21" s="357"/>
      <c r="U21" s="357"/>
      <c r="V21" s="354"/>
      <c r="W21" s="354"/>
      <c r="X21" s="348"/>
    </row>
    <row r="22" spans="1:24" ht="96" customHeight="1" x14ac:dyDescent="0.25">
      <c r="A22" s="475"/>
      <c r="B22" s="345"/>
      <c r="C22" s="346"/>
      <c r="D22" s="347" t="s">
        <v>1640</v>
      </c>
      <c r="E22" s="477"/>
      <c r="F22" s="347" t="s">
        <v>1641</v>
      </c>
      <c r="G22" s="347"/>
      <c r="H22" s="353"/>
      <c r="I22" s="353"/>
      <c r="J22" s="247"/>
      <c r="K22" s="353"/>
      <c r="L22" s="353"/>
      <c r="M22" s="283"/>
      <c r="N22" s="353"/>
      <c r="O22" s="283"/>
      <c r="P22" s="248"/>
      <c r="Q22" s="282"/>
      <c r="R22" s="349"/>
      <c r="S22" s="349"/>
      <c r="T22" s="357"/>
      <c r="U22" s="357"/>
      <c r="V22" s="354"/>
      <c r="W22" s="354"/>
      <c r="X22" s="471"/>
    </row>
    <row r="23" spans="1:24" ht="96" customHeight="1" x14ac:dyDescent="0.25">
      <c r="A23" s="475"/>
      <c r="B23" s="476"/>
      <c r="C23" s="346" t="s">
        <v>1644</v>
      </c>
      <c r="D23" s="347" t="s">
        <v>1646</v>
      </c>
      <c r="E23" s="471"/>
      <c r="F23" s="347" t="s">
        <v>1645</v>
      </c>
      <c r="G23" s="347"/>
      <c r="H23" s="353"/>
      <c r="I23" s="353"/>
      <c r="J23" s="247"/>
      <c r="K23" s="353"/>
      <c r="L23" s="353"/>
      <c r="M23" s="283"/>
      <c r="N23" s="353"/>
      <c r="O23" s="283"/>
      <c r="P23" s="248"/>
      <c r="Q23" s="282"/>
      <c r="R23" s="349"/>
      <c r="S23" s="349"/>
      <c r="T23" s="357"/>
      <c r="U23" s="357"/>
      <c r="V23" s="354"/>
      <c r="W23" s="354"/>
      <c r="X23" s="471"/>
    </row>
    <row r="24" spans="1:24" ht="133.5" customHeight="1" x14ac:dyDescent="0.25">
      <c r="A24" s="475"/>
      <c r="B24" s="476"/>
      <c r="C24" s="346" t="s">
        <v>1647</v>
      </c>
      <c r="D24" s="473" t="s">
        <v>1648</v>
      </c>
      <c r="E24" s="471"/>
      <c r="F24" s="347" t="s">
        <v>1652</v>
      </c>
      <c r="G24" s="347"/>
      <c r="H24" s="353"/>
      <c r="I24" s="353"/>
      <c r="J24" s="247"/>
      <c r="K24" s="353"/>
      <c r="L24" s="353"/>
      <c r="M24" s="283"/>
      <c r="N24" s="353"/>
      <c r="O24" s="283"/>
      <c r="P24" s="248"/>
      <c r="Q24" s="282"/>
      <c r="R24" s="349"/>
      <c r="S24" s="349"/>
      <c r="T24" s="357"/>
      <c r="U24" s="357"/>
      <c r="V24" s="354"/>
      <c r="W24" s="354"/>
      <c r="X24" s="471"/>
    </row>
    <row r="25" spans="1:24" ht="186.75" customHeight="1" x14ac:dyDescent="0.25">
      <c r="A25" s="475"/>
      <c r="B25" s="476"/>
      <c r="C25" s="474" t="s">
        <v>1649</v>
      </c>
      <c r="D25" s="347" t="s">
        <v>1650</v>
      </c>
      <c r="E25" s="471"/>
      <c r="F25" s="347" t="s">
        <v>1651</v>
      </c>
      <c r="G25" s="347"/>
      <c r="H25" s="353"/>
      <c r="I25" s="353"/>
      <c r="J25" s="247"/>
      <c r="K25" s="353"/>
      <c r="L25" s="353"/>
      <c r="M25" s="283"/>
      <c r="N25" s="353"/>
      <c r="O25" s="283"/>
      <c r="P25" s="248"/>
      <c r="Q25" s="282"/>
      <c r="R25" s="349"/>
      <c r="S25" s="349"/>
      <c r="T25" s="357"/>
      <c r="U25" s="357"/>
      <c r="V25" s="354"/>
      <c r="W25" s="354"/>
      <c r="X25" s="471"/>
    </row>
    <row r="26" spans="1:24" ht="96" customHeight="1" x14ac:dyDescent="0.25">
      <c r="A26" s="475"/>
      <c r="B26" s="476"/>
      <c r="C26" s="346"/>
      <c r="D26" s="347" t="s">
        <v>1654</v>
      </c>
      <c r="E26" s="471"/>
      <c r="F26" s="347" t="s">
        <v>1653</v>
      </c>
      <c r="G26" s="347"/>
      <c r="H26" s="353"/>
      <c r="I26" s="353"/>
      <c r="J26" s="247"/>
      <c r="K26" s="353"/>
      <c r="L26" s="353"/>
      <c r="M26" s="283"/>
      <c r="N26" s="353"/>
      <c r="O26" s="283"/>
      <c r="P26" s="248"/>
      <c r="Q26" s="282"/>
      <c r="R26" s="349"/>
      <c r="S26" s="349"/>
      <c r="T26" s="357"/>
      <c r="U26" s="357"/>
      <c r="V26" s="354"/>
      <c r="W26" s="354"/>
      <c r="X26" s="471"/>
    </row>
    <row r="27" spans="1:24" ht="133.5" customHeight="1" x14ac:dyDescent="0.25">
      <c r="A27" s="475"/>
      <c r="B27" s="476"/>
      <c r="C27" s="346"/>
      <c r="D27" s="473" t="s">
        <v>1655</v>
      </c>
      <c r="E27" s="471"/>
      <c r="F27" s="347" t="s">
        <v>1656</v>
      </c>
      <c r="G27" s="347"/>
      <c r="H27" s="353"/>
      <c r="I27" s="353"/>
      <c r="J27" s="247"/>
      <c r="K27" s="353"/>
      <c r="L27" s="353"/>
      <c r="M27" s="283"/>
      <c r="N27" s="353"/>
      <c r="O27" s="283"/>
      <c r="P27" s="248"/>
      <c r="Q27" s="282"/>
      <c r="R27" s="349"/>
      <c r="S27" s="349"/>
      <c r="T27" s="357"/>
      <c r="U27" s="357"/>
      <c r="V27" s="354"/>
      <c r="W27" s="354"/>
      <c r="X27" s="471"/>
    </row>
    <row r="28" spans="1:24" ht="67.5" customHeight="1" x14ac:dyDescent="0.25">
      <c r="A28" s="444"/>
      <c r="B28" s="445"/>
      <c r="C28" s="444" t="s">
        <v>103</v>
      </c>
      <c r="D28" s="445"/>
      <c r="E28" s="445"/>
      <c r="F28" s="446"/>
      <c r="G28" s="446"/>
      <c r="H28" s="364">
        <f t="shared" ref="H28:O28" si="7">SUM(H7:H21)</f>
        <v>14</v>
      </c>
      <c r="I28" s="365">
        <f t="shared" si="7"/>
        <v>0</v>
      </c>
      <c r="J28" s="364">
        <f t="shared" si="7"/>
        <v>14</v>
      </c>
      <c r="K28" s="364">
        <f t="shared" si="7"/>
        <v>0</v>
      </c>
      <c r="L28" s="364">
        <f t="shared" si="7"/>
        <v>14</v>
      </c>
      <c r="M28" s="365">
        <f t="shared" si="7"/>
        <v>0</v>
      </c>
      <c r="N28" s="364">
        <f t="shared" si="7"/>
        <v>14</v>
      </c>
      <c r="O28" s="364">
        <f t="shared" si="7"/>
        <v>0</v>
      </c>
      <c r="P28" s="364">
        <f>H28+J28+L28+N28</f>
        <v>56</v>
      </c>
      <c r="Q28" s="366">
        <f>I28+K28+M28+O28</f>
        <v>0</v>
      </c>
      <c r="R28" s="367"/>
      <c r="S28" s="367"/>
      <c r="T28" s="367"/>
      <c r="U28" s="367"/>
      <c r="V28" s="367"/>
      <c r="W28" s="367"/>
      <c r="X28" s="367"/>
    </row>
    <row r="29" spans="1:24" ht="197.25" customHeight="1" x14ac:dyDescent="0.25">
      <c r="A29" s="368"/>
      <c r="B29" s="369"/>
      <c r="C29" s="369"/>
      <c r="D29" s="369"/>
      <c r="E29" s="370"/>
      <c r="F29" s="369"/>
      <c r="G29" s="369"/>
      <c r="H29" s="369"/>
      <c r="I29" s="369"/>
      <c r="J29" s="369"/>
      <c r="K29" s="369"/>
      <c r="L29" s="369"/>
      <c r="M29" s="369"/>
      <c r="N29" s="369"/>
      <c r="O29" s="369"/>
      <c r="P29" s="369"/>
      <c r="Q29" s="369"/>
      <c r="R29" s="369"/>
      <c r="S29" s="369"/>
      <c r="T29" s="369"/>
      <c r="U29" s="369"/>
      <c r="V29" s="369"/>
      <c r="W29" s="369"/>
      <c r="X29" s="369"/>
    </row>
    <row r="30" spans="1:24" ht="105" customHeight="1" x14ac:dyDescent="0.25">
      <c r="A30" s="368"/>
      <c r="B30" s="369"/>
      <c r="C30" s="369"/>
      <c r="D30" s="369"/>
      <c r="E30" s="370"/>
      <c r="F30" s="369"/>
      <c r="G30" s="369"/>
      <c r="H30" s="369"/>
      <c r="I30" s="369"/>
      <c r="J30" s="369"/>
      <c r="K30" s="369"/>
      <c r="L30" s="369"/>
      <c r="M30" s="369"/>
      <c r="N30" s="369"/>
      <c r="O30" s="369"/>
      <c r="P30" s="369"/>
      <c r="Q30" s="369"/>
      <c r="R30" s="369"/>
      <c r="S30" s="369"/>
      <c r="T30" s="369"/>
      <c r="U30" s="369"/>
      <c r="V30" s="369"/>
      <c r="W30" s="369"/>
      <c r="X30" s="369"/>
    </row>
    <row r="31" spans="1:24" ht="69" customHeight="1" x14ac:dyDescent="0.25">
      <c r="A31" s="368"/>
      <c r="B31" s="369"/>
      <c r="C31" s="369"/>
      <c r="D31" s="369"/>
      <c r="E31" s="370"/>
      <c r="F31" s="369"/>
      <c r="G31" s="369"/>
      <c r="H31" s="369"/>
      <c r="I31" s="369"/>
      <c r="J31" s="369"/>
      <c r="K31" s="369"/>
      <c r="L31" s="369"/>
      <c r="M31" s="369"/>
      <c r="N31" s="369"/>
      <c r="O31" s="369"/>
      <c r="P31" s="369"/>
      <c r="Q31" s="369"/>
      <c r="R31" s="369"/>
      <c r="S31" s="369"/>
      <c r="T31" s="369"/>
      <c r="U31" s="369"/>
      <c r="V31" s="369"/>
      <c r="W31" s="369"/>
      <c r="X31" s="369"/>
    </row>
    <row r="32" spans="1:24" ht="57.75" customHeight="1" x14ac:dyDescent="0.25">
      <c r="A32" s="368"/>
      <c r="B32" s="369"/>
      <c r="C32" s="369"/>
      <c r="D32" s="369"/>
      <c r="E32" s="370"/>
      <c r="F32" s="369"/>
      <c r="G32" s="369"/>
      <c r="H32" s="369"/>
      <c r="I32" s="369"/>
      <c r="J32" s="369"/>
      <c r="K32" s="369"/>
      <c r="L32" s="369"/>
      <c r="M32" s="369"/>
      <c r="N32" s="369"/>
      <c r="O32" s="369"/>
      <c r="P32" s="369"/>
      <c r="Q32" s="369"/>
      <c r="R32" s="369"/>
      <c r="S32" s="369"/>
      <c r="T32" s="369"/>
      <c r="U32" s="369"/>
      <c r="V32" s="369"/>
      <c r="W32" s="369"/>
      <c r="X32" s="369"/>
    </row>
    <row r="33" spans="1:24" ht="94.5" customHeight="1" x14ac:dyDescent="0.25">
      <c r="A33" s="368"/>
      <c r="B33" s="369"/>
      <c r="C33" s="369"/>
      <c r="D33" s="369"/>
      <c r="E33" s="370"/>
      <c r="F33" s="369"/>
      <c r="G33" s="369"/>
      <c r="H33" s="369"/>
      <c r="I33" s="369"/>
      <c r="J33" s="369"/>
      <c r="K33" s="369"/>
      <c r="L33" s="369"/>
      <c r="M33" s="369"/>
      <c r="N33" s="369"/>
      <c r="O33" s="369"/>
      <c r="P33" s="369"/>
      <c r="Q33" s="369"/>
      <c r="R33" s="369"/>
      <c r="S33" s="369"/>
      <c r="T33" s="369"/>
      <c r="U33" s="369"/>
      <c r="V33" s="369"/>
      <c r="W33" s="369"/>
      <c r="X33" s="369"/>
    </row>
    <row r="34" spans="1:24" ht="72.75" customHeight="1" x14ac:dyDescent="0.25">
      <c r="A34" s="368"/>
      <c r="B34" s="369"/>
      <c r="C34" s="369"/>
      <c r="D34" s="369"/>
      <c r="E34" s="370"/>
      <c r="F34" s="369"/>
      <c r="G34" s="369"/>
      <c r="H34" s="369"/>
      <c r="I34" s="369"/>
      <c r="J34" s="369"/>
      <c r="K34" s="369"/>
      <c r="L34" s="369"/>
      <c r="M34" s="369"/>
      <c r="N34" s="369"/>
      <c r="O34" s="369"/>
      <c r="P34" s="369"/>
      <c r="Q34" s="369"/>
      <c r="R34" s="369"/>
      <c r="S34" s="369"/>
      <c r="T34" s="369"/>
      <c r="U34" s="369"/>
      <c r="V34" s="369"/>
      <c r="W34" s="369"/>
      <c r="X34" s="369"/>
    </row>
    <row r="35" spans="1:24" ht="94.5" customHeight="1" x14ac:dyDescent="0.25">
      <c r="A35" s="368"/>
      <c r="B35" s="369"/>
      <c r="C35" s="369"/>
      <c r="D35" s="369"/>
      <c r="E35" s="370"/>
      <c r="F35" s="369"/>
      <c r="G35" s="369"/>
      <c r="H35" s="369"/>
      <c r="I35" s="369"/>
      <c r="J35" s="369"/>
      <c r="K35" s="369"/>
      <c r="L35" s="369"/>
      <c r="M35" s="369"/>
      <c r="N35" s="369"/>
      <c r="O35" s="369"/>
      <c r="P35" s="369"/>
      <c r="Q35" s="369"/>
      <c r="R35" s="369"/>
      <c r="S35" s="369"/>
      <c r="T35" s="369"/>
      <c r="U35" s="369"/>
      <c r="V35" s="369"/>
      <c r="W35" s="369"/>
      <c r="X35" s="369"/>
    </row>
    <row r="36" spans="1:24" ht="94.5" customHeight="1" x14ac:dyDescent="0.25">
      <c r="A36" s="368"/>
      <c r="B36" s="369"/>
      <c r="C36" s="369"/>
      <c r="D36" s="369"/>
      <c r="E36" s="370"/>
      <c r="F36" s="369"/>
      <c r="G36" s="369"/>
      <c r="H36" s="369"/>
      <c r="I36" s="369"/>
      <c r="J36" s="369"/>
      <c r="K36" s="369"/>
      <c r="L36" s="369"/>
      <c r="M36" s="369"/>
      <c r="N36" s="369"/>
      <c r="O36" s="369"/>
      <c r="P36" s="369"/>
      <c r="Q36" s="369"/>
      <c r="R36" s="369"/>
      <c r="S36" s="369"/>
      <c r="T36" s="369"/>
      <c r="U36" s="369"/>
      <c r="V36" s="369"/>
      <c r="W36" s="369"/>
      <c r="X36" s="369"/>
    </row>
    <row r="37" spans="1:24" ht="94.5" customHeight="1" x14ac:dyDescent="0.25">
      <c r="A37" s="368"/>
      <c r="B37" s="369"/>
      <c r="C37" s="369"/>
      <c r="D37" s="369"/>
      <c r="E37" s="370"/>
      <c r="F37" s="369"/>
      <c r="G37" s="369"/>
      <c r="H37" s="369"/>
      <c r="I37" s="369"/>
      <c r="J37" s="369"/>
      <c r="K37" s="369"/>
      <c r="L37" s="369"/>
      <c r="M37" s="369"/>
      <c r="N37" s="369"/>
      <c r="O37" s="369"/>
      <c r="P37" s="369"/>
      <c r="Q37" s="369"/>
      <c r="R37" s="369"/>
      <c r="S37" s="369"/>
      <c r="T37" s="369"/>
      <c r="U37" s="369"/>
      <c r="V37" s="369"/>
      <c r="W37" s="369"/>
      <c r="X37" s="369"/>
    </row>
    <row r="38" spans="1:24" ht="94.5" customHeight="1" x14ac:dyDescent="0.25">
      <c r="A38" s="368"/>
      <c r="B38" s="369"/>
      <c r="C38" s="369"/>
      <c r="D38" s="369"/>
      <c r="E38" s="370"/>
      <c r="F38" s="369"/>
      <c r="G38" s="369"/>
      <c r="H38" s="369"/>
      <c r="I38" s="369"/>
      <c r="J38" s="369"/>
      <c r="K38" s="369"/>
      <c r="L38" s="369"/>
      <c r="M38" s="369"/>
      <c r="N38" s="369"/>
      <c r="O38" s="369"/>
      <c r="P38" s="369"/>
      <c r="Q38" s="369"/>
      <c r="R38" s="369"/>
      <c r="S38" s="369"/>
      <c r="T38" s="369"/>
      <c r="U38" s="369"/>
      <c r="V38" s="369"/>
      <c r="W38" s="369"/>
      <c r="X38" s="369"/>
    </row>
    <row r="39" spans="1:24" ht="72.75" customHeight="1" x14ac:dyDescent="0.25">
      <c r="A39" s="368"/>
      <c r="B39" s="369"/>
      <c r="C39" s="369"/>
      <c r="D39" s="369"/>
      <c r="E39" s="370"/>
      <c r="F39" s="369"/>
      <c r="G39" s="369"/>
      <c r="H39" s="369"/>
      <c r="I39" s="369"/>
      <c r="J39" s="369"/>
      <c r="K39" s="369"/>
      <c r="L39" s="369"/>
      <c r="M39" s="369"/>
      <c r="N39" s="369"/>
      <c r="O39" s="369"/>
      <c r="P39" s="369"/>
      <c r="Q39" s="369"/>
      <c r="R39" s="369"/>
      <c r="S39" s="369"/>
      <c r="T39" s="369"/>
      <c r="U39" s="369"/>
      <c r="V39" s="369"/>
      <c r="W39" s="369"/>
      <c r="X39" s="369"/>
    </row>
    <row r="40" spans="1:24" ht="72.75" customHeight="1" x14ac:dyDescent="0.25">
      <c r="A40" s="368"/>
      <c r="B40" s="369"/>
      <c r="C40" s="369"/>
      <c r="D40" s="369"/>
      <c r="E40" s="370"/>
      <c r="F40" s="369"/>
      <c r="G40" s="369"/>
      <c r="H40" s="369"/>
      <c r="I40" s="369"/>
      <c r="J40" s="369"/>
      <c r="K40" s="369"/>
      <c r="L40" s="369"/>
      <c r="M40" s="369"/>
      <c r="N40" s="369"/>
      <c r="O40" s="369"/>
      <c r="P40" s="369"/>
      <c r="Q40" s="369"/>
      <c r="R40" s="369"/>
      <c r="S40" s="369"/>
      <c r="T40" s="369"/>
      <c r="U40" s="369"/>
      <c r="V40" s="369"/>
      <c r="W40" s="369"/>
      <c r="X40" s="369"/>
    </row>
    <row r="41" spans="1:24" ht="72.75" customHeight="1" x14ac:dyDescent="0.25">
      <c r="A41" s="368"/>
      <c r="B41" s="369"/>
      <c r="C41" s="369"/>
      <c r="D41" s="369"/>
      <c r="E41" s="370"/>
      <c r="F41" s="369"/>
      <c r="G41" s="369"/>
      <c r="H41" s="369"/>
      <c r="I41" s="369"/>
      <c r="J41" s="369"/>
      <c r="K41" s="369"/>
      <c r="L41" s="369"/>
      <c r="M41" s="369"/>
      <c r="N41" s="369"/>
      <c r="O41" s="369"/>
      <c r="P41" s="369"/>
      <c r="Q41" s="369"/>
      <c r="R41" s="369"/>
      <c r="S41" s="369"/>
      <c r="T41" s="369"/>
      <c r="U41" s="369"/>
      <c r="V41" s="369"/>
      <c r="W41" s="369"/>
      <c r="X41" s="369"/>
    </row>
    <row r="42" spans="1:24" ht="72.75" customHeight="1" x14ac:dyDescent="0.25">
      <c r="A42" s="368"/>
      <c r="B42" s="369"/>
      <c r="C42" s="369"/>
      <c r="D42" s="369"/>
      <c r="E42" s="370"/>
      <c r="F42" s="369"/>
      <c r="G42" s="369"/>
      <c r="H42" s="369"/>
      <c r="I42" s="369"/>
      <c r="J42" s="369"/>
      <c r="K42" s="369"/>
      <c r="L42" s="369"/>
      <c r="M42" s="369"/>
      <c r="N42" s="369"/>
      <c r="O42" s="369"/>
      <c r="P42" s="369"/>
      <c r="Q42" s="369"/>
      <c r="R42" s="369"/>
      <c r="S42" s="369"/>
      <c r="T42" s="369"/>
      <c r="U42" s="369"/>
      <c r="V42" s="369"/>
      <c r="W42" s="369"/>
      <c r="X42" s="369"/>
    </row>
    <row r="43" spans="1:24" ht="52.5" customHeight="1" x14ac:dyDescent="0.25">
      <c r="A43" s="368"/>
      <c r="B43" s="369"/>
      <c r="C43" s="369"/>
      <c r="D43" s="369"/>
      <c r="E43" s="370"/>
      <c r="F43" s="369"/>
      <c r="G43" s="369"/>
      <c r="H43" s="369"/>
      <c r="I43" s="369"/>
      <c r="J43" s="369"/>
      <c r="K43" s="369"/>
      <c r="L43" s="369"/>
      <c r="M43" s="369"/>
      <c r="N43" s="369"/>
      <c r="O43" s="369"/>
      <c r="P43" s="369"/>
      <c r="Q43" s="369"/>
      <c r="R43" s="369"/>
      <c r="S43" s="369"/>
      <c r="T43" s="369"/>
      <c r="U43" s="369"/>
      <c r="V43" s="369"/>
      <c r="W43" s="369"/>
      <c r="X43" s="369"/>
    </row>
    <row r="44" spans="1:24" ht="72.75" customHeight="1" x14ac:dyDescent="0.25">
      <c r="A44" s="368"/>
      <c r="B44" s="369"/>
      <c r="C44" s="369"/>
      <c r="D44" s="369"/>
      <c r="E44" s="370"/>
      <c r="F44" s="369"/>
      <c r="G44" s="369"/>
      <c r="H44" s="369"/>
      <c r="I44" s="369"/>
      <c r="J44" s="369"/>
      <c r="K44" s="369"/>
      <c r="L44" s="369"/>
      <c r="M44" s="369"/>
      <c r="N44" s="369"/>
      <c r="O44" s="369"/>
      <c r="P44" s="369"/>
      <c r="Q44" s="369"/>
      <c r="R44" s="369"/>
      <c r="S44" s="369"/>
      <c r="T44" s="369"/>
      <c r="U44" s="369"/>
      <c r="V44" s="369"/>
      <c r="W44" s="369"/>
      <c r="X44" s="369"/>
    </row>
    <row r="45" spans="1:24" ht="67.5" customHeight="1" x14ac:dyDescent="0.25">
      <c r="A45" s="368"/>
      <c r="B45" s="369"/>
      <c r="C45" s="369"/>
      <c r="D45" s="369"/>
      <c r="E45" s="370"/>
      <c r="F45" s="369"/>
      <c r="G45" s="369"/>
      <c r="H45" s="369"/>
      <c r="I45" s="369"/>
      <c r="J45" s="369"/>
      <c r="K45" s="369"/>
      <c r="L45" s="369"/>
      <c r="M45" s="369"/>
      <c r="N45" s="369"/>
      <c r="O45" s="369"/>
      <c r="P45" s="369"/>
      <c r="Q45" s="369"/>
      <c r="R45" s="369"/>
      <c r="S45" s="369"/>
      <c r="T45" s="369"/>
      <c r="U45" s="369"/>
      <c r="V45" s="369"/>
      <c r="W45" s="369"/>
      <c r="X45" s="369"/>
    </row>
    <row r="46" spans="1:24" ht="39.75" customHeight="1" x14ac:dyDescent="0.25">
      <c r="A46" s="368"/>
      <c r="B46" s="369"/>
      <c r="C46" s="369"/>
      <c r="D46" s="369"/>
      <c r="E46" s="370"/>
      <c r="F46" s="369"/>
      <c r="G46" s="369"/>
      <c r="H46" s="369"/>
      <c r="I46" s="369"/>
      <c r="J46" s="369"/>
      <c r="K46" s="369"/>
      <c r="L46" s="369"/>
      <c r="M46" s="369"/>
      <c r="N46" s="369"/>
      <c r="O46" s="369"/>
      <c r="P46" s="369"/>
      <c r="Q46" s="369"/>
      <c r="R46" s="369"/>
      <c r="S46" s="369"/>
      <c r="T46" s="369"/>
      <c r="U46" s="369"/>
      <c r="V46" s="369"/>
      <c r="W46" s="369"/>
      <c r="X46" s="369"/>
    </row>
    <row r="47" spans="1:24" ht="72.75" customHeight="1" x14ac:dyDescent="0.25">
      <c r="A47" s="368"/>
      <c r="B47" s="369"/>
      <c r="C47" s="369"/>
      <c r="D47" s="369"/>
      <c r="E47" s="370"/>
      <c r="F47" s="369"/>
      <c r="G47" s="369"/>
      <c r="H47" s="369"/>
      <c r="I47" s="369"/>
      <c r="J47" s="369"/>
      <c r="K47" s="369"/>
      <c r="L47" s="369"/>
      <c r="M47" s="369"/>
      <c r="N47" s="369"/>
      <c r="O47" s="369"/>
      <c r="P47" s="369"/>
      <c r="Q47" s="369"/>
      <c r="R47" s="369"/>
      <c r="S47" s="369"/>
      <c r="T47" s="369"/>
      <c r="U47" s="369"/>
      <c r="V47" s="369"/>
      <c r="W47" s="369"/>
      <c r="X47" s="369"/>
    </row>
    <row r="48" spans="1:24" ht="72.75" customHeight="1" x14ac:dyDescent="0.25">
      <c r="A48" s="368"/>
      <c r="B48" s="369"/>
      <c r="C48" s="369"/>
      <c r="D48" s="369"/>
      <c r="E48" s="370"/>
      <c r="F48" s="369"/>
      <c r="G48" s="369"/>
      <c r="H48" s="369"/>
      <c r="I48" s="369"/>
      <c r="J48" s="369"/>
      <c r="K48" s="369"/>
      <c r="L48" s="369"/>
      <c r="M48" s="369"/>
      <c r="N48" s="369"/>
      <c r="O48" s="369"/>
      <c r="P48" s="369"/>
      <c r="Q48" s="369"/>
      <c r="R48" s="369"/>
      <c r="S48" s="369"/>
      <c r="T48" s="369"/>
      <c r="U48" s="369"/>
      <c r="V48" s="369"/>
      <c r="W48" s="369"/>
      <c r="X48" s="369"/>
    </row>
    <row r="49" spans="1:24" ht="73.5" customHeight="1" x14ac:dyDescent="0.25">
      <c r="A49" s="368"/>
      <c r="B49" s="369"/>
      <c r="C49" s="369"/>
      <c r="D49" s="369"/>
      <c r="E49" s="370"/>
      <c r="F49" s="369"/>
      <c r="G49" s="369"/>
      <c r="H49" s="369"/>
      <c r="I49" s="369"/>
      <c r="J49" s="369"/>
      <c r="K49" s="369"/>
      <c r="L49" s="369"/>
      <c r="M49" s="369"/>
      <c r="N49" s="369"/>
      <c r="O49" s="369"/>
      <c r="P49" s="369"/>
      <c r="Q49" s="369"/>
      <c r="R49" s="369"/>
      <c r="S49" s="369"/>
      <c r="T49" s="369"/>
      <c r="U49" s="369"/>
      <c r="V49" s="369"/>
      <c r="W49" s="369"/>
      <c r="X49" s="369"/>
    </row>
    <row r="50" spans="1:24" ht="87.75" customHeight="1" x14ac:dyDescent="0.25">
      <c r="A50" s="368"/>
      <c r="B50" s="369"/>
      <c r="C50" s="369"/>
      <c r="D50" s="369"/>
      <c r="E50" s="370"/>
      <c r="F50" s="369"/>
      <c r="G50" s="369"/>
      <c r="H50" s="369"/>
      <c r="I50" s="369"/>
      <c r="J50" s="369"/>
      <c r="K50" s="369"/>
      <c r="L50" s="369"/>
      <c r="M50" s="369"/>
      <c r="N50" s="369"/>
      <c r="O50" s="369"/>
      <c r="P50" s="369"/>
      <c r="Q50" s="369"/>
      <c r="R50" s="369"/>
      <c r="S50" s="369"/>
      <c r="T50" s="369"/>
      <c r="U50" s="369"/>
      <c r="V50" s="369"/>
      <c r="W50" s="369"/>
      <c r="X50" s="369"/>
    </row>
    <row r="51" spans="1:24" ht="87.75" customHeight="1" x14ac:dyDescent="0.25">
      <c r="A51" s="368"/>
      <c r="B51" s="369"/>
      <c r="C51" s="369"/>
      <c r="D51" s="369"/>
      <c r="E51" s="370"/>
      <c r="F51" s="369"/>
      <c r="G51" s="369"/>
      <c r="H51" s="369"/>
      <c r="I51" s="369"/>
      <c r="J51" s="369"/>
      <c r="K51" s="369"/>
      <c r="L51" s="369"/>
      <c r="M51" s="369"/>
      <c r="N51" s="369"/>
      <c r="O51" s="369"/>
      <c r="P51" s="369"/>
      <c r="Q51" s="369"/>
      <c r="R51" s="369"/>
      <c r="S51" s="369"/>
      <c r="T51" s="369"/>
      <c r="U51" s="369"/>
      <c r="V51" s="369"/>
      <c r="W51" s="369"/>
      <c r="X51" s="369"/>
    </row>
    <row r="52" spans="1:24" ht="66" customHeight="1" x14ac:dyDescent="0.25">
      <c r="A52" s="368"/>
      <c r="B52" s="369"/>
      <c r="C52" s="369"/>
      <c r="D52" s="369"/>
      <c r="E52" s="370"/>
      <c r="F52" s="369"/>
      <c r="G52" s="369"/>
      <c r="H52" s="369"/>
      <c r="I52" s="369"/>
      <c r="J52" s="369"/>
      <c r="K52" s="369"/>
      <c r="L52" s="369"/>
      <c r="M52" s="369"/>
      <c r="N52" s="369"/>
      <c r="O52" s="369"/>
      <c r="P52" s="369"/>
      <c r="Q52" s="369"/>
      <c r="R52" s="369"/>
      <c r="S52" s="369"/>
      <c r="T52" s="369"/>
      <c r="U52" s="369"/>
      <c r="V52" s="369"/>
      <c r="W52" s="369"/>
      <c r="X52" s="369"/>
    </row>
    <row r="53" spans="1:24" ht="87.75" customHeight="1" x14ac:dyDescent="0.25">
      <c r="A53" s="368"/>
      <c r="B53" s="369"/>
      <c r="C53" s="369"/>
      <c r="D53" s="369"/>
      <c r="E53" s="370"/>
      <c r="F53" s="369"/>
      <c r="G53" s="369"/>
      <c r="H53" s="369"/>
      <c r="I53" s="369"/>
      <c r="J53" s="369"/>
      <c r="K53" s="369"/>
      <c r="L53" s="369"/>
      <c r="M53" s="369"/>
      <c r="N53" s="369"/>
      <c r="O53" s="369"/>
      <c r="P53" s="369"/>
      <c r="Q53" s="369"/>
      <c r="R53" s="369"/>
      <c r="S53" s="369"/>
      <c r="T53" s="369"/>
      <c r="U53" s="369"/>
      <c r="V53" s="369"/>
      <c r="W53" s="369"/>
      <c r="X53" s="369"/>
    </row>
    <row r="54" spans="1:24" ht="87.75" customHeight="1" x14ac:dyDescent="0.25">
      <c r="A54" s="368"/>
      <c r="B54" s="369"/>
      <c r="C54" s="369"/>
      <c r="D54" s="369"/>
      <c r="E54" s="370"/>
      <c r="F54" s="369"/>
      <c r="G54" s="369"/>
      <c r="H54" s="369"/>
      <c r="I54" s="369"/>
      <c r="J54" s="369"/>
      <c r="K54" s="369"/>
      <c r="L54" s="369"/>
      <c r="M54" s="369"/>
      <c r="N54" s="369"/>
      <c r="O54" s="369"/>
      <c r="P54" s="369"/>
      <c r="Q54" s="369"/>
      <c r="R54" s="369"/>
      <c r="S54" s="369"/>
      <c r="T54" s="369"/>
      <c r="U54" s="369"/>
      <c r="V54" s="369"/>
      <c r="W54" s="369"/>
      <c r="X54" s="369"/>
    </row>
    <row r="55" spans="1:24" ht="72" customHeight="1" x14ac:dyDescent="0.25">
      <c r="A55" s="368"/>
      <c r="B55" s="369"/>
      <c r="C55" s="369"/>
      <c r="D55" s="369"/>
      <c r="E55" s="370"/>
      <c r="F55" s="369"/>
      <c r="G55" s="369"/>
      <c r="H55" s="369"/>
      <c r="I55" s="369"/>
      <c r="J55" s="369"/>
      <c r="K55" s="369"/>
      <c r="L55" s="369"/>
      <c r="M55" s="369"/>
      <c r="N55" s="369"/>
      <c r="O55" s="369"/>
      <c r="P55" s="369"/>
      <c r="Q55" s="369"/>
      <c r="R55" s="369"/>
      <c r="S55" s="369"/>
      <c r="T55" s="369"/>
      <c r="U55" s="369"/>
      <c r="V55" s="369"/>
      <c r="W55" s="369"/>
      <c r="X55" s="369"/>
    </row>
    <row r="56" spans="1:24" ht="66" customHeight="1" x14ac:dyDescent="0.25">
      <c r="A56" s="368"/>
      <c r="B56" s="369"/>
      <c r="C56" s="369"/>
      <c r="D56" s="369"/>
      <c r="E56" s="370"/>
      <c r="F56" s="369"/>
      <c r="G56" s="369"/>
      <c r="H56" s="369"/>
      <c r="I56" s="369"/>
      <c r="J56" s="369"/>
      <c r="K56" s="369"/>
      <c r="L56" s="369"/>
      <c r="M56" s="369"/>
      <c r="N56" s="369"/>
      <c r="O56" s="369"/>
      <c r="P56" s="369"/>
      <c r="Q56" s="369"/>
      <c r="R56" s="369"/>
      <c r="S56" s="369"/>
      <c r="T56" s="369"/>
      <c r="U56" s="369"/>
      <c r="V56" s="369"/>
      <c r="W56" s="369"/>
      <c r="X56" s="369"/>
    </row>
    <row r="57" spans="1:24" ht="87.75" customHeight="1" x14ac:dyDescent="0.25">
      <c r="A57" s="368"/>
      <c r="B57" s="369"/>
      <c r="C57" s="369"/>
      <c r="D57" s="369"/>
      <c r="E57" s="370"/>
      <c r="F57" s="369"/>
      <c r="G57" s="369"/>
      <c r="H57" s="369"/>
      <c r="I57" s="369"/>
      <c r="J57" s="369"/>
      <c r="K57" s="369"/>
      <c r="L57" s="369"/>
      <c r="M57" s="369"/>
      <c r="N57" s="369"/>
      <c r="O57" s="369"/>
      <c r="P57" s="369"/>
      <c r="Q57" s="369"/>
      <c r="R57" s="369"/>
      <c r="S57" s="369"/>
      <c r="T57" s="369"/>
      <c r="U57" s="369"/>
      <c r="V57" s="369"/>
      <c r="W57" s="369"/>
      <c r="X57" s="369"/>
    </row>
    <row r="58" spans="1:24" ht="87.75" customHeight="1" x14ac:dyDescent="0.25">
      <c r="A58" s="368"/>
      <c r="B58" s="369"/>
      <c r="C58" s="369"/>
      <c r="D58" s="369"/>
      <c r="E58" s="370"/>
      <c r="F58" s="369"/>
      <c r="G58" s="369"/>
      <c r="H58" s="369"/>
      <c r="I58" s="369"/>
      <c r="J58" s="369"/>
      <c r="K58" s="369"/>
      <c r="L58" s="369"/>
      <c r="M58" s="369"/>
      <c r="N58" s="369"/>
      <c r="O58" s="369"/>
      <c r="P58" s="369"/>
      <c r="Q58" s="369"/>
      <c r="R58" s="369"/>
      <c r="S58" s="369"/>
      <c r="T58" s="369"/>
      <c r="U58" s="369"/>
      <c r="V58" s="369"/>
      <c r="W58" s="369"/>
      <c r="X58" s="369"/>
    </row>
    <row r="59" spans="1:24" ht="72.75" customHeight="1" x14ac:dyDescent="0.25">
      <c r="A59" s="368"/>
      <c r="B59" s="369"/>
      <c r="C59" s="369"/>
      <c r="D59" s="369"/>
      <c r="E59" s="370"/>
      <c r="F59" s="369"/>
      <c r="G59" s="369"/>
      <c r="H59" s="369"/>
      <c r="I59" s="369"/>
      <c r="J59" s="369"/>
      <c r="K59" s="369"/>
      <c r="L59" s="369"/>
      <c r="M59" s="369"/>
      <c r="N59" s="369"/>
      <c r="O59" s="369"/>
      <c r="P59" s="369"/>
      <c r="Q59" s="369"/>
      <c r="R59" s="369"/>
      <c r="S59" s="369"/>
      <c r="T59" s="369"/>
      <c r="U59" s="369"/>
      <c r="V59" s="369"/>
      <c r="W59" s="369"/>
      <c r="X59" s="369"/>
    </row>
    <row r="60" spans="1:24" ht="15.75" x14ac:dyDescent="0.25">
      <c r="A60" s="368"/>
      <c r="B60" s="369"/>
      <c r="C60" s="369"/>
      <c r="D60" s="369"/>
      <c r="E60" s="370"/>
      <c r="F60" s="369"/>
      <c r="G60" s="369"/>
      <c r="H60" s="369"/>
      <c r="I60" s="369"/>
      <c r="J60" s="369"/>
      <c r="K60" s="369"/>
      <c r="L60" s="369"/>
      <c r="M60" s="369"/>
      <c r="N60" s="369"/>
      <c r="O60" s="369"/>
      <c r="P60" s="369"/>
      <c r="Q60" s="369"/>
      <c r="R60" s="369"/>
      <c r="S60" s="369"/>
      <c r="T60" s="369"/>
      <c r="U60" s="369"/>
      <c r="V60" s="369"/>
      <c r="W60" s="369"/>
      <c r="X60" s="369"/>
    </row>
    <row r="76" spans="1:5" ht="117.75" customHeight="1" x14ac:dyDescent="0.25">
      <c r="A76" s="351"/>
      <c r="E76" s="351"/>
    </row>
    <row r="77" spans="1:5" ht="117.75" customHeight="1" x14ac:dyDescent="0.25">
      <c r="A77" s="351"/>
      <c r="E77" s="351"/>
    </row>
    <row r="78" spans="1:5" ht="117.75" customHeight="1" x14ac:dyDescent="0.25">
      <c r="A78" s="351"/>
      <c r="E78" s="351"/>
    </row>
    <row r="79" spans="1:5" ht="117.75" customHeight="1" x14ac:dyDescent="0.25">
      <c r="A79" s="351"/>
      <c r="E79" s="351"/>
    </row>
    <row r="80" spans="1:5" ht="82.5" customHeight="1" x14ac:dyDescent="0.25">
      <c r="A80" s="351"/>
      <c r="E80" s="351"/>
    </row>
    <row r="81" spans="1:5" ht="117.75" customHeight="1" x14ac:dyDescent="0.25">
      <c r="A81" s="351"/>
      <c r="E81" s="351"/>
    </row>
    <row r="82" spans="1:5" ht="84" customHeight="1" x14ac:dyDescent="0.25">
      <c r="A82" s="351"/>
      <c r="E82" s="351"/>
    </row>
    <row r="83" spans="1:5" ht="84" customHeight="1" x14ac:dyDescent="0.25">
      <c r="A83" s="351"/>
      <c r="E83" s="351"/>
    </row>
    <row r="84" spans="1:5" ht="57.75" customHeight="1" x14ac:dyDescent="0.25">
      <c r="A84" s="351"/>
      <c r="E84" s="351"/>
    </row>
    <row r="85" spans="1:5" ht="58.5" customHeight="1" x14ac:dyDescent="0.25">
      <c r="A85" s="351"/>
      <c r="E85" s="351"/>
    </row>
    <row r="86" spans="1:5" ht="44.25" customHeight="1" x14ac:dyDescent="0.25">
      <c r="A86" s="351"/>
      <c r="E86" s="351"/>
    </row>
    <row r="87" spans="1:5" ht="84" customHeight="1" x14ac:dyDescent="0.25">
      <c r="A87" s="351"/>
      <c r="E87" s="351"/>
    </row>
    <row r="88" spans="1:5" ht="51" customHeight="1" x14ac:dyDescent="0.25">
      <c r="A88" s="351"/>
      <c r="E88" s="351"/>
    </row>
    <row r="89" spans="1:5" ht="56.25" customHeight="1" x14ac:dyDescent="0.25">
      <c r="A89" s="351"/>
      <c r="E89" s="351"/>
    </row>
    <row r="90" spans="1:5" ht="84" customHeight="1" x14ac:dyDescent="0.25">
      <c r="A90" s="351"/>
      <c r="E90" s="351"/>
    </row>
    <row r="91" spans="1:5" ht="84" customHeight="1" x14ac:dyDescent="0.25">
      <c r="A91" s="351"/>
      <c r="E91" s="351"/>
    </row>
    <row r="92" spans="1:5" ht="56.25" customHeight="1" x14ac:dyDescent="0.25">
      <c r="A92" s="351"/>
      <c r="E92" s="351"/>
    </row>
    <row r="93" spans="1:5" ht="58.5" customHeight="1" x14ac:dyDescent="0.25">
      <c r="A93" s="351"/>
      <c r="E93" s="351"/>
    </row>
    <row r="94" spans="1:5" ht="55.5" customHeight="1" x14ac:dyDescent="0.25">
      <c r="A94" s="351"/>
      <c r="E94" s="351"/>
    </row>
    <row r="95" spans="1:5" ht="84" customHeight="1" x14ac:dyDescent="0.25">
      <c r="A95" s="351"/>
      <c r="E95" s="351"/>
    </row>
    <row r="96" spans="1:5" ht="136.5" customHeight="1" x14ac:dyDescent="0.25">
      <c r="A96" s="351"/>
      <c r="E96" s="351"/>
    </row>
    <row r="97" spans="1:5" ht="136.5" customHeight="1" x14ac:dyDescent="0.25">
      <c r="A97" s="351"/>
      <c r="E97" s="351"/>
    </row>
    <row r="98" spans="1:5" ht="136.5" customHeight="1" x14ac:dyDescent="0.25">
      <c r="A98" s="351"/>
      <c r="E98" s="351"/>
    </row>
    <row r="99" spans="1:5" ht="136.5" customHeight="1" x14ac:dyDescent="0.25">
      <c r="A99" s="351"/>
      <c r="E99" s="351"/>
    </row>
    <row r="100" spans="1:5" ht="136.5" customHeight="1" x14ac:dyDescent="0.25">
      <c r="A100" s="351"/>
      <c r="E100" s="351"/>
    </row>
    <row r="101" spans="1:5" ht="116.25" customHeight="1" x14ac:dyDescent="0.25">
      <c r="A101" s="351"/>
      <c r="E101" s="351"/>
    </row>
    <row r="102" spans="1:5" ht="88.5" customHeight="1" x14ac:dyDescent="0.25">
      <c r="A102" s="351"/>
      <c r="E102" s="351"/>
    </row>
    <row r="103" spans="1:5" ht="116.25" customHeight="1" x14ac:dyDescent="0.25">
      <c r="A103" s="351"/>
      <c r="E103" s="351"/>
    </row>
    <row r="104" spans="1:5" ht="116.25" customHeight="1" x14ac:dyDescent="0.25">
      <c r="A104" s="351"/>
      <c r="E104" s="351"/>
    </row>
    <row r="105" spans="1:5" ht="116.25" customHeight="1" x14ac:dyDescent="0.25">
      <c r="A105" s="351"/>
      <c r="E105" s="351"/>
    </row>
    <row r="106" spans="1:5" ht="116.25" customHeight="1" x14ac:dyDescent="0.25">
      <c r="A106" s="351"/>
      <c r="E106" s="351"/>
    </row>
    <row r="107" spans="1:5" ht="116.25" customHeight="1" x14ac:dyDescent="0.25">
      <c r="A107" s="351"/>
      <c r="E107" s="351"/>
    </row>
    <row r="108" spans="1:5" ht="116.25" customHeight="1" x14ac:dyDescent="0.25">
      <c r="A108" s="351"/>
      <c r="E108" s="351"/>
    </row>
    <row r="109" spans="1:5" ht="116.25" customHeight="1" x14ac:dyDescent="0.25">
      <c r="A109" s="351"/>
      <c r="E109" s="351"/>
    </row>
    <row r="110" spans="1:5" ht="116.25" customHeight="1" x14ac:dyDescent="0.25">
      <c r="A110" s="351"/>
      <c r="E110" s="351"/>
    </row>
    <row r="111" spans="1:5" ht="116.25" customHeight="1" x14ac:dyDescent="0.25">
      <c r="A111" s="351"/>
      <c r="E111" s="351"/>
    </row>
    <row r="112" spans="1:5" ht="37.5" customHeight="1" x14ac:dyDescent="0.25">
      <c r="A112" s="351"/>
      <c r="E112" s="351"/>
    </row>
    <row r="113" spans="1:5" x14ac:dyDescent="0.25">
      <c r="A113" s="351"/>
      <c r="E113" s="351"/>
    </row>
    <row r="114" spans="1:5" x14ac:dyDescent="0.25">
      <c r="A114" s="351"/>
      <c r="E114" s="351"/>
    </row>
    <row r="115" spans="1:5" x14ac:dyDescent="0.25">
      <c r="A115" s="351"/>
      <c r="E115" s="351"/>
    </row>
    <row r="116" spans="1:5" x14ac:dyDescent="0.25">
      <c r="A116" s="351"/>
      <c r="E116" s="351"/>
    </row>
    <row r="117" spans="1:5" x14ac:dyDescent="0.25">
      <c r="A117" s="351"/>
      <c r="E117" s="351"/>
    </row>
    <row r="118" spans="1:5" x14ac:dyDescent="0.25">
      <c r="A118" s="351"/>
      <c r="E118" s="351"/>
    </row>
    <row r="119" spans="1:5" x14ac:dyDescent="0.25">
      <c r="A119" s="351"/>
      <c r="E119" s="351"/>
    </row>
    <row r="120" spans="1:5" x14ac:dyDescent="0.25">
      <c r="A120" s="351"/>
      <c r="E120" s="351"/>
    </row>
    <row r="121" spans="1:5" x14ac:dyDescent="0.25">
      <c r="A121" s="351"/>
      <c r="E121" s="351"/>
    </row>
    <row r="122" spans="1:5" x14ac:dyDescent="0.25">
      <c r="A122" s="351"/>
      <c r="E122" s="351"/>
    </row>
    <row r="123" spans="1:5" x14ac:dyDescent="0.25">
      <c r="A123" s="351"/>
      <c r="E123" s="351"/>
    </row>
    <row r="124" spans="1:5" x14ac:dyDescent="0.25">
      <c r="A124" s="351"/>
      <c r="E124" s="351"/>
    </row>
    <row r="125" spans="1:5" x14ac:dyDescent="0.25">
      <c r="A125" s="351"/>
      <c r="E125" s="351"/>
    </row>
    <row r="126" spans="1:5" x14ac:dyDescent="0.25">
      <c r="A126" s="351"/>
      <c r="E126" s="351"/>
    </row>
    <row r="127" spans="1:5" x14ac:dyDescent="0.25">
      <c r="A127" s="351"/>
      <c r="E127" s="351"/>
    </row>
    <row r="128" spans="1:5" x14ac:dyDescent="0.25">
      <c r="A128" s="351"/>
      <c r="E128" s="351"/>
    </row>
    <row r="129" spans="1:5" x14ac:dyDescent="0.25">
      <c r="A129" s="351"/>
      <c r="E129" s="351"/>
    </row>
    <row r="130" spans="1:5" x14ac:dyDescent="0.25">
      <c r="A130" s="351"/>
      <c r="E130" s="351"/>
    </row>
    <row r="131" spans="1:5" x14ac:dyDescent="0.25">
      <c r="A131" s="351"/>
      <c r="E131" s="351"/>
    </row>
    <row r="132" spans="1:5" x14ac:dyDescent="0.25">
      <c r="A132" s="351"/>
      <c r="E132" s="351"/>
    </row>
    <row r="133" spans="1:5" x14ac:dyDescent="0.25">
      <c r="A133" s="351"/>
      <c r="E133" s="351"/>
    </row>
    <row r="134" spans="1:5" x14ac:dyDescent="0.25">
      <c r="A134" s="351"/>
      <c r="E134" s="351"/>
    </row>
    <row r="135" spans="1:5" x14ac:dyDescent="0.25">
      <c r="A135" s="351"/>
      <c r="E135" s="351"/>
    </row>
    <row r="136" spans="1:5" x14ac:dyDescent="0.25">
      <c r="A136" s="351"/>
      <c r="E136" s="351"/>
    </row>
    <row r="137" spans="1:5" x14ac:dyDescent="0.25">
      <c r="A137" s="351"/>
      <c r="E137" s="351"/>
    </row>
    <row r="138" spans="1:5" x14ac:dyDescent="0.25">
      <c r="A138" s="351"/>
      <c r="E138" s="351"/>
    </row>
    <row r="139" spans="1:5" x14ac:dyDescent="0.25">
      <c r="A139" s="351"/>
      <c r="E139" s="351"/>
    </row>
    <row r="140" spans="1:5" x14ac:dyDescent="0.25">
      <c r="A140" s="351"/>
      <c r="E140" s="351"/>
    </row>
    <row r="141" spans="1:5" x14ac:dyDescent="0.25">
      <c r="A141" s="351"/>
      <c r="E141" s="351"/>
    </row>
    <row r="142" spans="1:5" x14ac:dyDescent="0.25">
      <c r="A142" s="351"/>
      <c r="E142" s="351"/>
    </row>
    <row r="143" spans="1:5" x14ac:dyDescent="0.25">
      <c r="A143" s="351"/>
      <c r="E143" s="351"/>
    </row>
    <row r="144" spans="1:5" x14ac:dyDescent="0.25">
      <c r="A144" s="351"/>
      <c r="E144" s="351"/>
    </row>
  </sheetData>
  <mergeCells count="25">
    <mergeCell ref="F7:F17"/>
    <mergeCell ref="A7:A21"/>
    <mergeCell ref="B11:B15"/>
    <mergeCell ref="C4:C6"/>
    <mergeCell ref="C20:C21"/>
    <mergeCell ref="B20:B21"/>
    <mergeCell ref="B18:B19"/>
    <mergeCell ref="C18:C19"/>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I12" activePane="bottomRight" state="frozen"/>
      <selection sqref="A1:V1"/>
      <selection pane="topRight" sqref="A1:V1"/>
      <selection pane="bottomLeft" sqref="A1:V1"/>
      <selection pane="bottomRight" activeCell="P15" sqref="P15"/>
    </sheetView>
  </sheetViews>
  <sheetFormatPr baseColWidth="10" defaultColWidth="11.42578125" defaultRowHeight="12.75" x14ac:dyDescent="0.25"/>
  <cols>
    <col min="1" max="2" width="21.7109375" style="373" customWidth="1"/>
    <col min="3" max="4" width="27.42578125" style="373" customWidth="1"/>
    <col min="5" max="5" width="27.42578125" style="372" customWidth="1"/>
    <col min="6" max="6" width="27.42578125" style="373" customWidth="1"/>
    <col min="7" max="7" width="15.28515625" style="373" customWidth="1"/>
    <col min="8" max="8" width="16" style="373" customWidth="1"/>
    <col min="9" max="9" width="15.28515625" style="373" customWidth="1"/>
    <col min="10" max="10" width="18.5703125" style="373" customWidth="1"/>
    <col min="11" max="11" width="15.28515625" style="373" customWidth="1"/>
    <col min="12" max="12" width="15.85546875" style="373" customWidth="1"/>
    <col min="13" max="13" width="15.28515625" style="373" customWidth="1"/>
    <col min="14" max="14" width="15" style="373" customWidth="1"/>
    <col min="15" max="15" width="15.28515625" style="373" customWidth="1"/>
    <col min="16" max="16" width="17" style="373" bestFit="1" customWidth="1"/>
    <col min="17" max="18" width="11.42578125" style="373"/>
    <col min="19" max="20" width="14.28515625" style="373" customWidth="1"/>
    <col min="21" max="22" width="14.28515625" style="371" customWidth="1"/>
    <col min="23" max="23" width="17" style="373" customWidth="1"/>
    <col min="24" max="16384" width="11.42578125" style="373"/>
  </cols>
  <sheetData>
    <row r="1" spans="1:29" ht="18.75" customHeight="1" x14ac:dyDescent="0.25">
      <c r="E1" s="440"/>
      <c r="G1" s="427" t="s">
        <v>96</v>
      </c>
      <c r="I1" s="427"/>
      <c r="J1" s="427"/>
      <c r="K1" s="427"/>
      <c r="L1" s="427"/>
      <c r="M1" s="427"/>
      <c r="N1" s="427"/>
      <c r="O1" s="427"/>
      <c r="P1" s="427"/>
      <c r="Q1" s="427"/>
      <c r="R1" s="427"/>
      <c r="S1" s="427"/>
      <c r="T1" s="427"/>
      <c r="U1" s="427"/>
      <c r="V1" s="427"/>
      <c r="W1" s="427"/>
      <c r="X1" s="427"/>
      <c r="Y1" s="427"/>
      <c r="Z1" s="427"/>
      <c r="AA1" s="427"/>
      <c r="AB1" s="427"/>
      <c r="AC1" s="427"/>
    </row>
    <row r="2" spans="1:29" ht="22.5" customHeight="1" x14ac:dyDescent="0.25">
      <c r="A2" s="390" t="s">
        <v>1717</v>
      </c>
      <c r="B2" s="390"/>
      <c r="C2" s="390"/>
      <c r="D2" s="390"/>
      <c r="E2" s="344"/>
      <c r="F2" s="390"/>
      <c r="G2" s="390"/>
      <c r="H2" s="390"/>
      <c r="I2" s="390"/>
      <c r="J2" s="390"/>
      <c r="K2" s="390"/>
      <c r="L2" s="390"/>
      <c r="M2" s="390"/>
      <c r="N2" s="390"/>
      <c r="O2" s="390"/>
      <c r="P2" s="390"/>
      <c r="Q2" s="390"/>
      <c r="R2" s="390"/>
      <c r="S2" s="390"/>
      <c r="T2" s="390"/>
      <c r="U2" s="390"/>
      <c r="V2" s="390"/>
      <c r="W2" s="390"/>
    </row>
    <row r="3" spans="1:29" s="66" customFormat="1" ht="23.25" customHeight="1" x14ac:dyDescent="0.25">
      <c r="A3" s="769" t="s">
        <v>102</v>
      </c>
      <c r="B3" s="778" t="s">
        <v>121</v>
      </c>
      <c r="C3" s="777" t="s">
        <v>90</v>
      </c>
      <c r="D3" s="777" t="s">
        <v>91</v>
      </c>
      <c r="E3" s="738" t="s">
        <v>506</v>
      </c>
      <c r="F3" s="777" t="s">
        <v>92</v>
      </c>
      <c r="G3" s="769" t="s">
        <v>106</v>
      </c>
      <c r="H3" s="769"/>
      <c r="I3" s="769"/>
      <c r="J3" s="769"/>
      <c r="K3" s="769"/>
      <c r="L3" s="769"/>
      <c r="M3" s="769"/>
      <c r="N3" s="769"/>
      <c r="O3" s="777" t="s">
        <v>107</v>
      </c>
      <c r="P3" s="777"/>
      <c r="Q3" s="769" t="s">
        <v>108</v>
      </c>
      <c r="R3" s="769"/>
      <c r="S3" s="769" t="s">
        <v>109</v>
      </c>
      <c r="T3" s="769" t="s">
        <v>110</v>
      </c>
      <c r="U3" s="778" t="s">
        <v>118</v>
      </c>
      <c r="V3" s="778" t="s">
        <v>117</v>
      </c>
      <c r="W3" s="774" t="s">
        <v>93</v>
      </c>
    </row>
    <row r="4" spans="1:29" s="66" customFormat="1" ht="15" customHeight="1" x14ac:dyDescent="0.25">
      <c r="A4" s="769"/>
      <c r="B4" s="779"/>
      <c r="C4" s="777"/>
      <c r="D4" s="777"/>
      <c r="E4" s="739"/>
      <c r="F4" s="777"/>
      <c r="G4" s="769" t="s">
        <v>111</v>
      </c>
      <c r="H4" s="769"/>
      <c r="I4" s="769" t="s">
        <v>112</v>
      </c>
      <c r="J4" s="769"/>
      <c r="K4" s="769" t="s">
        <v>113</v>
      </c>
      <c r="L4" s="769"/>
      <c r="M4" s="769" t="s">
        <v>114</v>
      </c>
      <c r="N4" s="769"/>
      <c r="O4" s="777"/>
      <c r="P4" s="777"/>
      <c r="Q4" s="769"/>
      <c r="R4" s="769"/>
      <c r="S4" s="769"/>
      <c r="T4" s="769"/>
      <c r="U4" s="779"/>
      <c r="V4" s="779"/>
      <c r="W4" s="775"/>
    </row>
    <row r="5" spans="1:29" s="66" customFormat="1" ht="24" customHeight="1" x14ac:dyDescent="0.25">
      <c r="A5" s="769"/>
      <c r="B5" s="780"/>
      <c r="C5" s="777"/>
      <c r="D5" s="777"/>
      <c r="E5" s="740"/>
      <c r="F5" s="777"/>
      <c r="G5" s="288" t="s">
        <v>115</v>
      </c>
      <c r="H5" s="288" t="s">
        <v>12</v>
      </c>
      <c r="I5" s="288" t="s">
        <v>115</v>
      </c>
      <c r="J5" s="288" t="s">
        <v>12</v>
      </c>
      <c r="K5" s="288" t="s">
        <v>115</v>
      </c>
      <c r="L5" s="288" t="s">
        <v>12</v>
      </c>
      <c r="M5" s="288" t="s">
        <v>115</v>
      </c>
      <c r="N5" s="288" t="s">
        <v>12</v>
      </c>
      <c r="O5" s="288" t="s">
        <v>115</v>
      </c>
      <c r="P5" s="288" t="s">
        <v>12</v>
      </c>
      <c r="Q5" s="288" t="s">
        <v>116</v>
      </c>
      <c r="R5" s="288" t="s">
        <v>87</v>
      </c>
      <c r="S5" s="769"/>
      <c r="T5" s="769"/>
      <c r="U5" s="780"/>
      <c r="V5" s="780"/>
      <c r="W5" s="776"/>
    </row>
    <row r="6" spans="1:29" ht="15.75" customHeight="1" x14ac:dyDescent="0.25">
      <c r="A6" s="461"/>
      <c r="B6" s="462"/>
      <c r="C6" s="462"/>
      <c r="D6" s="462"/>
      <c r="E6" s="462"/>
      <c r="F6" s="462"/>
      <c r="G6" s="462"/>
      <c r="H6" s="462"/>
      <c r="I6" s="461" t="s">
        <v>119</v>
      </c>
      <c r="J6" s="462"/>
      <c r="K6" s="462"/>
      <c r="L6" s="462"/>
      <c r="M6" s="462"/>
      <c r="N6" s="462"/>
      <c r="O6" s="462"/>
      <c r="P6" s="462"/>
      <c r="Q6" s="462"/>
      <c r="R6" s="462"/>
      <c r="S6" s="462"/>
      <c r="T6" s="462"/>
      <c r="U6" s="462"/>
      <c r="V6" s="462"/>
      <c r="W6" s="463"/>
    </row>
    <row r="7" spans="1:29" ht="161.25" customHeight="1" x14ac:dyDescent="0.25">
      <c r="A7" s="770" t="s">
        <v>1714</v>
      </c>
      <c r="B7" s="770" t="s">
        <v>620</v>
      </c>
      <c r="C7" s="374" t="s">
        <v>621</v>
      </c>
      <c r="D7" s="375" t="s">
        <v>622</v>
      </c>
      <c r="E7" s="360" t="s">
        <v>1749</v>
      </c>
      <c r="F7" s="599" t="s">
        <v>1926</v>
      </c>
      <c r="G7" s="691">
        <v>0.5</v>
      </c>
      <c r="H7" s="612">
        <v>63375</v>
      </c>
      <c r="I7" s="613"/>
      <c r="J7" s="612"/>
      <c r="K7" s="613"/>
      <c r="L7" s="612"/>
      <c r="M7" s="692">
        <v>0.5</v>
      </c>
      <c r="N7" s="612">
        <v>63375</v>
      </c>
      <c r="O7" s="613"/>
      <c r="P7" s="612"/>
      <c r="Q7" s="607" t="s">
        <v>1769</v>
      </c>
      <c r="R7" s="608" t="s">
        <v>1770</v>
      </c>
      <c r="S7" s="609" t="s">
        <v>1771</v>
      </c>
      <c r="T7" s="602" t="s">
        <v>1795</v>
      </c>
      <c r="U7" s="602" t="s">
        <v>1772</v>
      </c>
      <c r="V7" s="602" t="s">
        <v>1773</v>
      </c>
      <c r="W7" s="610" t="s">
        <v>1774</v>
      </c>
    </row>
    <row r="8" spans="1:29" ht="137.25" customHeight="1" x14ac:dyDescent="0.25">
      <c r="A8" s="771"/>
      <c r="B8" s="772"/>
      <c r="C8" s="374" t="s">
        <v>1788</v>
      </c>
      <c r="D8" s="375"/>
      <c r="E8" s="360" t="s">
        <v>1790</v>
      </c>
      <c r="F8" s="760" t="s">
        <v>1786</v>
      </c>
      <c r="G8" s="600">
        <v>3</v>
      </c>
      <c r="H8" s="612"/>
      <c r="I8" s="613"/>
      <c r="J8" s="612"/>
      <c r="K8" s="613"/>
      <c r="L8" s="612"/>
      <c r="M8" s="613"/>
      <c r="N8" s="612"/>
      <c r="O8" s="613"/>
      <c r="P8" s="612"/>
      <c r="Q8" s="607" t="s">
        <v>1769</v>
      </c>
      <c r="R8" s="608" t="s">
        <v>1770</v>
      </c>
      <c r="S8" s="609" t="s">
        <v>1771</v>
      </c>
      <c r="T8" s="602" t="s">
        <v>1795</v>
      </c>
      <c r="U8" s="602" t="s">
        <v>1772</v>
      </c>
      <c r="V8" s="602" t="s">
        <v>1773</v>
      </c>
      <c r="W8" s="610" t="s">
        <v>1774</v>
      </c>
    </row>
    <row r="9" spans="1:29" ht="113.25" customHeight="1" x14ac:dyDescent="0.25">
      <c r="A9" s="771"/>
      <c r="B9" s="767" t="s">
        <v>623</v>
      </c>
      <c r="C9" s="374" t="s">
        <v>131</v>
      </c>
      <c r="D9" s="375" t="s">
        <v>132</v>
      </c>
      <c r="E9" s="360" t="s">
        <v>1787</v>
      </c>
      <c r="F9" s="761"/>
      <c r="G9" s="600"/>
      <c r="H9" s="612"/>
      <c r="I9" s="613"/>
      <c r="J9" s="612"/>
      <c r="K9" s="613"/>
      <c r="L9" s="612"/>
      <c r="M9" s="613"/>
      <c r="N9" s="612"/>
      <c r="O9" s="613"/>
      <c r="P9" s="612"/>
      <c r="Q9" s="607" t="s">
        <v>1769</v>
      </c>
      <c r="R9" s="608" t="s">
        <v>1770</v>
      </c>
      <c r="S9" s="609" t="s">
        <v>1771</v>
      </c>
      <c r="T9" s="602" t="s">
        <v>1795</v>
      </c>
      <c r="U9" s="602" t="s">
        <v>1772</v>
      </c>
      <c r="V9" s="602" t="s">
        <v>1773</v>
      </c>
      <c r="W9" s="610" t="s">
        <v>1774</v>
      </c>
    </row>
    <row r="10" spans="1:29" ht="89.25" customHeight="1" x14ac:dyDescent="0.25">
      <c r="A10" s="771"/>
      <c r="B10" s="773"/>
      <c r="C10" s="374" t="s">
        <v>624</v>
      </c>
      <c r="D10" s="375" t="s">
        <v>625</v>
      </c>
      <c r="E10" s="471" t="s">
        <v>1789</v>
      </c>
      <c r="F10" s="761"/>
      <c r="G10" s="600"/>
      <c r="H10" s="612"/>
      <c r="I10" s="613"/>
      <c r="J10" s="612"/>
      <c r="K10" s="613"/>
      <c r="L10" s="612"/>
      <c r="M10" s="613"/>
      <c r="N10" s="612"/>
      <c r="O10" s="613"/>
      <c r="P10" s="612"/>
      <c r="Q10" s="607" t="s">
        <v>1769</v>
      </c>
      <c r="R10" s="608" t="s">
        <v>1770</v>
      </c>
      <c r="S10" s="609" t="s">
        <v>1771</v>
      </c>
      <c r="T10" s="602" t="s">
        <v>1795</v>
      </c>
      <c r="U10" s="602" t="s">
        <v>1772</v>
      </c>
      <c r="V10" s="602" t="s">
        <v>1773</v>
      </c>
      <c r="W10" s="610" t="s">
        <v>1774</v>
      </c>
    </row>
    <row r="11" spans="1:29" ht="105" customHeight="1" x14ac:dyDescent="0.25">
      <c r="A11" s="771"/>
      <c r="B11" s="768"/>
      <c r="C11" s="374" t="s">
        <v>1718</v>
      </c>
      <c r="D11" s="375"/>
      <c r="E11" s="471" t="s">
        <v>1791</v>
      </c>
      <c r="F11" s="761"/>
      <c r="G11" s="600"/>
      <c r="H11" s="612"/>
      <c r="I11" s="613"/>
      <c r="J11" s="612"/>
      <c r="K11" s="613"/>
      <c r="L11" s="612"/>
      <c r="M11" s="613"/>
      <c r="N11" s="612"/>
      <c r="O11" s="613"/>
      <c r="P11" s="612"/>
      <c r="Q11" s="607" t="s">
        <v>1769</v>
      </c>
      <c r="R11" s="608" t="s">
        <v>1770</v>
      </c>
      <c r="S11" s="609" t="s">
        <v>1771</v>
      </c>
      <c r="T11" s="602" t="s">
        <v>1795</v>
      </c>
      <c r="U11" s="602" t="s">
        <v>1772</v>
      </c>
      <c r="V11" s="602" t="s">
        <v>1773</v>
      </c>
      <c r="W11" s="610" t="s">
        <v>1774</v>
      </c>
    </row>
    <row r="12" spans="1:29" ht="186.75" customHeight="1" x14ac:dyDescent="0.25">
      <c r="A12" s="771"/>
      <c r="B12" s="381" t="s">
        <v>626</v>
      </c>
      <c r="C12" s="374" t="s">
        <v>133</v>
      </c>
      <c r="D12" s="375" t="s">
        <v>627</v>
      </c>
      <c r="E12" s="360" t="s">
        <v>1792</v>
      </c>
      <c r="F12" s="761"/>
      <c r="G12" s="600"/>
      <c r="H12" s="612"/>
      <c r="I12" s="613"/>
      <c r="J12" s="612"/>
      <c r="K12" s="613"/>
      <c r="L12" s="612"/>
      <c r="M12" s="613"/>
      <c r="N12" s="612"/>
      <c r="O12" s="613"/>
      <c r="P12" s="612"/>
      <c r="Q12" s="607" t="s">
        <v>1769</v>
      </c>
      <c r="R12" s="608" t="s">
        <v>1770</v>
      </c>
      <c r="S12" s="609" t="s">
        <v>1771</v>
      </c>
      <c r="T12" s="602" t="s">
        <v>1795</v>
      </c>
      <c r="U12" s="602" t="s">
        <v>1772</v>
      </c>
      <c r="V12" s="602" t="s">
        <v>1773</v>
      </c>
      <c r="W12" s="610" t="s">
        <v>1774</v>
      </c>
    </row>
    <row r="13" spans="1:29" ht="81.75" customHeight="1" x14ac:dyDescent="0.25">
      <c r="A13" s="771"/>
      <c r="B13" s="767" t="s">
        <v>628</v>
      </c>
      <c r="C13" s="374" t="s">
        <v>629</v>
      </c>
      <c r="D13" s="375" t="s">
        <v>630</v>
      </c>
      <c r="E13" s="360" t="s">
        <v>1793</v>
      </c>
      <c r="F13" s="762"/>
      <c r="G13" s="600"/>
      <c r="H13" s="612"/>
      <c r="I13" s="613"/>
      <c r="J13" s="612"/>
      <c r="K13" s="613"/>
      <c r="L13" s="612"/>
      <c r="M13" s="613"/>
      <c r="N13" s="612"/>
      <c r="O13" s="613"/>
      <c r="P13" s="612"/>
      <c r="Q13" s="607" t="s">
        <v>1769</v>
      </c>
      <c r="R13" s="608" t="s">
        <v>1770</v>
      </c>
      <c r="S13" s="609" t="s">
        <v>1771</v>
      </c>
      <c r="T13" s="602" t="s">
        <v>1795</v>
      </c>
      <c r="U13" s="602" t="s">
        <v>1772</v>
      </c>
      <c r="V13" s="602" t="s">
        <v>1773</v>
      </c>
      <c r="W13" s="610" t="s">
        <v>1774</v>
      </c>
    </row>
    <row r="14" spans="1:29" ht="281.25" customHeight="1" x14ac:dyDescent="0.25">
      <c r="A14" s="772"/>
      <c r="B14" s="768"/>
      <c r="C14" s="374" t="s">
        <v>631</v>
      </c>
      <c r="D14" s="375" t="s">
        <v>632</v>
      </c>
      <c r="E14" s="471" t="s">
        <v>1794</v>
      </c>
      <c r="F14" s="611" t="s">
        <v>1768</v>
      </c>
      <c r="G14" s="376"/>
      <c r="H14" s="377"/>
      <c r="I14" s="377"/>
      <c r="J14" s="377"/>
      <c r="K14" s="377"/>
      <c r="L14" s="377"/>
      <c r="M14" s="377"/>
      <c r="N14" s="377"/>
      <c r="O14" s="377"/>
      <c r="P14" s="287"/>
      <c r="Q14" s="378"/>
      <c r="R14" s="379"/>
      <c r="S14" s="379"/>
      <c r="T14" s="379"/>
      <c r="U14" s="380"/>
      <c r="V14" s="380"/>
      <c r="W14" s="375"/>
    </row>
    <row r="15" spans="1:29" s="371" customFormat="1" ht="30.75" customHeight="1" x14ac:dyDescent="0.25">
      <c r="A15" s="444"/>
      <c r="B15" s="445"/>
      <c r="C15" s="444" t="s">
        <v>104</v>
      </c>
      <c r="D15" s="445"/>
      <c r="E15" s="445"/>
      <c r="F15" s="446"/>
      <c r="G15" s="383">
        <v>0.5</v>
      </c>
      <c r="H15" s="383">
        <f t="shared" ref="H15:N15" si="0">SUM(H7:H14)</f>
        <v>63375</v>
      </c>
      <c r="I15" s="383"/>
      <c r="J15" s="383">
        <f t="shared" si="0"/>
        <v>0</v>
      </c>
      <c r="K15" s="383">
        <f t="shared" si="0"/>
        <v>0</v>
      </c>
      <c r="L15" s="383">
        <f t="shared" si="0"/>
        <v>0</v>
      </c>
      <c r="M15" s="383">
        <f t="shared" si="0"/>
        <v>0.5</v>
      </c>
      <c r="N15" s="383">
        <f t="shared" si="0"/>
        <v>63375</v>
      </c>
      <c r="O15" s="384"/>
      <c r="P15" s="385">
        <f>H15+J15+L15+N15</f>
        <v>126750</v>
      </c>
      <c r="Q15" s="386"/>
      <c r="R15" s="386"/>
      <c r="S15" s="386"/>
      <c r="T15" s="386"/>
      <c r="U15" s="386"/>
      <c r="V15" s="386"/>
      <c r="W15" s="386"/>
    </row>
    <row r="16" spans="1:29" ht="15.75" x14ac:dyDescent="0.25">
      <c r="A16" s="371"/>
      <c r="B16" s="371"/>
      <c r="C16" s="371"/>
      <c r="D16" s="371"/>
      <c r="E16" s="370"/>
      <c r="F16" s="371"/>
      <c r="G16" s="371"/>
      <c r="U16" s="387"/>
      <c r="V16" s="387"/>
      <c r="W16" s="388"/>
    </row>
    <row r="17" spans="5:22" ht="15.75" x14ac:dyDescent="0.25">
      <c r="E17" s="370"/>
      <c r="U17" s="387"/>
      <c r="V17" s="387"/>
    </row>
    <row r="18" spans="5:22" ht="15.75" x14ac:dyDescent="0.25">
      <c r="E18" s="370"/>
      <c r="U18" s="387"/>
      <c r="V18" s="387"/>
    </row>
    <row r="19" spans="5:22" ht="15.75" x14ac:dyDescent="0.25">
      <c r="E19" s="370"/>
      <c r="U19" s="387"/>
      <c r="V19" s="387"/>
    </row>
    <row r="20" spans="5:22" ht="15.75" x14ac:dyDescent="0.25">
      <c r="E20" s="370"/>
      <c r="U20" s="387"/>
      <c r="V20" s="387"/>
    </row>
    <row r="21" spans="5:22" ht="15.75" x14ac:dyDescent="0.25">
      <c r="E21" s="370"/>
      <c r="U21" s="387"/>
      <c r="V21" s="387"/>
    </row>
    <row r="22" spans="5:22" ht="15.75" x14ac:dyDescent="0.25">
      <c r="E22" s="370"/>
      <c r="U22" s="387"/>
      <c r="V22" s="387"/>
    </row>
    <row r="23" spans="5:22" ht="15.75" x14ac:dyDescent="0.25">
      <c r="E23" s="370"/>
      <c r="U23" s="387"/>
      <c r="V23" s="387"/>
    </row>
    <row r="24" spans="5:22" ht="15.75" x14ac:dyDescent="0.25">
      <c r="E24" s="370"/>
      <c r="U24" s="387"/>
      <c r="V24" s="387"/>
    </row>
    <row r="25" spans="5:22" ht="15.75" x14ac:dyDescent="0.25">
      <c r="E25" s="370"/>
      <c r="U25" s="387"/>
      <c r="V25" s="387"/>
    </row>
    <row r="26" spans="5:22" ht="15.75" x14ac:dyDescent="0.25">
      <c r="E26" s="370"/>
      <c r="U26" s="387"/>
      <c r="V26" s="387"/>
    </row>
    <row r="27" spans="5:22" ht="15.75" x14ac:dyDescent="0.25">
      <c r="E27" s="370"/>
      <c r="U27" s="389"/>
      <c r="V27" s="389"/>
    </row>
    <row r="28" spans="5:22" ht="15.75" x14ac:dyDescent="0.25">
      <c r="E28" s="370"/>
      <c r="U28" s="387"/>
      <c r="V28" s="387"/>
    </row>
    <row r="29" spans="5:22" ht="15.75" x14ac:dyDescent="0.25">
      <c r="E29" s="370"/>
      <c r="U29" s="387"/>
      <c r="V29" s="387"/>
    </row>
    <row r="30" spans="5:22" ht="15.75" x14ac:dyDescent="0.25">
      <c r="E30" s="370"/>
      <c r="U30" s="387"/>
      <c r="V30" s="387"/>
    </row>
    <row r="31" spans="5:22" ht="15.75" x14ac:dyDescent="0.25">
      <c r="E31" s="370"/>
      <c r="U31" s="387"/>
      <c r="V31" s="387"/>
    </row>
    <row r="32" spans="5:22" ht="15.75" x14ac:dyDescent="0.25">
      <c r="E32" s="370"/>
      <c r="U32" s="387"/>
      <c r="V32" s="387"/>
    </row>
    <row r="33" spans="5:22" ht="15.75" x14ac:dyDescent="0.25">
      <c r="E33" s="370"/>
      <c r="U33" s="387"/>
      <c r="V33" s="387"/>
    </row>
    <row r="34" spans="5:22" ht="15.75" x14ac:dyDescent="0.25">
      <c r="E34" s="370"/>
      <c r="U34" s="387"/>
      <c r="V34" s="387"/>
    </row>
    <row r="35" spans="5:22" ht="15.75" x14ac:dyDescent="0.25">
      <c r="E35" s="370"/>
      <c r="U35" s="387"/>
      <c r="V35" s="387"/>
    </row>
    <row r="36" spans="5:22" ht="15.75" x14ac:dyDescent="0.25">
      <c r="E36" s="370"/>
      <c r="U36" s="387"/>
      <c r="V36" s="387"/>
    </row>
    <row r="37" spans="5:22" ht="15.75" x14ac:dyDescent="0.25">
      <c r="E37" s="370"/>
      <c r="U37" s="387"/>
      <c r="V37" s="387"/>
    </row>
    <row r="38" spans="5:22" ht="15.75" x14ac:dyDescent="0.25">
      <c r="E38" s="370"/>
      <c r="U38" s="387"/>
      <c r="V38" s="387"/>
    </row>
    <row r="39" spans="5:22" ht="15.75" x14ac:dyDescent="0.25">
      <c r="E39" s="370"/>
      <c r="U39" s="389"/>
      <c r="V39" s="389"/>
    </row>
    <row r="40" spans="5:22" ht="15.75" x14ac:dyDescent="0.25">
      <c r="E40" s="370"/>
      <c r="U40" s="387"/>
      <c r="V40" s="387"/>
    </row>
    <row r="41" spans="5:22" ht="15.75" x14ac:dyDescent="0.25">
      <c r="E41" s="370"/>
      <c r="U41" s="387"/>
      <c r="V41" s="387"/>
    </row>
    <row r="42" spans="5:22" ht="15.75" x14ac:dyDescent="0.25">
      <c r="E42" s="370"/>
      <c r="U42" s="387"/>
      <c r="V42" s="387"/>
    </row>
    <row r="43" spans="5:22" ht="15.75" x14ac:dyDescent="0.25">
      <c r="E43" s="370"/>
      <c r="U43" s="387"/>
      <c r="V43" s="387"/>
    </row>
    <row r="44" spans="5:22" ht="15.75" x14ac:dyDescent="0.25">
      <c r="E44" s="370"/>
      <c r="U44" s="387"/>
      <c r="V44" s="387"/>
    </row>
    <row r="45" spans="5:22" ht="15.75" x14ac:dyDescent="0.25">
      <c r="E45" s="370"/>
      <c r="U45" s="387"/>
      <c r="V45" s="387"/>
    </row>
    <row r="46" spans="5:22" ht="15.75" x14ac:dyDescent="0.25">
      <c r="E46" s="370"/>
      <c r="U46" s="387"/>
      <c r="V46" s="387"/>
    </row>
    <row r="47" spans="5:22" ht="15.75" x14ac:dyDescent="0.25">
      <c r="E47" s="370"/>
      <c r="U47" s="387"/>
      <c r="V47" s="387"/>
    </row>
    <row r="48" spans="5:22" ht="15.75" x14ac:dyDescent="0.25">
      <c r="E48" s="370"/>
      <c r="U48" s="389"/>
      <c r="V48" s="389"/>
    </row>
    <row r="49" spans="5:22" ht="15.75" x14ac:dyDescent="0.25">
      <c r="E49" s="370"/>
      <c r="U49" s="387"/>
      <c r="V49" s="387"/>
    </row>
    <row r="50" spans="5:22" ht="15.75" x14ac:dyDescent="0.25">
      <c r="E50" s="370"/>
      <c r="U50" s="387"/>
      <c r="V50" s="387"/>
    </row>
    <row r="51" spans="5:22" x14ac:dyDescent="0.25">
      <c r="U51" s="387"/>
      <c r="V51" s="387"/>
    </row>
    <row r="52" spans="5:22" x14ac:dyDescent="0.25">
      <c r="U52" s="387"/>
      <c r="V52" s="387"/>
    </row>
    <row r="53" spans="5:22" x14ac:dyDescent="0.25">
      <c r="U53" s="387"/>
      <c r="V53" s="387"/>
    </row>
    <row r="54" spans="5:22" x14ac:dyDescent="0.25">
      <c r="U54" s="387"/>
      <c r="V54" s="387"/>
    </row>
    <row r="55" spans="5:22" x14ac:dyDescent="0.25">
      <c r="U55" s="387"/>
      <c r="V55" s="387"/>
    </row>
    <row r="56" spans="5:22" ht="15.75" x14ac:dyDescent="0.25">
      <c r="U56" s="389"/>
      <c r="V56" s="389"/>
    </row>
    <row r="57" spans="5:22" x14ac:dyDescent="0.25">
      <c r="U57" s="387"/>
      <c r="V57" s="387"/>
    </row>
    <row r="58" spans="5:22" x14ac:dyDescent="0.25">
      <c r="U58" s="387"/>
      <c r="V58" s="387"/>
    </row>
    <row r="59" spans="5:22" x14ac:dyDescent="0.25">
      <c r="U59" s="387"/>
      <c r="V59" s="387"/>
    </row>
    <row r="60" spans="5:22" x14ac:dyDescent="0.25">
      <c r="U60" s="387"/>
      <c r="V60" s="387"/>
    </row>
    <row r="61" spans="5:22" x14ac:dyDescent="0.25">
      <c r="U61" s="387"/>
      <c r="V61" s="387"/>
    </row>
    <row r="62" spans="5:22" x14ac:dyDescent="0.25">
      <c r="U62" s="387"/>
      <c r="V62" s="387"/>
    </row>
    <row r="66" spans="5:22" x14ac:dyDescent="0.25">
      <c r="E66" s="351"/>
      <c r="U66" s="373"/>
      <c r="V66" s="373"/>
    </row>
    <row r="67" spans="5:22" x14ac:dyDescent="0.25">
      <c r="E67" s="351"/>
      <c r="U67" s="373"/>
      <c r="V67" s="373"/>
    </row>
    <row r="68" spans="5:22" x14ac:dyDescent="0.25">
      <c r="E68" s="351"/>
      <c r="U68" s="373"/>
      <c r="V68" s="373"/>
    </row>
    <row r="69" spans="5:22" x14ac:dyDescent="0.25">
      <c r="E69" s="351"/>
      <c r="U69" s="373"/>
      <c r="V69" s="373"/>
    </row>
    <row r="70" spans="5:22" x14ac:dyDescent="0.25">
      <c r="E70" s="351"/>
      <c r="U70" s="373"/>
      <c r="V70" s="373"/>
    </row>
    <row r="71" spans="5:22" x14ac:dyDescent="0.25">
      <c r="E71" s="351"/>
      <c r="U71" s="373"/>
      <c r="V71" s="373"/>
    </row>
    <row r="72" spans="5:22" x14ac:dyDescent="0.25">
      <c r="E72" s="351"/>
      <c r="U72" s="373"/>
      <c r="V72" s="373"/>
    </row>
    <row r="73" spans="5:22" x14ac:dyDescent="0.25">
      <c r="E73" s="351"/>
      <c r="U73" s="373"/>
      <c r="V73" s="373"/>
    </row>
    <row r="74" spans="5:22" x14ac:dyDescent="0.25">
      <c r="E74" s="351"/>
      <c r="U74" s="373"/>
      <c r="V74" s="373"/>
    </row>
    <row r="75" spans="5:22" x14ac:dyDescent="0.25">
      <c r="E75" s="351"/>
      <c r="U75" s="373"/>
      <c r="V75" s="373"/>
    </row>
    <row r="76" spans="5:22" x14ac:dyDescent="0.25">
      <c r="E76" s="351"/>
      <c r="U76" s="373"/>
      <c r="V76" s="373"/>
    </row>
    <row r="77" spans="5:22" x14ac:dyDescent="0.25">
      <c r="E77" s="351"/>
      <c r="U77" s="373"/>
      <c r="V77" s="373"/>
    </row>
    <row r="78" spans="5:22" x14ac:dyDescent="0.25">
      <c r="E78" s="351"/>
      <c r="U78" s="373"/>
      <c r="V78" s="373"/>
    </row>
    <row r="79" spans="5:22" x14ac:dyDescent="0.25">
      <c r="E79" s="351"/>
      <c r="U79" s="373"/>
      <c r="V79" s="373"/>
    </row>
    <row r="80" spans="5:22" x14ac:dyDescent="0.25">
      <c r="E80" s="351"/>
      <c r="U80" s="373"/>
      <c r="V80" s="373"/>
    </row>
    <row r="81" spans="5:22" x14ac:dyDescent="0.25">
      <c r="E81" s="351"/>
      <c r="U81" s="373"/>
      <c r="V81" s="373"/>
    </row>
    <row r="82" spans="5:22" x14ac:dyDescent="0.25">
      <c r="E82" s="351"/>
      <c r="U82" s="373"/>
      <c r="V82" s="373"/>
    </row>
    <row r="83" spans="5:22" x14ac:dyDescent="0.25">
      <c r="E83" s="351"/>
      <c r="U83" s="373"/>
      <c r="V83" s="373"/>
    </row>
    <row r="84" spans="5:22" x14ac:dyDescent="0.25">
      <c r="E84" s="351"/>
      <c r="U84" s="373"/>
      <c r="V84" s="373"/>
    </row>
    <row r="85" spans="5:22" x14ac:dyDescent="0.25">
      <c r="E85" s="351"/>
      <c r="U85" s="373"/>
      <c r="V85" s="373"/>
    </row>
    <row r="86" spans="5:22" x14ac:dyDescent="0.25">
      <c r="E86" s="351"/>
      <c r="U86" s="373"/>
      <c r="V86" s="373"/>
    </row>
    <row r="87" spans="5:22" x14ac:dyDescent="0.25">
      <c r="E87" s="351"/>
      <c r="U87" s="373"/>
      <c r="V87" s="373"/>
    </row>
    <row r="88" spans="5:22" x14ac:dyDescent="0.25">
      <c r="E88" s="351"/>
      <c r="U88" s="373"/>
      <c r="V88" s="373"/>
    </row>
    <row r="89" spans="5:22" x14ac:dyDescent="0.25">
      <c r="E89" s="351"/>
      <c r="U89" s="373"/>
      <c r="V89" s="373"/>
    </row>
    <row r="90" spans="5:22" x14ac:dyDescent="0.25">
      <c r="E90" s="351"/>
      <c r="U90" s="373"/>
      <c r="V90" s="373"/>
    </row>
    <row r="91" spans="5:22" x14ac:dyDescent="0.25">
      <c r="E91" s="351"/>
      <c r="U91" s="373"/>
      <c r="V91" s="373"/>
    </row>
    <row r="92" spans="5:22" x14ac:dyDescent="0.25">
      <c r="E92" s="351"/>
      <c r="U92" s="373"/>
      <c r="V92" s="373"/>
    </row>
    <row r="93" spans="5:22" x14ac:dyDescent="0.25">
      <c r="E93" s="351"/>
      <c r="U93" s="373"/>
      <c r="V93" s="373"/>
    </row>
    <row r="94" spans="5:22" x14ac:dyDescent="0.25">
      <c r="E94" s="351"/>
      <c r="U94" s="373"/>
      <c r="V94" s="373"/>
    </row>
    <row r="95" spans="5:22" x14ac:dyDescent="0.25">
      <c r="E95" s="351"/>
    </row>
    <row r="96" spans="5:22" x14ac:dyDescent="0.25">
      <c r="E96" s="351"/>
    </row>
    <row r="97" spans="5:5" x14ac:dyDescent="0.25">
      <c r="E97" s="351"/>
    </row>
    <row r="98" spans="5:5" x14ac:dyDescent="0.25">
      <c r="E98" s="351"/>
    </row>
    <row r="99" spans="5:5" x14ac:dyDescent="0.25">
      <c r="E99" s="351"/>
    </row>
    <row r="100" spans="5:5" x14ac:dyDescent="0.25">
      <c r="E100" s="351"/>
    </row>
    <row r="101" spans="5:5" x14ac:dyDescent="0.25">
      <c r="E101" s="351"/>
    </row>
    <row r="102" spans="5:5" x14ac:dyDescent="0.25">
      <c r="E102" s="351"/>
    </row>
    <row r="103" spans="5:5" x14ac:dyDescent="0.25">
      <c r="E103" s="351"/>
    </row>
    <row r="104" spans="5:5" x14ac:dyDescent="0.25">
      <c r="E104" s="351"/>
    </row>
    <row r="105" spans="5:5" x14ac:dyDescent="0.25">
      <c r="E105" s="351"/>
    </row>
    <row r="106" spans="5:5" x14ac:dyDescent="0.25">
      <c r="E106" s="351"/>
    </row>
    <row r="107" spans="5:5" x14ac:dyDescent="0.25">
      <c r="E107" s="351"/>
    </row>
    <row r="108" spans="5:5" x14ac:dyDescent="0.25">
      <c r="E108" s="351"/>
    </row>
    <row r="109" spans="5:5" x14ac:dyDescent="0.25">
      <c r="E109" s="351"/>
    </row>
    <row r="110" spans="5:5" x14ac:dyDescent="0.25">
      <c r="E110" s="351"/>
    </row>
    <row r="111" spans="5:5" x14ac:dyDescent="0.25">
      <c r="E111" s="351"/>
    </row>
    <row r="112" spans="5:5" x14ac:dyDescent="0.25">
      <c r="E112" s="351"/>
    </row>
    <row r="113" spans="5:5" x14ac:dyDescent="0.25">
      <c r="E113" s="351"/>
    </row>
    <row r="114" spans="5:5" x14ac:dyDescent="0.25">
      <c r="E114" s="351"/>
    </row>
    <row r="115" spans="5:5" x14ac:dyDescent="0.25">
      <c r="E115" s="351"/>
    </row>
    <row r="116" spans="5:5" x14ac:dyDescent="0.25">
      <c r="E116" s="351"/>
    </row>
    <row r="117" spans="5:5" x14ac:dyDescent="0.25">
      <c r="E117" s="351"/>
    </row>
    <row r="118" spans="5:5" x14ac:dyDescent="0.25">
      <c r="E118" s="351"/>
    </row>
    <row r="119" spans="5:5" x14ac:dyDescent="0.25">
      <c r="E119" s="351"/>
    </row>
    <row r="120" spans="5:5" x14ac:dyDescent="0.25">
      <c r="E120" s="351"/>
    </row>
    <row r="121" spans="5:5" x14ac:dyDescent="0.25">
      <c r="E121" s="351"/>
    </row>
    <row r="122" spans="5:5" x14ac:dyDescent="0.25">
      <c r="E122" s="351"/>
    </row>
    <row r="123" spans="5:5" x14ac:dyDescent="0.25">
      <c r="E123" s="351"/>
    </row>
    <row r="124" spans="5:5" x14ac:dyDescent="0.25">
      <c r="E124" s="351"/>
    </row>
    <row r="125" spans="5:5" x14ac:dyDescent="0.25">
      <c r="E125" s="351"/>
    </row>
    <row r="126" spans="5:5" x14ac:dyDescent="0.25">
      <c r="E126" s="351"/>
    </row>
    <row r="127" spans="5:5" x14ac:dyDescent="0.25">
      <c r="E127" s="351"/>
    </row>
    <row r="128" spans="5:5" x14ac:dyDescent="0.25">
      <c r="E128" s="351"/>
    </row>
    <row r="129" spans="5:5" x14ac:dyDescent="0.25">
      <c r="E129" s="351"/>
    </row>
    <row r="130" spans="5:5" x14ac:dyDescent="0.25">
      <c r="E130" s="351"/>
    </row>
    <row r="131" spans="5:5" x14ac:dyDescent="0.25">
      <c r="E131" s="351"/>
    </row>
    <row r="132" spans="5:5" x14ac:dyDescent="0.25">
      <c r="E132" s="351"/>
    </row>
    <row r="133" spans="5:5" x14ac:dyDescent="0.25">
      <c r="E133" s="351"/>
    </row>
    <row r="134" spans="5:5" x14ac:dyDescent="0.25">
      <c r="E134" s="351"/>
    </row>
  </sheetData>
  <mergeCells count="23">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 ref="F8:F13"/>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E13" zoomScale="66" zoomScaleNormal="66" workbookViewId="0">
      <selection activeCell="P6" sqref="P6"/>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7.28515625" style="294" customWidth="1"/>
    <col min="9" max="9" width="15.28515625" customWidth="1"/>
    <col min="10" max="10" width="18.85546875" style="294" customWidth="1"/>
    <col min="12" max="12" width="17" style="294" customWidth="1"/>
    <col min="14" max="14" width="17.140625" style="294" customWidth="1"/>
    <col min="15" max="15" width="15.28515625" customWidth="1"/>
    <col min="16" max="16" width="18.28515625" style="294" customWidth="1"/>
    <col min="19" max="22" width="14.140625" customWidth="1"/>
    <col min="23" max="23" width="17" customWidth="1"/>
  </cols>
  <sheetData>
    <row r="1" spans="1:23" ht="18.75" x14ac:dyDescent="0.25">
      <c r="B1" s="427"/>
      <c r="C1" s="427"/>
      <c r="D1" s="427"/>
      <c r="E1" s="427"/>
      <c r="F1" s="427"/>
      <c r="G1" s="427" t="s">
        <v>633</v>
      </c>
      <c r="I1" s="427"/>
      <c r="J1" s="427"/>
      <c r="K1" s="427"/>
      <c r="L1" s="427"/>
      <c r="M1" s="427"/>
      <c r="N1" s="427"/>
      <c r="O1" s="427"/>
      <c r="P1" s="427"/>
      <c r="Q1" s="427"/>
      <c r="R1" s="427"/>
      <c r="S1" s="427"/>
      <c r="T1" s="427"/>
      <c r="U1" s="427"/>
      <c r="V1" s="427"/>
      <c r="W1" s="427"/>
    </row>
    <row r="2" spans="1:23" x14ac:dyDescent="0.25">
      <c r="A2" s="439" t="s">
        <v>1716</v>
      </c>
      <c r="B2" s="391"/>
      <c r="C2" s="391"/>
      <c r="D2" s="391"/>
      <c r="E2" s="391"/>
      <c r="F2" s="391"/>
      <c r="G2" s="391"/>
      <c r="H2" s="391"/>
      <c r="I2" s="391"/>
      <c r="J2" s="391"/>
      <c r="K2" s="391"/>
      <c r="L2" s="391"/>
      <c r="M2" s="391"/>
      <c r="N2" s="391"/>
      <c r="O2" s="391"/>
      <c r="P2" s="391"/>
      <c r="Q2" s="391"/>
      <c r="R2" s="391"/>
      <c r="S2" s="391"/>
      <c r="T2" s="391"/>
      <c r="U2" s="391"/>
      <c r="V2" s="391"/>
      <c r="W2" s="391"/>
    </row>
    <row r="3" spans="1:23" x14ac:dyDescent="0.25">
      <c r="A3" s="781" t="s">
        <v>102</v>
      </c>
      <c r="B3" s="735"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35" t="s">
        <v>118</v>
      </c>
      <c r="V3" s="735" t="s">
        <v>117</v>
      </c>
      <c r="W3" s="782" t="s">
        <v>93</v>
      </c>
    </row>
    <row r="4" spans="1:23" x14ac:dyDescent="0.25">
      <c r="A4" s="781"/>
      <c r="B4" s="736"/>
      <c r="C4" s="783"/>
      <c r="D4" s="783"/>
      <c r="E4" s="739"/>
      <c r="F4" s="783"/>
      <c r="G4" s="781" t="s">
        <v>111</v>
      </c>
      <c r="H4" s="781"/>
      <c r="I4" s="781" t="s">
        <v>112</v>
      </c>
      <c r="J4" s="781"/>
      <c r="K4" s="781" t="s">
        <v>113</v>
      </c>
      <c r="L4" s="781"/>
      <c r="M4" s="781" t="s">
        <v>114</v>
      </c>
      <c r="N4" s="781"/>
      <c r="O4" s="783"/>
      <c r="P4" s="783"/>
      <c r="Q4" s="781"/>
      <c r="R4" s="781"/>
      <c r="S4" s="781"/>
      <c r="T4" s="781"/>
      <c r="U4" s="736"/>
      <c r="V4" s="736"/>
      <c r="W4" s="782"/>
    </row>
    <row r="5" spans="1:23" ht="25.5" x14ac:dyDescent="0.25">
      <c r="A5" s="781"/>
      <c r="B5" s="737"/>
      <c r="C5" s="783"/>
      <c r="D5" s="783"/>
      <c r="E5" s="740"/>
      <c r="F5" s="783"/>
      <c r="G5" s="329" t="s">
        <v>115</v>
      </c>
      <c r="H5" s="289" t="s">
        <v>12</v>
      </c>
      <c r="I5" s="329" t="s">
        <v>115</v>
      </c>
      <c r="J5" s="289" t="s">
        <v>12</v>
      </c>
      <c r="K5" s="329" t="s">
        <v>115</v>
      </c>
      <c r="L5" s="289" t="s">
        <v>12</v>
      </c>
      <c r="M5" s="329" t="s">
        <v>115</v>
      </c>
      <c r="N5" s="289" t="s">
        <v>12</v>
      </c>
      <c r="O5" s="329" t="s">
        <v>115</v>
      </c>
      <c r="P5" s="289" t="s">
        <v>12</v>
      </c>
      <c r="Q5" s="329" t="s">
        <v>116</v>
      </c>
      <c r="R5" s="329" t="s">
        <v>87</v>
      </c>
      <c r="S5" s="781"/>
      <c r="T5" s="781"/>
      <c r="U5" s="737"/>
      <c r="V5" s="737"/>
      <c r="W5" s="782"/>
    </row>
    <row r="6" spans="1:23" ht="158.25" customHeight="1" x14ac:dyDescent="0.25">
      <c r="A6" s="763" t="s">
        <v>1715</v>
      </c>
      <c r="B6" s="767" t="s">
        <v>634</v>
      </c>
      <c r="C6" s="784" t="s">
        <v>1720</v>
      </c>
      <c r="D6" s="784" t="s">
        <v>635</v>
      </c>
      <c r="E6" s="590" t="s">
        <v>1751</v>
      </c>
      <c r="F6" s="614" t="s">
        <v>1809</v>
      </c>
      <c r="G6" s="691">
        <v>0.2</v>
      </c>
      <c r="H6" s="694">
        <v>55510</v>
      </c>
      <c r="I6" s="693">
        <v>0.3</v>
      </c>
      <c r="J6" s="694">
        <v>83265</v>
      </c>
      <c r="K6" s="693">
        <v>0.25</v>
      </c>
      <c r="L6" s="694">
        <v>69387.5</v>
      </c>
      <c r="M6" s="693">
        <v>0.25</v>
      </c>
      <c r="N6" s="694">
        <v>69387.5</v>
      </c>
      <c r="O6" s="616"/>
      <c r="P6" s="615">
        <f t="shared" ref="P6" si="0">H6+J6+L6+N6</f>
        <v>277550</v>
      </c>
      <c r="Q6" s="604" t="s">
        <v>1797</v>
      </c>
      <c r="R6" s="602" t="s">
        <v>1798</v>
      </c>
      <c r="S6" s="602" t="s">
        <v>1799</v>
      </c>
      <c r="T6" s="602" t="s">
        <v>1800</v>
      </c>
      <c r="U6" s="602" t="s">
        <v>1801</v>
      </c>
      <c r="V6" s="602" t="s">
        <v>1802</v>
      </c>
      <c r="W6" s="610" t="s">
        <v>1803</v>
      </c>
    </row>
    <row r="7" spans="1:23" ht="66" customHeight="1" x14ac:dyDescent="0.25">
      <c r="A7" s="763"/>
      <c r="B7" s="773"/>
      <c r="C7" s="785"/>
      <c r="D7" s="785"/>
      <c r="E7" s="587"/>
      <c r="F7" s="349"/>
      <c r="G7" s="350"/>
      <c r="H7" s="282"/>
      <c r="I7" s="350"/>
      <c r="J7" s="282"/>
      <c r="K7" s="350"/>
      <c r="L7" s="282"/>
      <c r="M7" s="350"/>
      <c r="N7" s="282"/>
      <c r="O7" s="349"/>
      <c r="P7" s="282"/>
      <c r="Q7" s="349"/>
      <c r="R7" s="349"/>
      <c r="S7" s="349"/>
      <c r="T7" s="349"/>
      <c r="U7" s="349"/>
      <c r="V7" s="349"/>
      <c r="W7" s="349"/>
    </row>
    <row r="8" spans="1:23" ht="306" customHeight="1" x14ac:dyDescent="0.25">
      <c r="A8" s="763"/>
      <c r="B8" s="768"/>
      <c r="C8" s="486" t="s">
        <v>1719</v>
      </c>
      <c r="D8" s="486"/>
      <c r="E8" s="486"/>
      <c r="F8" s="349"/>
      <c r="G8" s="350"/>
      <c r="H8" s="282"/>
      <c r="I8" s="350"/>
      <c r="J8" s="282"/>
      <c r="K8" s="350"/>
      <c r="L8" s="282"/>
      <c r="M8" s="350"/>
      <c r="N8" s="282"/>
      <c r="O8" s="349"/>
      <c r="P8" s="282"/>
      <c r="Q8" s="349"/>
      <c r="R8" s="349"/>
      <c r="S8" s="349"/>
      <c r="T8" s="349"/>
      <c r="U8" s="349"/>
      <c r="V8" s="349"/>
      <c r="W8" s="349"/>
    </row>
    <row r="9" spans="1:23" ht="125.25" customHeight="1" x14ac:dyDescent="0.25">
      <c r="A9" s="763"/>
      <c r="B9" s="485"/>
      <c r="C9" s="486" t="s">
        <v>1721</v>
      </c>
      <c r="D9" s="486"/>
      <c r="E9" s="486"/>
      <c r="F9" s="349"/>
      <c r="G9" s="350"/>
      <c r="H9" s="282"/>
      <c r="I9" s="350"/>
      <c r="J9" s="282"/>
      <c r="K9" s="350"/>
      <c r="L9" s="282"/>
      <c r="M9" s="350"/>
      <c r="N9" s="282"/>
      <c r="O9" s="349"/>
      <c r="P9" s="282"/>
      <c r="Q9" s="349"/>
      <c r="R9" s="349"/>
      <c r="S9" s="349"/>
      <c r="T9" s="349"/>
      <c r="U9" s="349"/>
      <c r="V9" s="349"/>
      <c r="W9" s="349"/>
    </row>
    <row r="10" spans="1:23" ht="94.5" x14ac:dyDescent="0.25">
      <c r="A10" s="763"/>
      <c r="B10" s="767" t="s">
        <v>636</v>
      </c>
      <c r="C10" s="380" t="s">
        <v>637</v>
      </c>
      <c r="D10" s="380" t="s">
        <v>638</v>
      </c>
      <c r="E10" s="392"/>
      <c r="F10" s="362" t="s">
        <v>639</v>
      </c>
      <c r="G10" s="362"/>
      <c r="H10" s="393"/>
      <c r="I10" s="362"/>
      <c r="J10" s="393"/>
      <c r="K10" s="362"/>
      <c r="L10" s="393"/>
      <c r="M10" s="362"/>
      <c r="N10" s="393"/>
      <c r="O10" s="362"/>
      <c r="P10" s="393"/>
      <c r="Q10" s="362"/>
      <c r="R10" s="362"/>
      <c r="S10" s="362"/>
      <c r="T10" s="362"/>
      <c r="U10" s="362"/>
      <c r="V10" s="362"/>
      <c r="W10" s="362"/>
    </row>
    <row r="11" spans="1:23" ht="47.25" x14ac:dyDescent="0.25">
      <c r="A11" s="763"/>
      <c r="B11" s="773"/>
      <c r="C11" s="380" t="s">
        <v>640</v>
      </c>
      <c r="D11" s="380"/>
      <c r="E11" s="392"/>
      <c r="F11" s="349"/>
      <c r="G11" s="349"/>
      <c r="H11" s="282"/>
      <c r="I11" s="349"/>
      <c r="J11" s="282"/>
      <c r="K11" s="349"/>
      <c r="L11" s="282"/>
      <c r="M11" s="349"/>
      <c r="N11" s="282"/>
      <c r="O11" s="349"/>
      <c r="P11" s="282"/>
      <c r="Q11" s="349"/>
      <c r="R11" s="349"/>
      <c r="S11" s="394"/>
      <c r="T11" s="395"/>
      <c r="U11" s="394"/>
      <c r="V11" s="349"/>
      <c r="W11" s="396"/>
    </row>
    <row r="12" spans="1:23" ht="78.75" x14ac:dyDescent="0.25">
      <c r="A12" s="763"/>
      <c r="B12" s="773"/>
      <c r="C12" s="380" t="s">
        <v>641</v>
      </c>
      <c r="D12" s="380" t="s">
        <v>642</v>
      </c>
      <c r="E12" s="392"/>
      <c r="F12" s="362" t="s">
        <v>643</v>
      </c>
      <c r="G12" s="362"/>
      <c r="H12" s="393"/>
      <c r="I12" s="362"/>
      <c r="J12" s="393"/>
      <c r="K12" s="362"/>
      <c r="L12" s="393"/>
      <c r="M12" s="362"/>
      <c r="N12" s="393"/>
      <c r="O12" s="362"/>
      <c r="P12" s="393"/>
      <c r="Q12" s="362"/>
      <c r="R12" s="362"/>
      <c r="S12" s="362"/>
      <c r="T12" s="362"/>
      <c r="U12" s="362"/>
      <c r="V12" s="362"/>
      <c r="W12" s="362"/>
    </row>
    <row r="13" spans="1:23" ht="270" x14ac:dyDescent="0.25">
      <c r="A13" s="763"/>
      <c r="B13" s="768"/>
      <c r="C13" s="380" t="s">
        <v>644</v>
      </c>
      <c r="D13" s="380" t="s">
        <v>645</v>
      </c>
      <c r="E13" s="380" t="s">
        <v>1896</v>
      </c>
      <c r="F13" s="614" t="s">
        <v>1810</v>
      </c>
      <c r="G13" s="600"/>
      <c r="H13" s="615"/>
      <c r="I13" s="600"/>
      <c r="J13" s="615"/>
      <c r="K13" s="600"/>
      <c r="L13" s="615"/>
      <c r="M13" s="600"/>
      <c r="N13" s="615"/>
      <c r="O13" s="600"/>
      <c r="P13" s="615"/>
      <c r="Q13" s="604"/>
      <c r="R13" s="602" t="s">
        <v>1804</v>
      </c>
      <c r="S13" s="602" t="s">
        <v>1799</v>
      </c>
      <c r="T13" s="602" t="s">
        <v>1805</v>
      </c>
      <c r="U13" s="602" t="s">
        <v>1806</v>
      </c>
      <c r="V13" s="602" t="s">
        <v>1807</v>
      </c>
      <c r="W13" s="610" t="s">
        <v>1808</v>
      </c>
    </row>
    <row r="14" spans="1:23" ht="15.75" x14ac:dyDescent="0.25">
      <c r="A14" s="444"/>
      <c r="B14" s="445"/>
      <c r="C14" s="444" t="s">
        <v>123</v>
      </c>
      <c r="D14" s="445"/>
      <c r="E14" s="445"/>
      <c r="F14" s="446"/>
      <c r="G14" s="383">
        <f t="shared" ref="G14:N14" si="1">SUM(G6:G13)</f>
        <v>0.2</v>
      </c>
      <c r="H14" s="397">
        <f t="shared" si="1"/>
        <v>55510</v>
      </c>
      <c r="I14" s="383">
        <f t="shared" si="1"/>
        <v>0.3</v>
      </c>
      <c r="J14" s="397">
        <f t="shared" si="1"/>
        <v>83265</v>
      </c>
      <c r="K14" s="383">
        <f t="shared" si="1"/>
        <v>0.25</v>
      </c>
      <c r="L14" s="397">
        <f t="shared" si="1"/>
        <v>69387.5</v>
      </c>
      <c r="M14" s="383">
        <v>0.25</v>
      </c>
      <c r="N14" s="397">
        <f t="shared" si="1"/>
        <v>69387.5</v>
      </c>
      <c r="O14" s="383"/>
      <c r="P14" s="398">
        <f t="shared" ref="P14" si="2">H14+J14+L14+N14</f>
        <v>277550</v>
      </c>
      <c r="Q14" s="386"/>
      <c r="R14" s="386"/>
      <c r="S14" s="386"/>
      <c r="T14" s="386"/>
      <c r="U14" s="386"/>
      <c r="V14" s="386"/>
      <c r="W14" s="386"/>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A6:A13"/>
    <mergeCell ref="C6:C7"/>
    <mergeCell ref="D6:D7"/>
    <mergeCell ref="B10:B13"/>
    <mergeCell ref="B6:B8"/>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E7" zoomScale="84" zoomScaleNormal="84" workbookViewId="0">
      <selection activeCell="P9" sqref="P9"/>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2.140625" style="294" bestFit="1" customWidth="1"/>
    <col min="14" max="14" width="13.140625" style="294" customWidth="1"/>
    <col min="15" max="15" width="15.28515625" customWidth="1"/>
    <col min="16" max="16" width="18.28515625" style="294" customWidth="1"/>
    <col min="19" max="22" width="14.140625" customWidth="1"/>
    <col min="23" max="23" width="17" customWidth="1"/>
  </cols>
  <sheetData>
    <row r="1" spans="1:29" ht="18.75" x14ac:dyDescent="0.25">
      <c r="G1" s="427" t="s">
        <v>646</v>
      </c>
      <c r="I1" s="427"/>
      <c r="J1" s="427"/>
      <c r="K1" s="427"/>
      <c r="L1" s="427"/>
      <c r="M1" s="427"/>
      <c r="N1" s="427"/>
      <c r="O1" s="427"/>
      <c r="P1" s="427"/>
      <c r="Q1" s="427"/>
      <c r="R1" s="427"/>
      <c r="S1" s="427"/>
      <c r="T1" s="427"/>
      <c r="U1" s="427"/>
      <c r="V1" s="427"/>
      <c r="W1" s="427"/>
      <c r="X1" s="427"/>
      <c r="Y1" s="427"/>
      <c r="Z1" s="427"/>
      <c r="AA1" s="427"/>
      <c r="AB1" s="427"/>
      <c r="AC1" s="427"/>
    </row>
    <row r="2" spans="1:29" x14ac:dyDescent="0.25">
      <c r="A2" s="439" t="s">
        <v>1726</v>
      </c>
      <c r="B2" s="391"/>
      <c r="C2" s="391"/>
      <c r="D2" s="391"/>
      <c r="E2" s="391"/>
      <c r="F2" s="391"/>
      <c r="G2" s="391"/>
      <c r="H2" s="391"/>
      <c r="I2" s="391"/>
      <c r="J2" s="391"/>
      <c r="K2" s="391"/>
      <c r="L2" s="391"/>
      <c r="M2" s="391"/>
      <c r="N2" s="391"/>
      <c r="O2" s="391"/>
      <c r="P2" s="391"/>
      <c r="Q2" s="391"/>
      <c r="R2" s="391"/>
      <c r="S2" s="391"/>
      <c r="T2" s="391"/>
      <c r="U2" s="391"/>
      <c r="V2" s="391"/>
      <c r="W2" s="391"/>
    </row>
    <row r="3" spans="1:29" x14ac:dyDescent="0.25">
      <c r="A3" s="781" t="s">
        <v>102</v>
      </c>
      <c r="B3" s="735"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35" t="s">
        <v>118</v>
      </c>
      <c r="V3" s="735" t="s">
        <v>117</v>
      </c>
      <c r="W3" s="782" t="s">
        <v>93</v>
      </c>
    </row>
    <row r="4" spans="1:29" x14ac:dyDescent="0.25">
      <c r="A4" s="781"/>
      <c r="B4" s="736"/>
      <c r="C4" s="783"/>
      <c r="D4" s="783"/>
      <c r="E4" s="739"/>
      <c r="F4" s="783"/>
      <c r="G4" s="781" t="s">
        <v>111</v>
      </c>
      <c r="H4" s="781"/>
      <c r="I4" s="781" t="s">
        <v>112</v>
      </c>
      <c r="J4" s="781"/>
      <c r="K4" s="781" t="s">
        <v>113</v>
      </c>
      <c r="L4" s="781"/>
      <c r="M4" s="781" t="s">
        <v>114</v>
      </c>
      <c r="N4" s="781"/>
      <c r="O4" s="783"/>
      <c r="P4" s="783"/>
      <c r="Q4" s="781"/>
      <c r="R4" s="781"/>
      <c r="S4" s="781"/>
      <c r="T4" s="781"/>
      <c r="U4" s="736"/>
      <c r="V4" s="736"/>
      <c r="W4" s="782"/>
    </row>
    <row r="5" spans="1:29" ht="25.5" x14ac:dyDescent="0.25">
      <c r="A5" s="781"/>
      <c r="B5" s="737"/>
      <c r="C5" s="783"/>
      <c r="D5" s="783"/>
      <c r="E5" s="740"/>
      <c r="F5" s="783"/>
      <c r="G5" s="329" t="s">
        <v>115</v>
      </c>
      <c r="H5" s="289" t="s">
        <v>12</v>
      </c>
      <c r="I5" s="329" t="s">
        <v>115</v>
      </c>
      <c r="J5" s="289" t="s">
        <v>12</v>
      </c>
      <c r="K5" s="329" t="s">
        <v>115</v>
      </c>
      <c r="L5" s="289" t="s">
        <v>12</v>
      </c>
      <c r="M5" s="329" t="s">
        <v>115</v>
      </c>
      <c r="N5" s="289" t="s">
        <v>12</v>
      </c>
      <c r="O5" s="329" t="s">
        <v>115</v>
      </c>
      <c r="P5" s="289" t="s">
        <v>12</v>
      </c>
      <c r="Q5" s="329" t="s">
        <v>116</v>
      </c>
      <c r="R5" s="329" t="s">
        <v>87</v>
      </c>
      <c r="S5" s="781"/>
      <c r="T5" s="781"/>
      <c r="U5" s="737"/>
      <c r="V5" s="737"/>
      <c r="W5" s="782"/>
    </row>
    <row r="6" spans="1:29" ht="126" x14ac:dyDescent="0.25">
      <c r="A6" s="770" t="s">
        <v>1725</v>
      </c>
      <c r="B6" s="786" t="s">
        <v>647</v>
      </c>
      <c r="C6" s="349" t="s">
        <v>648</v>
      </c>
      <c r="D6" s="349" t="s">
        <v>649</v>
      </c>
      <c r="E6" s="349" t="s">
        <v>1752</v>
      </c>
      <c r="F6" s="362" t="s">
        <v>650</v>
      </c>
      <c r="G6" s="399"/>
      <c r="H6" s="291"/>
      <c r="I6" s="399"/>
      <c r="J6" s="291"/>
      <c r="K6" s="399"/>
      <c r="L6" s="291"/>
      <c r="M6" s="399"/>
      <c r="N6" s="291"/>
      <c r="O6" s="399"/>
      <c r="P6" s="291"/>
      <c r="Q6" s="400"/>
      <c r="R6" s="400"/>
      <c r="S6" s="400"/>
      <c r="T6" s="400"/>
      <c r="U6" s="400"/>
      <c r="V6" s="400"/>
      <c r="W6" s="77"/>
    </row>
    <row r="7" spans="1:29" ht="94.5" x14ac:dyDescent="0.25">
      <c r="A7" s="771"/>
      <c r="B7" s="787"/>
      <c r="C7" s="349" t="s">
        <v>651</v>
      </c>
      <c r="D7" s="349" t="s">
        <v>652</v>
      </c>
      <c r="E7" s="349" t="s">
        <v>1927</v>
      </c>
      <c r="F7" s="362" t="s">
        <v>224</v>
      </c>
      <c r="G7" s="399"/>
      <c r="H7" s="291"/>
      <c r="I7" s="399"/>
      <c r="J7" s="291"/>
      <c r="K7" s="399"/>
      <c r="L7" s="291"/>
      <c r="M7" s="399"/>
      <c r="N7" s="291"/>
      <c r="O7" s="399"/>
      <c r="P7" s="291"/>
      <c r="Q7" s="400"/>
      <c r="R7" s="400"/>
      <c r="S7" s="400"/>
      <c r="T7" s="400"/>
      <c r="U7" s="400"/>
      <c r="V7" s="400"/>
      <c r="W7" s="78"/>
    </row>
    <row r="8" spans="1:29" ht="255" x14ac:dyDescent="0.25">
      <c r="A8" s="771"/>
      <c r="B8" s="787"/>
      <c r="C8" s="349" t="s">
        <v>653</v>
      </c>
      <c r="D8" s="349" t="s">
        <v>654</v>
      </c>
      <c r="E8" s="349" t="s">
        <v>1928</v>
      </c>
      <c r="F8" s="792" t="s">
        <v>1818</v>
      </c>
      <c r="G8" s="691">
        <v>0.15</v>
      </c>
      <c r="H8" s="695">
        <v>69300</v>
      </c>
      <c r="I8" s="691">
        <v>0.3</v>
      </c>
      <c r="J8" s="695">
        <v>138600</v>
      </c>
      <c r="K8" s="691">
        <v>0.2</v>
      </c>
      <c r="L8" s="696">
        <v>92400</v>
      </c>
      <c r="M8" s="691">
        <v>0.35</v>
      </c>
      <c r="N8" s="694">
        <v>161700</v>
      </c>
      <c r="O8" s="600"/>
      <c r="P8" s="615">
        <f>H8+J8+L8+N8</f>
        <v>462000</v>
      </c>
      <c r="Q8" s="604" t="s">
        <v>1811</v>
      </c>
      <c r="R8" s="602" t="s">
        <v>1812</v>
      </c>
      <c r="S8" s="602" t="s">
        <v>1813</v>
      </c>
      <c r="T8" s="602" t="s">
        <v>1814</v>
      </c>
      <c r="U8" s="602" t="s">
        <v>1815</v>
      </c>
      <c r="V8" s="602" t="s">
        <v>1816</v>
      </c>
      <c r="W8" s="617" t="s">
        <v>1817</v>
      </c>
    </row>
    <row r="9" spans="1:29" ht="255" x14ac:dyDescent="0.25">
      <c r="A9" s="771"/>
      <c r="B9" s="787"/>
      <c r="C9" s="349" t="s">
        <v>655</v>
      </c>
      <c r="D9" s="349" t="s">
        <v>654</v>
      </c>
      <c r="E9" s="349" t="s">
        <v>1929</v>
      </c>
      <c r="F9" s="793"/>
      <c r="G9" s="600"/>
      <c r="H9" s="615"/>
      <c r="I9" s="600"/>
      <c r="J9" s="615"/>
      <c r="K9" s="600"/>
      <c r="L9" s="601"/>
      <c r="M9" s="600"/>
      <c r="N9" s="615"/>
      <c r="O9" s="600"/>
      <c r="P9" s="615"/>
      <c r="Q9" s="604" t="s">
        <v>1811</v>
      </c>
      <c r="R9" s="602" t="s">
        <v>1812</v>
      </c>
      <c r="S9" s="602" t="s">
        <v>1813</v>
      </c>
      <c r="T9" s="602" t="s">
        <v>1814</v>
      </c>
      <c r="U9" s="602" t="s">
        <v>1815</v>
      </c>
      <c r="V9" s="602" t="s">
        <v>1816</v>
      </c>
      <c r="W9" s="617" t="s">
        <v>1817</v>
      </c>
    </row>
    <row r="10" spans="1:29" ht="117.75" customHeight="1" x14ac:dyDescent="0.25">
      <c r="A10" s="771"/>
      <c r="B10" s="788"/>
      <c r="C10" s="349" t="s">
        <v>656</v>
      </c>
      <c r="D10" s="349" t="s">
        <v>657</v>
      </c>
      <c r="E10" s="349" t="s">
        <v>1930</v>
      </c>
      <c r="F10" s="349" t="s">
        <v>186</v>
      </c>
      <c r="G10" s="376"/>
      <c r="H10" s="292"/>
      <c r="I10" s="376"/>
      <c r="J10" s="292"/>
      <c r="K10" s="376"/>
      <c r="L10" s="292"/>
      <c r="M10" s="376"/>
      <c r="N10" s="292"/>
      <c r="O10" s="376"/>
      <c r="P10" s="292"/>
      <c r="Q10" s="380"/>
      <c r="R10" s="380"/>
      <c r="S10" s="380"/>
      <c r="T10" s="380"/>
      <c r="U10" s="380"/>
      <c r="V10" s="380"/>
      <c r="W10" s="349"/>
    </row>
    <row r="11" spans="1:29" ht="107.25" customHeight="1" x14ac:dyDescent="0.25">
      <c r="A11" s="771"/>
      <c r="B11" s="492"/>
      <c r="C11" s="349" t="s">
        <v>1733</v>
      </c>
      <c r="D11" s="349"/>
      <c r="E11" s="349" t="s">
        <v>1931</v>
      </c>
      <c r="F11" s="349"/>
      <c r="G11" s="376"/>
      <c r="H11" s="292"/>
      <c r="I11" s="376"/>
      <c r="J11" s="292"/>
      <c r="K11" s="376"/>
      <c r="L11" s="292"/>
      <c r="M11" s="376"/>
      <c r="N11" s="292"/>
      <c r="O11" s="376"/>
      <c r="P11" s="292"/>
      <c r="Q11" s="380"/>
      <c r="R11" s="380"/>
      <c r="S11" s="380"/>
      <c r="T11" s="380"/>
      <c r="U11" s="380"/>
      <c r="V11" s="380"/>
      <c r="W11" s="349"/>
    </row>
    <row r="12" spans="1:29" ht="83.25" customHeight="1" x14ac:dyDescent="0.25">
      <c r="A12" s="771"/>
      <c r="B12" s="789" t="s">
        <v>1727</v>
      </c>
      <c r="C12" s="349" t="s">
        <v>658</v>
      </c>
      <c r="D12" s="349" t="s">
        <v>125</v>
      </c>
      <c r="E12" s="349" t="s">
        <v>1933</v>
      </c>
      <c r="F12" s="349" t="s">
        <v>659</v>
      </c>
      <c r="G12" s="376"/>
      <c r="H12" s="292"/>
      <c r="I12" s="376"/>
      <c r="J12" s="292"/>
      <c r="K12" s="376"/>
      <c r="L12" s="292"/>
      <c r="M12" s="376"/>
      <c r="N12" s="292"/>
      <c r="O12" s="376"/>
      <c r="P12" s="292"/>
      <c r="Q12" s="380"/>
      <c r="R12" s="380"/>
      <c r="S12" s="380"/>
      <c r="T12" s="380"/>
      <c r="U12" s="380"/>
      <c r="V12" s="380"/>
      <c r="W12" s="79"/>
    </row>
    <row r="13" spans="1:29" ht="78.75" x14ac:dyDescent="0.25">
      <c r="A13" s="771"/>
      <c r="B13" s="790"/>
      <c r="C13" s="349" t="s">
        <v>660</v>
      </c>
      <c r="D13" s="349" t="s">
        <v>661</v>
      </c>
      <c r="E13" s="349" t="s">
        <v>1934</v>
      </c>
      <c r="F13" s="362" t="s">
        <v>662</v>
      </c>
      <c r="G13" s="376"/>
      <c r="H13" s="292"/>
      <c r="I13" s="376"/>
      <c r="J13" s="292"/>
      <c r="K13" s="376"/>
      <c r="L13" s="292"/>
      <c r="M13" s="376"/>
      <c r="N13" s="292"/>
      <c r="O13" s="376"/>
      <c r="P13" s="292"/>
      <c r="Q13" s="380"/>
      <c r="R13" s="380"/>
      <c r="S13" s="380"/>
      <c r="T13" s="380"/>
      <c r="U13" s="380"/>
      <c r="V13" s="380"/>
      <c r="W13" s="75"/>
    </row>
    <row r="14" spans="1:29" ht="120.75" customHeight="1" x14ac:dyDescent="0.25">
      <c r="A14" s="771"/>
      <c r="B14" s="791"/>
      <c r="C14" s="349" t="s">
        <v>663</v>
      </c>
      <c r="D14" s="349" t="s">
        <v>664</v>
      </c>
      <c r="E14" s="349" t="s">
        <v>1935</v>
      </c>
      <c r="F14" s="349" t="s">
        <v>665</v>
      </c>
      <c r="G14" s="376"/>
      <c r="H14" s="292"/>
      <c r="I14" s="376"/>
      <c r="J14" s="292"/>
      <c r="K14" s="382"/>
      <c r="L14" s="292"/>
      <c r="M14" s="376"/>
      <c r="N14" s="292"/>
      <c r="O14" s="101"/>
      <c r="P14" s="290"/>
      <c r="Q14" s="375"/>
      <c r="R14" s="375"/>
      <c r="S14" s="380"/>
      <c r="T14" s="380"/>
      <c r="U14" s="380"/>
      <c r="V14" s="380"/>
      <c r="W14" s="79"/>
    </row>
    <row r="15" spans="1:29" ht="186.75" customHeight="1" x14ac:dyDescent="0.25">
      <c r="A15" s="771"/>
      <c r="B15" s="491"/>
      <c r="C15" s="349" t="s">
        <v>1729</v>
      </c>
      <c r="D15" s="349"/>
      <c r="E15" s="349" t="s">
        <v>1936</v>
      </c>
      <c r="F15" s="349"/>
      <c r="G15" s="376"/>
      <c r="H15" s="292"/>
      <c r="I15" s="376"/>
      <c r="J15" s="292"/>
      <c r="K15" s="382"/>
      <c r="L15" s="292"/>
      <c r="M15" s="376"/>
      <c r="N15" s="292"/>
      <c r="O15" s="101"/>
      <c r="P15" s="290"/>
      <c r="Q15" s="375"/>
      <c r="R15" s="375"/>
      <c r="S15" s="380"/>
      <c r="T15" s="380"/>
      <c r="U15" s="380"/>
      <c r="V15" s="380"/>
      <c r="W15" s="79"/>
    </row>
    <row r="16" spans="1:29" ht="164.25" customHeight="1" x14ac:dyDescent="0.25">
      <c r="A16" s="771"/>
      <c r="B16" s="491"/>
      <c r="C16" s="349" t="s">
        <v>1730</v>
      </c>
      <c r="D16" s="349"/>
      <c r="E16" s="349" t="s">
        <v>1937</v>
      </c>
      <c r="F16" s="349"/>
      <c r="G16" s="376"/>
      <c r="H16" s="292"/>
      <c r="I16" s="376"/>
      <c r="J16" s="292"/>
      <c r="K16" s="382"/>
      <c r="L16" s="292"/>
      <c r="M16" s="376"/>
      <c r="N16" s="292"/>
      <c r="O16" s="101"/>
      <c r="P16" s="290"/>
      <c r="Q16" s="375"/>
      <c r="R16" s="375"/>
      <c r="S16" s="380"/>
      <c r="T16" s="380"/>
      <c r="U16" s="380"/>
      <c r="V16" s="380"/>
      <c r="W16" s="79"/>
    </row>
    <row r="17" spans="1:23" ht="164.25" customHeight="1" x14ac:dyDescent="0.25">
      <c r="A17" s="771"/>
      <c r="B17" s="491"/>
      <c r="C17" s="349" t="s">
        <v>1731</v>
      </c>
      <c r="D17" s="349"/>
      <c r="E17" s="349" t="s">
        <v>1938</v>
      </c>
      <c r="F17" s="349"/>
      <c r="G17" s="376"/>
      <c r="H17" s="292"/>
      <c r="I17" s="376"/>
      <c r="J17" s="292"/>
      <c r="K17" s="382"/>
      <c r="L17" s="292"/>
      <c r="M17" s="376"/>
      <c r="N17" s="292"/>
      <c r="O17" s="101"/>
      <c r="P17" s="290"/>
      <c r="Q17" s="375"/>
      <c r="R17" s="375"/>
      <c r="S17" s="380"/>
      <c r="T17" s="380"/>
      <c r="U17" s="380"/>
      <c r="V17" s="380"/>
      <c r="W17" s="79"/>
    </row>
    <row r="18" spans="1:23" ht="191.25" customHeight="1" x14ac:dyDescent="0.25">
      <c r="A18" s="771"/>
      <c r="B18" s="491"/>
      <c r="C18" s="349" t="s">
        <v>1732</v>
      </c>
      <c r="D18" s="349"/>
      <c r="E18" s="349" t="s">
        <v>1932</v>
      </c>
      <c r="F18" s="349"/>
      <c r="G18" s="376"/>
      <c r="H18" s="292"/>
      <c r="I18" s="376"/>
      <c r="J18" s="292"/>
      <c r="K18" s="382"/>
      <c r="L18" s="292"/>
      <c r="M18" s="376"/>
      <c r="N18" s="292"/>
      <c r="O18" s="101"/>
      <c r="P18" s="290"/>
      <c r="Q18" s="375"/>
      <c r="R18" s="375"/>
      <c r="S18" s="380"/>
      <c r="T18" s="380"/>
      <c r="U18" s="380"/>
      <c r="V18" s="380"/>
      <c r="W18" s="79"/>
    </row>
    <row r="19" spans="1:23" ht="81.75" customHeight="1" x14ac:dyDescent="0.25">
      <c r="A19" s="772"/>
      <c r="B19" s="401" t="s">
        <v>1728</v>
      </c>
      <c r="C19" s="349" t="s">
        <v>666</v>
      </c>
      <c r="D19" s="349" t="s">
        <v>667</v>
      </c>
      <c r="E19" s="349" t="s">
        <v>1939</v>
      </c>
      <c r="F19" s="349" t="s">
        <v>668</v>
      </c>
      <c r="G19" s="376"/>
      <c r="H19" s="292"/>
      <c r="I19" s="376"/>
      <c r="J19" s="292"/>
      <c r="K19" s="376"/>
      <c r="L19" s="292"/>
      <c r="M19" s="382"/>
      <c r="N19" s="292"/>
      <c r="O19" s="101"/>
      <c r="P19" s="290"/>
      <c r="Q19" s="375"/>
      <c r="R19" s="375"/>
      <c r="S19" s="380"/>
      <c r="T19" s="380"/>
      <c r="U19" s="380"/>
      <c r="V19" s="380"/>
      <c r="W19" s="79"/>
    </row>
    <row r="20" spans="1:23" ht="15.75" x14ac:dyDescent="0.25">
      <c r="A20" s="444"/>
      <c r="B20" s="445"/>
      <c r="C20" s="445"/>
      <c r="D20" s="444" t="s">
        <v>126</v>
      </c>
      <c r="E20" s="445"/>
      <c r="F20" s="446"/>
      <c r="G20" s="402">
        <f t="shared" ref="G20:N20" si="0">SUM(G6:G19)</f>
        <v>0.15</v>
      </c>
      <c r="H20" s="403">
        <f t="shared" si="0"/>
        <v>69300</v>
      </c>
      <c r="I20" s="402">
        <f t="shared" si="0"/>
        <v>0.3</v>
      </c>
      <c r="J20" s="403">
        <f t="shared" si="0"/>
        <v>138600</v>
      </c>
      <c r="K20" s="402">
        <f t="shared" si="0"/>
        <v>0.2</v>
      </c>
      <c r="L20" s="403">
        <f t="shared" si="0"/>
        <v>92400</v>
      </c>
      <c r="M20" s="402">
        <f t="shared" si="0"/>
        <v>0.35</v>
      </c>
      <c r="N20" s="403">
        <f t="shared" si="0"/>
        <v>161700</v>
      </c>
      <c r="O20" s="402"/>
      <c r="P20" s="404">
        <f>H20+J20+L20+N20</f>
        <v>462000</v>
      </c>
      <c r="Q20" s="386"/>
      <c r="R20" s="386"/>
      <c r="S20" s="386"/>
      <c r="T20" s="386"/>
      <c r="U20" s="386"/>
      <c r="V20" s="386"/>
      <c r="W20" s="386"/>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2">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 ref="F8:F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0"/>
  <sheetViews>
    <sheetView topLeftCell="G16" zoomScale="80" zoomScaleNormal="80" workbookViewId="0">
      <selection activeCell="P15" sqref="P15"/>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4" bestFit="1" customWidth="1"/>
    <col min="9" max="9" width="15.28515625" customWidth="1"/>
    <col min="10" max="10" width="15.85546875" style="294" customWidth="1"/>
    <col min="11" max="11" width="15.28515625" customWidth="1"/>
    <col min="12" max="12" width="15" style="294" customWidth="1"/>
    <col min="13" max="13" width="15.28515625" customWidth="1"/>
    <col min="14" max="14" width="14.85546875" style="294" bestFit="1" customWidth="1"/>
    <col min="15" max="15" width="15.28515625" customWidth="1"/>
    <col min="16" max="16" width="19.85546875" style="294" customWidth="1"/>
    <col min="19" max="22" width="14.28515625" customWidth="1"/>
    <col min="23" max="23" width="15.7109375" customWidth="1"/>
  </cols>
  <sheetData>
    <row r="1" spans="1:32" s="405" customFormat="1" ht="18.75" x14ac:dyDescent="0.3">
      <c r="G1" s="416" t="s">
        <v>141</v>
      </c>
      <c r="L1" s="416"/>
      <c r="M1" s="416"/>
      <c r="N1" s="416"/>
      <c r="O1" s="416"/>
      <c r="P1" s="416"/>
      <c r="Q1" s="416"/>
      <c r="R1" s="416"/>
      <c r="S1" s="416"/>
      <c r="T1" s="416"/>
      <c r="U1" s="416"/>
      <c r="V1" s="416"/>
      <c r="W1" s="416"/>
      <c r="X1" s="416"/>
      <c r="Y1" s="416"/>
      <c r="Z1" s="416"/>
      <c r="AA1" s="416"/>
      <c r="AB1" s="416"/>
      <c r="AC1" s="416"/>
      <c r="AD1" s="416"/>
      <c r="AE1" s="416"/>
      <c r="AF1" s="416"/>
    </row>
    <row r="2" spans="1:32" s="493" customFormat="1" x14ac:dyDescent="0.2">
      <c r="A2" s="414" t="s">
        <v>1742</v>
      </c>
      <c r="B2" s="342"/>
      <c r="C2" s="414"/>
      <c r="D2" s="342"/>
      <c r="E2" s="342"/>
      <c r="F2" s="342"/>
      <c r="G2" s="342"/>
      <c r="H2" s="342"/>
      <c r="I2" s="342"/>
      <c r="J2" s="342"/>
      <c r="K2" s="342"/>
      <c r="L2" s="342"/>
      <c r="M2" s="342"/>
      <c r="N2" s="342"/>
      <c r="O2" s="342"/>
      <c r="P2" s="342"/>
      <c r="Q2" s="342"/>
      <c r="R2" s="342"/>
      <c r="S2" s="342"/>
      <c r="T2" s="342"/>
      <c r="U2" s="342"/>
      <c r="V2" s="342"/>
      <c r="W2" s="342"/>
    </row>
    <row r="3" spans="1:32" s="66" customFormat="1" ht="23.25" customHeight="1" x14ac:dyDescent="0.25">
      <c r="A3" s="781" t="s">
        <v>102</v>
      </c>
      <c r="B3" s="781"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81" t="s">
        <v>118</v>
      </c>
      <c r="V3" s="781" t="s">
        <v>117</v>
      </c>
      <c r="W3" s="783" t="s">
        <v>93</v>
      </c>
    </row>
    <row r="4" spans="1:32" s="66" customFormat="1" ht="15" customHeight="1" x14ac:dyDescent="0.25">
      <c r="A4" s="781"/>
      <c r="B4" s="781"/>
      <c r="C4" s="783"/>
      <c r="D4" s="783"/>
      <c r="E4" s="739"/>
      <c r="F4" s="783"/>
      <c r="G4" s="781" t="s">
        <v>111</v>
      </c>
      <c r="H4" s="781"/>
      <c r="I4" s="781" t="s">
        <v>112</v>
      </c>
      <c r="J4" s="781"/>
      <c r="K4" s="781" t="s">
        <v>113</v>
      </c>
      <c r="L4" s="781"/>
      <c r="M4" s="781" t="s">
        <v>114</v>
      </c>
      <c r="N4" s="781"/>
      <c r="O4" s="783"/>
      <c r="P4" s="783"/>
      <c r="Q4" s="781"/>
      <c r="R4" s="781"/>
      <c r="S4" s="781"/>
      <c r="T4" s="781"/>
      <c r="U4" s="781"/>
      <c r="V4" s="781"/>
      <c r="W4" s="783"/>
    </row>
    <row r="5" spans="1:32" s="67" customFormat="1" ht="24" customHeight="1" x14ac:dyDescent="0.25">
      <c r="A5" s="781"/>
      <c r="B5" s="781"/>
      <c r="C5" s="783"/>
      <c r="D5" s="783"/>
      <c r="E5" s="740"/>
      <c r="F5" s="783"/>
      <c r="G5" s="329" t="s">
        <v>115</v>
      </c>
      <c r="H5" s="289" t="s">
        <v>12</v>
      </c>
      <c r="I5" s="329" t="s">
        <v>115</v>
      </c>
      <c r="J5" s="289" t="s">
        <v>12</v>
      </c>
      <c r="K5" s="329" t="s">
        <v>115</v>
      </c>
      <c r="L5" s="289" t="s">
        <v>12</v>
      </c>
      <c r="M5" s="329" t="s">
        <v>115</v>
      </c>
      <c r="N5" s="289" t="s">
        <v>12</v>
      </c>
      <c r="O5" s="329" t="s">
        <v>115</v>
      </c>
      <c r="P5" s="289" t="s">
        <v>12</v>
      </c>
      <c r="Q5" s="329" t="s">
        <v>116</v>
      </c>
      <c r="R5" s="329" t="s">
        <v>87</v>
      </c>
      <c r="S5" s="781"/>
      <c r="T5" s="781"/>
      <c r="U5" s="781"/>
      <c r="V5" s="781"/>
      <c r="W5" s="783"/>
    </row>
    <row r="6" spans="1:32" s="371" customFormat="1" ht="24" customHeight="1" x14ac:dyDescent="0.25">
      <c r="A6" s="451"/>
      <c r="B6" s="452"/>
      <c r="C6" s="452"/>
      <c r="D6" s="452"/>
      <c r="E6" s="452"/>
      <c r="F6" s="452"/>
      <c r="G6" s="452"/>
      <c r="H6" s="451" t="s">
        <v>141</v>
      </c>
      <c r="I6" s="452"/>
      <c r="J6" s="452"/>
      <c r="K6" s="452"/>
      <c r="L6" s="452"/>
      <c r="M6" s="452"/>
      <c r="N6" s="452"/>
      <c r="O6" s="452"/>
      <c r="P6" s="452"/>
      <c r="Q6" s="452"/>
      <c r="R6" s="452"/>
      <c r="S6" s="452"/>
      <c r="T6" s="452"/>
      <c r="U6" s="452"/>
      <c r="V6" s="452"/>
      <c r="W6" s="453"/>
    </row>
    <row r="7" spans="1:32" s="371" customFormat="1" ht="24" customHeight="1" x14ac:dyDescent="0.25">
      <c r="A7" s="406"/>
      <c r="B7" s="406"/>
      <c r="C7" s="406"/>
      <c r="D7" s="406"/>
      <c r="E7" s="406"/>
      <c r="F7" s="406"/>
      <c r="G7" s="406"/>
      <c r="H7" s="297"/>
      <c r="I7" s="406"/>
      <c r="J7" s="297"/>
      <c r="K7" s="406"/>
      <c r="L7" s="297"/>
      <c r="M7" s="406"/>
      <c r="N7" s="297"/>
      <c r="O7" s="406"/>
      <c r="P7" s="297"/>
      <c r="Q7" s="406"/>
      <c r="R7" s="406"/>
      <c r="S7" s="406"/>
      <c r="T7" s="406"/>
      <c r="U7" s="406"/>
      <c r="V7" s="406"/>
      <c r="W7" s="406"/>
    </row>
    <row r="8" spans="1:32" ht="212.25" customHeight="1" x14ac:dyDescent="0.25">
      <c r="A8" s="770" t="s">
        <v>1741</v>
      </c>
      <c r="B8" s="407" t="s">
        <v>669</v>
      </c>
      <c r="C8" s="408" t="s">
        <v>670</v>
      </c>
      <c r="D8" s="408" t="s">
        <v>671</v>
      </c>
      <c r="E8" s="408" t="s">
        <v>1753</v>
      </c>
      <c r="F8" s="657" t="s">
        <v>1886</v>
      </c>
      <c r="G8" s="409"/>
      <c r="H8" s="314"/>
      <c r="I8" s="699">
        <v>0.5</v>
      </c>
      <c r="J8" s="697">
        <v>1953000</v>
      </c>
      <c r="K8" s="618"/>
      <c r="L8" s="619"/>
      <c r="M8" s="699">
        <v>0.5</v>
      </c>
      <c r="N8" s="697">
        <v>1953000</v>
      </c>
      <c r="O8" s="620"/>
      <c r="P8" s="698">
        <f>H8+J8+L8+N8</f>
        <v>3906000</v>
      </c>
      <c r="Q8" s="622" t="s">
        <v>1811</v>
      </c>
      <c r="R8" s="618" t="s">
        <v>1882</v>
      </c>
      <c r="S8" s="618" t="s">
        <v>1813</v>
      </c>
      <c r="T8" s="618" t="s">
        <v>1883</v>
      </c>
      <c r="U8" s="618" t="s">
        <v>1884</v>
      </c>
      <c r="V8" s="618" t="s">
        <v>1831</v>
      </c>
      <c r="W8" s="645" t="s">
        <v>1885</v>
      </c>
    </row>
    <row r="9" spans="1:32" ht="212.25" customHeight="1" x14ac:dyDescent="0.25">
      <c r="A9" s="771"/>
      <c r="B9" s="767" t="s">
        <v>672</v>
      </c>
      <c r="C9" s="794" t="s">
        <v>673</v>
      </c>
      <c r="D9" s="794" t="s">
        <v>139</v>
      </c>
      <c r="E9" s="408" t="s">
        <v>1899</v>
      </c>
      <c r="F9" s="657" t="s">
        <v>1898</v>
      </c>
      <c r="G9" s="409">
        <v>0.2</v>
      </c>
      <c r="H9" s="314">
        <v>73720</v>
      </c>
      <c r="I9" s="699">
        <v>0.4</v>
      </c>
      <c r="J9" s="697">
        <v>147440</v>
      </c>
      <c r="K9" s="703">
        <v>0.2</v>
      </c>
      <c r="L9" s="700">
        <v>73720</v>
      </c>
      <c r="M9" s="699">
        <v>0.2</v>
      </c>
      <c r="N9" s="697">
        <v>73720</v>
      </c>
      <c r="O9" s="620"/>
      <c r="P9" s="698">
        <f>J9+L9+N9+H9</f>
        <v>368600</v>
      </c>
      <c r="Q9" s="622"/>
      <c r="R9" s="618"/>
      <c r="S9" s="618"/>
      <c r="T9" s="618"/>
      <c r="U9" s="618"/>
      <c r="V9" s="618"/>
      <c r="W9" s="645"/>
    </row>
    <row r="10" spans="1:32" ht="180.75" customHeight="1" x14ac:dyDescent="0.25">
      <c r="A10" s="771"/>
      <c r="B10" s="768"/>
      <c r="C10" s="795"/>
      <c r="D10" s="795"/>
      <c r="E10" s="408" t="s">
        <v>1900</v>
      </c>
      <c r="F10" s="623" t="s">
        <v>1825</v>
      </c>
      <c r="G10" s="699">
        <v>0.3</v>
      </c>
      <c r="H10" s="700">
        <v>598746.6</v>
      </c>
      <c r="I10" s="699">
        <v>0.3</v>
      </c>
      <c r="J10" s="700">
        <v>598746.6</v>
      </c>
      <c r="K10" s="699">
        <v>0.2</v>
      </c>
      <c r="L10" s="700">
        <v>399164.4</v>
      </c>
      <c r="M10" s="699">
        <v>0.2</v>
      </c>
      <c r="N10" s="700">
        <v>399164.4</v>
      </c>
      <c r="O10" s="620"/>
      <c r="P10" s="698">
        <f>H10+J10+L10+N10</f>
        <v>1995822</v>
      </c>
      <c r="Q10" s="622" t="s">
        <v>1819</v>
      </c>
      <c r="R10" s="618" t="s">
        <v>1820</v>
      </c>
      <c r="S10" s="618" t="s">
        <v>1821</v>
      </c>
      <c r="T10" s="618" t="s">
        <v>1822</v>
      </c>
      <c r="U10" s="618" t="s">
        <v>1823</v>
      </c>
      <c r="V10" s="618" t="s">
        <v>1773</v>
      </c>
      <c r="W10" s="617" t="s">
        <v>1824</v>
      </c>
    </row>
    <row r="11" spans="1:32" ht="144.75" customHeight="1" x14ac:dyDescent="0.25">
      <c r="A11" s="771"/>
      <c r="B11" s="407" t="s">
        <v>674</v>
      </c>
      <c r="C11" s="408" t="s">
        <v>675</v>
      </c>
      <c r="D11" s="408" t="s">
        <v>676</v>
      </c>
      <c r="E11" s="408" t="s">
        <v>1901</v>
      </c>
      <c r="F11" s="625" t="s">
        <v>1902</v>
      </c>
      <c r="G11" s="699">
        <v>1</v>
      </c>
      <c r="H11" s="700">
        <v>1575000</v>
      </c>
      <c r="I11" s="618"/>
      <c r="J11" s="619"/>
      <c r="K11" s="618"/>
      <c r="L11" s="619"/>
      <c r="M11" s="618"/>
      <c r="N11" s="619"/>
      <c r="O11" s="624"/>
      <c r="P11" s="701">
        <v>1575000</v>
      </c>
      <c r="Q11" s="650" t="s">
        <v>1811</v>
      </c>
      <c r="R11" s="631" t="s">
        <v>1882</v>
      </c>
      <c r="S11" s="618" t="s">
        <v>1813</v>
      </c>
      <c r="T11" s="631" t="s">
        <v>1894</v>
      </c>
      <c r="U11" s="631" t="s">
        <v>1895</v>
      </c>
      <c r="V11" s="618" t="s">
        <v>1831</v>
      </c>
      <c r="W11" s="645" t="s">
        <v>1885</v>
      </c>
    </row>
    <row r="12" spans="1:32" ht="213" customHeight="1" x14ac:dyDescent="0.25">
      <c r="A12" s="771"/>
      <c r="B12" s="407" t="s">
        <v>677</v>
      </c>
      <c r="C12" s="408" t="s">
        <v>678</v>
      </c>
      <c r="D12" s="408" t="s">
        <v>679</v>
      </c>
      <c r="E12" s="408" t="s">
        <v>1903</v>
      </c>
      <c r="F12" s="632" t="s">
        <v>1887</v>
      </c>
      <c r="G12" s="699">
        <v>0.5</v>
      </c>
      <c r="H12" s="704">
        <v>4992288</v>
      </c>
      <c r="I12" s="618"/>
      <c r="J12" s="619"/>
      <c r="K12" s="711">
        <v>0.5</v>
      </c>
      <c r="L12" s="712">
        <v>4992288</v>
      </c>
      <c r="M12" s="618"/>
      <c r="N12" s="619"/>
      <c r="O12" s="702"/>
      <c r="P12" s="701">
        <f>H12+J12+L12+N12</f>
        <v>9984576</v>
      </c>
      <c r="Q12" s="622" t="s">
        <v>1888</v>
      </c>
      <c r="R12" s="618" t="s">
        <v>1889</v>
      </c>
      <c r="S12" s="618" t="s">
        <v>1890</v>
      </c>
      <c r="T12" s="618" t="s">
        <v>1891</v>
      </c>
      <c r="U12" s="618" t="s">
        <v>1892</v>
      </c>
      <c r="V12" s="618" t="s">
        <v>1831</v>
      </c>
      <c r="W12" s="645" t="s">
        <v>1893</v>
      </c>
    </row>
    <row r="13" spans="1:32" ht="165.75" customHeight="1" x14ac:dyDescent="0.25">
      <c r="A13" s="771"/>
      <c r="B13" s="407" t="s">
        <v>680</v>
      </c>
      <c r="C13" s="408" t="s">
        <v>140</v>
      </c>
      <c r="D13" s="408" t="s">
        <v>681</v>
      </c>
      <c r="E13" s="408" t="s">
        <v>1904</v>
      </c>
      <c r="F13" s="625" t="s">
        <v>1832</v>
      </c>
      <c r="G13" s="618"/>
      <c r="H13" s="619"/>
      <c r="I13" s="618"/>
      <c r="J13" s="619"/>
      <c r="K13" s="618"/>
      <c r="L13" s="619"/>
      <c r="M13" s="618"/>
      <c r="N13" s="619"/>
      <c r="O13" s="624"/>
      <c r="P13" s="621"/>
      <c r="Q13" s="622" t="s">
        <v>1826</v>
      </c>
      <c r="R13" s="618" t="s">
        <v>1827</v>
      </c>
      <c r="S13" s="618" t="s">
        <v>1828</v>
      </c>
      <c r="T13" s="618" t="s">
        <v>1829</v>
      </c>
      <c r="U13" s="618" t="s">
        <v>1830</v>
      </c>
      <c r="V13" s="618" t="s">
        <v>1831</v>
      </c>
      <c r="W13" s="618" t="s">
        <v>1831</v>
      </c>
    </row>
    <row r="14" spans="1:32" ht="144.75" customHeight="1" x14ac:dyDescent="0.25">
      <c r="A14" s="771"/>
      <c r="B14" s="764" t="s">
        <v>682</v>
      </c>
      <c r="C14" s="408" t="s">
        <v>683</v>
      </c>
      <c r="D14" s="408" t="s">
        <v>124</v>
      </c>
      <c r="E14" s="408" t="s">
        <v>1897</v>
      </c>
      <c r="F14" s="614" t="s">
        <v>1796</v>
      </c>
      <c r="G14" s="691">
        <v>0.2</v>
      </c>
      <c r="H14" s="695">
        <v>55510</v>
      </c>
      <c r="I14" s="693">
        <v>0.3</v>
      </c>
      <c r="J14" s="695">
        <v>83265</v>
      </c>
      <c r="K14" s="693">
        <v>0.25</v>
      </c>
      <c r="L14" s="695">
        <v>69387.5</v>
      </c>
      <c r="M14" s="693">
        <v>0.25</v>
      </c>
      <c r="N14" s="695">
        <v>69387.5</v>
      </c>
      <c r="O14" s="693"/>
      <c r="P14" s="695">
        <f>H14+J14+L14+N14</f>
        <v>277550</v>
      </c>
      <c r="Q14" s="604" t="s">
        <v>1797</v>
      </c>
      <c r="R14" s="602" t="s">
        <v>1798</v>
      </c>
      <c r="S14" s="602" t="s">
        <v>1799</v>
      </c>
      <c r="T14" s="602" t="s">
        <v>1800</v>
      </c>
      <c r="U14" s="602" t="s">
        <v>1801</v>
      </c>
      <c r="V14" s="602" t="s">
        <v>1802</v>
      </c>
      <c r="W14" s="610" t="s">
        <v>1803</v>
      </c>
    </row>
    <row r="15" spans="1:32" ht="137.25" customHeight="1" x14ac:dyDescent="0.25">
      <c r="A15" s="772"/>
      <c r="B15" s="764"/>
      <c r="C15" s="408" t="s">
        <v>684</v>
      </c>
      <c r="D15" s="408"/>
      <c r="E15" s="408"/>
      <c r="F15" s="408"/>
      <c r="G15" s="87"/>
      <c r="H15" s="314"/>
      <c r="I15" s="87"/>
      <c r="J15" s="314"/>
      <c r="K15" s="87"/>
      <c r="L15" s="314"/>
      <c r="M15" s="87"/>
      <c r="N15" s="314"/>
      <c r="O15" s="411"/>
      <c r="P15" s="301"/>
      <c r="Q15" s="87"/>
      <c r="R15" s="87"/>
      <c r="S15" s="87"/>
      <c r="T15" s="87"/>
      <c r="U15" s="87"/>
      <c r="V15" s="87"/>
      <c r="W15" s="412"/>
    </row>
    <row r="16" spans="1:32" s="371" customFormat="1" ht="15" customHeight="1" x14ac:dyDescent="0.25">
      <c r="A16" s="454"/>
      <c r="B16" s="455"/>
      <c r="C16" s="454" t="s">
        <v>142</v>
      </c>
      <c r="D16" s="455"/>
      <c r="E16" s="455"/>
      <c r="F16" s="456"/>
      <c r="G16" s="386"/>
      <c r="H16" s="293">
        <f t="shared" ref="H16:N16" si="0">SUM(H8:H15)</f>
        <v>7295264.5999999996</v>
      </c>
      <c r="I16" s="386"/>
      <c r="J16" s="293">
        <f t="shared" si="0"/>
        <v>2782451.6</v>
      </c>
      <c r="K16" s="386"/>
      <c r="L16" s="293">
        <f t="shared" si="0"/>
        <v>5534559.9000000004</v>
      </c>
      <c r="M16" s="386"/>
      <c r="N16" s="293">
        <f t="shared" si="0"/>
        <v>2495271.9</v>
      </c>
      <c r="O16" s="386"/>
      <c r="P16" s="295">
        <f>P8+P9+P10+P11+P12+P13+P14+P15</f>
        <v>18107548</v>
      </c>
      <c r="Q16" s="386"/>
      <c r="R16" s="386"/>
      <c r="S16" s="386"/>
      <c r="T16" s="386"/>
      <c r="U16" s="386"/>
      <c r="V16" s="386"/>
      <c r="W16" s="413"/>
    </row>
    <row r="17" spans="8:16" s="371" customFormat="1" ht="24" customHeight="1" x14ac:dyDescent="0.25">
      <c r="H17" s="300"/>
      <c r="J17" s="300"/>
      <c r="L17" s="300"/>
      <c r="N17" s="300"/>
      <c r="P17" s="300"/>
    </row>
    <row r="18" spans="8:16" ht="234.75" customHeight="1" x14ac:dyDescent="0.25"/>
    <row r="19" spans="8:16" ht="225" customHeight="1" x14ac:dyDescent="0.25"/>
    <row r="20" spans="8:16" ht="85.5" customHeight="1" x14ac:dyDescent="0.25"/>
    <row r="21" spans="8:16" ht="78" customHeight="1" x14ac:dyDescent="0.25"/>
    <row r="22" spans="8:16" ht="146.25" customHeight="1" x14ac:dyDescent="0.25"/>
    <row r="23" spans="8:16" ht="103.5" customHeight="1" x14ac:dyDescent="0.25"/>
    <row r="24" spans="8:16" ht="93.75" customHeight="1" x14ac:dyDescent="0.25"/>
    <row r="25" spans="8:16" ht="154.5" customHeight="1" x14ac:dyDescent="0.25"/>
    <row r="26" spans="8:16" ht="153.75" customHeight="1" x14ac:dyDescent="0.25"/>
    <row r="27" spans="8:16" ht="138" customHeight="1" x14ac:dyDescent="0.25"/>
    <row r="28" spans="8:16" ht="139.5" customHeight="1" x14ac:dyDescent="0.25"/>
    <row r="29" spans="8:16" ht="99" customHeight="1" x14ac:dyDescent="0.25"/>
    <row r="30" spans="8:16" s="371" customFormat="1" ht="15" customHeight="1" x14ac:dyDescent="0.25">
      <c r="H30" s="300"/>
      <c r="J30" s="300"/>
      <c r="L30" s="300"/>
      <c r="N30" s="300"/>
      <c r="P30" s="300"/>
    </row>
    <row r="31" spans="8:16" s="371" customFormat="1" ht="12" x14ac:dyDescent="0.25">
      <c r="H31" s="300"/>
      <c r="J31" s="300"/>
      <c r="L31" s="300"/>
      <c r="N31" s="300"/>
      <c r="P31" s="300"/>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ht="15.75" x14ac:dyDescent="0.25">
      <c r="D41" s="80"/>
      <c r="E41" s="450"/>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40" spans="8:16" x14ac:dyDescent="0.25">
      <c r="H140"/>
      <c r="J140"/>
      <c r="L140"/>
      <c r="N140"/>
      <c r="P140"/>
    </row>
  </sheetData>
  <mergeCells count="23">
    <mergeCell ref="U3:U5"/>
    <mergeCell ref="V3:V5"/>
    <mergeCell ref="W3:W5"/>
    <mergeCell ref="O3:P4"/>
    <mergeCell ref="Q3:R4"/>
    <mergeCell ref="S3:S5"/>
    <mergeCell ref="T3:T5"/>
    <mergeCell ref="E3:E5"/>
    <mergeCell ref="I4:J4"/>
    <mergeCell ref="K4:L4"/>
    <mergeCell ref="M4:N4"/>
    <mergeCell ref="A8:A15"/>
    <mergeCell ref="B14:B15"/>
    <mergeCell ref="A3:A5"/>
    <mergeCell ref="B3:B5"/>
    <mergeCell ref="C3:C5"/>
    <mergeCell ref="D3:D5"/>
    <mergeCell ref="F3:F5"/>
    <mergeCell ref="G3:N3"/>
    <mergeCell ref="G4:H4"/>
    <mergeCell ref="D9:D10"/>
    <mergeCell ref="C9:C10"/>
    <mergeCell ref="B9:B10"/>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L17" workbookViewId="0">
      <selection activeCell="P12" sqref="P12"/>
    </sheetView>
  </sheetViews>
  <sheetFormatPr baseColWidth="10" defaultRowHeight="15" x14ac:dyDescent="0.25"/>
  <cols>
    <col min="1" max="2" width="21.7109375" customWidth="1"/>
    <col min="3" max="6" width="27.42578125" customWidth="1"/>
    <col min="7" max="7" width="15.28515625" customWidth="1"/>
    <col min="8" max="8" width="14.85546875" style="294" bestFit="1" customWidth="1"/>
    <col min="9" max="9" width="15.28515625" customWidth="1"/>
    <col min="10" max="10" width="18.85546875" style="294" customWidth="1"/>
    <col min="12" max="12" width="14.85546875" style="294" bestFit="1" customWidth="1"/>
    <col min="14" max="14" width="14.85546875" style="294" bestFit="1" customWidth="1"/>
    <col min="15" max="15" width="15.28515625" customWidth="1"/>
    <col min="16" max="16" width="18.28515625" style="294" customWidth="1"/>
    <col min="19" max="22" width="14.140625" customWidth="1"/>
    <col min="23" max="23" width="17" customWidth="1"/>
  </cols>
  <sheetData>
    <row r="1" spans="1:23" ht="18" customHeight="1" x14ac:dyDescent="0.25">
      <c r="B1" s="323"/>
      <c r="C1" s="323"/>
      <c r="D1" s="323"/>
      <c r="E1" s="333"/>
      <c r="F1" s="323"/>
      <c r="G1" s="443" t="s">
        <v>233</v>
      </c>
      <c r="J1" s="323"/>
      <c r="K1" s="323"/>
      <c r="L1" s="323"/>
      <c r="M1" s="323"/>
      <c r="N1" s="323"/>
      <c r="O1" s="323"/>
      <c r="P1" s="323"/>
      <c r="Q1" s="323"/>
      <c r="R1" s="323"/>
      <c r="S1" s="323"/>
      <c r="T1" s="323"/>
      <c r="U1" s="323"/>
      <c r="V1" s="323"/>
      <c r="W1" s="323"/>
    </row>
    <row r="2" spans="1:23" ht="14.45" customHeight="1" x14ac:dyDescent="0.25">
      <c r="A2" s="415" t="s">
        <v>1744</v>
      </c>
      <c r="B2" s="327"/>
      <c r="C2" s="327"/>
      <c r="D2" s="327"/>
      <c r="E2" s="334"/>
      <c r="F2" s="327"/>
      <c r="G2" s="327"/>
      <c r="H2" s="327"/>
      <c r="I2" s="327"/>
      <c r="J2" s="327"/>
      <c r="K2" s="327"/>
      <c r="L2" s="327"/>
      <c r="M2" s="327"/>
      <c r="N2" s="327"/>
      <c r="O2" s="327"/>
      <c r="P2" s="327"/>
      <c r="Q2" s="327"/>
      <c r="R2" s="327"/>
      <c r="S2" s="327"/>
      <c r="T2" s="327"/>
      <c r="U2" s="327"/>
      <c r="V2" s="327"/>
      <c r="W2" s="327"/>
    </row>
    <row r="3" spans="1:23" ht="14.45" customHeight="1" x14ac:dyDescent="0.25">
      <c r="A3" s="735" t="s">
        <v>102</v>
      </c>
      <c r="B3" s="735" t="s">
        <v>121</v>
      </c>
      <c r="C3" s="747" t="s">
        <v>90</v>
      </c>
      <c r="D3" s="747" t="s">
        <v>91</v>
      </c>
      <c r="E3" s="738" t="s">
        <v>506</v>
      </c>
      <c r="F3" s="747" t="s">
        <v>92</v>
      </c>
      <c r="G3" s="326" t="s">
        <v>106</v>
      </c>
      <c r="H3" s="326"/>
      <c r="I3" s="326"/>
      <c r="J3" s="326"/>
      <c r="K3" s="326"/>
      <c r="L3" s="326"/>
      <c r="M3" s="326"/>
      <c r="N3" s="326"/>
      <c r="O3" s="328" t="s">
        <v>107</v>
      </c>
      <c r="P3" s="328"/>
      <c r="Q3" s="326" t="s">
        <v>108</v>
      </c>
      <c r="R3" s="326"/>
      <c r="S3" s="326" t="s">
        <v>109</v>
      </c>
      <c r="T3" s="326" t="s">
        <v>110</v>
      </c>
      <c r="U3" s="319" t="s">
        <v>118</v>
      </c>
      <c r="V3" s="319" t="s">
        <v>117</v>
      </c>
      <c r="W3" s="329" t="s">
        <v>93</v>
      </c>
    </row>
    <row r="4" spans="1:23" ht="14.45" customHeight="1" x14ac:dyDescent="0.25">
      <c r="A4" s="736"/>
      <c r="B4" s="736"/>
      <c r="C4" s="748"/>
      <c r="D4" s="748"/>
      <c r="E4" s="739"/>
      <c r="F4" s="748"/>
      <c r="G4" s="326" t="s">
        <v>111</v>
      </c>
      <c r="H4" s="326"/>
      <c r="I4" s="326" t="s">
        <v>112</v>
      </c>
      <c r="J4" s="326"/>
      <c r="K4" s="326" t="s">
        <v>113</v>
      </c>
      <c r="L4" s="326"/>
      <c r="M4" s="326" t="s">
        <v>114</v>
      </c>
      <c r="N4" s="326"/>
      <c r="O4" s="328"/>
      <c r="P4" s="328"/>
      <c r="Q4" s="326"/>
      <c r="R4" s="326"/>
      <c r="S4" s="326"/>
      <c r="T4" s="326"/>
      <c r="U4" s="320"/>
      <c r="V4" s="320"/>
      <c r="W4" s="329"/>
    </row>
    <row r="5" spans="1:23" ht="25.5" x14ac:dyDescent="0.25">
      <c r="A5" s="737"/>
      <c r="B5" s="737"/>
      <c r="C5" s="749"/>
      <c r="D5" s="749"/>
      <c r="E5" s="740"/>
      <c r="F5" s="749"/>
      <c r="G5" s="329" t="s">
        <v>115</v>
      </c>
      <c r="H5" s="289" t="s">
        <v>12</v>
      </c>
      <c r="I5" s="329" t="s">
        <v>115</v>
      </c>
      <c r="J5" s="289" t="s">
        <v>12</v>
      </c>
      <c r="K5" s="329" t="s">
        <v>115</v>
      </c>
      <c r="L5" s="289" t="s">
        <v>12</v>
      </c>
      <c r="M5" s="329" t="s">
        <v>115</v>
      </c>
      <c r="N5" s="289" t="s">
        <v>12</v>
      </c>
      <c r="O5" s="329" t="s">
        <v>115</v>
      </c>
      <c r="P5" s="289" t="s">
        <v>12</v>
      </c>
      <c r="Q5" s="329" t="s">
        <v>116</v>
      </c>
      <c r="R5" s="329" t="s">
        <v>87</v>
      </c>
      <c r="S5" s="326"/>
      <c r="T5" s="326"/>
      <c r="U5" s="321"/>
      <c r="V5" s="321"/>
      <c r="W5" s="329"/>
    </row>
    <row r="6" spans="1:23" ht="15.6" customHeight="1" x14ac:dyDescent="0.25">
      <c r="A6" s="457" t="s">
        <v>154</v>
      </c>
      <c r="B6" s="331"/>
      <c r="C6" s="331"/>
      <c r="D6" s="331"/>
      <c r="E6" s="331"/>
      <c r="F6" s="331"/>
      <c r="G6" s="331"/>
      <c r="H6" s="458" t="s">
        <v>154</v>
      </c>
      <c r="I6" s="331"/>
      <c r="J6" s="331"/>
      <c r="K6" s="331"/>
      <c r="L6" s="331"/>
      <c r="M6" s="331"/>
      <c r="N6" s="331"/>
      <c r="O6" s="331"/>
      <c r="P6" s="331"/>
      <c r="Q6" s="331"/>
      <c r="R6" s="331"/>
      <c r="S6" s="331"/>
      <c r="T6" s="331"/>
      <c r="U6" s="331"/>
      <c r="V6" s="331"/>
      <c r="W6" s="331"/>
    </row>
    <row r="7" spans="1:23" ht="218.45" customHeight="1" x14ac:dyDescent="0.25">
      <c r="A7" s="796" t="s">
        <v>1743</v>
      </c>
      <c r="B7" s="325" t="s">
        <v>143</v>
      </c>
      <c r="C7" s="93" t="s">
        <v>144</v>
      </c>
      <c r="D7" s="93" t="s">
        <v>145</v>
      </c>
      <c r="E7" s="93" t="s">
        <v>1754</v>
      </c>
      <c r="F7" s="625" t="s">
        <v>1940</v>
      </c>
      <c r="G7" s="626">
        <v>1</v>
      </c>
      <c r="H7" s="627">
        <v>0</v>
      </c>
      <c r="I7" s="626">
        <v>2</v>
      </c>
      <c r="J7" s="627">
        <f>'[1]5. ACTIVIDADES ESPECIALES'!F176/2</f>
        <v>0</v>
      </c>
      <c r="K7" s="626">
        <v>2</v>
      </c>
      <c r="L7" s="627">
        <v>0</v>
      </c>
      <c r="M7" s="626">
        <v>2</v>
      </c>
      <c r="N7" s="627">
        <f>'[1]5. ACTIVIDADES ESPECIALES'!F176/2</f>
        <v>0</v>
      </c>
      <c r="O7" s="624">
        <f t="shared" ref="O7:P8" si="0">G7+I7+K7+M7</f>
        <v>7</v>
      </c>
      <c r="P7" s="621">
        <f t="shared" si="0"/>
        <v>0</v>
      </c>
      <c r="Q7" s="628" t="s">
        <v>1833</v>
      </c>
      <c r="R7" s="618" t="s">
        <v>1834</v>
      </c>
      <c r="S7" s="618" t="s">
        <v>1835</v>
      </c>
      <c r="T7" s="618" t="s">
        <v>1836</v>
      </c>
      <c r="U7" s="618" t="s">
        <v>1837</v>
      </c>
      <c r="V7" s="618" t="s">
        <v>1773</v>
      </c>
      <c r="W7" s="617" t="s">
        <v>1838</v>
      </c>
    </row>
    <row r="8" spans="1:23" ht="255" x14ac:dyDescent="0.25">
      <c r="A8" s="797"/>
      <c r="B8" s="325"/>
      <c r="C8" s="93"/>
      <c r="D8" s="93" t="s">
        <v>146</v>
      </c>
      <c r="E8" s="93" t="s">
        <v>1949</v>
      </c>
      <c r="F8" s="625" t="s">
        <v>1941</v>
      </c>
      <c r="G8" s="626">
        <v>1</v>
      </c>
      <c r="H8" s="627">
        <f>'[1]5. ACTIVIDADES ESPECIALES'!F196/4</f>
        <v>0</v>
      </c>
      <c r="I8" s="626">
        <v>1</v>
      </c>
      <c r="J8" s="627">
        <f>'[1]5. ACTIVIDADES ESPECIALES'!F196/4</f>
        <v>0</v>
      </c>
      <c r="K8" s="626">
        <v>1</v>
      </c>
      <c r="L8" s="627">
        <f>'[1]5. ACTIVIDADES ESPECIALES'!F196/4</f>
        <v>0</v>
      </c>
      <c r="M8" s="626">
        <v>1</v>
      </c>
      <c r="N8" s="627">
        <f>'[1]5. ACTIVIDADES ESPECIALES'!F196/4</f>
        <v>0</v>
      </c>
      <c r="O8" s="624">
        <f t="shared" si="0"/>
        <v>4</v>
      </c>
      <c r="P8" s="621">
        <f>H8+J8+L8+N8</f>
        <v>0</v>
      </c>
      <c r="Q8" s="628" t="s">
        <v>1769</v>
      </c>
      <c r="R8" s="626" t="s">
        <v>1839</v>
      </c>
      <c r="S8" s="618" t="s">
        <v>1840</v>
      </c>
      <c r="T8" s="618" t="s">
        <v>1841</v>
      </c>
      <c r="U8" s="618" t="s">
        <v>1842</v>
      </c>
      <c r="V8" s="618" t="s">
        <v>1773</v>
      </c>
      <c r="W8" s="617" t="s">
        <v>1843</v>
      </c>
    </row>
    <row r="9" spans="1:23" ht="173.25" x14ac:dyDescent="0.25">
      <c r="A9" s="797"/>
      <c r="B9" s="325"/>
      <c r="C9" s="93" t="s">
        <v>1745</v>
      </c>
      <c r="D9" s="93"/>
      <c r="E9" s="93" t="s">
        <v>1948</v>
      </c>
      <c r="F9" s="93"/>
      <c r="G9" s="92"/>
      <c r="H9" s="299"/>
      <c r="I9" s="92"/>
      <c r="J9" s="299"/>
      <c r="K9" s="92"/>
      <c r="L9" s="299"/>
      <c r="M9" s="92"/>
      <c r="N9" s="299"/>
      <c r="O9" s="96"/>
      <c r="P9" s="301"/>
      <c r="Q9" s="80"/>
      <c r="R9" s="80"/>
      <c r="S9" s="80"/>
      <c r="T9" s="80"/>
      <c r="U9" s="80"/>
      <c r="V9" s="80"/>
      <c r="W9" s="93"/>
    </row>
    <row r="10" spans="1:23" ht="15.75" x14ac:dyDescent="0.25">
      <c r="A10" s="797"/>
      <c r="B10" s="325"/>
      <c r="C10" s="93"/>
      <c r="D10" s="93"/>
      <c r="E10" s="93"/>
      <c r="F10" s="93"/>
      <c r="G10" s="92"/>
      <c r="H10" s="299"/>
      <c r="I10" s="92"/>
      <c r="J10" s="299"/>
      <c r="K10" s="92"/>
      <c r="L10" s="299"/>
      <c r="M10" s="92"/>
      <c r="N10" s="299"/>
      <c r="O10" s="96"/>
      <c r="P10" s="301"/>
      <c r="Q10" s="80"/>
      <c r="R10" s="80"/>
      <c r="S10" s="80"/>
      <c r="T10" s="80"/>
      <c r="U10" s="80"/>
      <c r="V10" s="80"/>
      <c r="W10" s="84"/>
    </row>
    <row r="11" spans="1:23" ht="299.25" x14ac:dyDescent="0.25">
      <c r="A11" s="797"/>
      <c r="B11" s="325" t="s">
        <v>147</v>
      </c>
      <c r="C11" s="93" t="s">
        <v>148</v>
      </c>
      <c r="D11" s="93" t="s">
        <v>149</v>
      </c>
      <c r="E11" s="93" t="s">
        <v>1950</v>
      </c>
      <c r="F11" s="629" t="s">
        <v>1942</v>
      </c>
      <c r="G11" s="88">
        <v>0.3</v>
      </c>
      <c r="H11" s="299"/>
      <c r="I11" s="88">
        <v>0.3</v>
      </c>
      <c r="J11" s="299"/>
      <c r="K11" s="88">
        <v>0.2</v>
      </c>
      <c r="L11" s="299"/>
      <c r="M11" s="88">
        <v>0.2</v>
      </c>
      <c r="N11" s="299"/>
      <c r="O11" s="96">
        <v>100</v>
      </c>
      <c r="P11" s="301">
        <f t="shared" ref="P11:P20" si="1">H11+J11+L11+N11</f>
        <v>0</v>
      </c>
      <c r="Q11" s="92"/>
      <c r="R11" s="92"/>
      <c r="S11" s="80" t="s">
        <v>165</v>
      </c>
      <c r="T11" s="80" t="s">
        <v>166</v>
      </c>
      <c r="U11" s="80" t="s">
        <v>167</v>
      </c>
      <c r="V11" s="80" t="s">
        <v>168</v>
      </c>
      <c r="W11" s="87" t="s">
        <v>169</v>
      </c>
    </row>
    <row r="12" spans="1:23" ht="375" x14ac:dyDescent="0.25">
      <c r="A12" s="797"/>
      <c r="B12" s="325"/>
      <c r="C12" s="93"/>
      <c r="D12" s="93"/>
      <c r="E12" s="93" t="s">
        <v>1951</v>
      </c>
      <c r="F12" s="632" t="s">
        <v>1850</v>
      </c>
      <c r="G12" s="626">
        <v>3</v>
      </c>
      <c r="H12" s="627">
        <f>'[1]5. ACTIVIDADES ESPECIALES'!F299/4</f>
        <v>142705.5</v>
      </c>
      <c r="I12" s="626">
        <v>3</v>
      </c>
      <c r="J12" s="627">
        <f>'[1]5. ACTIVIDADES ESPECIALES'!F299/4</f>
        <v>142705.5</v>
      </c>
      <c r="K12" s="626">
        <v>3</v>
      </c>
      <c r="L12" s="627">
        <f>'[1]5. ACTIVIDADES ESPECIALES'!F299/4</f>
        <v>142705.5</v>
      </c>
      <c r="M12" s="626">
        <v>3</v>
      </c>
      <c r="N12" s="627">
        <f>'[1]5. ACTIVIDADES ESPECIALES'!F299/4</f>
        <v>142705.5</v>
      </c>
      <c r="O12" s="624">
        <f>G12+I12+K12+M12</f>
        <v>12</v>
      </c>
      <c r="P12" s="621">
        <f>H12+J12+L12+N12</f>
        <v>570822</v>
      </c>
      <c r="Q12" s="630" t="s">
        <v>1844</v>
      </c>
      <c r="R12" s="631" t="s">
        <v>1845</v>
      </c>
      <c r="S12" s="631" t="s">
        <v>1846</v>
      </c>
      <c r="T12" s="631" t="s">
        <v>1847</v>
      </c>
      <c r="U12" s="631" t="s">
        <v>1848</v>
      </c>
      <c r="V12" s="631" t="s">
        <v>1831</v>
      </c>
      <c r="W12" s="631" t="s">
        <v>1849</v>
      </c>
    </row>
    <row r="13" spans="1:23" ht="110.25" x14ac:dyDescent="0.25">
      <c r="A13" s="797"/>
      <c r="B13" s="325"/>
      <c r="C13" s="93"/>
      <c r="D13" s="93"/>
      <c r="E13" s="93"/>
      <c r="F13" s="106" t="s">
        <v>1943</v>
      </c>
      <c r="G13" s="92"/>
      <c r="H13" s="299"/>
      <c r="I13" s="92"/>
      <c r="J13" s="299"/>
      <c r="K13" s="92"/>
      <c r="L13" s="299"/>
      <c r="M13" s="92"/>
      <c r="N13" s="299"/>
      <c r="O13" s="96">
        <f t="shared" ref="O13:O20" si="2">G13+I13+K13+M13</f>
        <v>0</v>
      </c>
      <c r="P13" s="301">
        <f t="shared" si="1"/>
        <v>0</v>
      </c>
      <c r="Q13" s="92"/>
      <c r="R13" s="92"/>
      <c r="S13" s="91" t="s">
        <v>201</v>
      </c>
      <c r="T13" s="91" t="s">
        <v>202</v>
      </c>
      <c r="U13" s="91" t="s">
        <v>203</v>
      </c>
      <c r="V13" s="91" t="s">
        <v>204</v>
      </c>
      <c r="W13" s="91" t="s">
        <v>205</v>
      </c>
    </row>
    <row r="14" spans="1:23" ht="126" x14ac:dyDescent="0.25">
      <c r="A14" s="797"/>
      <c r="B14" s="325" t="s">
        <v>150</v>
      </c>
      <c r="C14" s="93" t="s">
        <v>151</v>
      </c>
      <c r="D14" s="93" t="s">
        <v>152</v>
      </c>
      <c r="E14" s="93"/>
      <c r="F14" s="93" t="s">
        <v>1944</v>
      </c>
      <c r="G14" s="92"/>
      <c r="H14" s="299"/>
      <c r="I14" s="92"/>
      <c r="J14" s="299"/>
      <c r="K14" s="92"/>
      <c r="L14" s="299"/>
      <c r="M14" s="92"/>
      <c r="N14" s="299"/>
      <c r="O14" s="96">
        <f t="shared" si="2"/>
        <v>0</v>
      </c>
      <c r="P14" s="301">
        <f t="shared" si="1"/>
        <v>0</v>
      </c>
      <c r="Q14" s="92">
        <v>38</v>
      </c>
      <c r="R14" s="92" t="s">
        <v>194</v>
      </c>
      <c r="S14" s="80" t="s">
        <v>195</v>
      </c>
      <c r="T14" s="80" t="s">
        <v>196</v>
      </c>
      <c r="U14" s="80" t="s">
        <v>197</v>
      </c>
      <c r="V14" s="80" t="s">
        <v>198</v>
      </c>
      <c r="W14" s="93" t="s">
        <v>193</v>
      </c>
    </row>
    <row r="15" spans="1:23" ht="141.75" x14ac:dyDescent="0.25">
      <c r="A15" s="797"/>
      <c r="B15" s="325"/>
      <c r="C15" s="93"/>
      <c r="D15" s="93"/>
      <c r="E15" s="93"/>
      <c r="F15" s="93" t="s">
        <v>1945</v>
      </c>
      <c r="G15" s="88">
        <v>0</v>
      </c>
      <c r="H15" s="299"/>
      <c r="I15" s="88">
        <v>0</v>
      </c>
      <c r="J15" s="299"/>
      <c r="K15" s="88">
        <v>0</v>
      </c>
      <c r="L15" s="299"/>
      <c r="M15" s="88">
        <v>0</v>
      </c>
      <c r="N15" s="299"/>
      <c r="O15" s="96">
        <f t="shared" si="2"/>
        <v>0</v>
      </c>
      <c r="P15" s="301">
        <f t="shared" si="1"/>
        <v>0</v>
      </c>
      <c r="Q15" s="92"/>
      <c r="R15" s="92"/>
      <c r="S15" s="92"/>
      <c r="T15" s="92"/>
      <c r="U15" s="92"/>
      <c r="V15" s="92"/>
      <c r="W15" s="93" t="s">
        <v>199</v>
      </c>
    </row>
    <row r="16" spans="1:23" ht="126" x14ac:dyDescent="0.25">
      <c r="A16" s="797"/>
      <c r="B16" s="325"/>
      <c r="C16" s="93"/>
      <c r="D16" s="93"/>
      <c r="E16" s="93"/>
      <c r="F16" s="93" t="s">
        <v>1946</v>
      </c>
      <c r="G16" s="92"/>
      <c r="H16" s="299"/>
      <c r="I16" s="92">
        <v>0</v>
      </c>
      <c r="J16" s="299">
        <v>0</v>
      </c>
      <c r="K16" s="92">
        <v>0</v>
      </c>
      <c r="L16" s="299">
        <v>0</v>
      </c>
      <c r="M16" s="92"/>
      <c r="N16" s="299"/>
      <c r="O16" s="103">
        <f t="shared" si="2"/>
        <v>0</v>
      </c>
      <c r="P16" s="303">
        <v>0</v>
      </c>
      <c r="Q16" s="92">
        <v>265</v>
      </c>
      <c r="R16" s="92" t="s">
        <v>179</v>
      </c>
      <c r="S16" s="80" t="s">
        <v>218</v>
      </c>
      <c r="T16" s="80" t="s">
        <v>219</v>
      </c>
      <c r="U16" s="80" t="s">
        <v>220</v>
      </c>
      <c r="V16" s="80" t="s">
        <v>182</v>
      </c>
      <c r="W16" s="93" t="s">
        <v>216</v>
      </c>
    </row>
    <row r="17" spans="1:23" ht="126" x14ac:dyDescent="0.25">
      <c r="A17" s="797"/>
      <c r="B17" s="325"/>
      <c r="C17" s="93"/>
      <c r="D17" s="93"/>
      <c r="E17" s="93"/>
      <c r="F17" s="93" t="s">
        <v>1947</v>
      </c>
      <c r="G17" s="92"/>
      <c r="H17" s="299"/>
      <c r="I17" s="92">
        <v>0</v>
      </c>
      <c r="J17" s="299">
        <v>0</v>
      </c>
      <c r="K17" s="92">
        <v>0</v>
      </c>
      <c r="L17" s="299">
        <v>0</v>
      </c>
      <c r="M17" s="92"/>
      <c r="N17" s="299"/>
      <c r="O17" s="103">
        <f t="shared" si="2"/>
        <v>0</v>
      </c>
      <c r="P17" s="303">
        <v>0</v>
      </c>
      <c r="Q17" s="92">
        <v>265</v>
      </c>
      <c r="R17" s="92" t="s">
        <v>179</v>
      </c>
      <c r="S17" s="80" t="s">
        <v>218</v>
      </c>
      <c r="T17" s="80" t="s">
        <v>219</v>
      </c>
      <c r="U17" s="80" t="s">
        <v>220</v>
      </c>
      <c r="V17" s="80" t="s">
        <v>182</v>
      </c>
      <c r="W17" s="102" t="s">
        <v>222</v>
      </c>
    </row>
    <row r="18" spans="1:23" ht="236.25" x14ac:dyDescent="0.25">
      <c r="A18" s="798"/>
      <c r="B18" s="325" t="s">
        <v>153</v>
      </c>
      <c r="C18" s="93" t="s">
        <v>1746</v>
      </c>
      <c r="D18" s="93"/>
      <c r="E18" s="93"/>
      <c r="F18" s="93"/>
      <c r="G18" s="92"/>
      <c r="H18" s="299"/>
      <c r="I18" s="92"/>
      <c r="J18" s="299"/>
      <c r="K18" s="92"/>
      <c r="L18" s="299"/>
      <c r="M18" s="92"/>
      <c r="N18" s="299"/>
      <c r="O18" s="96">
        <f t="shared" si="2"/>
        <v>0</v>
      </c>
      <c r="P18" s="301">
        <f t="shared" si="1"/>
        <v>0</v>
      </c>
      <c r="Q18" s="92"/>
      <c r="R18" s="92"/>
      <c r="S18" s="92"/>
      <c r="T18" s="92"/>
      <c r="U18" s="92"/>
      <c r="V18" s="92"/>
      <c r="W18" s="93"/>
    </row>
    <row r="19" spans="1:23" ht="15.6" customHeight="1" x14ac:dyDescent="0.25">
      <c r="A19" s="459" t="s">
        <v>155</v>
      </c>
      <c r="B19" s="324"/>
      <c r="C19" s="324"/>
      <c r="D19" s="324"/>
      <c r="E19" s="324"/>
      <c r="F19" s="324"/>
      <c r="G19" s="105">
        <f t="shared" ref="G19:N19" si="3">SUM(G7:G18)</f>
        <v>5.3</v>
      </c>
      <c r="H19" s="296">
        <f t="shared" si="3"/>
        <v>142705.5</v>
      </c>
      <c r="I19" s="105">
        <f t="shared" si="3"/>
        <v>6.3</v>
      </c>
      <c r="J19" s="296">
        <f t="shared" si="3"/>
        <v>142705.5</v>
      </c>
      <c r="K19" s="105">
        <f t="shared" si="3"/>
        <v>6.2</v>
      </c>
      <c r="L19" s="296">
        <f t="shared" si="3"/>
        <v>142705.5</v>
      </c>
      <c r="M19" s="105">
        <f t="shared" si="3"/>
        <v>6.2</v>
      </c>
      <c r="N19" s="296">
        <f t="shared" si="3"/>
        <v>142705.5</v>
      </c>
      <c r="O19" s="105">
        <f t="shared" si="2"/>
        <v>24</v>
      </c>
      <c r="P19" s="296">
        <f t="shared" si="1"/>
        <v>570822</v>
      </c>
      <c r="Q19" s="68"/>
      <c r="R19" s="68"/>
      <c r="S19" s="68"/>
      <c r="T19" s="68"/>
      <c r="U19" s="68"/>
      <c r="V19" s="68"/>
      <c r="W19" s="68"/>
    </row>
    <row r="20" spans="1:23" ht="15.6" customHeight="1" x14ac:dyDescent="0.25">
      <c r="A20" s="460" t="s">
        <v>156</v>
      </c>
      <c r="B20" s="330"/>
      <c r="C20" s="330"/>
      <c r="D20" s="330"/>
      <c r="E20" s="330"/>
      <c r="F20" s="330"/>
      <c r="G20" s="107">
        <f>G19+'Gestion Administrativa'!G115</f>
        <v>5.3</v>
      </c>
      <c r="H20" s="304">
        <f>H19+'Gestion Administrativa'!H115</f>
        <v>142705.5</v>
      </c>
      <c r="I20" s="107">
        <f>I19+'Gestion Administrativa'!I115</f>
        <v>6.3</v>
      </c>
      <c r="J20" s="304">
        <f>J19+'Gestion Administrativa'!J115</f>
        <v>142705.5</v>
      </c>
      <c r="K20" s="107">
        <f>K19+'Gestion Administrativa'!K115</f>
        <v>6.2</v>
      </c>
      <c r="L20" s="304">
        <f>L19+'Gestion Administrativa'!L115</f>
        <v>142705.5</v>
      </c>
      <c r="M20" s="107">
        <f>M19+'Gestion Administrativa'!M115</f>
        <v>6.2</v>
      </c>
      <c r="N20" s="304">
        <f>N19+'Gestion Administrativa'!N115</f>
        <v>142705.5</v>
      </c>
      <c r="O20" s="108">
        <f t="shared" si="2"/>
        <v>24</v>
      </c>
      <c r="P20" s="305">
        <f t="shared" si="1"/>
        <v>570822</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F7" zoomScale="72" zoomScaleNormal="72" workbookViewId="0">
      <selection activeCell="P10" sqref="P10"/>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3.7109375" style="294" bestFit="1" customWidth="1"/>
    <col min="14" max="14" width="13.7109375" style="294" bestFit="1" customWidth="1"/>
    <col min="15" max="15" width="15.28515625" customWidth="1"/>
    <col min="16" max="16" width="18.28515625" style="294" customWidth="1"/>
    <col min="19" max="22" width="14.140625" customWidth="1"/>
    <col min="23" max="23" width="17" customWidth="1"/>
  </cols>
  <sheetData>
    <row r="1" spans="1:23" ht="18.75" x14ac:dyDescent="0.25">
      <c r="B1" s="427"/>
      <c r="C1" s="427"/>
      <c r="D1" s="427"/>
      <c r="E1" s="427"/>
      <c r="F1" s="427"/>
      <c r="G1" s="427" t="s">
        <v>685</v>
      </c>
      <c r="J1" s="427"/>
      <c r="K1" s="427"/>
      <c r="L1" s="427"/>
      <c r="M1" s="427"/>
      <c r="N1" s="427"/>
      <c r="O1" s="427"/>
      <c r="P1" s="427"/>
      <c r="Q1" s="427"/>
      <c r="R1" s="427"/>
      <c r="S1" s="427"/>
      <c r="T1" s="427"/>
      <c r="U1" s="427"/>
      <c r="V1" s="427"/>
      <c r="W1" s="427"/>
    </row>
    <row r="2" spans="1:23" x14ac:dyDescent="0.25">
      <c r="A2" s="391" t="s">
        <v>1724</v>
      </c>
      <c r="B2" s="391"/>
      <c r="C2" s="391"/>
      <c r="D2" s="391"/>
      <c r="E2" s="391"/>
      <c r="F2" s="391"/>
      <c r="G2" s="391"/>
      <c r="H2" s="391"/>
      <c r="I2" s="391"/>
      <c r="J2" s="391"/>
      <c r="K2" s="391"/>
      <c r="L2" s="391"/>
      <c r="M2" s="391"/>
      <c r="N2" s="391"/>
      <c r="O2" s="391"/>
      <c r="P2" s="391"/>
      <c r="Q2" s="391"/>
      <c r="R2" s="391"/>
      <c r="S2" s="391"/>
      <c r="T2" s="391"/>
      <c r="U2" s="391"/>
      <c r="V2" s="391"/>
      <c r="W2" s="391"/>
    </row>
    <row r="3" spans="1:23" x14ac:dyDescent="0.25">
      <c r="A3" s="781" t="s">
        <v>102</v>
      </c>
      <c r="B3" s="735"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35" t="s">
        <v>118</v>
      </c>
      <c r="V3" s="735" t="s">
        <v>117</v>
      </c>
      <c r="W3" s="782" t="s">
        <v>93</v>
      </c>
    </row>
    <row r="4" spans="1:23" x14ac:dyDescent="0.25">
      <c r="A4" s="781"/>
      <c r="B4" s="736"/>
      <c r="C4" s="783"/>
      <c r="D4" s="783"/>
      <c r="E4" s="739"/>
      <c r="F4" s="783"/>
      <c r="G4" s="781" t="s">
        <v>111</v>
      </c>
      <c r="H4" s="781"/>
      <c r="I4" s="781" t="s">
        <v>112</v>
      </c>
      <c r="J4" s="781"/>
      <c r="K4" s="781" t="s">
        <v>113</v>
      </c>
      <c r="L4" s="781"/>
      <c r="M4" s="781" t="s">
        <v>114</v>
      </c>
      <c r="N4" s="781"/>
      <c r="O4" s="783"/>
      <c r="P4" s="783"/>
      <c r="Q4" s="781"/>
      <c r="R4" s="781"/>
      <c r="S4" s="781"/>
      <c r="T4" s="781"/>
      <c r="U4" s="736"/>
      <c r="V4" s="736"/>
      <c r="W4" s="782"/>
    </row>
    <row r="5" spans="1:23" ht="25.5" x14ac:dyDescent="0.25">
      <c r="A5" s="781"/>
      <c r="B5" s="737"/>
      <c r="C5" s="783"/>
      <c r="D5" s="783"/>
      <c r="E5" s="740"/>
      <c r="F5" s="783"/>
      <c r="G5" s="329" t="s">
        <v>115</v>
      </c>
      <c r="H5" s="289" t="s">
        <v>12</v>
      </c>
      <c r="I5" s="329" t="s">
        <v>115</v>
      </c>
      <c r="J5" s="289" t="s">
        <v>12</v>
      </c>
      <c r="K5" s="329" t="s">
        <v>115</v>
      </c>
      <c r="L5" s="289" t="s">
        <v>12</v>
      </c>
      <c r="M5" s="329" t="s">
        <v>115</v>
      </c>
      <c r="N5" s="289" t="s">
        <v>12</v>
      </c>
      <c r="O5" s="329" t="s">
        <v>115</v>
      </c>
      <c r="P5" s="289" t="s">
        <v>12</v>
      </c>
      <c r="Q5" s="329" t="s">
        <v>116</v>
      </c>
      <c r="R5" s="329" t="s">
        <v>87</v>
      </c>
      <c r="S5" s="781"/>
      <c r="T5" s="781"/>
      <c r="U5" s="737"/>
      <c r="V5" s="737"/>
      <c r="W5" s="782"/>
    </row>
    <row r="6" spans="1:23" ht="126" x14ac:dyDescent="0.25">
      <c r="A6" s="799" t="s">
        <v>1722</v>
      </c>
      <c r="B6" s="799" t="s">
        <v>1723</v>
      </c>
      <c r="C6" s="417" t="s">
        <v>1734</v>
      </c>
      <c r="D6" s="417" t="s">
        <v>686</v>
      </c>
      <c r="E6" s="417" t="s">
        <v>1755</v>
      </c>
      <c r="F6" s="418" t="s">
        <v>687</v>
      </c>
      <c r="G6" s="411"/>
      <c r="H6" s="301"/>
      <c r="I6" s="411"/>
      <c r="J6" s="301"/>
      <c r="K6" s="411"/>
      <c r="L6" s="301"/>
      <c r="M6" s="411"/>
      <c r="N6" s="301"/>
      <c r="O6" s="411"/>
      <c r="P6" s="301"/>
      <c r="Q6" s="419"/>
      <c r="R6" s="419"/>
      <c r="S6" s="419"/>
      <c r="T6" s="419"/>
      <c r="U6" s="419"/>
      <c r="V6" s="419"/>
      <c r="W6" s="410"/>
    </row>
    <row r="7" spans="1:23" ht="102.75" customHeight="1" x14ac:dyDescent="0.25">
      <c r="A7" s="799"/>
      <c r="B7" s="799"/>
      <c r="C7" s="417" t="s">
        <v>1952</v>
      </c>
      <c r="D7" s="417" t="s">
        <v>1953</v>
      </c>
      <c r="E7" s="689" t="s">
        <v>1977</v>
      </c>
      <c r="F7" s="633" t="s">
        <v>1857</v>
      </c>
      <c r="G7" s="620">
        <v>1</v>
      </c>
      <c r="H7" s="621">
        <v>3200</v>
      </c>
      <c r="I7" s="624"/>
      <c r="J7" s="621"/>
      <c r="K7" s="624"/>
      <c r="L7" s="621"/>
      <c r="M7" s="624"/>
      <c r="N7" s="621"/>
      <c r="O7" s="624"/>
      <c r="P7" s="621">
        <f t="shared" ref="P7" si="0">H7+J7+L7+N7</f>
        <v>3200</v>
      </c>
      <c r="Q7" s="634" t="s">
        <v>1851</v>
      </c>
      <c r="R7" s="635" t="s">
        <v>1852</v>
      </c>
      <c r="S7" s="635" t="s">
        <v>1853</v>
      </c>
      <c r="T7" s="635" t="s">
        <v>1854</v>
      </c>
      <c r="U7" s="635" t="s">
        <v>1855</v>
      </c>
      <c r="V7" s="635" t="s">
        <v>1773</v>
      </c>
      <c r="W7" s="636" t="s">
        <v>1856</v>
      </c>
    </row>
    <row r="8" spans="1:23" ht="126" x14ac:dyDescent="0.25">
      <c r="A8" s="799"/>
      <c r="B8" s="420" t="s">
        <v>688</v>
      </c>
      <c r="C8" s="417" t="s">
        <v>689</v>
      </c>
      <c r="D8" s="417" t="s">
        <v>690</v>
      </c>
      <c r="E8" s="417"/>
      <c r="F8" s="418" t="s">
        <v>192</v>
      </c>
      <c r="G8" s="411"/>
      <c r="H8" s="301"/>
      <c r="I8" s="411"/>
      <c r="J8" s="301"/>
      <c r="K8" s="421"/>
      <c r="L8" s="301"/>
      <c r="M8" s="411"/>
      <c r="N8" s="301"/>
      <c r="O8" s="422"/>
      <c r="P8" s="302"/>
      <c r="Q8" s="410"/>
      <c r="R8" s="410"/>
      <c r="S8" s="419"/>
      <c r="T8" s="419"/>
      <c r="U8" s="419"/>
      <c r="V8" s="419"/>
      <c r="W8" s="410"/>
    </row>
    <row r="9" spans="1:23" ht="110.25" x14ac:dyDescent="0.25">
      <c r="A9" s="799"/>
      <c r="B9" s="420" t="s">
        <v>691</v>
      </c>
      <c r="C9" s="417" t="s">
        <v>127</v>
      </c>
      <c r="D9" s="417" t="s">
        <v>127</v>
      </c>
      <c r="E9" s="417"/>
      <c r="F9" s="418" t="s">
        <v>692</v>
      </c>
      <c r="G9" s="411"/>
      <c r="H9" s="301"/>
      <c r="I9" s="411"/>
      <c r="J9" s="301"/>
      <c r="K9" s="411"/>
      <c r="L9" s="301"/>
      <c r="M9" s="411"/>
      <c r="N9" s="301"/>
      <c r="O9" s="411"/>
      <c r="P9" s="301"/>
      <c r="Q9" s="419"/>
      <c r="R9" s="419"/>
      <c r="S9" s="419"/>
      <c r="T9" s="419"/>
      <c r="U9" s="419"/>
      <c r="V9" s="419"/>
      <c r="W9" s="423"/>
    </row>
    <row r="10" spans="1:23" ht="167.25" customHeight="1" x14ac:dyDescent="0.25">
      <c r="A10" s="799"/>
      <c r="B10" s="420" t="s">
        <v>693</v>
      </c>
      <c r="C10" s="417" t="s">
        <v>128</v>
      </c>
      <c r="D10" s="417" t="s">
        <v>129</v>
      </c>
      <c r="E10" s="689" t="s">
        <v>1993</v>
      </c>
      <c r="F10" s="633" t="s">
        <v>1857</v>
      </c>
      <c r="G10" s="620">
        <v>0.5</v>
      </c>
      <c r="H10" s="698">
        <v>8525</v>
      </c>
      <c r="I10" s="624"/>
      <c r="J10" s="621"/>
      <c r="K10" s="620">
        <v>0.5</v>
      </c>
      <c r="L10" s="698">
        <v>8525</v>
      </c>
      <c r="M10" s="624"/>
      <c r="N10" s="621"/>
      <c r="O10" s="624"/>
      <c r="P10" s="698">
        <v>17050</v>
      </c>
      <c r="Q10" s="634" t="s">
        <v>1851</v>
      </c>
      <c r="R10" s="635" t="s">
        <v>1852</v>
      </c>
      <c r="S10" s="635" t="s">
        <v>1853</v>
      </c>
      <c r="T10" s="635" t="s">
        <v>1854</v>
      </c>
      <c r="U10" s="635" t="s">
        <v>1855</v>
      </c>
      <c r="V10" s="635" t="s">
        <v>1773</v>
      </c>
      <c r="W10" s="636" t="s">
        <v>1856</v>
      </c>
    </row>
    <row r="11" spans="1:23" ht="15.75" x14ac:dyDescent="0.25">
      <c r="A11" s="444"/>
      <c r="B11" s="445"/>
      <c r="C11" s="444" t="s">
        <v>130</v>
      </c>
      <c r="D11" s="445"/>
      <c r="E11" s="445"/>
      <c r="F11" s="446"/>
      <c r="G11" s="424"/>
      <c r="H11" s="425">
        <f t="shared" ref="H11:N11" si="1">SUM(H6:H10)</f>
        <v>11725</v>
      </c>
      <c r="I11" s="424">
        <f t="shared" si="1"/>
        <v>0</v>
      </c>
      <c r="J11" s="425">
        <f t="shared" si="1"/>
        <v>0</v>
      </c>
      <c r="K11" s="424">
        <f t="shared" si="1"/>
        <v>0.5</v>
      </c>
      <c r="L11" s="425">
        <f t="shared" si="1"/>
        <v>8525</v>
      </c>
      <c r="M11" s="424">
        <f t="shared" si="1"/>
        <v>0</v>
      </c>
      <c r="N11" s="425">
        <f t="shared" si="1"/>
        <v>0</v>
      </c>
      <c r="O11" s="424"/>
      <c r="P11" s="426">
        <f t="shared" ref="P11" si="2">H11+J11+L11+N11</f>
        <v>20250</v>
      </c>
      <c r="Q11" s="383"/>
      <c r="R11" s="383"/>
      <c r="S11" s="383"/>
      <c r="T11" s="383"/>
      <c r="U11" s="383"/>
      <c r="V11" s="383"/>
      <c r="W11" s="383"/>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zoomScale="120" zoomScaleNormal="120" workbookViewId="0">
      <selection activeCell="I15" sqref="I15"/>
    </sheetView>
  </sheetViews>
  <sheetFormatPr baseColWidth="10" defaultColWidth="11.5703125" defaultRowHeight="15" x14ac:dyDescent="0.25"/>
  <cols>
    <col min="1" max="1" width="11.5703125" style="115"/>
    <col min="2" max="2" width="35" style="115" customWidth="1"/>
    <col min="3" max="3" width="21.5703125" style="115" customWidth="1"/>
    <col min="4" max="4" width="18.42578125" style="115" customWidth="1"/>
    <col min="5" max="5" width="14.85546875" style="115" customWidth="1"/>
    <col min="6" max="6" width="19" style="115" customWidth="1"/>
    <col min="7" max="7" width="11.5703125" style="115"/>
    <col min="8" max="8" width="50.85546875" style="115" bestFit="1" customWidth="1"/>
    <col min="9" max="10" width="15.85546875" style="115" bestFit="1" customWidth="1"/>
    <col min="11" max="16384" width="11.5703125" style="115"/>
  </cols>
  <sheetData>
    <row r="2" spans="2:10" ht="18.75" x14ac:dyDescent="0.25">
      <c r="B2" s="110" t="s">
        <v>21</v>
      </c>
      <c r="C2" s="110" t="s">
        <v>504</v>
      </c>
      <c r="H2" s="120" t="s">
        <v>503</v>
      </c>
      <c r="I2" s="120" t="s">
        <v>504</v>
      </c>
    </row>
    <row r="3" spans="2:10" ht="18.75" x14ac:dyDescent="0.25">
      <c r="B3" s="111" t="s">
        <v>183</v>
      </c>
      <c r="C3" s="234">
        <f>'1. TALLERES SEMINARIOS'!D5</f>
        <v>572150</v>
      </c>
      <c r="H3" s="155" t="s">
        <v>235</v>
      </c>
      <c r="I3" s="226">
        <f>'Desarrollo e Innov. Curricular'!P19</f>
        <v>126750</v>
      </c>
    </row>
    <row r="4" spans="2:10" ht="18.75" x14ac:dyDescent="0.25">
      <c r="B4" s="111" t="s">
        <v>531</v>
      </c>
      <c r="C4" s="234">
        <f>'2. CONTRATACION DE PERSONAL'!D5</f>
        <v>9984576</v>
      </c>
      <c r="H4" s="155" t="s">
        <v>223</v>
      </c>
      <c r="I4" s="226">
        <f>Investigación!Q112</f>
        <v>0</v>
      </c>
    </row>
    <row r="5" spans="2:10" ht="18.75" x14ac:dyDescent="0.25">
      <c r="B5" s="111" t="s">
        <v>231</v>
      </c>
      <c r="C5" s="234">
        <f>'3. EQUIPO DE OFICINA'!D5</f>
        <v>368600</v>
      </c>
      <c r="H5" s="155" t="s">
        <v>588</v>
      </c>
      <c r="I5" s="226">
        <f>'Vinculación Univ. Sociedad'!P15</f>
        <v>126750</v>
      </c>
    </row>
    <row r="6" spans="2:10" ht="18.75" x14ac:dyDescent="0.25">
      <c r="B6" s="111" t="s">
        <v>532</v>
      </c>
      <c r="C6" s="234">
        <f>'4. EQUIPO TECNOLÓGICOS'!D5</f>
        <v>8043000</v>
      </c>
      <c r="H6" s="155" t="s">
        <v>236</v>
      </c>
      <c r="I6" s="226">
        <f>'Docencia y Profesorado Universi'!P14</f>
        <v>277550</v>
      </c>
    </row>
    <row r="7" spans="2:10" ht="18.75" x14ac:dyDescent="0.25">
      <c r="B7" s="111" t="s">
        <v>232</v>
      </c>
      <c r="C7" s="234">
        <f>'5. ACTIVIDADES ESPECIALES'!D5</f>
        <v>2247522</v>
      </c>
      <c r="H7" s="155" t="s">
        <v>181</v>
      </c>
      <c r="I7" s="226">
        <f>Estudiantes!P20</f>
        <v>462000</v>
      </c>
    </row>
    <row r="8" spans="2:10" ht="18.75" x14ac:dyDescent="0.25">
      <c r="B8" s="122" t="s">
        <v>499</v>
      </c>
      <c r="C8" s="112">
        <f>'6. Becas'!D5</f>
        <v>0</v>
      </c>
      <c r="H8" s="155" t="s">
        <v>589</v>
      </c>
      <c r="I8" s="226">
        <f>'Gestion Administrativa'!P16</f>
        <v>18107548</v>
      </c>
    </row>
    <row r="9" spans="2:10" ht="18.75" x14ac:dyDescent="0.25">
      <c r="B9" s="122" t="s">
        <v>500</v>
      </c>
      <c r="C9" s="112">
        <f>'7. Infraestructura'!D5</f>
        <v>0</v>
      </c>
      <c r="E9" s="155" t="s">
        <v>167</v>
      </c>
      <c r="F9" s="237">
        <f>Presupuesto!F587</f>
        <v>21215848</v>
      </c>
      <c r="G9" s="141"/>
      <c r="H9" s="227" t="s">
        <v>237</v>
      </c>
      <c r="I9" s="228">
        <f>Graduados!P11</f>
        <v>20250</v>
      </c>
    </row>
    <row r="10" spans="2:10" ht="18.75" x14ac:dyDescent="0.25">
      <c r="B10" s="111" t="s">
        <v>534</v>
      </c>
      <c r="C10" s="112">
        <f>'8. Venta de Servicios'!D5</f>
        <v>0</v>
      </c>
      <c r="F10" s="141"/>
      <c r="G10" s="141"/>
      <c r="H10" s="227" t="s">
        <v>590</v>
      </c>
      <c r="I10" s="228">
        <f>'Gestion Academica'!P20</f>
        <v>570822</v>
      </c>
    </row>
    <row r="11" spans="2:10" ht="18.75" x14ac:dyDescent="0.25">
      <c r="B11" s="122"/>
      <c r="C11" s="112"/>
      <c r="F11" s="141"/>
      <c r="G11" s="141"/>
      <c r="H11" s="227" t="s">
        <v>591</v>
      </c>
      <c r="I11" s="228">
        <f>'Gestión del Conocimiento'!P31</f>
        <v>2100000</v>
      </c>
    </row>
    <row r="12" spans="2:10" ht="18.75" x14ac:dyDescent="0.25">
      <c r="B12" s="122"/>
      <c r="C12" s="112"/>
      <c r="F12" s="141"/>
      <c r="G12" s="141"/>
      <c r="H12" s="227" t="s">
        <v>238</v>
      </c>
      <c r="I12" s="228">
        <f>'NIVEL DE ES Y  SISTEMA NACIONAL'!P14</f>
        <v>4128</v>
      </c>
    </row>
    <row r="13" spans="2:10" ht="23.25" x14ac:dyDescent="0.25">
      <c r="B13" s="113"/>
      <c r="C13" s="114"/>
      <c r="F13" s="141"/>
      <c r="G13" s="141"/>
      <c r="H13" s="227" t="s">
        <v>592</v>
      </c>
      <c r="I13" s="228"/>
    </row>
    <row r="14" spans="2:10" ht="26.25" x14ac:dyDescent="0.25">
      <c r="B14" s="235" t="s">
        <v>230</v>
      </c>
      <c r="C14" s="236">
        <f>SUM(C3:C13)</f>
        <v>21215848</v>
      </c>
      <c r="F14" s="141"/>
      <c r="G14" s="141"/>
      <c r="H14" s="141"/>
      <c r="I14" s="141"/>
    </row>
    <row r="15" spans="2:10" x14ac:dyDescent="0.25">
      <c r="F15" s="141"/>
      <c r="G15" s="141"/>
      <c r="H15" s="141" t="s">
        <v>230</v>
      </c>
      <c r="I15" s="238">
        <f>SUM(I3:I14)</f>
        <v>21795798</v>
      </c>
    </row>
    <row r="16" spans="2:10" x14ac:dyDescent="0.25">
      <c r="F16" s="141"/>
      <c r="G16" s="141"/>
      <c r="H16" s="141"/>
      <c r="I16" s="141"/>
      <c r="J16" s="229"/>
    </row>
    <row r="17" spans="2:15" x14ac:dyDescent="0.25">
      <c r="J17" s="229"/>
    </row>
    <row r="18" spans="2:15" x14ac:dyDescent="0.25">
      <c r="J18" s="229"/>
    </row>
    <row r="19" spans="2:15" x14ac:dyDescent="0.25">
      <c r="J19" s="229"/>
    </row>
    <row r="20" spans="2:15" x14ac:dyDescent="0.25">
      <c r="J20" s="229"/>
    </row>
    <row r="21" spans="2:15" x14ac:dyDescent="0.25">
      <c r="J21" s="229"/>
    </row>
    <row r="24" spans="2:15" x14ac:dyDescent="0.25">
      <c r="H24" s="229"/>
    </row>
    <row r="25" spans="2:15" x14ac:dyDescent="0.25">
      <c r="B25" s="115" t="s">
        <v>749</v>
      </c>
      <c r="C25" s="115" t="s">
        <v>750</v>
      </c>
      <c r="D25" s="115" t="s">
        <v>751</v>
      </c>
      <c r="E25" s="115" t="s">
        <v>752</v>
      </c>
      <c r="F25" s="115" t="s">
        <v>753</v>
      </c>
      <c r="G25" s="115" t="s">
        <v>754</v>
      </c>
      <c r="H25" s="115" t="s">
        <v>755</v>
      </c>
      <c r="I25" s="115" t="s">
        <v>756</v>
      </c>
      <c r="J25" s="115" t="s">
        <v>757</v>
      </c>
      <c r="K25" s="115" t="s">
        <v>758</v>
      </c>
      <c r="L25" s="115" t="s">
        <v>759</v>
      </c>
      <c r="M25" s="115" t="s">
        <v>760</v>
      </c>
      <c r="N25" s="115" t="s">
        <v>761</v>
      </c>
      <c r="O25" s="115" t="s">
        <v>762</v>
      </c>
    </row>
    <row r="27" spans="2:15" x14ac:dyDescent="0.25">
      <c r="H27" s="185"/>
    </row>
    <row r="29" spans="2:15" ht="18.75" x14ac:dyDescent="0.25">
      <c r="B29" s="111"/>
      <c r="C29" s="112"/>
    </row>
    <row r="30" spans="2:15" ht="18.75" x14ac:dyDescent="0.25">
      <c r="B30" s="111"/>
      <c r="C30" s="112"/>
    </row>
    <row r="31" spans="2:15" x14ac:dyDescent="0.25">
      <c r="B31" s="230" t="s">
        <v>527</v>
      </c>
    </row>
    <row r="33" spans="2:4" ht="18.75" x14ac:dyDescent="0.25">
      <c r="B33" s="110" t="s">
        <v>21</v>
      </c>
      <c r="C33" s="110" t="s">
        <v>55</v>
      </c>
      <c r="D33" s="315" t="s">
        <v>595</v>
      </c>
    </row>
    <row r="34" spans="2:4" ht="18.75" x14ac:dyDescent="0.25">
      <c r="B34" s="115" t="s">
        <v>749</v>
      </c>
      <c r="C34" s="195">
        <f>SUMIF('2. CONTRATACION DE PERSONAL'!C:C,'Cuadro resumen'!$B$34:$B$50,'2. CONTRATACION DE PERSONAL'!D:D)</f>
        <v>0</v>
      </c>
      <c r="D34" s="316">
        <f>SUMIF('2. CONTRATACION DE PERSONAL'!$C:$C,'Cuadro resumen'!$B$34:$B$50,'2. CONTRATACION DE PERSONAL'!$G:$G)</f>
        <v>0</v>
      </c>
    </row>
    <row r="35" spans="2:4" ht="18.75" x14ac:dyDescent="0.25">
      <c r="B35" s="115" t="s">
        <v>750</v>
      </c>
      <c r="C35" s="195">
        <f>SUMIF('2. CONTRATACION DE PERSONAL'!C:C,'Cuadro resumen'!$B$34:$B$50,'2. CONTRATACION DE PERSONAL'!D:D)</f>
        <v>0</v>
      </c>
      <c r="D35" s="316">
        <f>SUMIF('2. CONTRATACION DE PERSONAL'!$C:$C,'Cuadro resumen'!$B$34:$B$50,'2. CONTRATACION DE PERSONAL'!$G:$G)</f>
        <v>0</v>
      </c>
    </row>
    <row r="36" spans="2:4" ht="18.75" x14ac:dyDescent="0.25">
      <c r="B36" s="115" t="s">
        <v>751</v>
      </c>
      <c r="C36" s="195">
        <f>SUMIF('2. CONTRATACION DE PERSONAL'!C:C,'Cuadro resumen'!$B$34:$B$50,'2. CONTRATACION DE PERSONAL'!D:D)</f>
        <v>0</v>
      </c>
      <c r="D36" s="316">
        <f>SUMIF('2. CONTRATACION DE PERSONAL'!$C:$C,'Cuadro resumen'!$B$34:$B$50,'2. CONTRATACION DE PERSONAL'!$G:$G)</f>
        <v>0</v>
      </c>
    </row>
    <row r="37" spans="2:4" ht="18.75" x14ac:dyDescent="0.25">
      <c r="B37" s="115" t="s">
        <v>752</v>
      </c>
      <c r="C37" s="195">
        <f>SUMIF('2. CONTRATACION DE PERSONAL'!C:C,'Cuadro resumen'!$B$34:$B$50,'2. CONTRATACION DE PERSONAL'!D:D)</f>
        <v>0</v>
      </c>
      <c r="D37" s="316">
        <f>SUMIF('2. CONTRATACION DE PERSONAL'!$C:$C,'Cuadro resumen'!$B$34:$B$50,'2. CONTRATACION DE PERSONAL'!$G:$G)</f>
        <v>0</v>
      </c>
    </row>
    <row r="38" spans="2:4" ht="18.75" x14ac:dyDescent="0.25">
      <c r="B38" s="115" t="s">
        <v>753</v>
      </c>
      <c r="C38" s="195">
        <f>SUMIF('2. CONTRATACION DE PERSONAL'!C:C,'Cuadro resumen'!$B$34:$B$50,'2. CONTRATACION DE PERSONAL'!D:D)</f>
        <v>0</v>
      </c>
      <c r="D38" s="316">
        <f>SUMIF('2. CONTRATACION DE PERSONAL'!$C:$C,'Cuadro resumen'!$B$34:$B$50,'2. CONTRATACION DE PERSONAL'!$G:$G)</f>
        <v>0</v>
      </c>
    </row>
    <row r="39" spans="2:4" ht="18.75" x14ac:dyDescent="0.25">
      <c r="B39" s="115" t="s">
        <v>754</v>
      </c>
      <c r="C39" s="195">
        <f>SUMIF('2. CONTRATACION DE PERSONAL'!C:C,'Cuadro resumen'!$B$34:$B$50,'2. CONTRATACION DE PERSONAL'!D:D)</f>
        <v>0</v>
      </c>
      <c r="D39" s="316">
        <f>SUMIF('2. CONTRATACION DE PERSONAL'!$C:$C,'Cuadro resumen'!$B$34:$B$50,'2. CONTRATACION DE PERSONAL'!$G:$G)</f>
        <v>0</v>
      </c>
    </row>
    <row r="40" spans="2:4" ht="18.75" x14ac:dyDescent="0.25">
      <c r="B40" s="115" t="s">
        <v>755</v>
      </c>
      <c r="C40" s="195">
        <f>SUMIF('2. CONTRATACION DE PERSONAL'!C:C,'Cuadro resumen'!$B$34:$B$50,'2. CONTRATACION DE PERSONAL'!D:D)</f>
        <v>0</v>
      </c>
      <c r="D40" s="316">
        <f>SUMIF('2. CONTRATACION DE PERSONAL'!$C:$C,'Cuadro resumen'!$B$34:$B$50,'2. CONTRATACION DE PERSONAL'!$G:$G)</f>
        <v>0</v>
      </c>
    </row>
    <row r="41" spans="2:4" ht="18.75" x14ac:dyDescent="0.25">
      <c r="B41" s="115" t="s">
        <v>756</v>
      </c>
      <c r="C41" s="195">
        <f>SUMIF('2. CONTRATACION DE PERSONAL'!C:C,'Cuadro resumen'!$B$34:$B$50,'2. CONTRATACION DE PERSONAL'!D:D)</f>
        <v>0</v>
      </c>
      <c r="D41" s="316">
        <f>SUMIF('2. CONTRATACION DE PERSONAL'!$C:$C,'Cuadro resumen'!$B$34:$B$50,'2. CONTRATACION DE PERSONAL'!$G:$G)</f>
        <v>0</v>
      </c>
    </row>
    <row r="42" spans="2:4" ht="18.75" x14ac:dyDescent="0.25">
      <c r="B42" s="115" t="s">
        <v>757</v>
      </c>
      <c r="C42" s="195">
        <f>SUMIF('2. CONTRATACION DE PERSONAL'!C:C,'Cuadro resumen'!$B$34:$B$50,'2. CONTRATACION DE PERSONAL'!D:D)</f>
        <v>0</v>
      </c>
      <c r="D42" s="316">
        <f>SUMIF('2. CONTRATACION DE PERSONAL'!$C:$C,'Cuadro resumen'!$B$34:$B$50,'2. CONTRATACION DE PERSONAL'!$G:$G)</f>
        <v>0</v>
      </c>
    </row>
    <row r="43" spans="2:4" ht="18.75" x14ac:dyDescent="0.25">
      <c r="B43" s="115" t="s">
        <v>758</v>
      </c>
      <c r="C43" s="195">
        <f>SUMIF('2. CONTRATACION DE PERSONAL'!C:C,'Cuadro resumen'!$B$34:$B$50,'2. CONTRATACION DE PERSONAL'!D:D)</f>
        <v>0</v>
      </c>
      <c r="D43" s="316">
        <f>SUMIF('2. CONTRATACION DE PERSONAL'!$C:$C,'Cuadro resumen'!$B$34:$B$50,'2. CONTRATACION DE PERSONAL'!$G:$G)</f>
        <v>0</v>
      </c>
    </row>
    <row r="44" spans="2:4" ht="18.75" x14ac:dyDescent="0.25">
      <c r="B44" s="115" t="s">
        <v>759</v>
      </c>
      <c r="C44" s="195">
        <f>SUMIF('2. CONTRATACION DE PERSONAL'!C:C,'Cuadro resumen'!$B$34:$B$50,'2. CONTRATACION DE PERSONAL'!D:D)</f>
        <v>0</v>
      </c>
      <c r="D44" s="316">
        <f>SUMIF('2. CONTRATACION DE PERSONAL'!$C:$C,'Cuadro resumen'!$B$34:$B$50,'2. CONTRATACION DE PERSONAL'!$G:$G)</f>
        <v>0</v>
      </c>
    </row>
    <row r="45" spans="2:4" ht="18.75" x14ac:dyDescent="0.25">
      <c r="B45" s="115" t="s">
        <v>760</v>
      </c>
      <c r="C45" s="195">
        <f>SUMIF('2. CONTRATACION DE PERSONAL'!C:C,'Cuadro resumen'!$B$34:$B$50,'2. CONTRATACION DE PERSONAL'!D:D)</f>
        <v>0</v>
      </c>
      <c r="D45" s="316">
        <f>SUMIF('2. CONTRATACION DE PERSONAL'!$C:$C,'Cuadro resumen'!$B$34:$B$50,'2. CONTRATACION DE PERSONAL'!$G:$G)</f>
        <v>0</v>
      </c>
    </row>
    <row r="46" spans="2:4" ht="18.75" x14ac:dyDescent="0.25">
      <c r="B46" s="115" t="s">
        <v>761</v>
      </c>
      <c r="C46" s="195">
        <f>SUMIF('2. CONTRATACION DE PERSONAL'!C:C,'Cuadro resumen'!$B$34:$B$50,'2. CONTRATACION DE PERSONAL'!D:D)</f>
        <v>0</v>
      </c>
      <c r="D46" s="316">
        <f>SUMIF('2. CONTRATACION DE PERSONAL'!$C:$C,'Cuadro resumen'!$B$34:$B$50,'2. CONTRATACION DE PERSONAL'!$G:$G)</f>
        <v>0</v>
      </c>
    </row>
    <row r="47" spans="2:4" ht="18.75" x14ac:dyDescent="0.25">
      <c r="B47" s="115" t="s">
        <v>762</v>
      </c>
      <c r="C47" s="195">
        <f>SUMIF('2. CONTRATACION DE PERSONAL'!C:C,'Cuadro resumen'!$B$34:$B$50,'2. CONTRATACION DE PERSONAL'!D:D)</f>
        <v>0</v>
      </c>
      <c r="D47" s="316">
        <f>SUMIF('2. CONTRATACION DE PERSONAL'!$C:$C,'Cuadro resumen'!$B$34:$B$50,'2. CONTRATACION DE PERSONAL'!$G:$G)</f>
        <v>0</v>
      </c>
    </row>
    <row r="48" spans="2:4" ht="18.75" x14ac:dyDescent="0.25">
      <c r="B48" s="111" t="s">
        <v>84</v>
      </c>
      <c r="C48" s="195">
        <f>SUMIF('2. CONTRATACION DE PERSONAL'!C:C,'Cuadro resumen'!$B$34:$B$50,'2. CONTRATACION DE PERSONAL'!D:D)</f>
        <v>0</v>
      </c>
      <c r="D48" s="316">
        <f>SUMIF('2. CONTRATACION DE PERSONAL'!$C:$C,'Cuadro resumen'!$B$34:$B$50,'2. CONTRATACION DE PERSONAL'!$G:$G)</f>
        <v>0</v>
      </c>
    </row>
    <row r="49" spans="2:4" ht="18.75" x14ac:dyDescent="0.25">
      <c r="B49" s="111" t="s">
        <v>60</v>
      </c>
      <c r="C49" s="195">
        <f>SUMIF('2. CONTRATACION DE PERSONAL'!C:C,'Cuadro resumen'!$B$34:$B$50,'2. CONTRATACION DE PERSONAL'!D:D)</f>
        <v>0</v>
      </c>
      <c r="D49" s="316">
        <f>SUMIF('2. CONTRATACION DE PERSONAL'!$C:$C,'Cuadro resumen'!$B$34:$B$50,'2. CONTRATACION DE PERSONAL'!$G:$G)</f>
        <v>0</v>
      </c>
    </row>
    <row r="50" spans="2:4" ht="18.75" x14ac:dyDescent="0.25">
      <c r="B50" s="111" t="s">
        <v>61</v>
      </c>
      <c r="C50" s="195">
        <f>SUMIF('2. CONTRATACION DE PERSONAL'!C:C,'Cuadro resumen'!$B$34:$B$50,'2. CONTRATACION DE PERSONAL'!D:D)</f>
        <v>0</v>
      </c>
      <c r="D50" s="316">
        <f>SUMIF('2. CONTRATACION DE PERSONAL'!$C:$C,'Cuadro resumen'!$B$34:$B$50,'2. CONTRATACION DE PERSONAL'!$G:$G)</f>
        <v>0</v>
      </c>
    </row>
    <row r="51" spans="2:4" ht="23.25" x14ac:dyDescent="0.25">
      <c r="B51" s="113" t="s">
        <v>230</v>
      </c>
      <c r="C51" s="196">
        <f>SUBTOTAL(109,C34:C50)</f>
        <v>0</v>
      </c>
      <c r="D51" s="316">
        <f>SUM(D34:D50)</f>
        <v>0</v>
      </c>
    </row>
    <row r="60" spans="2:4" x14ac:dyDescent="0.25">
      <c r="B60" s="230" t="s">
        <v>493</v>
      </c>
    </row>
    <row r="62" spans="2:4" ht="18.75" x14ac:dyDescent="0.25">
      <c r="B62" s="110" t="s">
        <v>21</v>
      </c>
      <c r="C62" s="110" t="s">
        <v>55</v>
      </c>
      <c r="D62" s="315" t="s">
        <v>595</v>
      </c>
    </row>
    <row r="63" spans="2:4" ht="18.75" x14ac:dyDescent="0.25">
      <c r="B63" s="111" t="s">
        <v>63</v>
      </c>
      <c r="C63" s="112">
        <f>SUMIF('3. EQUIPO DE OFICINA'!C:C,'Cuadro resumen'!$B$63:$B$72,'3. EQUIPO DE OFICINA'!D:D)</f>
        <v>12</v>
      </c>
      <c r="D63" s="317">
        <f>SUMIF('3. EQUIPO DE OFICINA'!$C:$C,'Cuadro resumen'!$B$63:$B$72,'3. EQUIPO DE OFICINA'!$F:$F)</f>
        <v>33600</v>
      </c>
    </row>
    <row r="64" spans="2:4" ht="18.75" x14ac:dyDescent="0.25">
      <c r="B64" s="122" t="s">
        <v>64</v>
      </c>
      <c r="C64" s="112">
        <f>SUMIF('3. EQUIPO DE OFICINA'!C:C,'Cuadro resumen'!$B$63:$B$72,'3. EQUIPO DE OFICINA'!D:D)</f>
        <v>30</v>
      </c>
      <c r="D64" s="317">
        <f>SUMIF('3. EQUIPO DE OFICINA'!$C:$C,'Cuadro resumen'!$B$63:$B$72,'3. EQUIPO DE OFICINA'!$F:$F)</f>
        <v>72000</v>
      </c>
    </row>
    <row r="65" spans="2:4" ht="18.75" x14ac:dyDescent="0.25">
      <c r="B65" s="122" t="s">
        <v>65</v>
      </c>
      <c r="C65" s="112">
        <f>SUMIF('3. EQUIPO DE OFICINA'!C:C,'Cuadro resumen'!$B$63:$B$72,'3. EQUIPO DE OFICINA'!D:D)</f>
        <v>12</v>
      </c>
      <c r="D65" s="317">
        <f>SUMIF('3. EQUIPO DE OFICINA'!$C:$C,'Cuadro resumen'!$B$63:$B$72,'3. EQUIPO DE OFICINA'!$F:$F)</f>
        <v>12000</v>
      </c>
    </row>
    <row r="66" spans="2:4" ht="18.75" x14ac:dyDescent="0.25">
      <c r="B66" s="122" t="s">
        <v>66</v>
      </c>
      <c r="C66" s="112">
        <f>SUMIF('3. EQUIPO DE OFICINA'!C:C,'Cuadro resumen'!$B$63:$B$72,'3. EQUIPO DE OFICINA'!D:D)</f>
        <v>12</v>
      </c>
      <c r="D66" s="317">
        <f>SUMIF('3. EQUIPO DE OFICINA'!$C:$C,'Cuadro resumen'!$B$63:$B$72,'3. EQUIPO DE OFICINA'!$F:$F)</f>
        <v>72000</v>
      </c>
    </row>
    <row r="67" spans="2:4" ht="18.75" x14ac:dyDescent="0.25">
      <c r="B67" s="122" t="s">
        <v>67</v>
      </c>
      <c r="C67" s="112">
        <f>SUMIF('3. EQUIPO DE OFICINA'!C:C,'Cuadro resumen'!$B$63:$B$72,'3. EQUIPO DE OFICINA'!D:D)</f>
        <v>10</v>
      </c>
      <c r="D67" s="317">
        <f>SUMIF('3. EQUIPO DE OFICINA'!$C:$C,'Cuadro resumen'!$B$63:$B$72,'3. EQUIPO DE OFICINA'!$F:$F)</f>
        <v>30000</v>
      </c>
    </row>
    <row r="68" spans="2:4" ht="18.75" x14ac:dyDescent="0.25">
      <c r="B68" s="122" t="s">
        <v>68</v>
      </c>
      <c r="C68" s="112">
        <f>SUMIF('3. EQUIPO DE OFICINA'!C:C,'Cuadro resumen'!$B$63:$B$72,'3. EQUIPO DE OFICINA'!D:D)</f>
        <v>0</v>
      </c>
      <c r="D68" s="317">
        <f>SUMIF('3. EQUIPO DE OFICINA'!$C:$C,'Cuadro resumen'!$B$63:$B$72,'3. EQUIPO DE OFICINA'!$F:$F)</f>
        <v>0</v>
      </c>
    </row>
    <row r="69" spans="2:4" ht="18.75" x14ac:dyDescent="0.25">
      <c r="B69" s="122" t="s">
        <v>69</v>
      </c>
      <c r="C69" s="112">
        <f>SUMIF('3. EQUIPO DE OFICINA'!C:C,'Cuadro resumen'!$B$63:$B$72,'3. EQUIPO DE OFICINA'!D:D)</f>
        <v>6</v>
      </c>
      <c r="D69" s="317">
        <f>SUMIF('3. EQUIPO DE OFICINA'!$C:$C,'Cuadro resumen'!$B$63:$B$72,'3. EQUIPO DE OFICINA'!$F:$F)</f>
        <v>48000</v>
      </c>
    </row>
    <row r="70" spans="2:4" ht="18.75" x14ac:dyDescent="0.25">
      <c r="B70" s="111" t="s">
        <v>70</v>
      </c>
      <c r="C70" s="112">
        <f>SUMIF('3. EQUIPO DE OFICINA'!C:C,'Cuadro resumen'!$B$63:$B$72,'3. EQUIPO DE OFICINA'!D:D)</f>
        <v>0</v>
      </c>
      <c r="D70" s="317">
        <f>SUMIF('3. EQUIPO DE OFICINA'!$C:$C,'Cuadro resumen'!$B$63:$B$72,'3. EQUIPO DE OFICINA'!$F:$F)</f>
        <v>0</v>
      </c>
    </row>
    <row r="71" spans="2:4" ht="18.75" x14ac:dyDescent="0.25">
      <c r="B71" s="111" t="s">
        <v>71</v>
      </c>
      <c r="C71" s="112">
        <f>SUMIF('3. EQUIPO DE OFICINA'!C:C,'Cuadro resumen'!$B$63:$B$72,'3. EQUIPO DE OFICINA'!D:D)</f>
        <v>4</v>
      </c>
      <c r="D71" s="317">
        <f>SUMIF('3. EQUIPO DE OFICINA'!$C:$C,'Cuadro resumen'!$B$63:$B$72,'3. EQUIPO DE OFICINA'!$F:$F)</f>
        <v>28000</v>
      </c>
    </row>
    <row r="72" spans="2:4" ht="18.75" x14ac:dyDescent="0.25">
      <c r="B72" s="111" t="s">
        <v>72</v>
      </c>
      <c r="C72" s="112">
        <f>SUMIF('3. EQUIPO DE OFICINA'!C:C,'Cuadro resumen'!$B$63:$B$72,'3. EQUIPO DE OFICINA'!D:D)</f>
        <v>2</v>
      </c>
      <c r="D72" s="317">
        <f>SUMIF('3. EQUIPO DE OFICINA'!$C:$C,'Cuadro resumen'!$B$63:$B$72,'3. EQUIPO DE OFICINA'!$F:$F)</f>
        <v>52000</v>
      </c>
    </row>
    <row r="73" spans="2:4" ht="18.75" x14ac:dyDescent="0.25">
      <c r="B73" s="111"/>
      <c r="C73" s="112">
        <f>SUMIF('3. EQUIPO DE OFICINA'!C:C,'Cuadro resumen'!$B$63:$B$72,'3. EQUIPO DE OFICINA'!D:D)</f>
        <v>0</v>
      </c>
      <c r="D73" s="317">
        <f>SUMIF('3. EQUIPO DE OFICINA'!$C:$C,'Cuadro resumen'!$B$63:$B$72,'3. EQUIPO DE OFICINA'!$F:$F)</f>
        <v>0</v>
      </c>
    </row>
    <row r="74" spans="2:4" ht="23.25" x14ac:dyDescent="0.25">
      <c r="B74" s="113" t="s">
        <v>230</v>
      </c>
      <c r="C74" s="114">
        <f>SUM(C63:C73)</f>
        <v>88</v>
      </c>
      <c r="D74" s="318">
        <f>SUM(D63:D73)</f>
        <v>347600</v>
      </c>
    </row>
    <row r="77" spans="2:4" x14ac:dyDescent="0.25">
      <c r="B77" s="230" t="s">
        <v>494</v>
      </c>
    </row>
    <row r="79" spans="2:4" ht="18.75" x14ac:dyDescent="0.25">
      <c r="B79" s="110" t="s">
        <v>495</v>
      </c>
      <c r="C79" s="110" t="s">
        <v>55</v>
      </c>
      <c r="D79" s="315" t="s">
        <v>595</v>
      </c>
    </row>
    <row r="80" spans="2:4" ht="37.5" x14ac:dyDescent="0.25">
      <c r="B80" s="469" t="s">
        <v>1605</v>
      </c>
      <c r="C80" s="112">
        <f>SUMIF('4. EQUIPO TECNOLÓGICOS'!C:C,'Cuadro resumen'!$B$80:$B$96,'4. EQUIPO TECNOLÓGICOS'!D:D)</f>
        <v>0</v>
      </c>
      <c r="D80" s="112">
        <f>SUMIF('4. EQUIPO TECNOLÓGICOS'!$C:$C,'Cuadro resumen'!$B$80:$B$96,'4. EQUIPO TECNOLÓGICOS'!F:F)</f>
        <v>0</v>
      </c>
    </row>
    <row r="81" spans="2:4" ht="18.75" x14ac:dyDescent="0.25">
      <c r="B81" s="469" t="s">
        <v>1606</v>
      </c>
      <c r="C81" s="112">
        <f>SUMIF('4. EQUIPO TECNOLÓGICOS'!C:C,'Cuadro resumen'!$B$80:$B$96,'4. EQUIPO TECNOLÓGICOS'!D:D)</f>
        <v>0</v>
      </c>
      <c r="D81" s="112">
        <f>SUMIF('4. EQUIPO TECNOLÓGICOS'!$C:$C,'Cuadro resumen'!$B$80:$B$96,'4. EQUIPO TECNOLÓGICOS'!F:F)</f>
        <v>0</v>
      </c>
    </row>
    <row r="82" spans="2:4" ht="37.5" x14ac:dyDescent="0.25">
      <c r="B82" s="469" t="s">
        <v>1604</v>
      </c>
      <c r="C82" s="112">
        <f>SUMIF('4. EQUIPO TECNOLÓGICOS'!C:C,'Cuadro resumen'!$B$80:$B$96,'4. EQUIPO TECNOLÓGICOS'!D:D)</f>
        <v>2</v>
      </c>
      <c r="D82" s="112">
        <f>SUMIF('4. EQUIPO TECNOLÓGICOS'!$C:$C,'Cuadro resumen'!$B$80:$B$96,'4. EQUIPO TECNOLÓGICOS'!F:F)</f>
        <v>840000</v>
      </c>
    </row>
    <row r="83" spans="2:4" ht="37.5" x14ac:dyDescent="0.25">
      <c r="B83" s="469" t="s">
        <v>1607</v>
      </c>
      <c r="C83" s="112">
        <f>SUMIF('4. EQUIPO TECNOLÓGICOS'!C:C,'Cuadro resumen'!$B$80:$B$96,'4. EQUIPO TECNOLÓGICOS'!D:D)</f>
        <v>15</v>
      </c>
      <c r="D83" s="112">
        <f>SUMIF('4. EQUIPO TECNOLÓGICOS'!$C:$C,'Cuadro resumen'!$B$80:$B$96,'4. EQUIPO TECNOLÓGICOS'!F:F)</f>
        <v>225000</v>
      </c>
    </row>
    <row r="84" spans="2:4" ht="18.75" x14ac:dyDescent="0.25">
      <c r="B84" s="111" t="s">
        <v>528</v>
      </c>
      <c r="C84" s="112">
        <f>SUMIF('4. EQUIPO TECNOLÓGICOS'!C:C,'Cuadro resumen'!$B$80:$B$96,'4. EQUIPO TECNOLÓGICOS'!D:D)</f>
        <v>0</v>
      </c>
      <c r="D84" s="112">
        <f>SUMIF('4. EQUIPO TECNOLÓGICOS'!$C:$C,'Cuadro resumen'!$B$80:$B$96,'4. EQUIPO TECNOLÓGICOS'!F:F)</f>
        <v>0</v>
      </c>
    </row>
    <row r="85" spans="2:4" ht="18.75" x14ac:dyDescent="0.25">
      <c r="B85" s="122" t="s">
        <v>73</v>
      </c>
      <c r="C85" s="112">
        <f>SUMIF('4. EQUIPO TECNOLÓGICOS'!C:C,'Cuadro resumen'!$B$80:$B$96,'4. EQUIPO TECNOLÓGICOS'!D:D)</f>
        <v>0</v>
      </c>
      <c r="D85" s="112">
        <f>SUMIF('4. EQUIPO TECNOLÓGICOS'!$C:$C,'Cuadro resumen'!$B$80:$B$96,'4. EQUIPO TECNOLÓGICOS'!F:F)</f>
        <v>0</v>
      </c>
    </row>
    <row r="86" spans="2:4" ht="18.75" x14ac:dyDescent="0.25">
      <c r="B86" s="122" t="s">
        <v>74</v>
      </c>
      <c r="C86" s="112">
        <f>SUMIF('4. EQUIPO TECNOLÓGICOS'!C:C,'Cuadro resumen'!$B$80:$B$96,'4. EQUIPO TECNOLÓGICOS'!D:D)</f>
        <v>4</v>
      </c>
      <c r="D86" s="112">
        <f>SUMIF('4. EQUIPO TECNOLÓGICOS'!$C:$C,'Cuadro resumen'!$B$80:$B$96,'4. EQUIPO TECNOLÓGICOS'!F:F)</f>
        <v>48000</v>
      </c>
    </row>
    <row r="87" spans="2:4" ht="18.75" x14ac:dyDescent="0.25">
      <c r="B87" s="122" t="s">
        <v>75</v>
      </c>
      <c r="C87" s="112">
        <f>SUMIF('4. EQUIPO TECNOLÓGICOS'!C:C,'Cuadro resumen'!$B$80:$B$96,'4. EQUIPO TECNOLÓGICOS'!D:D)</f>
        <v>5</v>
      </c>
      <c r="D87" s="112">
        <f>SUMIF('4. EQUIPO TECNOLÓGICOS'!$C:$C,'Cuadro resumen'!$B$80:$B$96,'4. EQUIPO TECNOLÓGICOS'!F:F)</f>
        <v>75000</v>
      </c>
    </row>
    <row r="88" spans="2:4" ht="18.75" x14ac:dyDescent="0.25">
      <c r="B88" s="111" t="s">
        <v>529</v>
      </c>
      <c r="C88" s="112">
        <f>SUMIF('4. EQUIPO TECNOLÓGICOS'!C:C,'Cuadro resumen'!$B$80:$B$96,'4. EQUIPO TECNOLÓGICOS'!D:D)</f>
        <v>0</v>
      </c>
      <c r="D88" s="112">
        <f>SUMIF('4. EQUIPO TECNOLÓGICOS'!$C:$C,'Cuadro resumen'!$B$80:$B$96,'4. EQUIPO TECNOLÓGICOS'!F:F)</f>
        <v>0</v>
      </c>
    </row>
    <row r="89" spans="2:4" ht="18.75" x14ac:dyDescent="0.25">
      <c r="B89" s="122" t="s">
        <v>76</v>
      </c>
      <c r="C89" s="112">
        <f>SUMIF('4. EQUIPO TECNOLÓGICOS'!C:C,'Cuadro resumen'!$B$80:$B$96,'4. EQUIPO TECNOLÓGICOS'!D:D)</f>
        <v>5</v>
      </c>
      <c r="D89" s="112">
        <f>SUMIF('4. EQUIPO TECNOLÓGICOS'!$C:$C,'Cuadro resumen'!$B$80:$B$96,'4. EQUIPO TECNOLÓGICOS'!F:F)</f>
        <v>100000</v>
      </c>
    </row>
    <row r="90" spans="2:4" ht="18.75" x14ac:dyDescent="0.25">
      <c r="B90" s="111" t="s">
        <v>77</v>
      </c>
      <c r="C90" s="112">
        <f>SUMIF('4. EQUIPO TECNOLÓGICOS'!C:C,'Cuadro resumen'!$B$80:$B$96,'4. EQUIPO TECNOLÓGICOS'!D:D)</f>
        <v>3</v>
      </c>
      <c r="D90" s="112">
        <f>SUMIF('4. EQUIPO TECNOLÓGICOS'!$C:$C,'Cuadro resumen'!$B$80:$B$96,'4. EQUIPO TECNOLÓGICOS'!F:F)</f>
        <v>45000</v>
      </c>
    </row>
    <row r="91" spans="2:4" ht="18.75" x14ac:dyDescent="0.25">
      <c r="B91" s="122" t="s">
        <v>78</v>
      </c>
      <c r="C91" s="112">
        <f>SUMIF('4. EQUIPO TECNOLÓGICOS'!C:C,'Cuadro resumen'!$B$80:$B$96,'4. EQUIPO TECNOLÓGICOS'!D:D)</f>
        <v>0</v>
      </c>
      <c r="D91" s="112">
        <f>SUMIF('4. EQUIPO TECNOLÓGICOS'!$C:$C,'Cuadro resumen'!$B$80:$B$96,'4. EQUIPO TECNOLÓGICOS'!F:F)</f>
        <v>0</v>
      </c>
    </row>
    <row r="92" spans="2:4" ht="18.75" x14ac:dyDescent="0.25">
      <c r="B92" s="122" t="s">
        <v>79</v>
      </c>
      <c r="C92" s="112">
        <f>SUMIF('4. EQUIPO TECNOLÓGICOS'!C:C,'Cuadro resumen'!$B$80:$B$96,'4. EQUIPO TECNOLÓGICOS'!D:D)</f>
        <v>18</v>
      </c>
      <c r="D92" s="112">
        <f>SUMIF('4. EQUIPO TECNOLÓGICOS'!$C:$C,'Cuadro resumen'!$B$80:$B$96,'4. EQUIPO TECNOLÓGICOS'!F:F)</f>
        <v>72000</v>
      </c>
    </row>
    <row r="93" spans="2:4" ht="18.75" x14ac:dyDescent="0.25">
      <c r="B93" s="111" t="s">
        <v>530</v>
      </c>
      <c r="C93" s="112">
        <f>SUMIF('4. EQUIPO TECNOLÓGICOS'!C:C,'Cuadro resumen'!$B$80:$B$96,'4. EQUIPO TECNOLÓGICOS'!D:D)</f>
        <v>0</v>
      </c>
      <c r="D93" s="112">
        <f>SUMIF('4. EQUIPO TECNOLÓGICOS'!$C:$C,'Cuadro resumen'!$B$80:$B$96,'4. EQUIPO TECNOLÓGICOS'!F:F)</f>
        <v>0</v>
      </c>
    </row>
    <row r="94" spans="2:4" ht="18.75" x14ac:dyDescent="0.25">
      <c r="B94" s="122" t="s">
        <v>81</v>
      </c>
      <c r="C94" s="112">
        <f>SUMIF('4. EQUIPO TECNOLÓGICOS'!C:C,'Cuadro resumen'!$B$80:$B$96,'4. EQUIPO TECNOLÓGICOS'!D:D)</f>
        <v>0</v>
      </c>
      <c r="D94" s="112">
        <f>SUMIF('4. EQUIPO TECNOLÓGICOS'!$C:$C,'Cuadro resumen'!$B$80:$B$96,'4. EQUIPO TECNOLÓGICOS'!F:F)</f>
        <v>0</v>
      </c>
    </row>
    <row r="95" spans="2:4" ht="18.75" x14ac:dyDescent="0.25">
      <c r="B95" s="122" t="s">
        <v>82</v>
      </c>
      <c r="C95" s="112">
        <f>SUMIF('4. EQUIPO TECNOLÓGICOS'!C:C,'Cuadro resumen'!$B$80:$B$96,'4. EQUIPO TECNOLÓGICOS'!D:D)</f>
        <v>30</v>
      </c>
      <c r="D95" s="112">
        <f>SUMIF('4. EQUIPO TECNOLÓGICOS'!$C:$C,'Cuadro resumen'!$B$80:$B$96,'4. EQUIPO TECNOLÓGICOS'!F:F)</f>
        <v>15000</v>
      </c>
    </row>
    <row r="96" spans="2:4" ht="18.75" x14ac:dyDescent="0.25">
      <c r="B96" s="122" t="s">
        <v>83</v>
      </c>
      <c r="C96" s="112">
        <f>SUMIF('4. EQUIPO TECNOLÓGICOS'!C:C,'Cuadro resumen'!$B$80:$B$96,'4. EQUIPO TECNOLÓGICOS'!D:D)</f>
        <v>0</v>
      </c>
      <c r="D96" s="112">
        <f>SUMIF('4. EQUIPO TECNOLÓGICOS'!$C:$C,'Cuadro resumen'!$B$80:$B$96,'4. EQUIPO TECNOLÓGICOS'!F:F)</f>
        <v>0</v>
      </c>
    </row>
    <row r="97" spans="2:4" ht="23.25" x14ac:dyDescent="0.25">
      <c r="B97" s="113" t="s">
        <v>230</v>
      </c>
      <c r="C97" s="114">
        <f>SUM(C80:C96)</f>
        <v>82</v>
      </c>
      <c r="D97" s="114">
        <f>SUM(D80:D96)</f>
        <v>1420000</v>
      </c>
    </row>
    <row r="101" spans="2:4" x14ac:dyDescent="0.25">
      <c r="B101" s="230" t="s">
        <v>593</v>
      </c>
    </row>
    <row r="122" spans="2:4" x14ac:dyDescent="0.25">
      <c r="B122" s="230" t="s">
        <v>594</v>
      </c>
    </row>
    <row r="123" spans="2:4" x14ac:dyDescent="0.25">
      <c r="B123" s="115" t="s">
        <v>170</v>
      </c>
      <c r="C123" s="115" t="s">
        <v>55</v>
      </c>
      <c r="D123" s="115" t="s">
        <v>595</v>
      </c>
    </row>
    <row r="124" spans="2:4" x14ac:dyDescent="0.25">
      <c r="B124" s="115" t="s">
        <v>596</v>
      </c>
    </row>
    <row r="125" spans="2:4" x14ac:dyDescent="0.25">
      <c r="B125" s="115" t="s">
        <v>583</v>
      </c>
    </row>
    <row r="126" spans="2:4" x14ac:dyDescent="0.25">
      <c r="B126" s="115" t="s">
        <v>747</v>
      </c>
    </row>
    <row r="139" spans="2:2" x14ac:dyDescent="0.25">
      <c r="B139" s="230" t="s">
        <v>748</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S19" activePane="bottomRight" state="frozen"/>
      <selection pane="topRight" activeCell="F1" sqref="F1"/>
      <selection pane="bottomLeft" activeCell="A6" sqref="A6"/>
      <selection pane="bottomRight" activeCell="F6" sqref="F6:F8"/>
    </sheetView>
  </sheetViews>
  <sheetFormatPr baseColWidth="10" defaultRowHeight="15" x14ac:dyDescent="0.25"/>
  <cols>
    <col min="1" max="2" width="21.7109375" customWidth="1"/>
    <col min="3" max="6" width="27.42578125" customWidth="1"/>
    <col min="7" max="7" width="19.7109375" customWidth="1"/>
    <col min="8" max="8" width="20.28515625" style="294" customWidth="1"/>
    <col min="9" max="9" width="15.28515625" customWidth="1"/>
    <col min="10" max="10" width="12.140625" style="294" bestFit="1" customWidth="1"/>
    <col min="11" max="11" width="15.28515625" customWidth="1"/>
    <col min="12" max="12" width="17.28515625" style="294" customWidth="1"/>
    <col min="13" max="13" width="15.28515625" customWidth="1"/>
    <col min="14" max="14" width="11.5703125" style="294"/>
    <col min="15" max="15" width="15.28515625" customWidth="1"/>
    <col min="16" max="16" width="15.7109375" style="294" customWidth="1"/>
    <col min="19" max="22" width="14.28515625" customWidth="1"/>
    <col min="23" max="23" width="17" customWidth="1"/>
  </cols>
  <sheetData>
    <row r="1" spans="1:23" s="428" customFormat="1" ht="18" customHeight="1" x14ac:dyDescent="0.2">
      <c r="B1" s="427"/>
      <c r="C1" s="427"/>
      <c r="D1" s="427"/>
      <c r="E1" s="427"/>
      <c r="F1" s="427"/>
      <c r="G1" s="427" t="s">
        <v>138</v>
      </c>
      <c r="I1" s="427"/>
      <c r="J1" s="427"/>
      <c r="K1" s="427"/>
      <c r="L1" s="427"/>
      <c r="M1" s="427"/>
      <c r="N1" s="427"/>
      <c r="O1" s="427"/>
      <c r="P1" s="427"/>
      <c r="Q1" s="427"/>
      <c r="R1" s="427"/>
      <c r="S1" s="427"/>
      <c r="T1" s="427"/>
      <c r="U1" s="427"/>
      <c r="V1" s="427"/>
      <c r="W1" s="427"/>
    </row>
    <row r="2" spans="1:23" s="429" customFormat="1" ht="33.75" customHeight="1" x14ac:dyDescent="0.25">
      <c r="A2" s="434" t="s">
        <v>1736</v>
      </c>
      <c r="B2" s="434"/>
      <c r="C2" s="434"/>
      <c r="D2" s="434"/>
      <c r="E2" s="434"/>
      <c r="F2" s="434"/>
      <c r="G2" s="434"/>
      <c r="H2" s="434"/>
      <c r="I2" s="434"/>
      <c r="J2" s="434"/>
      <c r="K2" s="434"/>
      <c r="L2" s="434"/>
      <c r="M2" s="434"/>
      <c r="N2" s="434"/>
      <c r="O2" s="434"/>
      <c r="P2" s="434"/>
      <c r="Q2" s="434"/>
      <c r="R2" s="434"/>
      <c r="S2" s="434"/>
      <c r="T2" s="434"/>
      <c r="U2" s="434"/>
      <c r="V2" s="434"/>
      <c r="W2" s="434"/>
    </row>
    <row r="3" spans="1:23" s="66" customFormat="1" ht="14.45" customHeight="1" x14ac:dyDescent="0.25">
      <c r="A3" s="825" t="s">
        <v>102</v>
      </c>
      <c r="B3" s="825" t="s">
        <v>121</v>
      </c>
      <c r="C3" s="816" t="s">
        <v>90</v>
      </c>
      <c r="D3" s="816" t="s">
        <v>91</v>
      </c>
      <c r="E3" s="738" t="s">
        <v>506</v>
      </c>
      <c r="F3" s="816" t="s">
        <v>92</v>
      </c>
      <c r="G3" s="806" t="s">
        <v>106</v>
      </c>
      <c r="H3" s="819"/>
      <c r="I3" s="819"/>
      <c r="J3" s="819"/>
      <c r="K3" s="819"/>
      <c r="L3" s="819"/>
      <c r="M3" s="819"/>
      <c r="N3" s="807"/>
      <c r="O3" s="808" t="s">
        <v>107</v>
      </c>
      <c r="P3" s="809"/>
      <c r="Q3" s="812" t="s">
        <v>108</v>
      </c>
      <c r="R3" s="813"/>
      <c r="S3" s="800" t="s">
        <v>109</v>
      </c>
      <c r="T3" s="800" t="s">
        <v>110</v>
      </c>
      <c r="U3" s="800" t="s">
        <v>118</v>
      </c>
      <c r="V3" s="800" t="s">
        <v>117</v>
      </c>
      <c r="W3" s="803" t="s">
        <v>93</v>
      </c>
    </row>
    <row r="4" spans="1:23" s="66" customFormat="1" ht="15.75" x14ac:dyDescent="0.25">
      <c r="A4" s="826"/>
      <c r="B4" s="826"/>
      <c r="C4" s="817"/>
      <c r="D4" s="817"/>
      <c r="E4" s="739"/>
      <c r="F4" s="817"/>
      <c r="G4" s="806" t="s">
        <v>111</v>
      </c>
      <c r="H4" s="807"/>
      <c r="I4" s="806" t="s">
        <v>112</v>
      </c>
      <c r="J4" s="807"/>
      <c r="K4" s="806" t="s">
        <v>113</v>
      </c>
      <c r="L4" s="807"/>
      <c r="M4" s="806" t="s">
        <v>114</v>
      </c>
      <c r="N4" s="807"/>
      <c r="O4" s="810"/>
      <c r="P4" s="811"/>
      <c r="Q4" s="814"/>
      <c r="R4" s="815"/>
      <c r="S4" s="801"/>
      <c r="T4" s="801"/>
      <c r="U4" s="801"/>
      <c r="V4" s="801"/>
      <c r="W4" s="804"/>
    </row>
    <row r="5" spans="1:23" s="67" customFormat="1" ht="31.5" x14ac:dyDescent="0.25">
      <c r="A5" s="827"/>
      <c r="B5" s="827"/>
      <c r="C5" s="818"/>
      <c r="D5" s="818"/>
      <c r="E5" s="740"/>
      <c r="F5" s="818"/>
      <c r="G5" s="332" t="s">
        <v>115</v>
      </c>
      <c r="H5" s="309" t="s">
        <v>12</v>
      </c>
      <c r="I5" s="332" t="s">
        <v>115</v>
      </c>
      <c r="J5" s="309" t="s">
        <v>12</v>
      </c>
      <c r="K5" s="332" t="s">
        <v>115</v>
      </c>
      <c r="L5" s="309" t="s">
        <v>12</v>
      </c>
      <c r="M5" s="332" t="s">
        <v>115</v>
      </c>
      <c r="N5" s="309" t="s">
        <v>12</v>
      </c>
      <c r="O5" s="332" t="s">
        <v>115</v>
      </c>
      <c r="P5" s="309" t="s">
        <v>12</v>
      </c>
      <c r="Q5" s="332" t="s">
        <v>116</v>
      </c>
      <c r="R5" s="332" t="s">
        <v>87</v>
      </c>
      <c r="S5" s="802"/>
      <c r="T5" s="802"/>
      <c r="U5" s="802"/>
      <c r="V5" s="802"/>
      <c r="W5" s="805"/>
    </row>
    <row r="6" spans="1:23" ht="78" customHeight="1" x14ac:dyDescent="0.25">
      <c r="A6" s="820" t="s">
        <v>1735</v>
      </c>
      <c r="B6" s="820" t="s">
        <v>134</v>
      </c>
      <c r="C6" s="69" t="s">
        <v>694</v>
      </c>
      <c r="D6" s="69" t="s">
        <v>135</v>
      </c>
      <c r="E6" s="435" t="s">
        <v>1756</v>
      </c>
      <c r="F6" s="828" t="s">
        <v>1956</v>
      </c>
      <c r="G6" s="705">
        <v>0.5</v>
      </c>
      <c r="H6" s="706">
        <v>1050000</v>
      </c>
      <c r="I6" s="210"/>
      <c r="J6" s="637"/>
      <c r="K6" s="705">
        <v>0.5</v>
      </c>
      <c r="L6" s="706">
        <v>1050000</v>
      </c>
      <c r="M6" s="210"/>
      <c r="N6" s="210"/>
      <c r="O6" s="638"/>
      <c r="P6" s="639">
        <f t="shared" ref="P6:P8" si="0">H6+J6+L6+N6</f>
        <v>2100000</v>
      </c>
      <c r="Q6" s="640" t="s">
        <v>1858</v>
      </c>
      <c r="R6" s="641" t="s">
        <v>1859</v>
      </c>
      <c r="S6" s="642" t="s">
        <v>1813</v>
      </c>
      <c r="T6" s="642" t="s">
        <v>1860</v>
      </c>
      <c r="U6" s="642" t="s">
        <v>1861</v>
      </c>
      <c r="V6" s="642" t="s">
        <v>1862</v>
      </c>
      <c r="W6" s="642" t="s">
        <v>1863</v>
      </c>
    </row>
    <row r="7" spans="1:23" ht="96" x14ac:dyDescent="0.25">
      <c r="A7" s="821"/>
      <c r="B7" s="821"/>
      <c r="C7" s="69" t="s">
        <v>695</v>
      </c>
      <c r="D7" s="69" t="s">
        <v>696</v>
      </c>
      <c r="E7" s="435" t="s">
        <v>1954</v>
      </c>
      <c r="F7" s="829"/>
      <c r="G7" s="210"/>
      <c r="H7" s="210"/>
      <c r="I7" s="210"/>
      <c r="J7" s="637"/>
      <c r="K7" s="210"/>
      <c r="L7" s="210"/>
      <c r="M7" s="210"/>
      <c r="N7" s="210"/>
      <c r="O7" s="638"/>
      <c r="P7" s="639">
        <f t="shared" si="0"/>
        <v>0</v>
      </c>
      <c r="Q7" s="640" t="s">
        <v>1858</v>
      </c>
      <c r="R7" s="641" t="s">
        <v>1859</v>
      </c>
      <c r="S7" s="642" t="s">
        <v>1813</v>
      </c>
      <c r="T7" s="642" t="s">
        <v>1860</v>
      </c>
      <c r="U7" s="642" t="s">
        <v>1861</v>
      </c>
      <c r="V7" s="642" t="s">
        <v>1862</v>
      </c>
      <c r="W7" s="642" t="s">
        <v>1863</v>
      </c>
    </row>
    <row r="8" spans="1:23" ht="96" x14ac:dyDescent="0.25">
      <c r="A8" s="821"/>
      <c r="B8" s="821"/>
      <c r="C8" s="69" t="s">
        <v>697</v>
      </c>
      <c r="D8" s="69" t="s">
        <v>698</v>
      </c>
      <c r="E8" s="435" t="s">
        <v>1955</v>
      </c>
      <c r="F8" s="830"/>
      <c r="G8" s="210"/>
      <c r="H8" s="210"/>
      <c r="I8" s="210"/>
      <c r="J8" s="637"/>
      <c r="K8" s="210"/>
      <c r="L8" s="210"/>
      <c r="M8" s="210"/>
      <c r="N8" s="210"/>
      <c r="O8" s="638"/>
      <c r="P8" s="639">
        <f t="shared" si="0"/>
        <v>0</v>
      </c>
      <c r="Q8" s="640" t="s">
        <v>1858</v>
      </c>
      <c r="R8" s="641" t="s">
        <v>1859</v>
      </c>
      <c r="S8" s="642" t="s">
        <v>1813</v>
      </c>
      <c r="T8" s="642" t="s">
        <v>1860</v>
      </c>
      <c r="U8" s="642" t="s">
        <v>1861</v>
      </c>
      <c r="V8" s="642" t="s">
        <v>1862</v>
      </c>
      <c r="W8" s="642" t="s">
        <v>1863</v>
      </c>
    </row>
    <row r="9" spans="1:23" ht="120" customHeight="1" x14ac:dyDescent="0.25">
      <c r="A9" s="821"/>
      <c r="B9" s="822"/>
      <c r="C9" s="488" t="s">
        <v>1739</v>
      </c>
      <c r="D9" s="488"/>
      <c r="E9" s="488"/>
      <c r="F9" s="78"/>
      <c r="G9" s="92"/>
      <c r="H9" s="299"/>
      <c r="I9" s="92"/>
      <c r="J9" s="299"/>
      <c r="K9" s="92"/>
      <c r="L9" s="299"/>
      <c r="M9" s="92"/>
      <c r="N9" s="299"/>
      <c r="O9" s="430"/>
      <c r="P9" s="310"/>
      <c r="Q9" s="378"/>
      <c r="R9" s="379"/>
      <c r="S9" s="379"/>
      <c r="T9" s="379"/>
      <c r="U9" s="380"/>
      <c r="V9" s="380"/>
      <c r="W9" s="375"/>
    </row>
    <row r="10" spans="1:23" ht="147" customHeight="1" x14ac:dyDescent="0.25">
      <c r="A10" s="821"/>
      <c r="B10" s="487"/>
      <c r="C10" s="488" t="s">
        <v>1740</v>
      </c>
      <c r="D10" s="488"/>
      <c r="E10" s="488"/>
      <c r="F10" s="78"/>
      <c r="G10" s="92"/>
      <c r="H10" s="299"/>
      <c r="I10" s="92"/>
      <c r="J10" s="299"/>
      <c r="K10" s="92"/>
      <c r="L10" s="299"/>
      <c r="M10" s="92"/>
      <c r="N10" s="299"/>
      <c r="O10" s="430"/>
      <c r="P10" s="310"/>
      <c r="Q10" s="378"/>
      <c r="R10" s="379"/>
      <c r="S10" s="379"/>
      <c r="T10" s="379"/>
      <c r="U10" s="380"/>
      <c r="V10" s="380"/>
      <c r="W10" s="375"/>
    </row>
    <row r="11" spans="1:23" ht="141.75" x14ac:dyDescent="0.25">
      <c r="A11" s="821"/>
      <c r="B11" s="820" t="s">
        <v>136</v>
      </c>
      <c r="C11" s="69" t="s">
        <v>699</v>
      </c>
      <c r="D11" s="69" t="s">
        <v>700</v>
      </c>
      <c r="E11" s="435"/>
      <c r="F11" s="78" t="s">
        <v>225</v>
      </c>
      <c r="G11" s="92"/>
      <c r="H11" s="299"/>
      <c r="I11" s="92"/>
      <c r="J11" s="299"/>
      <c r="K11" s="92"/>
      <c r="L11" s="299"/>
      <c r="M11" s="92"/>
      <c r="N11" s="299"/>
      <c r="O11" s="430"/>
      <c r="P11" s="310"/>
      <c r="Q11" s="378"/>
      <c r="R11" s="379"/>
      <c r="S11" s="379"/>
      <c r="T11" s="379"/>
      <c r="U11" s="380"/>
      <c r="V11" s="380"/>
      <c r="W11" s="375"/>
    </row>
    <row r="12" spans="1:23" ht="236.25" x14ac:dyDescent="0.25">
      <c r="A12" s="821"/>
      <c r="B12" s="821"/>
      <c r="C12" s="69" t="s">
        <v>701</v>
      </c>
      <c r="D12" s="69" t="s">
        <v>702</v>
      </c>
      <c r="E12" s="435"/>
      <c r="F12" s="78" t="s">
        <v>703</v>
      </c>
      <c r="G12" s="92"/>
      <c r="H12" s="299"/>
      <c r="I12" s="92"/>
      <c r="J12" s="299"/>
      <c r="K12" s="92"/>
      <c r="L12" s="299"/>
      <c r="M12" s="92"/>
      <c r="N12" s="299"/>
      <c r="O12" s="430"/>
      <c r="P12" s="310"/>
      <c r="Q12" s="378"/>
      <c r="R12" s="379"/>
      <c r="S12" s="379"/>
      <c r="T12" s="379"/>
      <c r="U12" s="380"/>
      <c r="V12" s="380"/>
      <c r="W12" s="375"/>
    </row>
    <row r="13" spans="1:23" ht="149.25" customHeight="1" x14ac:dyDescent="0.25">
      <c r="A13" s="821"/>
      <c r="B13" s="821"/>
      <c r="C13" s="69" t="s">
        <v>704</v>
      </c>
      <c r="D13" s="69" t="s">
        <v>705</v>
      </c>
      <c r="E13" s="435"/>
      <c r="F13" s="78" t="s">
        <v>706</v>
      </c>
      <c r="G13" s="92"/>
      <c r="H13" s="299"/>
      <c r="I13" s="92"/>
      <c r="J13" s="299"/>
      <c r="K13" s="92"/>
      <c r="L13" s="299"/>
      <c r="M13" s="92"/>
      <c r="N13" s="299"/>
      <c r="O13" s="430"/>
      <c r="P13" s="310"/>
      <c r="Q13" s="378"/>
      <c r="R13" s="379"/>
      <c r="S13" s="379"/>
      <c r="T13" s="379"/>
      <c r="U13" s="380"/>
      <c r="V13" s="380"/>
      <c r="W13" s="375"/>
    </row>
    <row r="14" spans="1:23" ht="110.25" x14ac:dyDescent="0.25">
      <c r="A14" s="821"/>
      <c r="B14" s="821"/>
      <c r="C14" s="69" t="s">
        <v>707</v>
      </c>
      <c r="D14" s="69" t="s">
        <v>708</v>
      </c>
      <c r="E14" s="435"/>
      <c r="F14" s="78" t="s">
        <v>709</v>
      </c>
      <c r="G14" s="92"/>
      <c r="H14" s="299"/>
      <c r="I14" s="92"/>
      <c r="J14" s="299"/>
      <c r="K14" s="92"/>
      <c r="L14" s="299"/>
      <c r="M14" s="92"/>
      <c r="N14" s="299"/>
      <c r="O14" s="430"/>
      <c r="P14" s="310"/>
      <c r="Q14" s="378"/>
      <c r="R14" s="379"/>
      <c r="S14" s="379"/>
      <c r="T14" s="379"/>
      <c r="U14" s="380"/>
      <c r="V14" s="380"/>
      <c r="W14" s="375"/>
    </row>
    <row r="15" spans="1:23" ht="203.25" customHeight="1" x14ac:dyDescent="0.25">
      <c r="A15" s="821"/>
      <c r="B15" s="822"/>
      <c r="C15" s="69" t="s">
        <v>710</v>
      </c>
      <c r="D15" s="69" t="s">
        <v>711</v>
      </c>
      <c r="E15" s="435"/>
      <c r="F15" s="78" t="s">
        <v>712</v>
      </c>
      <c r="G15" s="92"/>
      <c r="H15" s="299"/>
      <c r="I15" s="92"/>
      <c r="J15" s="299"/>
      <c r="K15" s="92"/>
      <c r="L15" s="299"/>
      <c r="M15" s="92"/>
      <c r="N15" s="299"/>
      <c r="O15" s="430"/>
      <c r="P15" s="310"/>
      <c r="Q15" s="378"/>
      <c r="R15" s="379"/>
      <c r="S15" s="379"/>
      <c r="T15" s="379"/>
      <c r="U15" s="380"/>
      <c r="V15" s="380"/>
      <c r="W15" s="375"/>
    </row>
    <row r="16" spans="1:23" ht="136.5" customHeight="1" x14ac:dyDescent="0.25">
      <c r="A16" s="821"/>
      <c r="B16" s="820" t="s">
        <v>1737</v>
      </c>
      <c r="C16" s="69" t="s">
        <v>713</v>
      </c>
      <c r="D16" s="69" t="s">
        <v>714</v>
      </c>
      <c r="E16" s="435"/>
      <c r="F16" s="78"/>
      <c r="G16" s="92"/>
      <c r="H16" s="299"/>
      <c r="I16" s="92"/>
      <c r="J16" s="299"/>
      <c r="K16" s="92"/>
      <c r="L16" s="299"/>
      <c r="M16" s="92"/>
      <c r="N16" s="299"/>
      <c r="O16" s="430"/>
      <c r="P16" s="310"/>
      <c r="Q16" s="378"/>
      <c r="R16" s="379"/>
      <c r="S16" s="379"/>
      <c r="T16" s="379"/>
      <c r="U16" s="380"/>
      <c r="V16" s="380"/>
      <c r="W16" s="375"/>
    </row>
    <row r="17" spans="1:23" ht="114" customHeight="1" x14ac:dyDescent="0.25">
      <c r="A17" s="821"/>
      <c r="B17" s="821"/>
      <c r="C17" s="69" t="s">
        <v>715</v>
      </c>
      <c r="D17" s="69" t="s">
        <v>716</v>
      </c>
      <c r="E17" s="435"/>
      <c r="F17" s="78"/>
      <c r="G17" s="92"/>
      <c r="H17" s="299"/>
      <c r="I17" s="92"/>
      <c r="J17" s="299"/>
      <c r="K17" s="92"/>
      <c r="L17" s="299"/>
      <c r="M17" s="92"/>
      <c r="N17" s="299"/>
      <c r="O17" s="430"/>
      <c r="P17" s="310"/>
      <c r="Q17" s="378"/>
      <c r="R17" s="379"/>
      <c r="S17" s="379"/>
      <c r="T17" s="379"/>
      <c r="U17" s="380"/>
      <c r="V17" s="380"/>
      <c r="W17" s="375"/>
    </row>
    <row r="18" spans="1:23" ht="94.5" x14ac:dyDescent="0.25">
      <c r="A18" s="821"/>
      <c r="B18" s="821"/>
      <c r="C18" s="69" t="s">
        <v>717</v>
      </c>
      <c r="D18" s="69" t="s">
        <v>718</v>
      </c>
      <c r="E18" s="435"/>
      <c r="F18" s="78"/>
      <c r="G18" s="92"/>
      <c r="H18" s="299"/>
      <c r="I18" s="92"/>
      <c r="J18" s="299"/>
      <c r="K18" s="92"/>
      <c r="L18" s="299"/>
      <c r="M18" s="92"/>
      <c r="N18" s="299"/>
      <c r="O18" s="430"/>
      <c r="P18" s="310"/>
      <c r="Q18" s="378"/>
      <c r="R18" s="379"/>
      <c r="S18" s="379"/>
      <c r="T18" s="379"/>
      <c r="U18" s="380"/>
      <c r="V18" s="380"/>
      <c r="W18" s="375"/>
    </row>
    <row r="19" spans="1:23" ht="128.25" customHeight="1" x14ac:dyDescent="0.25">
      <c r="A19" s="821"/>
      <c r="B19" s="821"/>
      <c r="C19" s="69" t="s">
        <v>1738</v>
      </c>
      <c r="D19" s="69" t="s">
        <v>719</v>
      </c>
      <c r="E19" s="435"/>
      <c r="F19" s="78"/>
      <c r="G19" s="92"/>
      <c r="H19" s="299"/>
      <c r="I19" s="92"/>
      <c r="J19" s="299"/>
      <c r="K19" s="92"/>
      <c r="L19" s="299"/>
      <c r="M19" s="92"/>
      <c r="N19" s="299"/>
      <c r="O19" s="430"/>
      <c r="P19" s="310"/>
      <c r="Q19" s="378"/>
      <c r="R19" s="379"/>
      <c r="S19" s="379"/>
      <c r="T19" s="379"/>
      <c r="U19" s="380"/>
      <c r="V19" s="380"/>
      <c r="W19" s="375"/>
    </row>
    <row r="20" spans="1:23" ht="157.5" x14ac:dyDescent="0.25">
      <c r="A20" s="821"/>
      <c r="B20" s="821"/>
      <c r="C20" s="823" t="s">
        <v>720</v>
      </c>
      <c r="D20" s="69" t="s">
        <v>721</v>
      </c>
      <c r="E20" s="435"/>
      <c r="F20" s="78" t="s">
        <v>722</v>
      </c>
      <c r="G20" s="92"/>
      <c r="H20" s="299"/>
      <c r="I20" s="92"/>
      <c r="J20" s="299"/>
      <c r="K20" s="92"/>
      <c r="L20" s="299"/>
      <c r="M20" s="92"/>
      <c r="N20" s="299"/>
      <c r="O20" s="430"/>
      <c r="P20" s="310"/>
      <c r="Q20" s="378"/>
      <c r="R20" s="379"/>
      <c r="S20" s="379"/>
      <c r="T20" s="379"/>
      <c r="U20" s="380"/>
      <c r="V20" s="380"/>
      <c r="W20" s="375"/>
    </row>
    <row r="21" spans="1:23" ht="63" x14ac:dyDescent="0.25">
      <c r="A21" s="821"/>
      <c r="B21" s="821"/>
      <c r="C21" s="824"/>
      <c r="D21" s="69" t="s">
        <v>723</v>
      </c>
      <c r="E21" s="435"/>
      <c r="F21" s="78"/>
      <c r="G21" s="92"/>
      <c r="H21" s="299"/>
      <c r="I21" s="92"/>
      <c r="J21" s="299"/>
      <c r="K21" s="92"/>
      <c r="L21" s="299"/>
      <c r="M21" s="92"/>
      <c r="N21" s="299"/>
      <c r="O21" s="430"/>
      <c r="P21" s="310"/>
      <c r="Q21" s="378"/>
      <c r="R21" s="379"/>
      <c r="S21" s="379"/>
      <c r="T21" s="379"/>
      <c r="U21" s="380"/>
      <c r="V21" s="380"/>
      <c r="W21" s="375"/>
    </row>
    <row r="22" spans="1:23" ht="177.75" customHeight="1" x14ac:dyDescent="0.25">
      <c r="A22" s="821"/>
      <c r="B22" s="821"/>
      <c r="C22" s="93" t="s">
        <v>724</v>
      </c>
      <c r="D22" s="69" t="s">
        <v>725</v>
      </c>
      <c r="E22" s="435"/>
      <c r="F22" s="78" t="s">
        <v>726</v>
      </c>
      <c r="G22" s="92"/>
      <c r="H22" s="299"/>
      <c r="I22" s="92"/>
      <c r="J22" s="299"/>
      <c r="K22" s="92"/>
      <c r="L22" s="299"/>
      <c r="M22" s="92"/>
      <c r="N22" s="299"/>
      <c r="O22" s="430"/>
      <c r="P22" s="310"/>
      <c r="Q22" s="378"/>
      <c r="R22" s="379"/>
      <c r="S22" s="379"/>
      <c r="T22" s="379"/>
      <c r="U22" s="380"/>
      <c r="V22" s="380"/>
      <c r="W22" s="375"/>
    </row>
    <row r="23" spans="1:23" ht="15.75" hidden="1" x14ac:dyDescent="0.25">
      <c r="A23" s="431"/>
      <c r="B23" s="431"/>
      <c r="C23" s="93"/>
      <c r="D23" s="93"/>
      <c r="E23" s="93"/>
      <c r="F23" s="106"/>
      <c r="G23" s="92"/>
      <c r="H23" s="299"/>
      <c r="I23" s="92"/>
      <c r="J23" s="299"/>
      <c r="K23" s="92"/>
      <c r="L23" s="299"/>
      <c r="M23" s="92"/>
      <c r="N23" s="299"/>
      <c r="O23" s="430"/>
      <c r="P23" s="310"/>
      <c r="Q23" s="378"/>
      <c r="R23" s="379"/>
      <c r="S23" s="379"/>
      <c r="T23" s="379"/>
      <c r="U23" s="380"/>
      <c r="V23" s="380"/>
      <c r="W23" s="375"/>
    </row>
    <row r="24" spans="1:23" ht="15.75" hidden="1" x14ac:dyDescent="0.25">
      <c r="A24" s="431"/>
      <c r="B24" s="431"/>
      <c r="C24" s="93"/>
      <c r="D24" s="93"/>
      <c r="E24" s="93"/>
      <c r="F24" s="106"/>
      <c r="G24" s="92"/>
      <c r="H24" s="299"/>
      <c r="I24" s="92"/>
      <c r="J24" s="299"/>
      <c r="K24" s="92"/>
      <c r="L24" s="299"/>
      <c r="M24" s="92"/>
      <c r="N24" s="299"/>
      <c r="O24" s="430"/>
      <c r="P24" s="310"/>
      <c r="Q24" s="378"/>
      <c r="R24" s="379"/>
      <c r="S24" s="379"/>
      <c r="T24" s="379"/>
      <c r="U24" s="380"/>
      <c r="V24" s="380"/>
      <c r="W24" s="375"/>
    </row>
    <row r="25" spans="1:23" ht="15.75" hidden="1" x14ac:dyDescent="0.25">
      <c r="A25" s="431"/>
      <c r="B25" s="431"/>
      <c r="C25" s="93"/>
      <c r="D25" s="93"/>
      <c r="E25" s="93"/>
      <c r="F25" s="106"/>
      <c r="G25" s="92"/>
      <c r="H25" s="299"/>
      <c r="I25" s="92"/>
      <c r="J25" s="299"/>
      <c r="K25" s="92"/>
      <c r="L25" s="299"/>
      <c r="M25" s="92"/>
      <c r="N25" s="299"/>
      <c r="O25" s="430"/>
      <c r="P25" s="310"/>
      <c r="Q25" s="378"/>
      <c r="R25" s="379"/>
      <c r="S25" s="379"/>
      <c r="T25" s="379"/>
      <c r="U25" s="380"/>
      <c r="V25" s="380"/>
      <c r="W25" s="375"/>
    </row>
    <row r="26" spans="1:23" ht="15.75" hidden="1" x14ac:dyDescent="0.25">
      <c r="A26" s="431"/>
      <c r="B26" s="431"/>
      <c r="C26" s="93"/>
      <c r="D26" s="93"/>
      <c r="E26" s="93"/>
      <c r="F26" s="106"/>
      <c r="G26" s="92"/>
      <c r="H26" s="299"/>
      <c r="I26" s="92"/>
      <c r="J26" s="299"/>
      <c r="K26" s="92"/>
      <c r="L26" s="299"/>
      <c r="M26" s="92"/>
      <c r="N26" s="299"/>
      <c r="O26" s="430"/>
      <c r="P26" s="310"/>
      <c r="Q26" s="378"/>
      <c r="R26" s="379"/>
      <c r="S26" s="379"/>
      <c r="T26" s="379"/>
      <c r="U26" s="380"/>
      <c r="V26" s="380"/>
      <c r="W26" s="375"/>
    </row>
    <row r="27" spans="1:23" ht="15.75" hidden="1" x14ac:dyDescent="0.25">
      <c r="A27" s="431"/>
      <c r="B27" s="431"/>
      <c r="C27" s="93"/>
      <c r="D27" s="93"/>
      <c r="E27" s="93"/>
      <c r="F27" s="106"/>
      <c r="G27" s="92"/>
      <c r="H27" s="299"/>
      <c r="I27" s="92"/>
      <c r="J27" s="299"/>
      <c r="K27" s="92"/>
      <c r="L27" s="299"/>
      <c r="M27" s="92"/>
      <c r="N27" s="299"/>
      <c r="O27" s="430"/>
      <c r="P27" s="310"/>
      <c r="Q27" s="378"/>
      <c r="R27" s="379"/>
      <c r="S27" s="379"/>
      <c r="T27" s="379"/>
      <c r="U27" s="380"/>
      <c r="V27" s="380"/>
      <c r="W27" s="375"/>
    </row>
    <row r="28" spans="1:23" ht="15.75" hidden="1" x14ac:dyDescent="0.25">
      <c r="A28" s="431"/>
      <c r="B28" s="431"/>
      <c r="C28" s="93"/>
      <c r="D28" s="93"/>
      <c r="E28" s="93"/>
      <c r="F28" s="106"/>
      <c r="G28" s="92"/>
      <c r="H28" s="299"/>
      <c r="I28" s="92"/>
      <c r="J28" s="299"/>
      <c r="K28" s="92"/>
      <c r="L28" s="299"/>
      <c r="M28" s="92"/>
      <c r="N28" s="299"/>
      <c r="O28" s="430"/>
      <c r="P28" s="310"/>
      <c r="Q28" s="378"/>
      <c r="R28" s="379"/>
      <c r="S28" s="379"/>
      <c r="T28" s="379"/>
      <c r="U28" s="380"/>
      <c r="V28" s="380"/>
      <c r="W28" s="375"/>
    </row>
    <row r="29" spans="1:23" ht="15.75" hidden="1" x14ac:dyDescent="0.25">
      <c r="A29" s="431"/>
      <c r="B29" s="431"/>
      <c r="C29" s="93"/>
      <c r="D29" s="93"/>
      <c r="E29" s="93"/>
      <c r="F29" s="106"/>
      <c r="G29" s="92"/>
      <c r="H29" s="299"/>
      <c r="I29" s="92"/>
      <c r="J29" s="299"/>
      <c r="K29" s="92"/>
      <c r="L29" s="299"/>
      <c r="M29" s="92"/>
      <c r="N29" s="299"/>
      <c r="O29" s="430"/>
      <c r="P29" s="310"/>
      <c r="Q29" s="378"/>
      <c r="R29" s="379"/>
      <c r="S29" s="379"/>
      <c r="T29" s="379"/>
      <c r="U29" s="380"/>
      <c r="V29" s="380"/>
      <c r="W29" s="375"/>
    </row>
    <row r="30" spans="1:23" ht="36.75" customHeight="1" x14ac:dyDescent="0.25">
      <c r="A30" s="431"/>
      <c r="B30" s="431"/>
      <c r="C30" s="93"/>
      <c r="D30" s="93"/>
      <c r="E30" s="93"/>
      <c r="F30" s="106"/>
      <c r="G30" s="92"/>
      <c r="H30" s="299"/>
      <c r="I30" s="92"/>
      <c r="J30" s="299"/>
      <c r="K30" s="92"/>
      <c r="L30" s="299"/>
      <c r="M30" s="92"/>
      <c r="N30" s="299"/>
      <c r="O30" s="430"/>
      <c r="P30" s="310"/>
      <c r="Q30" s="378"/>
      <c r="R30" s="379"/>
      <c r="S30" s="379"/>
      <c r="T30" s="379"/>
      <c r="U30" s="380"/>
      <c r="V30" s="380"/>
      <c r="W30" s="375"/>
    </row>
    <row r="31" spans="1:23" s="433" customFormat="1" ht="15.6" customHeight="1" x14ac:dyDescent="0.2">
      <c r="A31" s="454"/>
      <c r="B31" s="455"/>
      <c r="C31" s="454" t="s">
        <v>137</v>
      </c>
      <c r="D31" s="455"/>
      <c r="E31" s="455"/>
      <c r="F31" s="456"/>
      <c r="G31" s="386">
        <f t="shared" ref="G31:N31" si="1">SUM(G6:G30)</f>
        <v>0.5</v>
      </c>
      <c r="H31" s="293">
        <f>SUM(H6:H30)</f>
        <v>1050000</v>
      </c>
      <c r="I31" s="386">
        <f>SUM(I6:I30)</f>
        <v>0</v>
      </c>
      <c r="J31" s="293">
        <f t="shared" si="1"/>
        <v>0</v>
      </c>
      <c r="K31" s="386">
        <f t="shared" si="1"/>
        <v>0.5</v>
      </c>
      <c r="L31" s="293">
        <f t="shared" si="1"/>
        <v>1050000</v>
      </c>
      <c r="M31" s="386">
        <f t="shared" si="1"/>
        <v>0</v>
      </c>
      <c r="N31" s="293">
        <f t="shared" si="1"/>
        <v>0</v>
      </c>
      <c r="O31" s="432"/>
      <c r="P31" s="311">
        <f t="shared" ref="P31" si="2">H31+J31+L31+N31</f>
        <v>2100000</v>
      </c>
      <c r="Q31" s="386"/>
      <c r="R31" s="386"/>
      <c r="S31" s="386"/>
      <c r="T31" s="386"/>
      <c r="U31" s="386"/>
      <c r="V31" s="386"/>
      <c r="W31" s="386"/>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4">
    <mergeCell ref="D3:D5"/>
    <mergeCell ref="F3:F5"/>
    <mergeCell ref="G3:N3"/>
    <mergeCell ref="A6:A22"/>
    <mergeCell ref="B11:B15"/>
    <mergeCell ref="C20:C21"/>
    <mergeCell ref="A3:A5"/>
    <mergeCell ref="B3:B5"/>
    <mergeCell ref="C3:C5"/>
    <mergeCell ref="B16:B22"/>
    <mergeCell ref="B6:B9"/>
    <mergeCell ref="F6:F8"/>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F13" workbookViewId="0">
      <selection activeCell="A6" sqref="A6:A13"/>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27"/>
      <c r="C1" s="427"/>
      <c r="D1" s="427"/>
      <c r="E1" s="427"/>
      <c r="G1" s="427" t="s">
        <v>727</v>
      </c>
      <c r="I1" s="427"/>
      <c r="J1" s="427"/>
      <c r="K1" s="427"/>
      <c r="L1" s="427"/>
      <c r="M1" s="427"/>
      <c r="N1" s="427"/>
      <c r="O1" s="427"/>
      <c r="P1" s="427"/>
      <c r="Q1" s="427"/>
      <c r="R1" s="427"/>
      <c r="S1" s="427"/>
      <c r="T1" s="427"/>
      <c r="U1" s="427"/>
      <c r="V1" s="427"/>
      <c r="W1" s="427"/>
    </row>
    <row r="2" spans="1:23" x14ac:dyDescent="0.25">
      <c r="A2" s="391" t="s">
        <v>728</v>
      </c>
      <c r="B2" s="391"/>
      <c r="C2" s="391"/>
      <c r="D2" s="391"/>
      <c r="E2" s="391"/>
      <c r="F2" s="391"/>
      <c r="G2" s="391"/>
      <c r="H2" s="391"/>
      <c r="I2" s="391"/>
      <c r="J2" s="391"/>
      <c r="K2" s="391"/>
      <c r="L2" s="391"/>
      <c r="M2" s="391"/>
      <c r="N2" s="391"/>
      <c r="O2" s="391"/>
      <c r="P2" s="391"/>
      <c r="Q2" s="391"/>
      <c r="R2" s="391"/>
      <c r="S2" s="391"/>
      <c r="T2" s="391"/>
      <c r="U2" s="391"/>
      <c r="V2" s="391"/>
      <c r="W2" s="391"/>
    </row>
    <row r="3" spans="1:23" x14ac:dyDescent="0.25">
      <c r="A3" s="781" t="s">
        <v>102</v>
      </c>
      <c r="B3" s="735"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35" t="s">
        <v>118</v>
      </c>
      <c r="V3" s="735" t="s">
        <v>117</v>
      </c>
      <c r="W3" s="782" t="s">
        <v>93</v>
      </c>
    </row>
    <row r="4" spans="1:23" x14ac:dyDescent="0.25">
      <c r="A4" s="781"/>
      <c r="B4" s="736"/>
      <c r="C4" s="783"/>
      <c r="D4" s="783"/>
      <c r="E4" s="739"/>
      <c r="F4" s="783"/>
      <c r="G4" s="781" t="s">
        <v>111</v>
      </c>
      <c r="H4" s="781"/>
      <c r="I4" s="781" t="s">
        <v>112</v>
      </c>
      <c r="J4" s="781"/>
      <c r="K4" s="781" t="s">
        <v>113</v>
      </c>
      <c r="L4" s="781"/>
      <c r="M4" s="781" t="s">
        <v>114</v>
      </c>
      <c r="N4" s="781"/>
      <c r="O4" s="783"/>
      <c r="P4" s="783"/>
      <c r="Q4" s="781"/>
      <c r="R4" s="781"/>
      <c r="S4" s="781"/>
      <c r="T4" s="781"/>
      <c r="U4" s="736"/>
      <c r="V4" s="736"/>
      <c r="W4" s="782"/>
    </row>
    <row r="5" spans="1:23" ht="25.5" x14ac:dyDescent="0.25">
      <c r="A5" s="781"/>
      <c r="B5" s="737"/>
      <c r="C5" s="783"/>
      <c r="D5" s="783"/>
      <c r="E5" s="740"/>
      <c r="F5" s="783"/>
      <c r="G5" s="329" t="s">
        <v>115</v>
      </c>
      <c r="H5" s="289" t="s">
        <v>12</v>
      </c>
      <c r="I5" s="329" t="s">
        <v>115</v>
      </c>
      <c r="J5" s="289" t="s">
        <v>12</v>
      </c>
      <c r="K5" s="329" t="s">
        <v>115</v>
      </c>
      <c r="L5" s="289" t="s">
        <v>12</v>
      </c>
      <c r="M5" s="329" t="s">
        <v>115</v>
      </c>
      <c r="N5" s="289" t="s">
        <v>12</v>
      </c>
      <c r="O5" s="329" t="s">
        <v>115</v>
      </c>
      <c r="P5" s="289" t="s">
        <v>12</v>
      </c>
      <c r="Q5" s="329" t="s">
        <v>116</v>
      </c>
      <c r="R5" s="329" t="s">
        <v>87</v>
      </c>
      <c r="S5" s="781"/>
      <c r="T5" s="781"/>
      <c r="U5" s="737"/>
      <c r="V5" s="737"/>
      <c r="W5" s="782"/>
    </row>
    <row r="6" spans="1:23" ht="78.75" x14ac:dyDescent="0.25">
      <c r="A6" s="764" t="s">
        <v>729</v>
      </c>
      <c r="B6" s="764" t="s">
        <v>730</v>
      </c>
      <c r="C6" s="831" t="s">
        <v>731</v>
      </c>
      <c r="D6" s="69" t="s">
        <v>732</v>
      </c>
      <c r="E6" s="435" t="s">
        <v>1757</v>
      </c>
      <c r="F6" s="436" t="s">
        <v>733</v>
      </c>
      <c r="G6" s="94"/>
      <c r="H6" s="298"/>
      <c r="I6" s="94"/>
      <c r="J6" s="298"/>
      <c r="K6" s="94"/>
      <c r="L6" s="298"/>
      <c r="M6" s="94"/>
      <c r="N6" s="298"/>
      <c r="O6" s="437"/>
      <c r="P6" s="301"/>
      <c r="Q6" s="80"/>
      <c r="R6" s="80"/>
      <c r="S6" s="80"/>
      <c r="T6" s="80"/>
      <c r="U6" s="80"/>
      <c r="V6" s="80"/>
      <c r="W6" s="93"/>
    </row>
    <row r="7" spans="1:23" ht="157.5" x14ac:dyDescent="0.25">
      <c r="A7" s="764"/>
      <c r="B7" s="764"/>
      <c r="C7" s="831"/>
      <c r="D7" s="69" t="s">
        <v>734</v>
      </c>
      <c r="E7" s="435"/>
      <c r="F7" s="436" t="s">
        <v>735</v>
      </c>
      <c r="G7" s="94"/>
      <c r="H7" s="298"/>
      <c r="I7" s="94"/>
      <c r="J7" s="298"/>
      <c r="K7" s="94"/>
      <c r="L7" s="298"/>
      <c r="M7" s="94"/>
      <c r="N7" s="298"/>
      <c r="O7" s="437"/>
      <c r="P7" s="301"/>
      <c r="Q7" s="80"/>
      <c r="R7" s="80"/>
      <c r="S7" s="80"/>
      <c r="T7" s="80"/>
      <c r="U7" s="80"/>
      <c r="V7" s="80"/>
      <c r="W7" s="93"/>
    </row>
    <row r="8" spans="1:23" ht="165" x14ac:dyDescent="0.25">
      <c r="A8" s="764"/>
      <c r="B8" s="764"/>
      <c r="C8" s="831" t="s">
        <v>736</v>
      </c>
      <c r="D8" s="69"/>
      <c r="E8" s="435"/>
      <c r="F8" s="623" t="s">
        <v>1870</v>
      </c>
      <c r="G8" s="643">
        <v>2</v>
      </c>
      <c r="H8" s="644">
        <f>'[1]1. TALLERES SEMINARIOS'!E74/4</f>
        <v>0</v>
      </c>
      <c r="I8" s="643">
        <v>2</v>
      </c>
      <c r="J8" s="644">
        <f>'[1]1. TALLERES SEMINARIOS'!E74/4</f>
        <v>0</v>
      </c>
      <c r="K8" s="643">
        <v>2</v>
      </c>
      <c r="L8" s="644">
        <f>'[1]1. TALLERES SEMINARIOS'!E74/4</f>
        <v>0</v>
      </c>
      <c r="M8" s="643">
        <v>2</v>
      </c>
      <c r="N8" s="644">
        <f>'[1]1. TALLERES SEMINARIOS'!E74/4</f>
        <v>0</v>
      </c>
      <c r="O8" s="624">
        <f t="shared" ref="O8:P8" si="0">G8+I8+K8+M8</f>
        <v>8</v>
      </c>
      <c r="P8" s="621">
        <f t="shared" si="0"/>
        <v>0</v>
      </c>
      <c r="Q8" s="630" t="s">
        <v>1864</v>
      </c>
      <c r="R8" s="630" t="s">
        <v>1865</v>
      </c>
      <c r="S8" s="631" t="s">
        <v>1866</v>
      </c>
      <c r="T8" s="631" t="s">
        <v>1867</v>
      </c>
      <c r="U8" s="631" t="s">
        <v>1868</v>
      </c>
      <c r="V8" s="631" t="s">
        <v>1869</v>
      </c>
      <c r="W8" s="645" t="s">
        <v>1774</v>
      </c>
    </row>
    <row r="9" spans="1:23" ht="126" x14ac:dyDescent="0.25">
      <c r="A9" s="764"/>
      <c r="B9" s="764"/>
      <c r="C9" s="831"/>
      <c r="D9" s="69"/>
      <c r="E9" s="435"/>
      <c r="F9" s="436" t="s">
        <v>737</v>
      </c>
      <c r="G9" s="94"/>
      <c r="H9" s="298"/>
      <c r="I9" s="94"/>
      <c r="J9" s="298"/>
      <c r="K9" s="94"/>
      <c r="L9" s="298"/>
      <c r="M9" s="94"/>
      <c r="N9" s="298"/>
      <c r="O9" s="437"/>
      <c r="P9" s="301"/>
      <c r="Q9" s="80"/>
      <c r="R9" s="80"/>
      <c r="S9" s="80"/>
      <c r="T9" s="80"/>
      <c r="U9" s="80"/>
      <c r="V9" s="80"/>
      <c r="W9" s="93"/>
    </row>
    <row r="10" spans="1:23" ht="78.75" x14ac:dyDescent="0.25">
      <c r="A10" s="764"/>
      <c r="B10" s="764"/>
      <c r="C10" s="831"/>
      <c r="D10" s="69"/>
      <c r="E10" s="435"/>
      <c r="F10" s="436" t="s">
        <v>738</v>
      </c>
      <c r="G10" s="94"/>
      <c r="H10" s="298"/>
      <c r="I10" s="94"/>
      <c r="J10" s="298"/>
      <c r="K10" s="94"/>
      <c r="L10" s="298"/>
      <c r="M10" s="94"/>
      <c r="N10" s="298"/>
      <c r="O10" s="437"/>
      <c r="P10" s="301"/>
      <c r="Q10" s="80"/>
      <c r="R10" s="80"/>
      <c r="S10" s="80"/>
      <c r="T10" s="80"/>
      <c r="U10" s="80"/>
      <c r="V10" s="80"/>
      <c r="W10" s="93"/>
    </row>
    <row r="11" spans="1:23" ht="63" x14ac:dyDescent="0.25">
      <c r="A11" s="764"/>
      <c r="B11" s="764"/>
      <c r="C11" s="831"/>
      <c r="D11" s="69"/>
      <c r="E11" s="435"/>
      <c r="F11" s="436" t="s">
        <v>739</v>
      </c>
      <c r="G11" s="94"/>
      <c r="H11" s="298"/>
      <c r="I11" s="94"/>
      <c r="J11" s="298"/>
      <c r="K11" s="94"/>
      <c r="L11" s="298"/>
      <c r="M11" s="94"/>
      <c r="N11" s="298"/>
      <c r="O11" s="437"/>
      <c r="P11" s="301"/>
      <c r="Q11" s="80"/>
      <c r="R11" s="80"/>
      <c r="S11" s="80"/>
      <c r="T11" s="80"/>
      <c r="U11" s="80"/>
      <c r="V11" s="80"/>
      <c r="W11" s="93"/>
    </row>
    <row r="12" spans="1:23" ht="189" x14ac:dyDescent="0.25">
      <c r="A12" s="764"/>
      <c r="B12" s="764" t="s">
        <v>740</v>
      </c>
      <c r="C12" s="69" t="s">
        <v>741</v>
      </c>
      <c r="D12" s="69" t="s">
        <v>161</v>
      </c>
      <c r="E12" s="435"/>
      <c r="F12" s="436" t="s">
        <v>742</v>
      </c>
      <c r="G12" s="94"/>
      <c r="H12" s="298"/>
      <c r="I12" s="94"/>
      <c r="J12" s="298"/>
      <c r="K12" s="94"/>
      <c r="L12" s="298"/>
      <c r="M12" s="94"/>
      <c r="N12" s="298"/>
      <c r="O12" s="437"/>
      <c r="P12" s="301"/>
      <c r="Q12" s="80"/>
      <c r="R12" s="80"/>
      <c r="S12" s="80"/>
      <c r="T12" s="80"/>
      <c r="U12" s="80"/>
      <c r="V12" s="80"/>
      <c r="W12" s="93"/>
    </row>
    <row r="13" spans="1:23" ht="105" x14ac:dyDescent="0.25">
      <c r="A13" s="764"/>
      <c r="B13" s="764"/>
      <c r="C13" s="69" t="s">
        <v>743</v>
      </c>
      <c r="D13" s="69" t="s">
        <v>744</v>
      </c>
      <c r="E13" s="435"/>
      <c r="F13" s="623" t="s">
        <v>1876</v>
      </c>
      <c r="G13" s="643">
        <v>12</v>
      </c>
      <c r="H13" s="646">
        <f>'[1]5. ACTIVIDADES ESPECIALES'!F217/4</f>
        <v>1032</v>
      </c>
      <c r="I13" s="643">
        <v>12</v>
      </c>
      <c r="J13" s="646">
        <f>'[1]5. ACTIVIDADES ESPECIALES'!F217/4</f>
        <v>1032</v>
      </c>
      <c r="K13" s="643">
        <v>12</v>
      </c>
      <c r="L13" s="646">
        <f>'[1]5. ACTIVIDADES ESPECIALES'!F217/4</f>
        <v>1032</v>
      </c>
      <c r="M13" s="643">
        <v>12</v>
      </c>
      <c r="N13" s="646">
        <f>'[1]5. ACTIVIDADES ESPECIALES'!F217/4</f>
        <v>1032</v>
      </c>
      <c r="O13" s="624">
        <f t="shared" ref="O13:P13" si="1">G13+I13+K13+M13</f>
        <v>48</v>
      </c>
      <c r="P13" s="647">
        <f t="shared" si="1"/>
        <v>4128</v>
      </c>
      <c r="Q13" s="630" t="s">
        <v>1760</v>
      </c>
      <c r="R13" s="630" t="s">
        <v>1871</v>
      </c>
      <c r="S13" s="631" t="s">
        <v>1872</v>
      </c>
      <c r="T13" s="631" t="s">
        <v>1873</v>
      </c>
      <c r="U13" s="631" t="s">
        <v>1874</v>
      </c>
      <c r="V13" s="631" t="s">
        <v>1875</v>
      </c>
      <c r="W13" s="645" t="s">
        <v>1774</v>
      </c>
    </row>
    <row r="14" spans="1:23" ht="15.6" customHeight="1" x14ac:dyDescent="0.25">
      <c r="A14" s="444"/>
      <c r="B14" s="445"/>
      <c r="C14" s="444" t="s">
        <v>745</v>
      </c>
      <c r="D14" s="445"/>
      <c r="E14" s="445"/>
      <c r="F14" s="446"/>
      <c r="G14" s="438">
        <f t="shared" ref="G14:N14" si="2">SUM(G6:G13)</f>
        <v>14</v>
      </c>
      <c r="H14" s="307">
        <f t="shared" si="2"/>
        <v>1032</v>
      </c>
      <c r="I14" s="438">
        <f t="shared" si="2"/>
        <v>14</v>
      </c>
      <c r="J14" s="307">
        <f t="shared" si="2"/>
        <v>1032</v>
      </c>
      <c r="K14" s="438">
        <f t="shared" si="2"/>
        <v>14</v>
      </c>
      <c r="L14" s="307">
        <f t="shared" si="2"/>
        <v>1032</v>
      </c>
      <c r="M14" s="438">
        <f t="shared" si="2"/>
        <v>14</v>
      </c>
      <c r="N14" s="307">
        <f t="shared" si="2"/>
        <v>1032</v>
      </c>
      <c r="O14" s="438">
        <f>G14+I14+K14+M14</f>
        <v>56</v>
      </c>
      <c r="P14" s="308">
        <f>H14+J14+L14+N14</f>
        <v>4128</v>
      </c>
      <c r="Q14" s="386"/>
      <c r="R14" s="386"/>
      <c r="S14" s="386"/>
      <c r="T14" s="386"/>
      <c r="U14" s="386"/>
      <c r="V14" s="386"/>
      <c r="W14" s="386"/>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69" zoomScaleNormal="69" workbookViewId="0">
      <selection activeCell="F9" sqref="F9"/>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9" ht="18.75" x14ac:dyDescent="0.25">
      <c r="G1" s="441" t="s">
        <v>233</v>
      </c>
      <c r="I1" s="441"/>
      <c r="J1" s="441"/>
      <c r="K1" s="441"/>
      <c r="L1" s="441"/>
      <c r="M1" s="441"/>
      <c r="N1" s="441"/>
      <c r="O1" s="441"/>
      <c r="P1" s="441"/>
      <c r="Q1" s="441"/>
      <c r="R1" s="441"/>
      <c r="S1" s="441"/>
      <c r="T1" s="441"/>
      <c r="U1" s="441"/>
      <c r="V1" s="441"/>
      <c r="W1" s="441"/>
      <c r="X1" s="441"/>
      <c r="Y1" s="441"/>
      <c r="Z1" s="441"/>
      <c r="AA1" s="441"/>
      <c r="AB1" s="441"/>
      <c r="AC1" s="441"/>
    </row>
    <row r="2" spans="1:29" ht="14.45" customHeight="1" x14ac:dyDescent="0.25">
      <c r="A2" s="442" t="s">
        <v>234</v>
      </c>
      <c r="B2" s="442"/>
      <c r="C2" s="442"/>
      <c r="D2" s="442"/>
      <c r="E2" s="442"/>
      <c r="F2" s="442"/>
      <c r="G2" s="442"/>
      <c r="H2" s="442"/>
      <c r="I2" s="442"/>
      <c r="J2" s="442"/>
      <c r="K2" s="442"/>
      <c r="L2" s="442"/>
      <c r="M2" s="442"/>
      <c r="N2" s="442"/>
      <c r="O2" s="442"/>
      <c r="P2" s="442"/>
      <c r="Q2" s="442"/>
      <c r="R2" s="442"/>
      <c r="S2" s="442"/>
      <c r="T2" s="442"/>
      <c r="U2" s="442"/>
      <c r="V2" s="442"/>
      <c r="W2" s="442"/>
    </row>
    <row r="3" spans="1:29" x14ac:dyDescent="0.25">
      <c r="A3" s="781" t="s">
        <v>102</v>
      </c>
      <c r="B3" s="735"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35" t="s">
        <v>118</v>
      </c>
      <c r="V3" s="735" t="s">
        <v>117</v>
      </c>
      <c r="W3" s="782" t="s">
        <v>93</v>
      </c>
    </row>
    <row r="4" spans="1:29" x14ac:dyDescent="0.25">
      <c r="A4" s="781"/>
      <c r="B4" s="736"/>
      <c r="C4" s="783"/>
      <c r="D4" s="783"/>
      <c r="E4" s="739"/>
      <c r="F4" s="783"/>
      <c r="G4" s="781" t="s">
        <v>111</v>
      </c>
      <c r="H4" s="781"/>
      <c r="I4" s="781" t="s">
        <v>112</v>
      </c>
      <c r="J4" s="781"/>
      <c r="K4" s="781" t="s">
        <v>113</v>
      </c>
      <c r="L4" s="781"/>
      <c r="M4" s="781" t="s">
        <v>114</v>
      </c>
      <c r="N4" s="781"/>
      <c r="O4" s="783"/>
      <c r="P4" s="783"/>
      <c r="Q4" s="781"/>
      <c r="R4" s="781"/>
      <c r="S4" s="781"/>
      <c r="T4" s="781"/>
      <c r="U4" s="736"/>
      <c r="V4" s="736"/>
      <c r="W4" s="782"/>
    </row>
    <row r="5" spans="1:29" ht="25.5" x14ac:dyDescent="0.25">
      <c r="A5" s="781"/>
      <c r="B5" s="737"/>
      <c r="C5" s="783"/>
      <c r="D5" s="783"/>
      <c r="E5" s="740"/>
      <c r="F5" s="783"/>
      <c r="G5" s="109" t="s">
        <v>115</v>
      </c>
      <c r="H5" s="289" t="s">
        <v>12</v>
      </c>
      <c r="I5" s="109" t="s">
        <v>115</v>
      </c>
      <c r="J5" s="289" t="s">
        <v>12</v>
      </c>
      <c r="K5" s="109" t="s">
        <v>115</v>
      </c>
      <c r="L5" s="289" t="s">
        <v>12</v>
      </c>
      <c r="M5" s="109" t="s">
        <v>115</v>
      </c>
      <c r="N5" s="289" t="s">
        <v>12</v>
      </c>
      <c r="O5" s="109" t="s">
        <v>115</v>
      </c>
      <c r="P5" s="289" t="s">
        <v>12</v>
      </c>
      <c r="Q5" s="109" t="s">
        <v>116</v>
      </c>
      <c r="R5" s="109" t="s">
        <v>87</v>
      </c>
      <c r="S5" s="781"/>
      <c r="T5" s="781"/>
      <c r="U5" s="737"/>
      <c r="V5" s="737"/>
      <c r="W5" s="782"/>
    </row>
    <row r="6" spans="1:29" ht="15.75" x14ac:dyDescent="0.25">
      <c r="A6" s="832" t="s">
        <v>1747</v>
      </c>
      <c r="B6" s="832"/>
      <c r="C6" s="93"/>
      <c r="D6" s="93"/>
      <c r="E6" s="93"/>
      <c r="F6" s="91"/>
      <c r="G6" s="94"/>
      <c r="H6" s="298"/>
      <c r="I6" s="94"/>
      <c r="J6" s="298"/>
      <c r="K6" s="94"/>
      <c r="L6" s="298"/>
      <c r="M6" s="94"/>
      <c r="N6" s="298"/>
      <c r="O6" s="95"/>
      <c r="P6" s="301"/>
      <c r="Q6" s="80"/>
      <c r="R6" s="80"/>
      <c r="S6" s="85"/>
      <c r="T6" s="80"/>
      <c r="U6" s="80"/>
      <c r="V6" s="80"/>
      <c r="W6" s="93"/>
    </row>
    <row r="7" spans="1:29" ht="110.25" x14ac:dyDescent="0.25">
      <c r="A7" s="832"/>
      <c r="B7" s="832"/>
      <c r="C7" s="93" t="s">
        <v>157</v>
      </c>
      <c r="D7" s="93" t="s">
        <v>158</v>
      </c>
      <c r="E7" s="93" t="s">
        <v>1758</v>
      </c>
      <c r="F7" s="91" t="s">
        <v>178</v>
      </c>
      <c r="G7" s="94">
        <v>0</v>
      </c>
      <c r="H7" s="298">
        <v>0</v>
      </c>
      <c r="I7" s="94">
        <v>0</v>
      </c>
      <c r="J7" s="298"/>
      <c r="K7" s="94">
        <v>0</v>
      </c>
      <c r="L7" s="298"/>
      <c r="M7" s="94">
        <v>0</v>
      </c>
      <c r="N7" s="298"/>
      <c r="O7" s="96">
        <f>G7+I7+K7+M7</f>
        <v>0</v>
      </c>
      <c r="P7" s="301">
        <v>0</v>
      </c>
      <c r="Q7" s="80">
        <v>142</v>
      </c>
      <c r="R7" s="80" t="s">
        <v>228</v>
      </c>
      <c r="S7" s="80" t="s">
        <v>215</v>
      </c>
      <c r="T7" s="80" t="s">
        <v>214</v>
      </c>
      <c r="U7" s="80" t="s">
        <v>213</v>
      </c>
      <c r="V7" s="80" t="s">
        <v>164</v>
      </c>
      <c r="W7" s="93" t="s">
        <v>212</v>
      </c>
    </row>
    <row r="8" spans="1:29" ht="157.5" x14ac:dyDescent="0.25">
      <c r="A8" s="832"/>
      <c r="B8" s="832" t="s">
        <v>159</v>
      </c>
      <c r="C8" s="93" t="s">
        <v>160</v>
      </c>
      <c r="D8" s="93" t="s">
        <v>161</v>
      </c>
      <c r="E8" s="93"/>
      <c r="F8" s="69" t="s">
        <v>188</v>
      </c>
      <c r="G8" s="86">
        <v>0</v>
      </c>
      <c r="H8" s="312">
        <v>0</v>
      </c>
      <c r="I8" s="86"/>
      <c r="J8" s="312"/>
      <c r="K8" s="86"/>
      <c r="L8" s="312"/>
      <c r="M8" s="86"/>
      <c r="N8" s="312"/>
      <c r="O8" s="86">
        <v>0</v>
      </c>
      <c r="P8" s="312">
        <v>0</v>
      </c>
      <c r="Q8" s="80">
        <v>166</v>
      </c>
      <c r="R8" s="80" t="s">
        <v>187</v>
      </c>
      <c r="S8" s="80" t="s">
        <v>229</v>
      </c>
      <c r="T8" s="73" t="s">
        <v>189</v>
      </c>
      <c r="U8" s="80" t="s">
        <v>190</v>
      </c>
      <c r="V8" s="86" t="s">
        <v>181</v>
      </c>
      <c r="W8" s="79" t="s">
        <v>191</v>
      </c>
    </row>
    <row r="9" spans="1:29" ht="228.75" customHeight="1" x14ac:dyDescent="0.25">
      <c r="A9" s="832"/>
      <c r="B9" s="832"/>
      <c r="C9" s="93"/>
      <c r="D9" s="93"/>
      <c r="E9" s="93"/>
      <c r="F9" s="78" t="s">
        <v>206</v>
      </c>
      <c r="G9" s="90">
        <v>0</v>
      </c>
      <c r="H9" s="313">
        <v>0</v>
      </c>
      <c r="I9" s="89"/>
      <c r="J9" s="313"/>
      <c r="K9" s="89"/>
      <c r="L9" s="313"/>
      <c r="M9" s="89"/>
      <c r="N9" s="313"/>
      <c r="O9" s="82">
        <f>G9+I9+K9+M9</f>
        <v>0</v>
      </c>
      <c r="P9" s="306">
        <f>H9+J9+L9+N9</f>
        <v>0</v>
      </c>
      <c r="Q9" s="89">
        <v>166</v>
      </c>
      <c r="R9" s="89" t="s">
        <v>187</v>
      </c>
      <c r="S9" s="91" t="s">
        <v>207</v>
      </c>
      <c r="T9" s="91" t="s">
        <v>208</v>
      </c>
      <c r="U9" s="91" t="s">
        <v>209</v>
      </c>
      <c r="V9" s="91" t="s">
        <v>210</v>
      </c>
      <c r="W9" s="91" t="s">
        <v>200</v>
      </c>
    </row>
    <row r="10" spans="1:29" ht="15.75" x14ac:dyDescent="0.25">
      <c r="A10" s="447"/>
      <c r="B10" s="448"/>
      <c r="C10" s="448"/>
      <c r="D10" s="447" t="s">
        <v>162</v>
      </c>
      <c r="E10" s="448"/>
      <c r="F10" s="449"/>
      <c r="G10" s="81">
        <f t="shared" ref="G10:N10" si="0">SUM(G6:G9)</f>
        <v>0</v>
      </c>
      <c r="H10" s="307">
        <f t="shared" si="0"/>
        <v>0</v>
      </c>
      <c r="I10" s="81">
        <f t="shared" si="0"/>
        <v>0</v>
      </c>
      <c r="J10" s="307">
        <f t="shared" si="0"/>
        <v>0</v>
      </c>
      <c r="K10" s="81">
        <f t="shared" si="0"/>
        <v>0</v>
      </c>
      <c r="L10" s="307">
        <f t="shared" si="0"/>
        <v>0</v>
      </c>
      <c r="M10" s="81">
        <f t="shared" si="0"/>
        <v>0</v>
      </c>
      <c r="N10" s="307">
        <f t="shared" si="0"/>
        <v>0</v>
      </c>
      <c r="O10" s="81">
        <f>G10+I10+K10+M10</f>
        <v>0</v>
      </c>
      <c r="P10" s="308">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H20" workbookViewId="0">
      <selection activeCell="O21" sqref="O21"/>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27"/>
      <c r="C1" s="427"/>
      <c r="D1" s="427"/>
      <c r="E1" s="427"/>
      <c r="F1" s="427"/>
      <c r="G1" s="427" t="s">
        <v>746</v>
      </c>
      <c r="I1" s="427"/>
      <c r="J1" s="427"/>
      <c r="K1" s="427"/>
      <c r="L1" s="427"/>
      <c r="M1" s="427"/>
      <c r="N1" s="427"/>
      <c r="O1" s="427"/>
      <c r="P1" s="427"/>
      <c r="Q1" s="427"/>
      <c r="R1" s="427"/>
      <c r="S1" s="427"/>
      <c r="T1" s="427"/>
      <c r="U1" s="427"/>
      <c r="V1" s="427"/>
      <c r="W1" s="427"/>
    </row>
    <row r="2" spans="1:23" x14ac:dyDescent="0.25">
      <c r="A2" s="391" t="s">
        <v>1657</v>
      </c>
      <c r="B2" s="391"/>
      <c r="C2" s="391"/>
      <c r="D2" s="391"/>
      <c r="E2" s="391"/>
      <c r="F2" s="391"/>
      <c r="G2" s="391"/>
      <c r="H2" s="391"/>
      <c r="I2" s="391"/>
      <c r="J2" s="391"/>
      <c r="K2" s="391"/>
      <c r="L2" s="391"/>
      <c r="M2" s="391"/>
      <c r="N2" s="391"/>
      <c r="O2" s="391"/>
      <c r="P2" s="391"/>
      <c r="Q2" s="391"/>
      <c r="R2" s="391"/>
      <c r="S2" s="391"/>
      <c r="T2" s="391"/>
      <c r="U2" s="391"/>
      <c r="V2" s="391"/>
      <c r="W2" s="391"/>
    </row>
    <row r="3" spans="1:23" x14ac:dyDescent="0.25">
      <c r="A3" s="781" t="s">
        <v>102</v>
      </c>
      <c r="B3" s="735" t="s">
        <v>121</v>
      </c>
      <c r="C3" s="783" t="s">
        <v>90</v>
      </c>
      <c r="D3" s="783" t="s">
        <v>91</v>
      </c>
      <c r="E3" s="738" t="s">
        <v>506</v>
      </c>
      <c r="F3" s="783" t="s">
        <v>92</v>
      </c>
      <c r="G3" s="781" t="s">
        <v>106</v>
      </c>
      <c r="H3" s="781"/>
      <c r="I3" s="781"/>
      <c r="J3" s="781"/>
      <c r="K3" s="781"/>
      <c r="L3" s="781"/>
      <c r="M3" s="781"/>
      <c r="N3" s="781"/>
      <c r="O3" s="783" t="s">
        <v>107</v>
      </c>
      <c r="P3" s="783"/>
      <c r="Q3" s="781" t="s">
        <v>108</v>
      </c>
      <c r="R3" s="781"/>
      <c r="S3" s="781" t="s">
        <v>109</v>
      </c>
      <c r="T3" s="781" t="s">
        <v>110</v>
      </c>
      <c r="U3" s="735" t="s">
        <v>118</v>
      </c>
      <c r="V3" s="735" t="s">
        <v>117</v>
      </c>
      <c r="W3" s="782" t="s">
        <v>93</v>
      </c>
    </row>
    <row r="4" spans="1:23" x14ac:dyDescent="0.25">
      <c r="A4" s="781"/>
      <c r="B4" s="736"/>
      <c r="C4" s="783"/>
      <c r="D4" s="783"/>
      <c r="E4" s="739"/>
      <c r="F4" s="783"/>
      <c r="G4" s="781" t="s">
        <v>111</v>
      </c>
      <c r="H4" s="781"/>
      <c r="I4" s="781" t="s">
        <v>112</v>
      </c>
      <c r="J4" s="781"/>
      <c r="K4" s="781" t="s">
        <v>113</v>
      </c>
      <c r="L4" s="781"/>
      <c r="M4" s="781" t="s">
        <v>114</v>
      </c>
      <c r="N4" s="781"/>
      <c r="O4" s="783"/>
      <c r="P4" s="783"/>
      <c r="Q4" s="781"/>
      <c r="R4" s="781"/>
      <c r="S4" s="781"/>
      <c r="T4" s="781"/>
      <c r="U4" s="736"/>
      <c r="V4" s="736"/>
      <c r="W4" s="782"/>
    </row>
    <row r="5" spans="1:23" ht="25.5" x14ac:dyDescent="0.25">
      <c r="A5" s="781"/>
      <c r="B5" s="737"/>
      <c r="C5" s="783"/>
      <c r="D5" s="783"/>
      <c r="E5" s="740"/>
      <c r="F5" s="783"/>
      <c r="G5" s="329" t="s">
        <v>115</v>
      </c>
      <c r="H5" s="289" t="s">
        <v>12</v>
      </c>
      <c r="I5" s="329" t="s">
        <v>115</v>
      </c>
      <c r="J5" s="289" t="s">
        <v>12</v>
      </c>
      <c r="K5" s="329" t="s">
        <v>115</v>
      </c>
      <c r="L5" s="289" t="s">
        <v>12</v>
      </c>
      <c r="M5" s="329" t="s">
        <v>115</v>
      </c>
      <c r="N5" s="289" t="s">
        <v>12</v>
      </c>
      <c r="O5" s="329" t="s">
        <v>115</v>
      </c>
      <c r="P5" s="289" t="s">
        <v>12</v>
      </c>
      <c r="Q5" s="329" t="s">
        <v>116</v>
      </c>
      <c r="R5" s="329" t="s">
        <v>87</v>
      </c>
      <c r="S5" s="781"/>
      <c r="T5" s="781"/>
      <c r="U5" s="737"/>
      <c r="V5" s="737"/>
      <c r="W5" s="782"/>
    </row>
    <row r="6" spans="1:23" ht="63" customHeight="1" x14ac:dyDescent="0.25">
      <c r="A6" s="834" t="s">
        <v>1658</v>
      </c>
      <c r="B6" s="767" t="s">
        <v>1659</v>
      </c>
      <c r="C6" s="823" t="s">
        <v>1660</v>
      </c>
      <c r="D6" s="69" t="s">
        <v>1661</v>
      </c>
      <c r="E6" s="435" t="s">
        <v>1759</v>
      </c>
      <c r="F6" s="87" t="s">
        <v>1664</v>
      </c>
      <c r="G6" s="94"/>
      <c r="H6" s="298"/>
      <c r="I6" s="94"/>
      <c r="J6" s="298"/>
      <c r="K6" s="94"/>
      <c r="L6" s="298"/>
      <c r="M6" s="94"/>
      <c r="N6" s="312"/>
      <c r="O6" s="89"/>
      <c r="P6" s="298"/>
      <c r="Q6" s="80"/>
      <c r="R6" s="80"/>
      <c r="S6" s="86"/>
      <c r="T6" s="80"/>
      <c r="U6" s="80"/>
      <c r="V6" s="86"/>
      <c r="W6" s="79"/>
    </row>
    <row r="7" spans="1:23" ht="78.75" x14ac:dyDescent="0.25">
      <c r="A7" s="835"/>
      <c r="B7" s="773"/>
      <c r="C7" s="833"/>
      <c r="D7" s="69" t="s">
        <v>1662</v>
      </c>
      <c r="E7" s="435" t="s">
        <v>1957</v>
      </c>
      <c r="F7" s="87" t="s">
        <v>1665</v>
      </c>
      <c r="G7" s="94"/>
      <c r="H7" s="298"/>
      <c r="I7" s="94"/>
      <c r="J7" s="298"/>
      <c r="K7" s="94"/>
      <c r="L7" s="298"/>
      <c r="M7" s="94"/>
      <c r="N7" s="312"/>
      <c r="O7" s="89"/>
      <c r="P7" s="298"/>
      <c r="Q7" s="80"/>
      <c r="R7" s="80"/>
      <c r="S7" s="86"/>
      <c r="T7" s="80"/>
      <c r="U7" s="80"/>
      <c r="V7" s="86"/>
      <c r="W7" s="79"/>
    </row>
    <row r="8" spans="1:23" ht="126" x14ac:dyDescent="0.25">
      <c r="A8" s="835"/>
      <c r="B8" s="773"/>
      <c r="C8" s="833"/>
      <c r="D8" s="69" t="s">
        <v>1663</v>
      </c>
      <c r="E8" s="435" t="s">
        <v>1958</v>
      </c>
      <c r="F8" s="87" t="s">
        <v>1666</v>
      </c>
      <c r="G8" s="94"/>
      <c r="H8" s="298"/>
      <c r="I8" s="94"/>
      <c r="J8" s="298"/>
      <c r="K8" s="94"/>
      <c r="L8" s="298"/>
      <c r="M8" s="94"/>
      <c r="N8" s="312"/>
      <c r="O8" s="89"/>
      <c r="P8" s="298"/>
      <c r="Q8" s="80"/>
      <c r="R8" s="80"/>
      <c r="S8" s="86"/>
      <c r="T8" s="80"/>
      <c r="U8" s="80"/>
      <c r="V8" s="86"/>
      <c r="W8" s="79"/>
    </row>
    <row r="9" spans="1:23" ht="157.5" x14ac:dyDescent="0.25">
      <c r="A9" s="835"/>
      <c r="B9" s="768"/>
      <c r="C9" s="824"/>
      <c r="D9" s="69" t="s">
        <v>1667</v>
      </c>
      <c r="E9" s="435" t="s">
        <v>1959</v>
      </c>
      <c r="F9" s="87" t="s">
        <v>1668</v>
      </c>
      <c r="G9" s="94"/>
      <c r="H9" s="298"/>
      <c r="I9" s="94"/>
      <c r="J9" s="298"/>
      <c r="K9" s="94"/>
      <c r="L9" s="298"/>
      <c r="M9" s="94"/>
      <c r="N9" s="312"/>
      <c r="O9" s="89"/>
      <c r="P9" s="298"/>
      <c r="Q9" s="80"/>
      <c r="R9" s="80"/>
      <c r="S9" s="86"/>
      <c r="T9" s="80"/>
      <c r="U9" s="80"/>
      <c r="V9" s="86"/>
      <c r="W9" s="79"/>
    </row>
    <row r="10" spans="1:23" ht="220.5" customHeight="1" x14ac:dyDescent="0.25">
      <c r="A10" s="773" t="s">
        <v>1669</v>
      </c>
      <c r="B10" s="767" t="s">
        <v>1670</v>
      </c>
      <c r="C10" s="823" t="s">
        <v>1671</v>
      </c>
      <c r="D10" s="481" t="s">
        <v>1672</v>
      </c>
      <c r="E10" s="480" t="s">
        <v>1960</v>
      </c>
      <c r="F10" s="480" t="s">
        <v>1673</v>
      </c>
      <c r="G10" s="94"/>
      <c r="H10" s="298"/>
      <c r="I10" s="94"/>
      <c r="J10" s="298"/>
      <c r="K10" s="94"/>
      <c r="L10" s="298"/>
      <c r="M10" s="94"/>
      <c r="N10" s="312"/>
      <c r="O10" s="89"/>
      <c r="P10" s="298"/>
      <c r="Q10" s="80"/>
      <c r="R10" s="80"/>
      <c r="S10" s="86"/>
      <c r="T10" s="80"/>
      <c r="U10" s="80"/>
      <c r="V10" s="86"/>
      <c r="W10" s="79"/>
    </row>
    <row r="11" spans="1:23" ht="120" x14ac:dyDescent="0.25">
      <c r="A11" s="773"/>
      <c r="B11" s="773"/>
      <c r="C11" s="833"/>
      <c r="D11" s="69" t="s">
        <v>1674</v>
      </c>
      <c r="E11" s="435" t="s">
        <v>1962</v>
      </c>
      <c r="F11" s="623" t="s">
        <v>1880</v>
      </c>
      <c r="G11" s="631"/>
      <c r="H11" s="648"/>
      <c r="I11" s="631"/>
      <c r="J11" s="648"/>
      <c r="K11" s="631"/>
      <c r="L11" s="648"/>
      <c r="M11" s="631"/>
      <c r="N11" s="648"/>
      <c r="O11" s="631"/>
      <c r="P11" s="649"/>
      <c r="Q11" s="650" t="s">
        <v>1769</v>
      </c>
      <c r="R11" s="650" t="s">
        <v>1770</v>
      </c>
      <c r="S11" s="631" t="s">
        <v>1840</v>
      </c>
      <c r="T11" s="631" t="s">
        <v>1877</v>
      </c>
      <c r="U11" s="651" t="s">
        <v>1878</v>
      </c>
      <c r="V11" s="645" t="s">
        <v>1773</v>
      </c>
      <c r="W11" s="631" t="s">
        <v>1879</v>
      </c>
    </row>
    <row r="12" spans="1:23" ht="157.5" x14ac:dyDescent="0.25">
      <c r="A12" s="773"/>
      <c r="B12" s="773"/>
      <c r="C12" s="833"/>
      <c r="D12" s="69" t="s">
        <v>1675</v>
      </c>
      <c r="E12" s="435" t="s">
        <v>1961</v>
      </c>
      <c r="F12" s="87" t="s">
        <v>1676</v>
      </c>
      <c r="G12" s="94"/>
      <c r="H12" s="298"/>
      <c r="I12" s="94"/>
      <c r="J12" s="298"/>
      <c r="K12" s="94"/>
      <c r="L12" s="298"/>
      <c r="M12" s="94"/>
      <c r="N12" s="312"/>
      <c r="O12" s="89"/>
      <c r="P12" s="298"/>
      <c r="Q12" s="80"/>
      <c r="R12" s="80"/>
      <c r="S12" s="86"/>
      <c r="T12" s="80"/>
      <c r="U12" s="80"/>
      <c r="V12" s="86"/>
      <c r="W12" s="79"/>
    </row>
    <row r="13" spans="1:23" ht="173.25" x14ac:dyDescent="0.25">
      <c r="A13" s="773"/>
      <c r="B13" s="773"/>
      <c r="C13" s="833"/>
      <c r="D13" s="69" t="s">
        <v>1678</v>
      </c>
      <c r="E13" s="435" t="s">
        <v>1963</v>
      </c>
      <c r="F13" s="87" t="s">
        <v>1677</v>
      </c>
      <c r="G13" s="94"/>
      <c r="H13" s="298"/>
      <c r="I13" s="94"/>
      <c r="J13" s="298"/>
      <c r="K13" s="94"/>
      <c r="L13" s="298"/>
      <c r="M13" s="94"/>
      <c r="N13" s="312"/>
      <c r="O13" s="89"/>
      <c r="P13" s="298"/>
      <c r="Q13" s="80"/>
      <c r="R13" s="80"/>
      <c r="S13" s="86"/>
      <c r="T13" s="80"/>
      <c r="U13" s="80"/>
      <c r="V13" s="86"/>
      <c r="W13" s="79"/>
    </row>
    <row r="14" spans="1:23" ht="126" x14ac:dyDescent="0.25">
      <c r="A14" s="773"/>
      <c r="B14" s="773"/>
      <c r="C14" s="833"/>
      <c r="D14" s="69" t="s">
        <v>1679</v>
      </c>
      <c r="E14" s="435" t="s">
        <v>1964</v>
      </c>
      <c r="F14" s="87" t="s">
        <v>1680</v>
      </c>
      <c r="G14" s="94"/>
      <c r="H14" s="298"/>
      <c r="I14" s="94"/>
      <c r="J14" s="298"/>
      <c r="K14" s="94"/>
      <c r="L14" s="298"/>
      <c r="M14" s="94"/>
      <c r="N14" s="312"/>
      <c r="O14" s="89"/>
      <c r="P14" s="298"/>
      <c r="Q14" s="80"/>
      <c r="R14" s="80"/>
      <c r="S14" s="86"/>
      <c r="T14" s="80"/>
      <c r="U14" s="80"/>
      <c r="V14" s="86"/>
      <c r="W14" s="79"/>
    </row>
    <row r="15" spans="1:23" ht="126" x14ac:dyDescent="0.25">
      <c r="A15" s="773"/>
      <c r="B15" s="773"/>
      <c r="C15" s="833"/>
      <c r="D15" s="69" t="s">
        <v>1681</v>
      </c>
      <c r="E15" s="435" t="s">
        <v>1965</v>
      </c>
      <c r="F15" s="87" t="s">
        <v>1682</v>
      </c>
      <c r="G15" s="94"/>
      <c r="H15" s="298"/>
      <c r="I15" s="94"/>
      <c r="J15" s="298"/>
      <c r="K15" s="94"/>
      <c r="L15" s="298"/>
      <c r="M15" s="94"/>
      <c r="N15" s="312"/>
      <c r="O15" s="89"/>
      <c r="P15" s="298"/>
      <c r="Q15" s="80"/>
      <c r="R15" s="80"/>
      <c r="S15" s="86"/>
      <c r="T15" s="80"/>
      <c r="U15" s="80"/>
      <c r="V15" s="86"/>
      <c r="W15" s="79"/>
    </row>
    <row r="16" spans="1:23" ht="78.75" x14ac:dyDescent="0.25">
      <c r="A16" s="768"/>
      <c r="B16" s="768"/>
      <c r="C16" s="824"/>
      <c r="D16" s="69" t="s">
        <v>1683</v>
      </c>
      <c r="E16" s="435" t="s">
        <v>1966</v>
      </c>
      <c r="F16" s="87" t="s">
        <v>1684</v>
      </c>
      <c r="G16" s="94"/>
      <c r="H16" s="298"/>
      <c r="I16" s="94"/>
      <c r="J16" s="298"/>
      <c r="K16" s="94"/>
      <c r="L16" s="298"/>
      <c r="M16" s="94"/>
      <c r="N16" s="312"/>
      <c r="O16" s="89"/>
      <c r="P16" s="298"/>
      <c r="Q16" s="80"/>
      <c r="R16" s="80"/>
      <c r="S16" s="86"/>
      <c r="T16" s="80"/>
      <c r="U16" s="80"/>
      <c r="V16" s="86"/>
      <c r="W16" s="79"/>
    </row>
    <row r="17" spans="1:23" ht="173.25" customHeight="1" x14ac:dyDescent="0.25">
      <c r="A17" s="767" t="s">
        <v>1704</v>
      </c>
      <c r="B17" s="767" t="s">
        <v>1685</v>
      </c>
      <c r="C17" s="823" t="s">
        <v>1690</v>
      </c>
      <c r="D17" s="472" t="s">
        <v>1686</v>
      </c>
      <c r="E17" s="472" t="s">
        <v>1967</v>
      </c>
      <c r="F17" s="408" t="s">
        <v>1688</v>
      </c>
      <c r="G17" s="94"/>
      <c r="H17" s="298"/>
      <c r="I17" s="94"/>
      <c r="J17" s="298"/>
      <c r="K17" s="94"/>
      <c r="L17" s="298"/>
      <c r="M17" s="94"/>
      <c r="N17" s="312"/>
      <c r="O17" s="89"/>
      <c r="P17" s="298"/>
      <c r="Q17" s="80"/>
      <c r="R17" s="80"/>
      <c r="S17" s="86"/>
      <c r="T17" s="80"/>
      <c r="U17" s="80"/>
      <c r="V17" s="86"/>
      <c r="W17" s="79"/>
    </row>
    <row r="18" spans="1:23" ht="47.25" x14ac:dyDescent="0.25">
      <c r="A18" s="773"/>
      <c r="B18" s="773"/>
      <c r="C18" s="833"/>
      <c r="D18" s="472" t="s">
        <v>1687</v>
      </c>
      <c r="E18" s="472" t="s">
        <v>1969</v>
      </c>
      <c r="F18" s="87" t="s">
        <v>1689</v>
      </c>
      <c r="G18" s="94"/>
      <c r="H18" s="298"/>
      <c r="I18" s="94"/>
      <c r="J18" s="298"/>
      <c r="K18" s="94"/>
      <c r="L18" s="298"/>
      <c r="M18" s="94"/>
      <c r="N18" s="312"/>
      <c r="O18" s="89"/>
      <c r="P18" s="298"/>
      <c r="Q18" s="80"/>
      <c r="R18" s="80"/>
      <c r="S18" s="86"/>
      <c r="T18" s="80"/>
      <c r="U18" s="80"/>
      <c r="V18" s="86"/>
      <c r="W18" s="79"/>
    </row>
    <row r="19" spans="1:23" ht="94.5" x14ac:dyDescent="0.25">
      <c r="A19" s="773"/>
      <c r="B19" s="773"/>
      <c r="C19" s="833"/>
      <c r="D19" s="472" t="s">
        <v>1691</v>
      </c>
      <c r="E19" s="472" t="s">
        <v>1968</v>
      </c>
      <c r="F19" s="408" t="s">
        <v>1692</v>
      </c>
      <c r="G19" s="94"/>
      <c r="H19" s="298"/>
      <c r="I19" s="94"/>
      <c r="J19" s="298"/>
      <c r="K19" s="94"/>
      <c r="L19" s="298"/>
      <c r="M19" s="94"/>
      <c r="N19" s="312"/>
      <c r="O19" s="89"/>
      <c r="P19" s="298"/>
      <c r="Q19" s="80"/>
      <c r="R19" s="80"/>
      <c r="S19" s="86"/>
      <c r="T19" s="80"/>
      <c r="U19" s="80"/>
      <c r="V19" s="86"/>
      <c r="W19" s="79"/>
    </row>
    <row r="20" spans="1:23" ht="110.25" x14ac:dyDescent="0.25">
      <c r="A20" s="768"/>
      <c r="B20" s="768"/>
      <c r="C20" s="824"/>
      <c r="D20" s="472" t="s">
        <v>1693</v>
      </c>
      <c r="E20" s="472" t="s">
        <v>1970</v>
      </c>
      <c r="F20" s="104" t="s">
        <v>1694</v>
      </c>
      <c r="G20" s="94"/>
      <c r="H20" s="298"/>
      <c r="I20" s="94"/>
      <c r="J20" s="298"/>
      <c r="K20" s="94"/>
      <c r="L20" s="298"/>
      <c r="M20" s="94"/>
      <c r="N20" s="312"/>
      <c r="O20" s="89"/>
      <c r="P20" s="298"/>
      <c r="Q20" s="80"/>
      <c r="R20" s="80"/>
      <c r="S20" s="86"/>
      <c r="T20" s="80"/>
      <c r="U20" s="80"/>
      <c r="V20" s="86"/>
      <c r="W20" s="79"/>
    </row>
    <row r="21" spans="1:23" ht="236.25" customHeight="1" x14ac:dyDescent="0.25">
      <c r="A21" s="767" t="s">
        <v>1705</v>
      </c>
      <c r="B21" s="767" t="s">
        <v>1696</v>
      </c>
      <c r="C21" s="823" t="s">
        <v>1695</v>
      </c>
      <c r="D21" s="472" t="s">
        <v>1697</v>
      </c>
      <c r="E21" s="472" t="s">
        <v>1971</v>
      </c>
      <c r="F21" s="623" t="s">
        <v>1881</v>
      </c>
      <c r="G21" s="707">
        <v>0.25</v>
      </c>
      <c r="H21" s="708">
        <v>30437.5</v>
      </c>
      <c r="I21" s="707">
        <v>0.25</v>
      </c>
      <c r="J21" s="708">
        <v>30437.5</v>
      </c>
      <c r="K21" s="707">
        <v>0.25</v>
      </c>
      <c r="L21" s="708">
        <v>30437.5</v>
      </c>
      <c r="M21" s="707">
        <v>0.25</v>
      </c>
      <c r="N21" s="708">
        <v>30437.5</v>
      </c>
      <c r="O21" s="631"/>
      <c r="P21" s="709">
        <f t="shared" ref="P21" si="0">H21+J21+L21+N21</f>
        <v>121750</v>
      </c>
      <c r="Q21" s="650" t="s">
        <v>1769</v>
      </c>
      <c r="R21" s="650" t="s">
        <v>1770</v>
      </c>
      <c r="S21" s="631" t="s">
        <v>1840</v>
      </c>
      <c r="T21" s="631" t="s">
        <v>1877</v>
      </c>
      <c r="U21" s="651" t="s">
        <v>1878</v>
      </c>
      <c r="V21" s="645" t="s">
        <v>1773</v>
      </c>
      <c r="W21" s="631" t="s">
        <v>1879</v>
      </c>
    </row>
    <row r="22" spans="1:23" ht="157.5" x14ac:dyDescent="0.25">
      <c r="A22" s="773"/>
      <c r="B22" s="773"/>
      <c r="C22" s="833"/>
      <c r="D22" s="472" t="s">
        <v>1698</v>
      </c>
      <c r="E22" s="472" t="s">
        <v>1972</v>
      </c>
      <c r="F22" s="408" t="s">
        <v>1699</v>
      </c>
      <c r="G22" s="94"/>
      <c r="H22" s="298"/>
      <c r="I22" s="94"/>
      <c r="J22" s="298"/>
      <c r="K22" s="94"/>
      <c r="L22" s="298"/>
      <c r="M22" s="94"/>
      <c r="N22" s="312"/>
      <c r="O22" s="89"/>
      <c r="P22" s="298"/>
      <c r="Q22" s="80"/>
      <c r="R22" s="80"/>
      <c r="S22" s="86"/>
      <c r="T22" s="80"/>
      <c r="U22" s="80"/>
      <c r="V22" s="86"/>
      <c r="W22" s="79"/>
    </row>
    <row r="23" spans="1:23" ht="110.25" x14ac:dyDescent="0.25">
      <c r="A23" s="773"/>
      <c r="B23" s="773"/>
      <c r="C23" s="833"/>
      <c r="D23" s="472" t="s">
        <v>1701</v>
      </c>
      <c r="E23" s="472" t="s">
        <v>1973</v>
      </c>
      <c r="F23" s="104" t="s">
        <v>1700</v>
      </c>
      <c r="G23" s="94"/>
      <c r="H23" s="298"/>
      <c r="I23" s="94"/>
      <c r="J23" s="298"/>
      <c r="K23" s="94"/>
      <c r="L23" s="298"/>
      <c r="M23" s="94"/>
      <c r="N23" s="312"/>
      <c r="O23" s="89"/>
      <c r="P23" s="298"/>
      <c r="Q23" s="80"/>
      <c r="R23" s="80"/>
      <c r="S23" s="86"/>
      <c r="T23" s="80"/>
      <c r="U23" s="80"/>
      <c r="V23" s="86"/>
      <c r="W23" s="79"/>
    </row>
    <row r="24" spans="1:23" ht="78.75" x14ac:dyDescent="0.25">
      <c r="A24" s="768"/>
      <c r="B24" s="768"/>
      <c r="C24" s="824"/>
      <c r="D24" s="472" t="s">
        <v>1702</v>
      </c>
      <c r="E24" s="472" t="s">
        <v>1974</v>
      </c>
      <c r="F24" s="104" t="s">
        <v>1703</v>
      </c>
      <c r="G24" s="94"/>
      <c r="H24" s="298"/>
      <c r="I24" s="94"/>
      <c r="J24" s="298"/>
      <c r="K24" s="94"/>
      <c r="L24" s="298"/>
      <c r="M24" s="94"/>
      <c r="N24" s="312"/>
      <c r="O24" s="89"/>
      <c r="P24" s="298"/>
      <c r="Q24" s="80"/>
      <c r="R24" s="80"/>
      <c r="S24" s="86"/>
      <c r="T24" s="80"/>
      <c r="U24" s="80"/>
      <c r="V24" s="86"/>
      <c r="W24" s="79"/>
    </row>
    <row r="25" spans="1:23" ht="15.6" customHeight="1" x14ac:dyDescent="0.25">
      <c r="A25" s="444"/>
      <c r="B25" s="445"/>
      <c r="C25" s="444" t="s">
        <v>163</v>
      </c>
      <c r="D25" s="445"/>
      <c r="E25" s="445"/>
      <c r="F25" s="446"/>
      <c r="G25" s="424">
        <f t="shared" ref="G25:M25" si="1">SUM(G6:G16)</f>
        <v>0</v>
      </c>
      <c r="H25" s="710">
        <v>30437.5</v>
      </c>
      <c r="I25" s="424">
        <f t="shared" si="1"/>
        <v>0</v>
      </c>
      <c r="J25" s="708">
        <v>30437.5</v>
      </c>
      <c r="K25" s="424">
        <f t="shared" si="1"/>
        <v>0</v>
      </c>
      <c r="L25" s="708">
        <v>30437.5</v>
      </c>
      <c r="M25" s="424">
        <f t="shared" si="1"/>
        <v>0</v>
      </c>
      <c r="N25" s="708">
        <v>30437.5</v>
      </c>
      <c r="O25" s="424">
        <f>G25+I25+K25+M25</f>
        <v>0</v>
      </c>
      <c r="P25" s="426">
        <v>121750</v>
      </c>
      <c r="Q25" s="386"/>
      <c r="R25" s="386"/>
      <c r="S25" s="386"/>
      <c r="T25" s="386"/>
      <c r="U25" s="386"/>
      <c r="V25" s="386"/>
      <c r="W25" s="386"/>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80" activePane="bottomRight" state="frozen"/>
      <selection pane="topRight" activeCell="D1" sqref="D1"/>
      <selection pane="bottomLeft" activeCell="A11" sqref="A11"/>
      <selection pane="bottomRight" activeCell="AL587" sqref="AL587"/>
    </sheetView>
  </sheetViews>
  <sheetFormatPr baseColWidth="10" defaultColWidth="11.5703125" defaultRowHeight="15" x14ac:dyDescent="0.25"/>
  <cols>
    <col min="1" max="1" width="4.5703125" style="115" customWidth="1"/>
    <col min="2" max="2" width="26.28515625" style="98" bestFit="1" customWidth="1"/>
    <col min="3" max="3" width="89.42578125" style="115" bestFit="1" customWidth="1"/>
    <col min="4" max="20" width="32" style="204" customWidth="1"/>
    <col min="21" max="21" width="36.42578125" style="204" customWidth="1"/>
    <col min="22" max="22" width="25.42578125" style="204" customWidth="1"/>
    <col min="23" max="23" width="17.85546875" style="204" customWidth="1"/>
    <col min="24" max="24" width="21.28515625" style="204" customWidth="1"/>
    <col min="25" max="25" width="21" style="204" customWidth="1"/>
    <col min="26" max="26" width="20.7109375" style="204" customWidth="1"/>
    <col min="27" max="28" width="17.85546875" style="204" customWidth="1"/>
    <col min="29" max="29" width="22.140625" style="204" customWidth="1"/>
    <col min="30" max="31" width="17.85546875" style="204" customWidth="1"/>
    <col min="32" max="32" width="19.5703125" style="204" customWidth="1"/>
    <col min="33" max="34" width="17.85546875" style="204" customWidth="1"/>
    <col min="35" max="35" width="18.7109375" style="204" customWidth="1"/>
    <col min="36" max="37" width="17.85546875" style="204" customWidth="1"/>
    <col min="38" max="38" width="25.28515625" style="204" customWidth="1"/>
    <col min="39"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K2" s="189"/>
      <c r="V2" s="152" t="s">
        <v>240</v>
      </c>
      <c r="W2" s="152" t="s">
        <v>241</v>
      </c>
    </row>
    <row r="3" spans="1:576" x14ac:dyDescent="0.25">
      <c r="B3" s="118"/>
      <c r="C3" s="119"/>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9"/>
    </row>
    <row r="4" spans="1:576" x14ac:dyDescent="0.25">
      <c r="B4" s="118"/>
      <c r="C4" s="119"/>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9"/>
    </row>
    <row r="5" spans="1:576" x14ac:dyDescent="0.25">
      <c r="B5" s="118"/>
      <c r="C5" s="119"/>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9"/>
    </row>
    <row r="6" spans="1:576" x14ac:dyDescent="0.25">
      <c r="B6" s="118"/>
      <c r="C6" s="119" t="s">
        <v>360</v>
      </c>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9"/>
    </row>
    <row r="7" spans="1:576" x14ac:dyDescent="0.25">
      <c r="B7" s="115"/>
      <c r="C7" s="119" t="s">
        <v>88</v>
      </c>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19"/>
    </row>
    <row r="8" spans="1:576" x14ac:dyDescent="0.25">
      <c r="B8" s="121"/>
      <c r="C8" s="119" t="s">
        <v>359</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19"/>
    </row>
    <row r="9" spans="1:576" x14ac:dyDescent="0.25">
      <c r="B9" s="115"/>
      <c r="C9" s="119" t="s">
        <v>89</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19"/>
    </row>
    <row r="10" spans="1:576" ht="29.25" thickBot="1" x14ac:dyDescent="0.3">
      <c r="K10" s="261"/>
      <c r="L10" s="261"/>
      <c r="M10" s="261"/>
      <c r="N10" s="262" t="s">
        <v>507</v>
      </c>
      <c r="O10" s="261"/>
      <c r="P10" s="261"/>
      <c r="Q10" s="261"/>
      <c r="R10" s="261"/>
      <c r="S10" s="261"/>
      <c r="T10" s="261"/>
      <c r="U10" s="261"/>
    </row>
    <row r="11" spans="1:576" ht="105.75" thickBot="1" x14ac:dyDescent="0.3">
      <c r="B11" s="222" t="s">
        <v>244</v>
      </c>
      <c r="C11" s="223" t="s">
        <v>243</v>
      </c>
      <c r="D11" s="224" t="s">
        <v>240</v>
      </c>
      <c r="E11" s="224" t="s">
        <v>241</v>
      </c>
      <c r="F11" s="224" t="s">
        <v>361</v>
      </c>
      <c r="G11" s="224" t="s">
        <v>576</v>
      </c>
      <c r="H11" s="224" t="s">
        <v>578</v>
      </c>
      <c r="I11" s="260" t="s">
        <v>579</v>
      </c>
      <c r="J11" s="224" t="s">
        <v>577</v>
      </c>
      <c r="K11" s="260" t="s">
        <v>235</v>
      </c>
      <c r="L11" s="260" t="s">
        <v>223</v>
      </c>
      <c r="M11" s="260" t="s">
        <v>588</v>
      </c>
      <c r="N11" s="260" t="s">
        <v>236</v>
      </c>
      <c r="O11" s="260" t="s">
        <v>181</v>
      </c>
      <c r="P11" s="260" t="s">
        <v>589</v>
      </c>
      <c r="Q11" s="260" t="s">
        <v>237</v>
      </c>
      <c r="R11" s="260" t="s">
        <v>590</v>
      </c>
      <c r="S11" s="260" t="s">
        <v>591</v>
      </c>
      <c r="T11" s="260" t="s">
        <v>238</v>
      </c>
      <c r="U11" s="260" t="s">
        <v>592</v>
      </c>
      <c r="V11" s="260" t="s">
        <v>508</v>
      </c>
      <c r="W11" s="260" t="s">
        <v>526</v>
      </c>
      <c r="X11" s="260" t="s">
        <v>509</v>
      </c>
      <c r="Y11" s="260" t="s">
        <v>523</v>
      </c>
      <c r="Z11" s="260" t="s">
        <v>510</v>
      </c>
      <c r="AA11" s="260" t="s">
        <v>511</v>
      </c>
      <c r="AB11" s="260" t="s">
        <v>512</v>
      </c>
      <c r="AC11" s="260" t="s">
        <v>522</v>
      </c>
      <c r="AD11" s="260" t="s">
        <v>513</v>
      </c>
      <c r="AE11" s="260" t="s">
        <v>514</v>
      </c>
      <c r="AF11" s="260" t="s">
        <v>515</v>
      </c>
      <c r="AG11" s="260" t="s">
        <v>521</v>
      </c>
      <c r="AH11" s="260" t="s">
        <v>516</v>
      </c>
      <c r="AI11" s="260" t="s">
        <v>517</v>
      </c>
      <c r="AJ11" s="260" t="s">
        <v>518</v>
      </c>
      <c r="AK11" s="260" t="s">
        <v>520</v>
      </c>
      <c r="AL11" s="260" t="s">
        <v>519</v>
      </c>
    </row>
    <row r="12" spans="1:576" x14ac:dyDescent="0.25">
      <c r="B12" s="216" t="s">
        <v>364</v>
      </c>
      <c r="C12" s="217" t="s">
        <v>245</v>
      </c>
      <c r="D12" s="218">
        <f>D13+D38+D63+D69+D76</f>
        <v>9984576</v>
      </c>
      <c r="E12" s="218">
        <f>E13+E38+E63+E69+E76</f>
        <v>0</v>
      </c>
      <c r="F12" s="218">
        <f t="shared" ref="F12:F110" si="0">D12+E12</f>
        <v>9984576</v>
      </c>
      <c r="G12" s="218">
        <f t="shared" ref="G12:I12" si="1">G13+G38+G63+G69+G76</f>
        <v>0</v>
      </c>
      <c r="H12" s="218">
        <f>F12-G12</f>
        <v>9984576</v>
      </c>
      <c r="I12" s="218">
        <f t="shared" si="1"/>
        <v>0</v>
      </c>
      <c r="J12" s="218">
        <f>F12-I12</f>
        <v>9984576</v>
      </c>
      <c r="K12" s="218">
        <f t="shared" ref="K12:AJ12" si="2">K13+K38+K63+K69+K76</f>
        <v>3766000</v>
      </c>
      <c r="L12" s="218">
        <f t="shared" si="2"/>
        <v>0</v>
      </c>
      <c r="M12" s="218">
        <f t="shared" si="2"/>
        <v>0</v>
      </c>
      <c r="N12" s="218">
        <f t="shared" si="2"/>
        <v>6218576</v>
      </c>
      <c r="O12" s="218">
        <f t="shared" si="2"/>
        <v>0</v>
      </c>
      <c r="P12" s="218">
        <f t="shared" si="2"/>
        <v>0</v>
      </c>
      <c r="Q12" s="218">
        <f t="shared" si="2"/>
        <v>0</v>
      </c>
      <c r="R12" s="218">
        <f t="shared" si="2"/>
        <v>0</v>
      </c>
      <c r="S12" s="218">
        <f t="shared" si="2"/>
        <v>0</v>
      </c>
      <c r="T12" s="218">
        <f t="shared" si="2"/>
        <v>0</v>
      </c>
      <c r="U12" s="218">
        <f t="shared" si="2"/>
        <v>0</v>
      </c>
      <c r="V12" s="218">
        <f t="shared" si="2"/>
        <v>6487576</v>
      </c>
      <c r="W12" s="218">
        <f t="shared" si="2"/>
        <v>0</v>
      </c>
      <c r="X12" s="218">
        <f t="shared" si="2"/>
        <v>3228000</v>
      </c>
      <c r="Y12" s="218">
        <f>V12+W12+X12</f>
        <v>9715576</v>
      </c>
      <c r="Z12" s="218">
        <f t="shared" si="2"/>
        <v>0</v>
      </c>
      <c r="AA12" s="218">
        <f t="shared" si="2"/>
        <v>0</v>
      </c>
      <c r="AB12" s="218">
        <f t="shared" si="2"/>
        <v>0</v>
      </c>
      <c r="AC12" s="218">
        <f>Z12+AA12+AB12</f>
        <v>0</v>
      </c>
      <c r="AD12" s="218">
        <f t="shared" si="2"/>
        <v>269000</v>
      </c>
      <c r="AE12" s="218">
        <f t="shared" si="2"/>
        <v>0</v>
      </c>
      <c r="AF12" s="218">
        <f t="shared" si="2"/>
        <v>0</v>
      </c>
      <c r="AG12" s="218">
        <f>AD12+AE12+AF12</f>
        <v>269000</v>
      </c>
      <c r="AH12" s="218">
        <f t="shared" si="2"/>
        <v>0</v>
      </c>
      <c r="AI12" s="218">
        <f t="shared" si="2"/>
        <v>0</v>
      </c>
      <c r="AJ12" s="218">
        <f t="shared" si="2"/>
        <v>0</v>
      </c>
      <c r="AK12" s="218">
        <f>AH12+AI12+AJ12</f>
        <v>0</v>
      </c>
      <c r="AL12" s="218">
        <f>Y12+AC12+AG12+AK12</f>
        <v>9984576</v>
      </c>
    </row>
    <row r="13" spans="1:576" x14ac:dyDescent="0.25">
      <c r="B13" s="219" t="s">
        <v>365</v>
      </c>
      <c r="C13" s="220" t="s">
        <v>246</v>
      </c>
      <c r="D13" s="221">
        <f>SUM(D14:D37)</f>
        <v>0</v>
      </c>
      <c r="E13" s="221">
        <f>SUM(E14:E37)</f>
        <v>0</v>
      </c>
      <c r="F13" s="221">
        <f t="shared" si="0"/>
        <v>0</v>
      </c>
      <c r="G13" s="221">
        <f t="shared" ref="G13:I13" si="3">SUM(G14:G37)</f>
        <v>0</v>
      </c>
      <c r="H13" s="221">
        <f t="shared" ref="H13:H221" si="4">F13-G13</f>
        <v>0</v>
      </c>
      <c r="I13" s="221">
        <f t="shared" si="3"/>
        <v>0</v>
      </c>
      <c r="J13" s="221">
        <f t="shared" ref="J13:J221" si="5">F13-I13</f>
        <v>0</v>
      </c>
      <c r="K13" s="221">
        <f t="shared" ref="K13:AJ13" si="6">SUM(K14:K37)</f>
        <v>0</v>
      </c>
      <c r="L13" s="221">
        <f t="shared" si="6"/>
        <v>0</v>
      </c>
      <c r="M13" s="221">
        <f t="shared" si="6"/>
        <v>0</v>
      </c>
      <c r="N13" s="221">
        <f t="shared" si="6"/>
        <v>0</v>
      </c>
      <c r="O13" s="221">
        <f t="shared" si="6"/>
        <v>0</v>
      </c>
      <c r="P13" s="221">
        <f t="shared" si="6"/>
        <v>0</v>
      </c>
      <c r="Q13" s="221">
        <f t="shared" si="6"/>
        <v>0</v>
      </c>
      <c r="R13" s="221">
        <f t="shared" si="6"/>
        <v>0</v>
      </c>
      <c r="S13" s="221">
        <f t="shared" si="6"/>
        <v>0</v>
      </c>
      <c r="T13" s="221">
        <f t="shared" si="6"/>
        <v>0</v>
      </c>
      <c r="U13" s="221">
        <f t="shared" si="6"/>
        <v>0</v>
      </c>
      <c r="V13" s="221">
        <f t="shared" si="6"/>
        <v>0</v>
      </c>
      <c r="W13" s="221">
        <f t="shared" si="6"/>
        <v>0</v>
      </c>
      <c r="X13" s="221">
        <f t="shared" si="6"/>
        <v>0</v>
      </c>
      <c r="Y13" s="221">
        <f t="shared" ref="Y13:Y221" si="7">V13+W13+X13</f>
        <v>0</v>
      </c>
      <c r="Z13" s="221">
        <f t="shared" si="6"/>
        <v>0</v>
      </c>
      <c r="AA13" s="221">
        <f t="shared" si="6"/>
        <v>0</v>
      </c>
      <c r="AB13" s="221">
        <f t="shared" si="6"/>
        <v>0</v>
      </c>
      <c r="AC13" s="221">
        <f t="shared" ref="AC13:AC221" si="8">Z13+AA13+AB13</f>
        <v>0</v>
      </c>
      <c r="AD13" s="221">
        <f t="shared" si="6"/>
        <v>0</v>
      </c>
      <c r="AE13" s="221">
        <f t="shared" si="6"/>
        <v>0</v>
      </c>
      <c r="AF13" s="221">
        <f t="shared" si="6"/>
        <v>0</v>
      </c>
      <c r="AG13" s="221">
        <f t="shared" ref="AG13:AG221" si="9">AD13+AE13+AF13</f>
        <v>0</v>
      </c>
      <c r="AH13" s="221">
        <f t="shared" si="6"/>
        <v>0</v>
      </c>
      <c r="AI13" s="221">
        <f t="shared" si="6"/>
        <v>0</v>
      </c>
      <c r="AJ13" s="221">
        <f t="shared" si="6"/>
        <v>0</v>
      </c>
      <c r="AK13" s="221">
        <f t="shared" ref="AK13:AK221" si="10">AH13+AI13+AJ13</f>
        <v>0</v>
      </c>
      <c r="AL13" s="221">
        <f t="shared" ref="AL13:AL221" si="11">Y13+AC13+AG13+AK13</f>
        <v>0</v>
      </c>
    </row>
    <row r="14" spans="1:576" x14ac:dyDescent="0.25">
      <c r="B14" s="210" t="s">
        <v>366</v>
      </c>
      <c r="C14" s="211" t="s">
        <v>247</v>
      </c>
      <c r="D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2">
        <f t="shared" si="0"/>
        <v>0</v>
      </c>
      <c r="G14" s="212"/>
      <c r="H14" s="212">
        <f t="shared" si="4"/>
        <v>0</v>
      </c>
      <c r="I14" s="212"/>
      <c r="J14" s="212">
        <f t="shared" si="5"/>
        <v>0</v>
      </c>
      <c r="K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2">
        <f t="shared" si="7"/>
        <v>0</v>
      </c>
      <c r="Z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2">
        <f t="shared" si="8"/>
        <v>0</v>
      </c>
      <c r="AD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2">
        <f t="shared" si="9"/>
        <v>0</v>
      </c>
      <c r="AH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2">
        <f t="shared" si="10"/>
        <v>0</v>
      </c>
      <c r="AL14" s="212">
        <f t="shared" si="11"/>
        <v>0</v>
      </c>
    </row>
    <row r="15" spans="1:576" x14ac:dyDescent="0.25">
      <c r="B15" s="210" t="s">
        <v>763</v>
      </c>
      <c r="C15" s="211" t="s">
        <v>764</v>
      </c>
      <c r="D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2">
        <f t="shared" si="0"/>
        <v>0</v>
      </c>
      <c r="G15" s="212"/>
      <c r="H15" s="212">
        <f t="shared" si="4"/>
        <v>0</v>
      </c>
      <c r="I15" s="212"/>
      <c r="J15" s="212">
        <f t="shared" si="5"/>
        <v>0</v>
      </c>
      <c r="K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2">
        <f t="shared" si="7"/>
        <v>0</v>
      </c>
      <c r="Z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2">
        <f t="shared" si="8"/>
        <v>0</v>
      </c>
      <c r="AD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2">
        <f t="shared" si="9"/>
        <v>0</v>
      </c>
      <c r="AH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2">
        <f t="shared" si="10"/>
        <v>0</v>
      </c>
      <c r="AL15" s="212">
        <f t="shared" si="11"/>
        <v>0</v>
      </c>
    </row>
    <row r="16" spans="1:576" x14ac:dyDescent="0.25">
      <c r="B16" s="210" t="s">
        <v>765</v>
      </c>
      <c r="C16" s="211" t="s">
        <v>766</v>
      </c>
      <c r="D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2">
        <f t="shared" si="0"/>
        <v>0</v>
      </c>
      <c r="G16" s="212"/>
      <c r="H16" s="212">
        <f t="shared" si="4"/>
        <v>0</v>
      </c>
      <c r="I16" s="212"/>
      <c r="J16" s="212">
        <f t="shared" si="5"/>
        <v>0</v>
      </c>
      <c r="K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2">
        <f t="shared" si="7"/>
        <v>0</v>
      </c>
      <c r="Z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2">
        <f t="shared" si="8"/>
        <v>0</v>
      </c>
      <c r="AD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2">
        <f t="shared" si="9"/>
        <v>0</v>
      </c>
      <c r="AH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2">
        <f t="shared" si="10"/>
        <v>0</v>
      </c>
      <c r="AL16" s="212">
        <f t="shared" si="11"/>
        <v>0</v>
      </c>
    </row>
    <row r="17" spans="2:38" x14ac:dyDescent="0.25">
      <c r="B17" s="210" t="s">
        <v>767</v>
      </c>
      <c r="C17" s="211" t="s">
        <v>768</v>
      </c>
      <c r="D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2">
        <f t="shared" si="0"/>
        <v>0</v>
      </c>
      <c r="G17" s="212"/>
      <c r="H17" s="212">
        <f t="shared" si="4"/>
        <v>0</v>
      </c>
      <c r="I17" s="212"/>
      <c r="J17" s="212">
        <f t="shared" si="5"/>
        <v>0</v>
      </c>
      <c r="K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2">
        <f t="shared" si="7"/>
        <v>0</v>
      </c>
      <c r="Z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2">
        <f t="shared" si="8"/>
        <v>0</v>
      </c>
      <c r="AD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2">
        <f t="shared" si="9"/>
        <v>0</v>
      </c>
      <c r="AH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2">
        <f t="shared" si="10"/>
        <v>0</v>
      </c>
      <c r="AL17" s="212">
        <f t="shared" si="11"/>
        <v>0</v>
      </c>
    </row>
    <row r="18" spans="2:38" x14ac:dyDescent="0.25">
      <c r="B18" s="210" t="s">
        <v>769</v>
      </c>
      <c r="C18" s="211" t="s">
        <v>770</v>
      </c>
      <c r="D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2">
        <f t="shared" si="0"/>
        <v>0</v>
      </c>
      <c r="G18" s="212"/>
      <c r="H18" s="212">
        <f t="shared" si="4"/>
        <v>0</v>
      </c>
      <c r="I18" s="212"/>
      <c r="J18" s="212">
        <f t="shared" si="5"/>
        <v>0</v>
      </c>
      <c r="K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2">
        <f t="shared" si="7"/>
        <v>0</v>
      </c>
      <c r="Z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2">
        <f t="shared" si="8"/>
        <v>0</v>
      </c>
      <c r="AD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2">
        <f t="shared" si="9"/>
        <v>0</v>
      </c>
      <c r="AH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2">
        <f t="shared" si="10"/>
        <v>0</v>
      </c>
      <c r="AL18" s="212">
        <f t="shared" si="11"/>
        <v>0</v>
      </c>
    </row>
    <row r="19" spans="2:38" x14ac:dyDescent="0.25">
      <c r="B19" s="210" t="s">
        <v>771</v>
      </c>
      <c r="C19" s="211" t="s">
        <v>772</v>
      </c>
      <c r="D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2">
        <f t="shared" si="0"/>
        <v>0</v>
      </c>
      <c r="G19" s="212"/>
      <c r="H19" s="212">
        <f t="shared" si="4"/>
        <v>0</v>
      </c>
      <c r="I19" s="212"/>
      <c r="J19" s="212">
        <f t="shared" si="5"/>
        <v>0</v>
      </c>
      <c r="K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2">
        <f t="shared" si="7"/>
        <v>0</v>
      </c>
      <c r="Z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2">
        <f t="shared" si="8"/>
        <v>0</v>
      </c>
      <c r="AD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2">
        <f t="shared" si="9"/>
        <v>0</v>
      </c>
      <c r="AH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2">
        <f t="shared" si="10"/>
        <v>0</v>
      </c>
      <c r="AL19" s="212">
        <f t="shared" si="11"/>
        <v>0</v>
      </c>
    </row>
    <row r="20" spans="2:38" x14ac:dyDescent="0.25">
      <c r="B20" s="210" t="s">
        <v>773</v>
      </c>
      <c r="C20" s="211" t="s">
        <v>774</v>
      </c>
      <c r="D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2">
        <f t="shared" si="0"/>
        <v>0</v>
      </c>
      <c r="G20" s="212"/>
      <c r="H20" s="212">
        <f t="shared" si="4"/>
        <v>0</v>
      </c>
      <c r="I20" s="212"/>
      <c r="J20" s="212">
        <f t="shared" si="5"/>
        <v>0</v>
      </c>
      <c r="K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2">
        <f t="shared" si="7"/>
        <v>0</v>
      </c>
      <c r="Z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2">
        <f t="shared" si="8"/>
        <v>0</v>
      </c>
      <c r="AD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2">
        <f t="shared" si="9"/>
        <v>0</v>
      </c>
      <c r="AH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2">
        <f t="shared" si="10"/>
        <v>0</v>
      </c>
      <c r="AL20" s="212">
        <f t="shared" si="11"/>
        <v>0</v>
      </c>
    </row>
    <row r="21" spans="2:38" x14ac:dyDescent="0.25">
      <c r="B21" s="210" t="s">
        <v>367</v>
      </c>
      <c r="C21" s="211" t="s">
        <v>248</v>
      </c>
      <c r="D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2">
        <f t="shared" ref="F21:F37" si="12">D21+E21</f>
        <v>0</v>
      </c>
      <c r="G21" s="212"/>
      <c r="H21" s="212">
        <f t="shared" ref="H21:H37" si="13">F21-G21</f>
        <v>0</v>
      </c>
      <c r="I21" s="212"/>
      <c r="J21" s="212">
        <f t="shared" ref="J21:J37" si="14">F21-I21</f>
        <v>0</v>
      </c>
      <c r="K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2">
        <f t="shared" ref="Y21:Y38" si="15">V21+W21+X21</f>
        <v>0</v>
      </c>
      <c r="Z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2">
        <f t="shared" ref="AC21:AC37" si="16">Z21+AA21+AB21</f>
        <v>0</v>
      </c>
      <c r="AD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2">
        <f t="shared" ref="AG21:AG37" si="17">AD21+AE21+AF21</f>
        <v>0</v>
      </c>
      <c r="AH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2">
        <f t="shared" ref="AK21:AK37" si="18">AH21+AI21+AJ21</f>
        <v>0</v>
      </c>
      <c r="AL21" s="212">
        <f t="shared" ref="AL21:AL37" si="19">Y21+AC21+AG21+AK21</f>
        <v>0</v>
      </c>
    </row>
    <row r="22" spans="2:38" x14ac:dyDescent="0.25">
      <c r="B22" s="210" t="s">
        <v>776</v>
      </c>
      <c r="C22" s="211" t="s">
        <v>775</v>
      </c>
      <c r="D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2">
        <f t="shared" ref="F22" si="20">D22+E22</f>
        <v>0</v>
      </c>
      <c r="G22" s="212"/>
      <c r="H22" s="212">
        <f t="shared" ref="H22" si="21">F22-G22</f>
        <v>0</v>
      </c>
      <c r="I22" s="212"/>
      <c r="J22" s="212">
        <f t="shared" ref="J22" si="22">F22-I22</f>
        <v>0</v>
      </c>
      <c r="K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2">
        <f t="shared" ref="Y22" si="23">V22+W22+X22</f>
        <v>0</v>
      </c>
      <c r="Z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2">
        <f t="shared" ref="AC22" si="24">Z22+AA22+AB22</f>
        <v>0</v>
      </c>
      <c r="AD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2">
        <f t="shared" ref="AG22" si="25">AD22+AE22+AF22</f>
        <v>0</v>
      </c>
      <c r="AH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2">
        <f t="shared" ref="AK22" si="26">AH22+AI22+AJ22</f>
        <v>0</v>
      </c>
      <c r="AL22" s="212">
        <f t="shared" ref="AL22" si="27">Y22+AC22+AG22+AK22</f>
        <v>0</v>
      </c>
    </row>
    <row r="23" spans="2:38" x14ac:dyDescent="0.25">
      <c r="B23" s="210" t="s">
        <v>368</v>
      </c>
      <c r="C23" s="211" t="s">
        <v>249</v>
      </c>
      <c r="D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2">
        <f t="shared" si="12"/>
        <v>0</v>
      </c>
      <c r="G23" s="212"/>
      <c r="H23" s="212">
        <f t="shared" si="13"/>
        <v>0</v>
      </c>
      <c r="I23" s="212"/>
      <c r="J23" s="212">
        <f t="shared" si="14"/>
        <v>0</v>
      </c>
      <c r="K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2">
        <f t="shared" si="15"/>
        <v>0</v>
      </c>
      <c r="Z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2">
        <f t="shared" si="16"/>
        <v>0</v>
      </c>
      <c r="AD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2">
        <f t="shared" si="17"/>
        <v>0</v>
      </c>
      <c r="AH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2">
        <f t="shared" si="18"/>
        <v>0</v>
      </c>
      <c r="AL23" s="212">
        <f t="shared" si="19"/>
        <v>0</v>
      </c>
    </row>
    <row r="24" spans="2:38" x14ac:dyDescent="0.25">
      <c r="B24" s="210" t="s">
        <v>778</v>
      </c>
      <c r="C24" s="211" t="s">
        <v>777</v>
      </c>
      <c r="D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2">
        <f t="shared" ref="F24:F27" si="28">D24+E24</f>
        <v>0</v>
      </c>
      <c r="G24" s="212"/>
      <c r="H24" s="212">
        <f t="shared" ref="H24:H27" si="29">F24-G24</f>
        <v>0</v>
      </c>
      <c r="I24" s="212"/>
      <c r="J24" s="212">
        <f t="shared" ref="J24:J27" si="30">F24-I24</f>
        <v>0</v>
      </c>
      <c r="K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2">
        <f t="shared" ref="Y24:Y27" si="31">V24+W24+X24</f>
        <v>0</v>
      </c>
      <c r="Z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2">
        <f t="shared" ref="AC24:AC27" si="32">Z24+AA24+AB24</f>
        <v>0</v>
      </c>
      <c r="AD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2">
        <f t="shared" ref="AG24:AG27" si="33">AD24+AE24+AF24</f>
        <v>0</v>
      </c>
      <c r="AH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2">
        <f t="shared" ref="AK24:AK27" si="34">AH24+AI24+AJ24</f>
        <v>0</v>
      </c>
      <c r="AL24" s="212">
        <f t="shared" ref="AL24:AL27" si="35">Y24+AC24+AG24+AK24</f>
        <v>0</v>
      </c>
    </row>
    <row r="25" spans="2:38" x14ac:dyDescent="0.25">
      <c r="B25" s="210" t="s">
        <v>780</v>
      </c>
      <c r="C25" s="211" t="s">
        <v>779</v>
      </c>
      <c r="D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2">
        <f t="shared" si="28"/>
        <v>0</v>
      </c>
      <c r="G25" s="212"/>
      <c r="H25" s="212">
        <f t="shared" si="29"/>
        <v>0</v>
      </c>
      <c r="I25" s="212"/>
      <c r="J25" s="212">
        <f t="shared" si="30"/>
        <v>0</v>
      </c>
      <c r="K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2">
        <f t="shared" si="31"/>
        <v>0</v>
      </c>
      <c r="Z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2">
        <f t="shared" si="32"/>
        <v>0</v>
      </c>
      <c r="AD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2">
        <f t="shared" si="33"/>
        <v>0</v>
      </c>
      <c r="AH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2">
        <f t="shared" si="34"/>
        <v>0</v>
      </c>
      <c r="AL25" s="212">
        <f t="shared" si="35"/>
        <v>0</v>
      </c>
    </row>
    <row r="26" spans="2:38" x14ac:dyDescent="0.25">
      <c r="B26" s="210" t="s">
        <v>782</v>
      </c>
      <c r="C26" s="211" t="s">
        <v>781</v>
      </c>
      <c r="D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2">
        <f t="shared" si="28"/>
        <v>0</v>
      </c>
      <c r="G26" s="212"/>
      <c r="H26" s="212">
        <f t="shared" si="29"/>
        <v>0</v>
      </c>
      <c r="I26" s="212"/>
      <c r="J26" s="212">
        <f t="shared" si="30"/>
        <v>0</v>
      </c>
      <c r="K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2">
        <f t="shared" si="31"/>
        <v>0</v>
      </c>
      <c r="Z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2">
        <f t="shared" si="32"/>
        <v>0</v>
      </c>
      <c r="AD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2">
        <f t="shared" si="33"/>
        <v>0</v>
      </c>
      <c r="AH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2">
        <f t="shared" si="34"/>
        <v>0</v>
      </c>
      <c r="AL26" s="212">
        <f t="shared" si="35"/>
        <v>0</v>
      </c>
    </row>
    <row r="27" spans="2:38" x14ac:dyDescent="0.25">
      <c r="B27" s="210" t="s">
        <v>369</v>
      </c>
      <c r="C27" s="211" t="s">
        <v>250</v>
      </c>
      <c r="D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2">
        <f t="shared" si="28"/>
        <v>0</v>
      </c>
      <c r="G27" s="212"/>
      <c r="H27" s="212">
        <f t="shared" si="29"/>
        <v>0</v>
      </c>
      <c r="I27" s="212"/>
      <c r="J27" s="212">
        <f t="shared" si="30"/>
        <v>0</v>
      </c>
      <c r="K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2">
        <f t="shared" si="31"/>
        <v>0</v>
      </c>
      <c r="Z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2">
        <f t="shared" si="32"/>
        <v>0</v>
      </c>
      <c r="AD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2">
        <f t="shared" si="33"/>
        <v>0</v>
      </c>
      <c r="AH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2">
        <f t="shared" si="34"/>
        <v>0</v>
      </c>
      <c r="AL27" s="212">
        <f t="shared" si="35"/>
        <v>0</v>
      </c>
    </row>
    <row r="28" spans="2:38" x14ac:dyDescent="0.25">
      <c r="B28" s="210" t="s">
        <v>783</v>
      </c>
      <c r="C28" s="211" t="s">
        <v>784</v>
      </c>
      <c r="D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2">
        <f t="shared" si="12"/>
        <v>0</v>
      </c>
      <c r="G28" s="212"/>
      <c r="H28" s="212">
        <f t="shared" si="13"/>
        <v>0</v>
      </c>
      <c r="I28" s="212"/>
      <c r="J28" s="212">
        <f t="shared" si="14"/>
        <v>0</v>
      </c>
      <c r="K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2">
        <f t="shared" si="15"/>
        <v>0</v>
      </c>
      <c r="Z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2">
        <f t="shared" si="16"/>
        <v>0</v>
      </c>
      <c r="AD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2">
        <f t="shared" si="17"/>
        <v>0</v>
      </c>
      <c r="AH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2">
        <f t="shared" si="18"/>
        <v>0</v>
      </c>
      <c r="AL28" s="212">
        <f t="shared" si="19"/>
        <v>0</v>
      </c>
    </row>
    <row r="29" spans="2:38" x14ac:dyDescent="0.25">
      <c r="B29" s="210" t="s">
        <v>786</v>
      </c>
      <c r="C29" s="211" t="s">
        <v>785</v>
      </c>
      <c r="D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2">
        <f t="shared" ref="F29:F30" si="36">D29+E29</f>
        <v>0</v>
      </c>
      <c r="G29" s="212"/>
      <c r="H29" s="212">
        <f t="shared" ref="H29:H30" si="37">F29-G29</f>
        <v>0</v>
      </c>
      <c r="I29" s="212"/>
      <c r="J29" s="212">
        <f t="shared" ref="J29:J30" si="38">F29-I29</f>
        <v>0</v>
      </c>
      <c r="K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2">
        <f t="shared" ref="Y29:Y30" si="39">V29+W29+X29</f>
        <v>0</v>
      </c>
      <c r="Z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2">
        <f t="shared" ref="AC29:AC30" si="40">Z29+AA29+AB29</f>
        <v>0</v>
      </c>
      <c r="AD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2">
        <f t="shared" ref="AG29:AG30" si="41">AD29+AE29+AF29</f>
        <v>0</v>
      </c>
      <c r="AH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2">
        <f t="shared" ref="AK29:AK30" si="42">AH29+AI29+AJ29</f>
        <v>0</v>
      </c>
      <c r="AL29" s="212">
        <f t="shared" ref="AL29:AL30" si="43">Y29+AC29+AG29+AK29</f>
        <v>0</v>
      </c>
    </row>
    <row r="30" spans="2:38" x14ac:dyDescent="0.25">
      <c r="B30" s="210" t="s">
        <v>370</v>
      </c>
      <c r="C30" s="211" t="s">
        <v>251</v>
      </c>
      <c r="D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2">
        <f t="shared" si="36"/>
        <v>0</v>
      </c>
      <c r="G30" s="212"/>
      <c r="H30" s="212">
        <f t="shared" si="37"/>
        <v>0</v>
      </c>
      <c r="I30" s="212"/>
      <c r="J30" s="212">
        <f t="shared" si="38"/>
        <v>0</v>
      </c>
      <c r="K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2">
        <f t="shared" si="39"/>
        <v>0</v>
      </c>
      <c r="Z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2">
        <f t="shared" si="40"/>
        <v>0</v>
      </c>
      <c r="AD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2">
        <f t="shared" si="41"/>
        <v>0</v>
      </c>
      <c r="AH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2">
        <f t="shared" si="42"/>
        <v>0</v>
      </c>
      <c r="AL30" s="212">
        <f t="shared" si="43"/>
        <v>0</v>
      </c>
    </row>
    <row r="31" spans="2:38" x14ac:dyDescent="0.25">
      <c r="B31" s="210" t="s">
        <v>788</v>
      </c>
      <c r="C31" s="211" t="s">
        <v>787</v>
      </c>
      <c r="D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2">
        <f t="shared" si="12"/>
        <v>0</v>
      </c>
      <c r="G31" s="212"/>
      <c r="H31" s="212">
        <f t="shared" si="13"/>
        <v>0</v>
      </c>
      <c r="I31" s="212"/>
      <c r="J31" s="212">
        <f t="shared" si="14"/>
        <v>0</v>
      </c>
      <c r="K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2">
        <f t="shared" si="15"/>
        <v>0</v>
      </c>
      <c r="Z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2">
        <f t="shared" si="16"/>
        <v>0</v>
      </c>
      <c r="AD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2">
        <f t="shared" si="17"/>
        <v>0</v>
      </c>
      <c r="AH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2">
        <f t="shared" si="18"/>
        <v>0</v>
      </c>
      <c r="AL31" s="212">
        <f t="shared" si="19"/>
        <v>0</v>
      </c>
    </row>
    <row r="32" spans="2:38" x14ac:dyDescent="0.25">
      <c r="B32" s="210" t="s">
        <v>371</v>
      </c>
      <c r="C32" s="211" t="s">
        <v>252</v>
      </c>
      <c r="D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2">
        <f t="shared" si="12"/>
        <v>0</v>
      </c>
      <c r="G32" s="212"/>
      <c r="H32" s="212">
        <f t="shared" si="13"/>
        <v>0</v>
      </c>
      <c r="I32" s="212"/>
      <c r="J32" s="212">
        <f t="shared" si="14"/>
        <v>0</v>
      </c>
      <c r="K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2">
        <f t="shared" si="15"/>
        <v>0</v>
      </c>
      <c r="Z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2">
        <f t="shared" si="16"/>
        <v>0</v>
      </c>
      <c r="AD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2">
        <f t="shared" si="17"/>
        <v>0</v>
      </c>
      <c r="AH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2">
        <f t="shared" si="18"/>
        <v>0</v>
      </c>
      <c r="AL32" s="212">
        <f t="shared" si="19"/>
        <v>0</v>
      </c>
    </row>
    <row r="33" spans="2:38" x14ac:dyDescent="0.25">
      <c r="B33" s="210" t="s">
        <v>789</v>
      </c>
      <c r="C33" s="211" t="s">
        <v>791</v>
      </c>
      <c r="D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2">
        <f t="shared" ref="F33:F34" si="44">D33+E33</f>
        <v>0</v>
      </c>
      <c r="G33" s="212"/>
      <c r="H33" s="212">
        <f t="shared" ref="H33:H34" si="45">F33-G33</f>
        <v>0</v>
      </c>
      <c r="I33" s="212"/>
      <c r="J33" s="212">
        <f t="shared" ref="J33:J34" si="46">F33-I33</f>
        <v>0</v>
      </c>
      <c r="K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2">
        <f t="shared" ref="Y33:Y34" si="47">V33+W33+X33</f>
        <v>0</v>
      </c>
      <c r="Z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2">
        <f t="shared" ref="AC33:AC34" si="48">Z33+AA33+AB33</f>
        <v>0</v>
      </c>
      <c r="AD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2">
        <f t="shared" ref="AG33:AG34" si="49">AD33+AE33+AF33</f>
        <v>0</v>
      </c>
      <c r="AH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2">
        <f t="shared" ref="AK33:AK34" si="50">AH33+AI33+AJ33</f>
        <v>0</v>
      </c>
      <c r="AL33" s="212">
        <f t="shared" ref="AL33:AL34" si="51">Y33+AC33+AG33+AK33</f>
        <v>0</v>
      </c>
    </row>
    <row r="34" spans="2:38" x14ac:dyDescent="0.25">
      <c r="B34" s="210" t="s">
        <v>790</v>
      </c>
      <c r="C34" s="211" t="s">
        <v>792</v>
      </c>
      <c r="D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2">
        <f t="shared" si="44"/>
        <v>0</v>
      </c>
      <c r="G34" s="212"/>
      <c r="H34" s="212">
        <f t="shared" si="45"/>
        <v>0</v>
      </c>
      <c r="I34" s="212"/>
      <c r="J34" s="212">
        <f t="shared" si="46"/>
        <v>0</v>
      </c>
      <c r="K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2">
        <f t="shared" si="47"/>
        <v>0</v>
      </c>
      <c r="Z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2">
        <f t="shared" si="48"/>
        <v>0</v>
      </c>
      <c r="AD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2">
        <f t="shared" si="49"/>
        <v>0</v>
      </c>
      <c r="AH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2">
        <f t="shared" si="50"/>
        <v>0</v>
      </c>
      <c r="AL34" s="212">
        <f t="shared" si="51"/>
        <v>0</v>
      </c>
    </row>
    <row r="35" spans="2:38" x14ac:dyDescent="0.25">
      <c r="B35" s="210" t="s">
        <v>794</v>
      </c>
      <c r="C35" s="211" t="s">
        <v>793</v>
      </c>
      <c r="D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2">
        <f t="shared" si="12"/>
        <v>0</v>
      </c>
      <c r="G35" s="212"/>
      <c r="H35" s="212">
        <f t="shared" si="13"/>
        <v>0</v>
      </c>
      <c r="I35" s="212"/>
      <c r="J35" s="212">
        <f t="shared" si="14"/>
        <v>0</v>
      </c>
      <c r="K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2">
        <f t="shared" si="15"/>
        <v>0</v>
      </c>
      <c r="Z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2">
        <f t="shared" si="16"/>
        <v>0</v>
      </c>
      <c r="AD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2">
        <f t="shared" si="17"/>
        <v>0</v>
      </c>
      <c r="AH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2">
        <f t="shared" si="18"/>
        <v>0</v>
      </c>
      <c r="AL35" s="212">
        <f t="shared" si="19"/>
        <v>0</v>
      </c>
    </row>
    <row r="36" spans="2:38" x14ac:dyDescent="0.25">
      <c r="B36" s="210" t="s">
        <v>363</v>
      </c>
      <c r="C36" s="211" t="s">
        <v>253</v>
      </c>
      <c r="D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2">
        <f t="shared" ref="F36" si="52">D36+E36</f>
        <v>0</v>
      </c>
      <c r="G36" s="212"/>
      <c r="H36" s="212">
        <f t="shared" ref="H36" si="53">F36-G36</f>
        <v>0</v>
      </c>
      <c r="I36" s="212"/>
      <c r="J36" s="212">
        <f t="shared" ref="J36" si="54">F36-I36</f>
        <v>0</v>
      </c>
      <c r="K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2">
        <f t="shared" ref="Y36" si="55">V36+W36+X36</f>
        <v>0</v>
      </c>
      <c r="Z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2">
        <f t="shared" ref="AC36" si="56">Z36+AA36+AB36</f>
        <v>0</v>
      </c>
      <c r="AD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2">
        <f t="shared" ref="AG36" si="57">AD36+AE36+AF36</f>
        <v>0</v>
      </c>
      <c r="AH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2">
        <f t="shared" ref="AK36" si="58">AH36+AI36+AJ36</f>
        <v>0</v>
      </c>
      <c r="AL36" s="212">
        <f t="shared" ref="AL36" si="59">Y36+AC36+AG36+AK36</f>
        <v>0</v>
      </c>
    </row>
    <row r="37" spans="2:38" x14ac:dyDescent="0.25">
      <c r="B37" s="210" t="s">
        <v>809</v>
      </c>
      <c r="C37" s="211" t="s">
        <v>810</v>
      </c>
      <c r="D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2">
        <f t="shared" si="12"/>
        <v>0</v>
      </c>
      <c r="G37" s="212"/>
      <c r="H37" s="212">
        <f t="shared" si="13"/>
        <v>0</v>
      </c>
      <c r="I37" s="212"/>
      <c r="J37" s="212">
        <f t="shared" si="14"/>
        <v>0</v>
      </c>
      <c r="K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2">
        <f t="shared" si="15"/>
        <v>0</v>
      </c>
      <c r="Z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2">
        <f t="shared" si="16"/>
        <v>0</v>
      </c>
      <c r="AD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2">
        <f t="shared" si="17"/>
        <v>0</v>
      </c>
      <c r="AH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2">
        <f t="shared" si="18"/>
        <v>0</v>
      </c>
      <c r="AL37" s="212">
        <f t="shared" si="19"/>
        <v>0</v>
      </c>
    </row>
    <row r="38" spans="2:38" x14ac:dyDescent="0.25">
      <c r="B38" s="219" t="s">
        <v>372</v>
      </c>
      <c r="C38" s="220" t="s">
        <v>254</v>
      </c>
      <c r="D38" s="221">
        <f>SUM(D39:D62)</f>
        <v>9984576</v>
      </c>
      <c r="E38" s="221">
        <f>SUM(E39:E62)</f>
        <v>0</v>
      </c>
      <c r="F38" s="221">
        <f t="shared" si="0"/>
        <v>9984576</v>
      </c>
      <c r="G38" s="221">
        <f>SUM(G39:G62)</f>
        <v>0</v>
      </c>
      <c r="H38" s="221">
        <f t="shared" si="4"/>
        <v>9984576</v>
      </c>
      <c r="I38" s="221">
        <f t="shared" ref="I38:X38" si="60">SUM(I39:I62)</f>
        <v>0</v>
      </c>
      <c r="J38" s="221">
        <f t="shared" si="60"/>
        <v>9984576</v>
      </c>
      <c r="K38" s="221">
        <f t="shared" si="60"/>
        <v>3766000</v>
      </c>
      <c r="L38" s="221">
        <f t="shared" si="60"/>
        <v>0</v>
      </c>
      <c r="M38" s="221">
        <f t="shared" si="60"/>
        <v>0</v>
      </c>
      <c r="N38" s="221">
        <f t="shared" si="60"/>
        <v>6218576</v>
      </c>
      <c r="O38" s="221">
        <f t="shared" si="60"/>
        <v>0</v>
      </c>
      <c r="P38" s="221">
        <f t="shared" si="60"/>
        <v>0</v>
      </c>
      <c r="Q38" s="221">
        <f t="shared" si="60"/>
        <v>0</v>
      </c>
      <c r="R38" s="221">
        <f t="shared" si="60"/>
        <v>0</v>
      </c>
      <c r="S38" s="221">
        <f t="shared" si="60"/>
        <v>0</v>
      </c>
      <c r="T38" s="221">
        <f t="shared" si="60"/>
        <v>0</v>
      </c>
      <c r="U38" s="221">
        <f t="shared" si="60"/>
        <v>0</v>
      </c>
      <c r="V38" s="221">
        <f t="shared" si="60"/>
        <v>6487576</v>
      </c>
      <c r="W38" s="221">
        <f t="shared" si="60"/>
        <v>0</v>
      </c>
      <c r="X38" s="221">
        <f t="shared" si="60"/>
        <v>3228000</v>
      </c>
      <c r="Y38" s="221">
        <f t="shared" si="15"/>
        <v>9715576</v>
      </c>
      <c r="Z38" s="221">
        <f>SUM(Z39:Z62)</f>
        <v>0</v>
      </c>
      <c r="AA38" s="221">
        <f>SUM(AA39:AA62)</f>
        <v>0</v>
      </c>
      <c r="AB38" s="221">
        <f>SUM(AB39:AB62)</f>
        <v>0</v>
      </c>
      <c r="AC38" s="221">
        <f t="shared" si="8"/>
        <v>0</v>
      </c>
      <c r="AD38" s="221">
        <f t="shared" ref="AD38:AF38" si="61">SUM(AD39:AD62)</f>
        <v>269000</v>
      </c>
      <c r="AE38" s="221">
        <f t="shared" si="61"/>
        <v>0</v>
      </c>
      <c r="AF38" s="221">
        <f t="shared" si="61"/>
        <v>0</v>
      </c>
      <c r="AG38" s="221">
        <f t="shared" si="9"/>
        <v>269000</v>
      </c>
      <c r="AH38" s="221">
        <f t="shared" ref="AH38:AJ38" si="62">SUM(AH39:AH62)</f>
        <v>0</v>
      </c>
      <c r="AI38" s="221">
        <f t="shared" si="62"/>
        <v>0</v>
      </c>
      <c r="AJ38" s="221">
        <f t="shared" si="62"/>
        <v>0</v>
      </c>
      <c r="AK38" s="221">
        <f t="shared" si="10"/>
        <v>0</v>
      </c>
      <c r="AL38" s="221">
        <f t="shared" si="11"/>
        <v>9984576</v>
      </c>
    </row>
    <row r="39" spans="2:38" x14ac:dyDescent="0.25">
      <c r="B39" s="210" t="s">
        <v>811</v>
      </c>
      <c r="C39" s="211" t="s">
        <v>812</v>
      </c>
      <c r="D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2">
        <f t="shared" ref="F39" si="63">D39+E39</f>
        <v>0</v>
      </c>
      <c r="G39" s="212"/>
      <c r="H39" s="212">
        <f t="shared" ref="H39" si="64">F39-G39</f>
        <v>0</v>
      </c>
      <c r="I39" s="212"/>
      <c r="J39" s="212">
        <f t="shared" ref="J39" si="65">F39-I39</f>
        <v>0</v>
      </c>
      <c r="K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2">
        <f t="shared" ref="Y39" si="66">V39+W39+X39</f>
        <v>0</v>
      </c>
      <c r="Z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2">
        <f t="shared" ref="AC39" si="67">Z39+AA39+AB39</f>
        <v>0</v>
      </c>
      <c r="AD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2">
        <f t="shared" ref="AG39" si="68">AD39+AE39+AF39</f>
        <v>0</v>
      </c>
      <c r="AH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2">
        <f t="shared" ref="AK39" si="69">AH39+AI39+AJ39</f>
        <v>0</v>
      </c>
      <c r="AL39" s="212">
        <f t="shared" ref="AL39" si="70">Y39+AC39+AG39+AK39</f>
        <v>0</v>
      </c>
    </row>
    <row r="40" spans="2:38" x14ac:dyDescent="0.25">
      <c r="B40" s="210" t="s">
        <v>373</v>
      </c>
      <c r="C40" s="211" t="s">
        <v>255</v>
      </c>
      <c r="D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2">
        <f t="shared" si="0"/>
        <v>0</v>
      </c>
      <c r="G40" s="212"/>
      <c r="H40" s="212">
        <f t="shared" si="4"/>
        <v>0</v>
      </c>
      <c r="I40" s="212"/>
      <c r="J40" s="212">
        <f t="shared" si="5"/>
        <v>0</v>
      </c>
      <c r="K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2">
        <f t="shared" si="7"/>
        <v>0</v>
      </c>
      <c r="Z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2">
        <f t="shared" si="8"/>
        <v>0</v>
      </c>
      <c r="AD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2">
        <f t="shared" si="9"/>
        <v>0</v>
      </c>
      <c r="AH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2">
        <f t="shared" si="10"/>
        <v>0</v>
      </c>
      <c r="AL40" s="212">
        <f t="shared" si="11"/>
        <v>0</v>
      </c>
    </row>
    <row r="41" spans="2:38" x14ac:dyDescent="0.25">
      <c r="B41" s="210" t="s">
        <v>813</v>
      </c>
      <c r="C41" s="211" t="s">
        <v>814</v>
      </c>
      <c r="D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2">
        <f t="shared" si="0"/>
        <v>0</v>
      </c>
      <c r="G41" s="212"/>
      <c r="H41" s="212">
        <f t="shared" si="4"/>
        <v>0</v>
      </c>
      <c r="I41" s="212"/>
      <c r="J41" s="212">
        <f t="shared" si="5"/>
        <v>0</v>
      </c>
      <c r="K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2">
        <f t="shared" si="7"/>
        <v>0</v>
      </c>
      <c r="Z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2">
        <f t="shared" si="8"/>
        <v>0</v>
      </c>
      <c r="AD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2">
        <f t="shared" si="9"/>
        <v>0</v>
      </c>
      <c r="AH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2">
        <f t="shared" si="10"/>
        <v>0</v>
      </c>
      <c r="AL41" s="212">
        <f t="shared" si="11"/>
        <v>0</v>
      </c>
    </row>
    <row r="42" spans="2:38" x14ac:dyDescent="0.25">
      <c r="B42" s="210" t="s">
        <v>815</v>
      </c>
      <c r="C42" s="211" t="s">
        <v>816</v>
      </c>
      <c r="D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2">
        <f t="shared" ref="F42:F62" si="71">D42+E42</f>
        <v>0</v>
      </c>
      <c r="G42" s="212"/>
      <c r="H42" s="212">
        <f t="shared" ref="H42:H62" si="72">F42-G42</f>
        <v>0</v>
      </c>
      <c r="I42" s="212"/>
      <c r="J42" s="212">
        <f t="shared" ref="J42:J62" si="73">F42-I42</f>
        <v>0</v>
      </c>
      <c r="K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2">
        <f t="shared" ref="Y42:Y62" si="74">V42+W42+X42</f>
        <v>0</v>
      </c>
      <c r="Z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2">
        <f t="shared" ref="AC42:AC62" si="75">Z42+AA42+AB42</f>
        <v>0</v>
      </c>
      <c r="AD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2">
        <f t="shared" ref="AG42:AG62" si="76">AD42+AE42+AF42</f>
        <v>0</v>
      </c>
      <c r="AH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2">
        <f t="shared" ref="AK42:AK62" si="77">AH42+AI42+AJ42</f>
        <v>0</v>
      </c>
      <c r="AL42" s="212">
        <f t="shared" ref="AL42:AL62" si="78">Y42+AC42+AG42+AK42</f>
        <v>0</v>
      </c>
    </row>
    <row r="43" spans="2:38" x14ac:dyDescent="0.25">
      <c r="B43" s="210" t="s">
        <v>374</v>
      </c>
      <c r="C43" s="211" t="s">
        <v>256</v>
      </c>
      <c r="D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2">
        <f t="shared" si="71"/>
        <v>0</v>
      </c>
      <c r="G43" s="212"/>
      <c r="H43" s="212">
        <f t="shared" si="72"/>
        <v>0</v>
      </c>
      <c r="I43" s="212"/>
      <c r="J43" s="212">
        <f t="shared" si="73"/>
        <v>0</v>
      </c>
      <c r="K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2">
        <f t="shared" si="74"/>
        <v>0</v>
      </c>
      <c r="Z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2">
        <f t="shared" si="75"/>
        <v>0</v>
      </c>
      <c r="AD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2">
        <f t="shared" si="76"/>
        <v>0</v>
      </c>
      <c r="AH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2">
        <f t="shared" si="77"/>
        <v>0</v>
      </c>
      <c r="AL43" s="212">
        <f t="shared" si="78"/>
        <v>0</v>
      </c>
    </row>
    <row r="44" spans="2:38" x14ac:dyDescent="0.25">
      <c r="B44" s="210" t="s">
        <v>817</v>
      </c>
      <c r="C44" s="211" t="s">
        <v>818</v>
      </c>
      <c r="D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2">
        <f t="shared" ref="F44" si="79">D44+E44</f>
        <v>0</v>
      </c>
      <c r="G44" s="212"/>
      <c r="H44" s="212">
        <f t="shared" ref="H44" si="80">F44-G44</f>
        <v>0</v>
      </c>
      <c r="I44" s="212"/>
      <c r="J44" s="212">
        <f t="shared" ref="J44" si="81">F44-I44</f>
        <v>0</v>
      </c>
      <c r="K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2">
        <f t="shared" ref="Y44" si="82">V44+W44+X44</f>
        <v>0</v>
      </c>
      <c r="Z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2">
        <f t="shared" ref="AC44" si="83">Z44+AA44+AB44</f>
        <v>0</v>
      </c>
      <c r="AD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2">
        <f t="shared" ref="AG44" si="84">AD44+AE44+AF44</f>
        <v>0</v>
      </c>
      <c r="AH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2">
        <f t="shared" ref="AK44" si="85">AH44+AI44+AJ44</f>
        <v>0</v>
      </c>
      <c r="AL44" s="212">
        <f t="shared" ref="AL44" si="86">Y44+AC44+AG44+AK44</f>
        <v>0</v>
      </c>
    </row>
    <row r="45" spans="2:38" x14ac:dyDescent="0.25">
      <c r="B45" s="210" t="s">
        <v>819</v>
      </c>
      <c r="C45" s="211" t="s">
        <v>785</v>
      </c>
      <c r="D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2">
        <f t="shared" si="71"/>
        <v>0</v>
      </c>
      <c r="G45" s="212"/>
      <c r="H45" s="212">
        <f t="shared" si="72"/>
        <v>0</v>
      </c>
      <c r="I45" s="212"/>
      <c r="J45" s="212">
        <f t="shared" si="73"/>
        <v>0</v>
      </c>
      <c r="K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2">
        <f t="shared" si="74"/>
        <v>0</v>
      </c>
      <c r="Z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2">
        <f t="shared" si="75"/>
        <v>0</v>
      </c>
      <c r="AD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2">
        <f t="shared" si="76"/>
        <v>0</v>
      </c>
      <c r="AH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2">
        <f t="shared" si="77"/>
        <v>0</v>
      </c>
      <c r="AL45" s="212">
        <f t="shared" si="78"/>
        <v>0</v>
      </c>
    </row>
    <row r="46" spans="2:38" x14ac:dyDescent="0.25">
      <c r="B46" s="210" t="s">
        <v>375</v>
      </c>
      <c r="C46" s="211" t="s">
        <v>257</v>
      </c>
      <c r="D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2">
        <f t="shared" ref="F46" si="87">D46+E46</f>
        <v>0</v>
      </c>
      <c r="G46" s="212"/>
      <c r="H46" s="212">
        <f t="shared" ref="H46" si="88">F46-G46</f>
        <v>0</v>
      </c>
      <c r="I46" s="212"/>
      <c r="J46" s="212">
        <f t="shared" ref="J46" si="89">F46-I46</f>
        <v>0</v>
      </c>
      <c r="K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2">
        <f t="shared" ref="Y46" si="90">V46+W46+X46</f>
        <v>0</v>
      </c>
      <c r="Z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2">
        <f t="shared" ref="AC46" si="91">Z46+AA46+AB46</f>
        <v>0</v>
      </c>
      <c r="AD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2">
        <f t="shared" ref="AG46" si="92">AD46+AE46+AF46</f>
        <v>0</v>
      </c>
      <c r="AH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2">
        <f t="shared" ref="AK46" si="93">AH46+AI46+AJ46</f>
        <v>0</v>
      </c>
      <c r="AL46" s="212">
        <f t="shared" ref="AL46" si="94">Y46+AC46+AG46+AK46</f>
        <v>0</v>
      </c>
    </row>
    <row r="47" spans="2:38" x14ac:dyDescent="0.25">
      <c r="B47" s="210" t="s">
        <v>820</v>
      </c>
      <c r="C47" s="211" t="s">
        <v>821</v>
      </c>
      <c r="D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2">
        <f t="shared" si="71"/>
        <v>0</v>
      </c>
      <c r="G47" s="212"/>
      <c r="H47" s="212">
        <f t="shared" si="72"/>
        <v>0</v>
      </c>
      <c r="I47" s="212"/>
      <c r="J47" s="212">
        <f t="shared" si="73"/>
        <v>0</v>
      </c>
      <c r="K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2">
        <f t="shared" si="74"/>
        <v>0</v>
      </c>
      <c r="Z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2">
        <f t="shared" si="75"/>
        <v>0</v>
      </c>
      <c r="AD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2">
        <f t="shared" si="76"/>
        <v>0</v>
      </c>
      <c r="AH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2">
        <f t="shared" si="77"/>
        <v>0</v>
      </c>
      <c r="AL47" s="212">
        <f t="shared" si="78"/>
        <v>0</v>
      </c>
    </row>
    <row r="48" spans="2:38" x14ac:dyDescent="0.25">
      <c r="B48" s="210" t="s">
        <v>822</v>
      </c>
      <c r="C48" s="211" t="s">
        <v>792</v>
      </c>
      <c r="D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2">
        <f t="shared" ref="F48" si="95">D48+E48</f>
        <v>0</v>
      </c>
      <c r="G48" s="212"/>
      <c r="H48" s="212">
        <f t="shared" ref="H48" si="96">F48-G48</f>
        <v>0</v>
      </c>
      <c r="I48" s="212"/>
      <c r="J48" s="212">
        <f t="shared" ref="J48" si="97">F48-I48</f>
        <v>0</v>
      </c>
      <c r="K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2">
        <f t="shared" ref="Y48" si="98">V48+W48+X48</f>
        <v>0</v>
      </c>
      <c r="Z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2">
        <f t="shared" ref="AC48" si="99">Z48+AA48+AB48</f>
        <v>0</v>
      </c>
      <c r="AD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2">
        <f t="shared" ref="AG48" si="100">AD48+AE48+AF48</f>
        <v>0</v>
      </c>
      <c r="AH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2">
        <f t="shared" ref="AK48" si="101">AH48+AI48+AJ48</f>
        <v>0</v>
      </c>
      <c r="AL48" s="212">
        <f t="shared" ref="AL48" si="102">Y48+AC48+AG48+AK48</f>
        <v>0</v>
      </c>
    </row>
    <row r="49" spans="2:38" x14ac:dyDescent="0.25">
      <c r="B49" s="210" t="s">
        <v>823</v>
      </c>
      <c r="C49" s="211" t="s">
        <v>793</v>
      </c>
      <c r="D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2">
        <f t="shared" si="71"/>
        <v>0</v>
      </c>
      <c r="G49" s="212"/>
      <c r="H49" s="212">
        <f t="shared" si="72"/>
        <v>0</v>
      </c>
      <c r="I49" s="212"/>
      <c r="J49" s="212">
        <f t="shared" si="73"/>
        <v>0</v>
      </c>
      <c r="K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2">
        <f t="shared" si="74"/>
        <v>0</v>
      </c>
      <c r="Z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2">
        <f t="shared" si="75"/>
        <v>0</v>
      </c>
      <c r="AD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2">
        <f t="shared" si="76"/>
        <v>0</v>
      </c>
      <c r="AH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2">
        <f t="shared" si="77"/>
        <v>0</v>
      </c>
      <c r="AL49" s="212">
        <f t="shared" si="78"/>
        <v>0</v>
      </c>
    </row>
    <row r="50" spans="2:38" x14ac:dyDescent="0.25">
      <c r="B50" s="210" t="s">
        <v>824</v>
      </c>
      <c r="C50" s="211" t="s">
        <v>825</v>
      </c>
      <c r="D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2">
        <f t="shared" ref="F50" si="103">D50+E50</f>
        <v>0</v>
      </c>
      <c r="G50" s="212"/>
      <c r="H50" s="212">
        <f t="shared" ref="H50" si="104">F50-G50</f>
        <v>0</v>
      </c>
      <c r="I50" s="212"/>
      <c r="J50" s="212">
        <f t="shared" ref="J50" si="105">F50-I50</f>
        <v>0</v>
      </c>
      <c r="K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2">
        <f t="shared" ref="Y50" si="106">V50+W50+X50</f>
        <v>0</v>
      </c>
      <c r="Z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2">
        <f t="shared" ref="AC50" si="107">Z50+AA50+AB50</f>
        <v>0</v>
      </c>
      <c r="AD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2">
        <f t="shared" ref="AG50" si="108">AD50+AE50+AF50</f>
        <v>0</v>
      </c>
      <c r="AH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2">
        <f t="shared" ref="AK50" si="109">AH50+AI50+AJ50</f>
        <v>0</v>
      </c>
      <c r="AL50" s="212">
        <f t="shared" ref="AL50" si="110">Y50+AC50+AG50+AK50</f>
        <v>0</v>
      </c>
    </row>
    <row r="51" spans="2:38" x14ac:dyDescent="0.25">
      <c r="B51" s="210" t="s">
        <v>826</v>
      </c>
      <c r="C51" s="211" t="s">
        <v>827</v>
      </c>
      <c r="D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2">
        <f t="shared" si="71"/>
        <v>0</v>
      </c>
      <c r="G51" s="212"/>
      <c r="H51" s="212">
        <f t="shared" si="72"/>
        <v>0</v>
      </c>
      <c r="I51" s="212"/>
      <c r="J51" s="212">
        <f t="shared" si="73"/>
        <v>0</v>
      </c>
      <c r="K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2">
        <f t="shared" si="74"/>
        <v>0</v>
      </c>
      <c r="Z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2">
        <f t="shared" si="75"/>
        <v>0</v>
      </c>
      <c r="AD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2">
        <f t="shared" si="76"/>
        <v>0</v>
      </c>
      <c r="AH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2">
        <f t="shared" si="77"/>
        <v>0</v>
      </c>
      <c r="AL51" s="212">
        <f t="shared" si="78"/>
        <v>0</v>
      </c>
    </row>
    <row r="52" spans="2:38" x14ac:dyDescent="0.25">
      <c r="B52" s="210" t="s">
        <v>828</v>
      </c>
      <c r="C52" s="211" t="s">
        <v>800</v>
      </c>
      <c r="D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2">
        <f t="shared" ref="F52" si="111">D52+E52</f>
        <v>0</v>
      </c>
      <c r="G52" s="212"/>
      <c r="H52" s="212">
        <f t="shared" ref="H52" si="112">F52-G52</f>
        <v>0</v>
      </c>
      <c r="I52" s="212"/>
      <c r="J52" s="212">
        <f t="shared" ref="J52" si="113">F52-I52</f>
        <v>0</v>
      </c>
      <c r="K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2">
        <f t="shared" ref="Y52" si="114">V52+W52+X52</f>
        <v>0</v>
      </c>
      <c r="Z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2">
        <f t="shared" ref="AC52" si="115">Z52+AA52+AB52</f>
        <v>0</v>
      </c>
      <c r="AD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2">
        <f t="shared" ref="AG52" si="116">AD52+AE52+AF52</f>
        <v>0</v>
      </c>
      <c r="AH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2">
        <f t="shared" ref="AK52" si="117">AH52+AI52+AJ52</f>
        <v>0</v>
      </c>
      <c r="AL52" s="212">
        <f t="shared" ref="AL52" si="118">Y52+AC52+AG52+AK52</f>
        <v>0</v>
      </c>
    </row>
    <row r="53" spans="2:38" x14ac:dyDescent="0.25">
      <c r="B53" s="210" t="s">
        <v>829</v>
      </c>
      <c r="C53" s="211" t="s">
        <v>830</v>
      </c>
      <c r="D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2">
        <f t="shared" si="71"/>
        <v>0</v>
      </c>
      <c r="G53" s="212"/>
      <c r="H53" s="212">
        <f t="shared" si="72"/>
        <v>0</v>
      </c>
      <c r="I53" s="212"/>
      <c r="J53" s="212">
        <f t="shared" si="73"/>
        <v>0</v>
      </c>
      <c r="K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2">
        <f t="shared" si="74"/>
        <v>0</v>
      </c>
      <c r="Z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2">
        <f t="shared" si="75"/>
        <v>0</v>
      </c>
      <c r="AD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2">
        <f t="shared" si="76"/>
        <v>0</v>
      </c>
      <c r="AH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2">
        <f t="shared" si="77"/>
        <v>0</v>
      </c>
      <c r="AL53" s="212">
        <f t="shared" si="78"/>
        <v>0</v>
      </c>
    </row>
    <row r="54" spans="2:38" x14ac:dyDescent="0.25">
      <c r="B54" s="210" t="s">
        <v>376</v>
      </c>
      <c r="C54" s="211" t="s">
        <v>258</v>
      </c>
      <c r="D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2">
        <f t="shared" si="71"/>
        <v>0</v>
      </c>
      <c r="G54" s="212"/>
      <c r="H54" s="212">
        <f t="shared" si="72"/>
        <v>0</v>
      </c>
      <c r="I54" s="212"/>
      <c r="J54" s="212">
        <f t="shared" si="73"/>
        <v>0</v>
      </c>
      <c r="K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2">
        <f t="shared" si="74"/>
        <v>0</v>
      </c>
      <c r="Z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2">
        <f t="shared" si="75"/>
        <v>0</v>
      </c>
      <c r="AD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2">
        <f t="shared" si="76"/>
        <v>0</v>
      </c>
      <c r="AH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2">
        <f t="shared" si="77"/>
        <v>0</v>
      </c>
      <c r="AL54" s="212">
        <f t="shared" si="78"/>
        <v>0</v>
      </c>
    </row>
    <row r="55" spans="2:38" x14ac:dyDescent="0.25">
      <c r="B55" s="210" t="s">
        <v>831</v>
      </c>
      <c r="C55" s="211" t="s">
        <v>832</v>
      </c>
      <c r="D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4654368</v>
      </c>
      <c r="E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2">
        <f t="shared" ref="F55" si="119">D55+E55</f>
        <v>4654368</v>
      </c>
      <c r="G55" s="212"/>
      <c r="H55" s="212">
        <f t="shared" ref="H55" si="120">F55-G55</f>
        <v>4654368</v>
      </c>
      <c r="I55" s="212"/>
      <c r="J55" s="212">
        <f t="shared" ref="J55" si="121">F55-I55</f>
        <v>4654368</v>
      </c>
      <c r="K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3766000</v>
      </c>
      <c r="L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888368</v>
      </c>
      <c r="O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1157368</v>
      </c>
      <c r="W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3228000</v>
      </c>
      <c r="Y55" s="212">
        <f t="shared" ref="Y55" si="122">V55+W55+X55</f>
        <v>4385368</v>
      </c>
      <c r="Z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2">
        <f t="shared" ref="AC55" si="123">Z55+AA55+AB55</f>
        <v>0</v>
      </c>
      <c r="AD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269000</v>
      </c>
      <c r="AE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2">
        <f t="shared" ref="AG55" si="124">AD55+AE55+AF55</f>
        <v>269000</v>
      </c>
      <c r="AH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2">
        <f t="shared" ref="AK55" si="125">AH55+AI55+AJ55</f>
        <v>0</v>
      </c>
      <c r="AL55" s="212">
        <f t="shared" ref="AL55" si="126">Y55+AC55+AG55+AK55</f>
        <v>4654368</v>
      </c>
    </row>
    <row r="56" spans="2:38" x14ac:dyDescent="0.25">
      <c r="B56" s="210" t="s">
        <v>833</v>
      </c>
      <c r="C56" s="211" t="s">
        <v>834</v>
      </c>
      <c r="D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2">
        <f t="shared" si="71"/>
        <v>0</v>
      </c>
      <c r="G56" s="212"/>
      <c r="H56" s="212">
        <f t="shared" si="72"/>
        <v>0</v>
      </c>
      <c r="I56" s="212"/>
      <c r="J56" s="212">
        <f t="shared" si="73"/>
        <v>0</v>
      </c>
      <c r="K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2">
        <f t="shared" si="74"/>
        <v>0</v>
      </c>
      <c r="Z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2">
        <f t="shared" si="75"/>
        <v>0</v>
      </c>
      <c r="AD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2">
        <f t="shared" si="76"/>
        <v>0</v>
      </c>
      <c r="AH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2">
        <f t="shared" si="77"/>
        <v>0</v>
      </c>
      <c r="AL56" s="212">
        <f t="shared" si="78"/>
        <v>0</v>
      </c>
    </row>
    <row r="57" spans="2:38" x14ac:dyDescent="0.25">
      <c r="B57" s="210" t="s">
        <v>835</v>
      </c>
      <c r="C57" s="211" t="s">
        <v>836</v>
      </c>
      <c r="D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2">
        <f t="shared" ref="F57" si="127">D57+E57</f>
        <v>0</v>
      </c>
      <c r="G57" s="212"/>
      <c r="H57" s="212">
        <f t="shared" ref="H57" si="128">F57-G57</f>
        <v>0</v>
      </c>
      <c r="I57" s="212"/>
      <c r="J57" s="212">
        <f t="shared" ref="J57" si="129">F57-I57</f>
        <v>0</v>
      </c>
      <c r="K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2">
        <f t="shared" ref="Y57" si="130">V57+W57+X57</f>
        <v>0</v>
      </c>
      <c r="Z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2">
        <f t="shared" ref="AC57" si="131">Z57+AA57+AB57</f>
        <v>0</v>
      </c>
      <c r="AD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2">
        <f t="shared" ref="AG57" si="132">AD57+AE57+AF57</f>
        <v>0</v>
      </c>
      <c r="AH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2">
        <f t="shared" ref="AK57" si="133">AH57+AI57+AJ57</f>
        <v>0</v>
      </c>
      <c r="AL57" s="212">
        <f t="shared" ref="AL57" si="134">Y57+AC57+AG57+AK57</f>
        <v>0</v>
      </c>
    </row>
    <row r="58" spans="2:38" x14ac:dyDescent="0.25">
      <c r="B58" s="210" t="s">
        <v>837</v>
      </c>
      <c r="C58" s="211" t="s">
        <v>838</v>
      </c>
      <c r="D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2">
        <f t="shared" si="71"/>
        <v>0</v>
      </c>
      <c r="G58" s="212"/>
      <c r="H58" s="212">
        <f t="shared" si="72"/>
        <v>0</v>
      </c>
      <c r="I58" s="212"/>
      <c r="J58" s="212">
        <f t="shared" si="73"/>
        <v>0</v>
      </c>
      <c r="K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2">
        <f t="shared" si="74"/>
        <v>0</v>
      </c>
      <c r="Z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2">
        <f t="shared" si="75"/>
        <v>0</v>
      </c>
      <c r="AD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2">
        <f t="shared" si="76"/>
        <v>0</v>
      </c>
      <c r="AH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2">
        <f t="shared" si="77"/>
        <v>0</v>
      </c>
      <c r="AL58" s="212">
        <f t="shared" si="78"/>
        <v>0</v>
      </c>
    </row>
    <row r="59" spans="2:38" x14ac:dyDescent="0.25">
      <c r="B59" s="210" t="s">
        <v>839</v>
      </c>
      <c r="C59" s="211" t="s">
        <v>840</v>
      </c>
      <c r="D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2">
        <f t="shared" ref="F59" si="135">D59+E59</f>
        <v>0</v>
      </c>
      <c r="G59" s="212"/>
      <c r="H59" s="212">
        <f t="shared" ref="H59" si="136">F59-G59</f>
        <v>0</v>
      </c>
      <c r="I59" s="212"/>
      <c r="J59" s="212">
        <f t="shared" ref="J59" si="137">F59-I59</f>
        <v>0</v>
      </c>
      <c r="K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2">
        <f t="shared" ref="Y59" si="138">V59+W59+X59</f>
        <v>0</v>
      </c>
      <c r="Z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2">
        <f t="shared" ref="AC59" si="139">Z59+AA59+AB59</f>
        <v>0</v>
      </c>
      <c r="AD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2">
        <f t="shared" ref="AG59" si="140">AD59+AE59+AF59</f>
        <v>0</v>
      </c>
      <c r="AH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2">
        <f t="shared" ref="AK59" si="141">AH59+AI59+AJ59</f>
        <v>0</v>
      </c>
      <c r="AL59" s="212">
        <f t="shared" ref="AL59" si="142">Y59+AC59+AG59+AK59</f>
        <v>0</v>
      </c>
    </row>
    <row r="60" spans="2:38" x14ac:dyDescent="0.25">
      <c r="B60" s="210" t="s">
        <v>841</v>
      </c>
      <c r="C60" s="211" t="s">
        <v>842</v>
      </c>
      <c r="D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5330208</v>
      </c>
      <c r="E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2">
        <f t="shared" si="71"/>
        <v>5330208</v>
      </c>
      <c r="G60" s="212"/>
      <c r="H60" s="212">
        <f t="shared" si="72"/>
        <v>5330208</v>
      </c>
      <c r="I60" s="212"/>
      <c r="J60" s="212">
        <f t="shared" si="73"/>
        <v>5330208</v>
      </c>
      <c r="K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5330208</v>
      </c>
      <c r="O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5330208</v>
      </c>
      <c r="W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2">
        <f t="shared" si="74"/>
        <v>5330208</v>
      </c>
      <c r="Z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2">
        <f t="shared" si="75"/>
        <v>0</v>
      </c>
      <c r="AD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2">
        <f t="shared" si="76"/>
        <v>0</v>
      </c>
      <c r="AH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2">
        <f t="shared" si="77"/>
        <v>0</v>
      </c>
      <c r="AL60" s="212">
        <f t="shared" si="78"/>
        <v>5330208</v>
      </c>
    </row>
    <row r="61" spans="2:38" x14ac:dyDescent="0.25">
      <c r="B61" s="210" t="s">
        <v>843</v>
      </c>
      <c r="C61" s="211" t="s">
        <v>844</v>
      </c>
      <c r="D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2">
        <f t="shared" ref="F61" si="143">D61+E61</f>
        <v>0</v>
      </c>
      <c r="G61" s="212"/>
      <c r="H61" s="212">
        <f t="shared" ref="H61" si="144">F61-G61</f>
        <v>0</v>
      </c>
      <c r="I61" s="212"/>
      <c r="J61" s="212">
        <f t="shared" ref="J61" si="145">F61-I61</f>
        <v>0</v>
      </c>
      <c r="K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2">
        <f t="shared" ref="Y61" si="146">V61+W61+X61</f>
        <v>0</v>
      </c>
      <c r="Z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2">
        <f t="shared" ref="AC61" si="147">Z61+AA61+AB61</f>
        <v>0</v>
      </c>
      <c r="AD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2">
        <f t="shared" ref="AG61" si="148">AD61+AE61+AF61</f>
        <v>0</v>
      </c>
      <c r="AH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2">
        <f t="shared" ref="AK61" si="149">AH61+AI61+AJ61</f>
        <v>0</v>
      </c>
      <c r="AL61" s="212">
        <f t="shared" ref="AL61" si="150">Y61+AC61+AG61+AK61</f>
        <v>0</v>
      </c>
    </row>
    <row r="62" spans="2:38" x14ac:dyDescent="0.25">
      <c r="B62" s="210" t="s">
        <v>845</v>
      </c>
      <c r="C62" s="211" t="s">
        <v>846</v>
      </c>
      <c r="D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2">
        <f t="shared" si="71"/>
        <v>0</v>
      </c>
      <c r="G62" s="212"/>
      <c r="H62" s="212">
        <f t="shared" si="72"/>
        <v>0</v>
      </c>
      <c r="I62" s="212"/>
      <c r="J62" s="212">
        <f t="shared" si="73"/>
        <v>0</v>
      </c>
      <c r="K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2">
        <f t="shared" si="74"/>
        <v>0</v>
      </c>
      <c r="Z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2">
        <f t="shared" si="75"/>
        <v>0</v>
      </c>
      <c r="AD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2">
        <f t="shared" si="76"/>
        <v>0</v>
      </c>
      <c r="AH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2">
        <f t="shared" si="77"/>
        <v>0</v>
      </c>
      <c r="AL62" s="212">
        <f t="shared" si="78"/>
        <v>0</v>
      </c>
    </row>
    <row r="63" spans="2:38" x14ac:dyDescent="0.25">
      <c r="B63" s="219" t="s">
        <v>377</v>
      </c>
      <c r="C63" s="220" t="s">
        <v>259</v>
      </c>
      <c r="D63" s="221">
        <f>SUM(D64:D68)</f>
        <v>0</v>
      </c>
      <c r="E63" s="221">
        <f>SUM(E64:E68)</f>
        <v>0</v>
      </c>
      <c r="F63" s="221">
        <f t="shared" si="0"/>
        <v>0</v>
      </c>
      <c r="G63" s="221">
        <f>SUM(G64:G68)</f>
        <v>0</v>
      </c>
      <c r="H63" s="221">
        <f t="shared" si="4"/>
        <v>0</v>
      </c>
      <c r="I63" s="221">
        <f>SUM(I64:I68)</f>
        <v>0</v>
      </c>
      <c r="J63" s="221">
        <f t="shared" si="5"/>
        <v>0</v>
      </c>
      <c r="K63" s="221">
        <f t="shared" ref="K63:X63" si="151">SUM(K64:K68)</f>
        <v>0</v>
      </c>
      <c r="L63" s="221">
        <f t="shared" si="151"/>
        <v>0</v>
      </c>
      <c r="M63" s="221">
        <f t="shared" si="151"/>
        <v>0</v>
      </c>
      <c r="N63" s="221">
        <f t="shared" si="151"/>
        <v>0</v>
      </c>
      <c r="O63" s="221">
        <f t="shared" si="151"/>
        <v>0</v>
      </c>
      <c r="P63" s="221">
        <f t="shared" si="151"/>
        <v>0</v>
      </c>
      <c r="Q63" s="221">
        <f t="shared" si="151"/>
        <v>0</v>
      </c>
      <c r="R63" s="221">
        <f t="shared" si="151"/>
        <v>0</v>
      </c>
      <c r="S63" s="221">
        <f t="shared" si="151"/>
        <v>0</v>
      </c>
      <c r="T63" s="221">
        <f t="shared" si="151"/>
        <v>0</v>
      </c>
      <c r="U63" s="221">
        <f t="shared" si="151"/>
        <v>0</v>
      </c>
      <c r="V63" s="221">
        <f t="shared" si="151"/>
        <v>0</v>
      </c>
      <c r="W63" s="221">
        <f t="shared" si="151"/>
        <v>0</v>
      </c>
      <c r="X63" s="221">
        <f t="shared" si="151"/>
        <v>0</v>
      </c>
      <c r="Y63" s="221">
        <f t="shared" si="7"/>
        <v>0</v>
      </c>
      <c r="Z63" s="221">
        <f>SUM(Z64:Z68)</f>
        <v>0</v>
      </c>
      <c r="AA63" s="221">
        <f>SUM(AA64:AA68)</f>
        <v>0</v>
      </c>
      <c r="AB63" s="221">
        <f>SUM(AB64:AB68)</f>
        <v>0</v>
      </c>
      <c r="AC63" s="221">
        <f t="shared" si="8"/>
        <v>0</v>
      </c>
      <c r="AD63" s="221">
        <f>SUM(AD64:AD68)</f>
        <v>0</v>
      </c>
      <c r="AE63" s="221">
        <f>SUM(AE64:AE68)</f>
        <v>0</v>
      </c>
      <c r="AF63" s="221">
        <f>SUM(AF64:AF68)</f>
        <v>0</v>
      </c>
      <c r="AG63" s="221">
        <f t="shared" si="9"/>
        <v>0</v>
      </c>
      <c r="AH63" s="221">
        <f>SUM(AH64:AH68)</f>
        <v>0</v>
      </c>
      <c r="AI63" s="221">
        <f>SUM(AI64:AI68)</f>
        <v>0</v>
      </c>
      <c r="AJ63" s="221">
        <f>SUM(AJ64:AJ68)</f>
        <v>0</v>
      </c>
      <c r="AK63" s="221">
        <f t="shared" si="10"/>
        <v>0</v>
      </c>
      <c r="AL63" s="221">
        <f t="shared" si="11"/>
        <v>0</v>
      </c>
    </row>
    <row r="64" spans="2:38" x14ac:dyDescent="0.25">
      <c r="B64" s="210" t="s">
        <v>378</v>
      </c>
      <c r="C64" s="211" t="s">
        <v>260</v>
      </c>
      <c r="D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2">
        <f t="shared" si="0"/>
        <v>0</v>
      </c>
      <c r="G64" s="212"/>
      <c r="H64" s="212">
        <f t="shared" si="4"/>
        <v>0</v>
      </c>
      <c r="I64" s="212"/>
      <c r="J64" s="212">
        <f t="shared" si="5"/>
        <v>0</v>
      </c>
      <c r="K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2">
        <f t="shared" si="7"/>
        <v>0</v>
      </c>
      <c r="Z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2">
        <f t="shared" si="8"/>
        <v>0</v>
      </c>
      <c r="AD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2">
        <f t="shared" si="9"/>
        <v>0</v>
      </c>
      <c r="AH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2">
        <f t="shared" si="10"/>
        <v>0</v>
      </c>
      <c r="AL64" s="212">
        <f t="shared" si="11"/>
        <v>0</v>
      </c>
    </row>
    <row r="65" spans="2:38" x14ac:dyDescent="0.25">
      <c r="B65" s="210" t="s">
        <v>867</v>
      </c>
      <c r="C65" s="211" t="s">
        <v>868</v>
      </c>
      <c r="D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2">
        <f t="shared" ref="F65:F68" si="152">D65+E65</f>
        <v>0</v>
      </c>
      <c r="G65" s="212"/>
      <c r="H65" s="212">
        <f t="shared" ref="H65:H68" si="153">F65-G65</f>
        <v>0</v>
      </c>
      <c r="I65" s="212"/>
      <c r="J65" s="212">
        <f t="shared" ref="J65:J68" si="154">F65-I65</f>
        <v>0</v>
      </c>
      <c r="K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2">
        <f t="shared" ref="Y65:Y68" si="155">V65+W65+X65</f>
        <v>0</v>
      </c>
      <c r="Z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2">
        <f t="shared" ref="AC65:AC68" si="156">Z65+AA65+AB65</f>
        <v>0</v>
      </c>
      <c r="AD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2">
        <f t="shared" ref="AG65:AG68" si="157">AD65+AE65+AF65</f>
        <v>0</v>
      </c>
      <c r="AH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2">
        <f t="shared" ref="AK65:AK68" si="158">AH65+AI65+AJ65</f>
        <v>0</v>
      </c>
      <c r="AL65" s="212">
        <f t="shared" ref="AL65:AL68" si="159">Y65+AC65+AG65+AK65</f>
        <v>0</v>
      </c>
    </row>
    <row r="66" spans="2:38" x14ac:dyDescent="0.25">
      <c r="B66" s="210" t="s">
        <v>379</v>
      </c>
      <c r="C66" s="211" t="s">
        <v>261</v>
      </c>
      <c r="D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2">
        <f t="shared" si="152"/>
        <v>0</v>
      </c>
      <c r="G66" s="212"/>
      <c r="H66" s="212">
        <f t="shared" si="153"/>
        <v>0</v>
      </c>
      <c r="I66" s="212"/>
      <c r="J66" s="212">
        <f t="shared" si="154"/>
        <v>0</v>
      </c>
      <c r="K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2">
        <f t="shared" si="155"/>
        <v>0</v>
      </c>
      <c r="Z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2">
        <f t="shared" si="156"/>
        <v>0</v>
      </c>
      <c r="AD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2">
        <f t="shared" si="157"/>
        <v>0</v>
      </c>
      <c r="AH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2">
        <f t="shared" si="158"/>
        <v>0</v>
      </c>
      <c r="AL66" s="212">
        <f t="shared" si="159"/>
        <v>0</v>
      </c>
    </row>
    <row r="67" spans="2:38" x14ac:dyDescent="0.25">
      <c r="B67" s="210" t="s">
        <v>869</v>
      </c>
      <c r="C67" s="211" t="s">
        <v>870</v>
      </c>
      <c r="D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2">
        <f t="shared" ref="F67" si="160">D67+E67</f>
        <v>0</v>
      </c>
      <c r="G67" s="212"/>
      <c r="H67" s="212">
        <f t="shared" ref="H67" si="161">F67-G67</f>
        <v>0</v>
      </c>
      <c r="I67" s="212"/>
      <c r="J67" s="212">
        <f t="shared" ref="J67" si="162">F67-I67</f>
        <v>0</v>
      </c>
      <c r="K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2">
        <f t="shared" ref="Y67" si="163">V67+W67+X67</f>
        <v>0</v>
      </c>
      <c r="Z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2">
        <f t="shared" ref="AC67" si="164">Z67+AA67+AB67</f>
        <v>0</v>
      </c>
      <c r="AD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2">
        <f t="shared" ref="AG67" si="165">AD67+AE67+AF67</f>
        <v>0</v>
      </c>
      <c r="AH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2">
        <f t="shared" ref="AK67" si="166">AH67+AI67+AJ67</f>
        <v>0</v>
      </c>
      <c r="AL67" s="212">
        <f t="shared" ref="AL67" si="167">Y67+AC67+AG67+AK67</f>
        <v>0</v>
      </c>
    </row>
    <row r="68" spans="2:38" x14ac:dyDescent="0.25">
      <c r="B68" s="210" t="s">
        <v>871</v>
      </c>
      <c r="C68" s="211" t="s">
        <v>872</v>
      </c>
      <c r="D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2">
        <f t="shared" si="152"/>
        <v>0</v>
      </c>
      <c r="G68" s="212"/>
      <c r="H68" s="212">
        <f t="shared" si="153"/>
        <v>0</v>
      </c>
      <c r="I68" s="212"/>
      <c r="J68" s="212">
        <f t="shared" si="154"/>
        <v>0</v>
      </c>
      <c r="K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2">
        <f t="shared" si="155"/>
        <v>0</v>
      </c>
      <c r="Z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2">
        <f t="shared" si="156"/>
        <v>0</v>
      </c>
      <c r="AD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2">
        <f t="shared" si="157"/>
        <v>0</v>
      </c>
      <c r="AH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2">
        <f t="shared" si="158"/>
        <v>0</v>
      </c>
      <c r="AL68" s="212">
        <f t="shared" si="159"/>
        <v>0</v>
      </c>
    </row>
    <row r="69" spans="2:38" x14ac:dyDescent="0.25">
      <c r="B69" s="219" t="s">
        <v>380</v>
      </c>
      <c r="C69" s="220" t="s">
        <v>262</v>
      </c>
      <c r="D69" s="221">
        <f>SUM(D70:D75)</f>
        <v>0</v>
      </c>
      <c r="E69" s="221">
        <f>SUM(E70:E75)</f>
        <v>0</v>
      </c>
      <c r="F69" s="221">
        <f t="shared" si="0"/>
        <v>0</v>
      </c>
      <c r="G69" s="221">
        <f t="shared" ref="G69:I69" si="168">SUM(G70:G75)</f>
        <v>0</v>
      </c>
      <c r="H69" s="221">
        <f t="shared" si="4"/>
        <v>0</v>
      </c>
      <c r="I69" s="221">
        <f t="shared" si="168"/>
        <v>0</v>
      </c>
      <c r="J69" s="221">
        <f t="shared" si="5"/>
        <v>0</v>
      </c>
      <c r="K69" s="221">
        <f t="shared" ref="K69:AJ69" si="169">SUM(K70:K75)</f>
        <v>0</v>
      </c>
      <c r="L69" s="221">
        <f t="shared" si="169"/>
        <v>0</v>
      </c>
      <c r="M69" s="221">
        <f t="shared" si="169"/>
        <v>0</v>
      </c>
      <c r="N69" s="221">
        <f t="shared" si="169"/>
        <v>0</v>
      </c>
      <c r="O69" s="221">
        <f t="shared" si="169"/>
        <v>0</v>
      </c>
      <c r="P69" s="221">
        <f t="shared" si="169"/>
        <v>0</v>
      </c>
      <c r="Q69" s="221">
        <f t="shared" si="169"/>
        <v>0</v>
      </c>
      <c r="R69" s="221">
        <f t="shared" si="169"/>
        <v>0</v>
      </c>
      <c r="S69" s="221">
        <f t="shared" si="169"/>
        <v>0</v>
      </c>
      <c r="T69" s="221">
        <f t="shared" si="169"/>
        <v>0</v>
      </c>
      <c r="U69" s="221">
        <f t="shared" si="169"/>
        <v>0</v>
      </c>
      <c r="V69" s="221">
        <f t="shared" si="169"/>
        <v>0</v>
      </c>
      <c r="W69" s="221">
        <f t="shared" si="169"/>
        <v>0</v>
      </c>
      <c r="X69" s="221">
        <f t="shared" si="169"/>
        <v>0</v>
      </c>
      <c r="Y69" s="221">
        <f t="shared" si="7"/>
        <v>0</v>
      </c>
      <c r="Z69" s="221">
        <f t="shared" si="169"/>
        <v>0</v>
      </c>
      <c r="AA69" s="221">
        <f t="shared" si="169"/>
        <v>0</v>
      </c>
      <c r="AB69" s="221">
        <f t="shared" si="169"/>
        <v>0</v>
      </c>
      <c r="AC69" s="221">
        <f t="shared" si="8"/>
        <v>0</v>
      </c>
      <c r="AD69" s="221">
        <f t="shared" si="169"/>
        <v>0</v>
      </c>
      <c r="AE69" s="221">
        <f t="shared" si="169"/>
        <v>0</v>
      </c>
      <c r="AF69" s="221">
        <f t="shared" si="169"/>
        <v>0</v>
      </c>
      <c r="AG69" s="221">
        <f t="shared" si="9"/>
        <v>0</v>
      </c>
      <c r="AH69" s="221">
        <f t="shared" si="169"/>
        <v>0</v>
      </c>
      <c r="AI69" s="221">
        <f t="shared" si="169"/>
        <v>0</v>
      </c>
      <c r="AJ69" s="221">
        <f t="shared" si="169"/>
        <v>0</v>
      </c>
      <c r="AK69" s="221">
        <f t="shared" si="10"/>
        <v>0</v>
      </c>
      <c r="AL69" s="221">
        <f t="shared" si="11"/>
        <v>0</v>
      </c>
    </row>
    <row r="70" spans="2:38" x14ac:dyDescent="0.25">
      <c r="B70" s="210" t="s">
        <v>381</v>
      </c>
      <c r="C70" s="211" t="s">
        <v>263</v>
      </c>
      <c r="D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2">
        <f t="shared" ref="F70:F75" si="170">D70+E70</f>
        <v>0</v>
      </c>
      <c r="G70" s="212"/>
      <c r="H70" s="212">
        <f t="shared" ref="H70:H75" si="171">F70-G70</f>
        <v>0</v>
      </c>
      <c r="I70" s="212"/>
      <c r="J70" s="212">
        <f t="shared" ref="J70:J75" si="172">F70-I70</f>
        <v>0</v>
      </c>
      <c r="K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2">
        <f t="shared" ref="Y70:Y75" si="173">V70+W70+X70</f>
        <v>0</v>
      </c>
      <c r="Z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2">
        <f t="shared" ref="AC70:AC75" si="174">Z70+AA70+AB70</f>
        <v>0</v>
      </c>
      <c r="AD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2">
        <f t="shared" ref="AG70:AG75" si="175">AD70+AE70+AF70</f>
        <v>0</v>
      </c>
      <c r="AH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2">
        <f t="shared" ref="AK70:AK75" si="176">AH70+AI70+AJ70</f>
        <v>0</v>
      </c>
      <c r="AL70" s="212">
        <f t="shared" ref="AL70:AL75" si="177">Y70+AC70+AG70+AK70</f>
        <v>0</v>
      </c>
    </row>
    <row r="71" spans="2:38" x14ac:dyDescent="0.25">
      <c r="B71" s="210" t="s">
        <v>873</v>
      </c>
      <c r="C71" s="211" t="s">
        <v>874</v>
      </c>
      <c r="D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2">
        <f t="shared" si="170"/>
        <v>0</v>
      </c>
      <c r="G71" s="212"/>
      <c r="H71" s="212">
        <f t="shared" si="171"/>
        <v>0</v>
      </c>
      <c r="I71" s="212"/>
      <c r="J71" s="212">
        <f t="shared" si="172"/>
        <v>0</v>
      </c>
      <c r="K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2">
        <f t="shared" si="173"/>
        <v>0</v>
      </c>
      <c r="Z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2">
        <f t="shared" si="174"/>
        <v>0</v>
      </c>
      <c r="AD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2">
        <f t="shared" si="175"/>
        <v>0</v>
      </c>
      <c r="AH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2">
        <f t="shared" si="176"/>
        <v>0</v>
      </c>
      <c r="AL71" s="212">
        <f t="shared" si="177"/>
        <v>0</v>
      </c>
    </row>
    <row r="72" spans="2:38" x14ac:dyDescent="0.25">
      <c r="B72" s="210" t="s">
        <v>382</v>
      </c>
      <c r="C72" s="211" t="s">
        <v>264</v>
      </c>
      <c r="D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2">
        <f t="shared" ref="F72:F73" si="178">D72+E72</f>
        <v>0</v>
      </c>
      <c r="G72" s="212"/>
      <c r="H72" s="212">
        <f t="shared" ref="H72:H73" si="179">F72-G72</f>
        <v>0</v>
      </c>
      <c r="I72" s="212"/>
      <c r="J72" s="212">
        <f t="shared" ref="J72:J73" si="180">F72-I72</f>
        <v>0</v>
      </c>
      <c r="K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2">
        <f t="shared" ref="Y72:Y73" si="181">V72+W72+X72</f>
        <v>0</v>
      </c>
      <c r="Z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2">
        <f t="shared" ref="AC72:AC73" si="182">Z72+AA72+AB72</f>
        <v>0</v>
      </c>
      <c r="AD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2">
        <f t="shared" ref="AG72:AG73" si="183">AD72+AE72+AF72</f>
        <v>0</v>
      </c>
      <c r="AH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2">
        <f t="shared" ref="AK72:AK73" si="184">AH72+AI72+AJ72</f>
        <v>0</v>
      </c>
      <c r="AL72" s="212">
        <f t="shared" ref="AL72:AL73" si="185">Y72+AC72+AG72+AK72</f>
        <v>0</v>
      </c>
    </row>
    <row r="73" spans="2:38" x14ac:dyDescent="0.25">
      <c r="B73" s="210" t="s">
        <v>875</v>
      </c>
      <c r="C73" s="211" t="s">
        <v>876</v>
      </c>
      <c r="D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2">
        <f t="shared" si="178"/>
        <v>0</v>
      </c>
      <c r="G73" s="212"/>
      <c r="H73" s="212">
        <f t="shared" si="179"/>
        <v>0</v>
      </c>
      <c r="I73" s="212"/>
      <c r="J73" s="212">
        <f t="shared" si="180"/>
        <v>0</v>
      </c>
      <c r="K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2">
        <f t="shared" si="181"/>
        <v>0</v>
      </c>
      <c r="Z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2">
        <f t="shared" si="182"/>
        <v>0</v>
      </c>
      <c r="AD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2">
        <f t="shared" si="183"/>
        <v>0</v>
      </c>
      <c r="AH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2">
        <f t="shared" si="184"/>
        <v>0</v>
      </c>
      <c r="AL73" s="212">
        <f t="shared" si="185"/>
        <v>0</v>
      </c>
    </row>
    <row r="74" spans="2:38" x14ac:dyDescent="0.25">
      <c r="B74" s="210" t="s">
        <v>877</v>
      </c>
      <c r="C74" s="211" t="s">
        <v>878</v>
      </c>
      <c r="D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2">
        <f t="shared" ref="F74" si="186">D74+E74</f>
        <v>0</v>
      </c>
      <c r="G74" s="212"/>
      <c r="H74" s="212">
        <f t="shared" ref="H74" si="187">F74-G74</f>
        <v>0</v>
      </c>
      <c r="I74" s="212"/>
      <c r="J74" s="212">
        <f t="shared" ref="J74" si="188">F74-I74</f>
        <v>0</v>
      </c>
      <c r="K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2">
        <f t="shared" ref="Y74" si="189">V74+W74+X74</f>
        <v>0</v>
      </c>
      <c r="Z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2">
        <f t="shared" ref="AC74" si="190">Z74+AA74+AB74</f>
        <v>0</v>
      </c>
      <c r="AD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2">
        <f t="shared" ref="AG74" si="191">AD74+AE74+AF74</f>
        <v>0</v>
      </c>
      <c r="AH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2">
        <f t="shared" ref="AK74" si="192">AH74+AI74+AJ74</f>
        <v>0</v>
      </c>
      <c r="AL74" s="212">
        <f t="shared" ref="AL74" si="193">Y74+AC74+AG74+AK74</f>
        <v>0</v>
      </c>
    </row>
    <row r="75" spans="2:38" x14ac:dyDescent="0.25">
      <c r="B75" s="210" t="s">
        <v>879</v>
      </c>
      <c r="C75" s="211" t="s">
        <v>880</v>
      </c>
      <c r="D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2">
        <f t="shared" si="170"/>
        <v>0</v>
      </c>
      <c r="G75" s="212"/>
      <c r="H75" s="212">
        <f t="shared" si="171"/>
        <v>0</v>
      </c>
      <c r="I75" s="212"/>
      <c r="J75" s="212">
        <f t="shared" si="172"/>
        <v>0</v>
      </c>
      <c r="K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2">
        <f t="shared" si="173"/>
        <v>0</v>
      </c>
      <c r="Z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2">
        <f t="shared" si="174"/>
        <v>0</v>
      </c>
      <c r="AD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2">
        <f t="shared" si="175"/>
        <v>0</v>
      </c>
      <c r="AH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2">
        <f t="shared" si="176"/>
        <v>0</v>
      </c>
      <c r="AL75" s="212">
        <f t="shared" si="177"/>
        <v>0</v>
      </c>
    </row>
    <row r="76" spans="2:38" x14ac:dyDescent="0.25">
      <c r="B76" s="219" t="s">
        <v>383</v>
      </c>
      <c r="C76" s="220" t="s">
        <v>265</v>
      </c>
      <c r="D76" s="221">
        <f>SUM(D77:D85)</f>
        <v>0</v>
      </c>
      <c r="E76" s="221">
        <f>SUM(E77:E85)</f>
        <v>0</v>
      </c>
      <c r="F76" s="221">
        <f t="shared" si="0"/>
        <v>0</v>
      </c>
      <c r="G76" s="221">
        <f>SUM(G77:G85)</f>
        <v>0</v>
      </c>
      <c r="H76" s="221">
        <f t="shared" si="4"/>
        <v>0</v>
      </c>
      <c r="I76" s="221">
        <f>SUM(I77:I85)</f>
        <v>0</v>
      </c>
      <c r="J76" s="221">
        <f t="shared" si="5"/>
        <v>0</v>
      </c>
      <c r="K76" s="221">
        <f t="shared" ref="K76:X76" si="194">SUM(K77:K85)</f>
        <v>0</v>
      </c>
      <c r="L76" s="221">
        <f t="shared" si="194"/>
        <v>0</v>
      </c>
      <c r="M76" s="221">
        <f t="shared" si="194"/>
        <v>0</v>
      </c>
      <c r="N76" s="221">
        <f t="shared" si="194"/>
        <v>0</v>
      </c>
      <c r="O76" s="221">
        <f t="shared" si="194"/>
        <v>0</v>
      </c>
      <c r="P76" s="221">
        <f t="shared" si="194"/>
        <v>0</v>
      </c>
      <c r="Q76" s="221">
        <f t="shared" si="194"/>
        <v>0</v>
      </c>
      <c r="R76" s="221">
        <f t="shared" si="194"/>
        <v>0</v>
      </c>
      <c r="S76" s="221">
        <f t="shared" si="194"/>
        <v>0</v>
      </c>
      <c r="T76" s="221">
        <f t="shared" si="194"/>
        <v>0</v>
      </c>
      <c r="U76" s="221">
        <f t="shared" si="194"/>
        <v>0</v>
      </c>
      <c r="V76" s="221">
        <f t="shared" si="194"/>
        <v>0</v>
      </c>
      <c r="W76" s="221">
        <f t="shared" si="194"/>
        <v>0</v>
      </c>
      <c r="X76" s="221">
        <f t="shared" si="194"/>
        <v>0</v>
      </c>
      <c r="Y76" s="221">
        <f t="shared" si="7"/>
        <v>0</v>
      </c>
      <c r="Z76" s="221">
        <f>SUM(Z77:Z85)</f>
        <v>0</v>
      </c>
      <c r="AA76" s="221">
        <f>SUM(AA77:AA85)</f>
        <v>0</v>
      </c>
      <c r="AB76" s="221">
        <f>SUM(AB77:AB85)</f>
        <v>0</v>
      </c>
      <c r="AC76" s="221">
        <f t="shared" si="8"/>
        <v>0</v>
      </c>
      <c r="AD76" s="221">
        <f>SUM(AD77:AD85)</f>
        <v>0</v>
      </c>
      <c r="AE76" s="221">
        <f>SUM(AE77:AE85)</f>
        <v>0</v>
      </c>
      <c r="AF76" s="221">
        <f>SUM(AF77:AF85)</f>
        <v>0</v>
      </c>
      <c r="AG76" s="221">
        <f t="shared" si="9"/>
        <v>0</v>
      </c>
      <c r="AH76" s="221">
        <f>SUM(AH77:AH85)</f>
        <v>0</v>
      </c>
      <c r="AI76" s="221">
        <f>SUM(AI77:AI85)</f>
        <v>0</v>
      </c>
      <c r="AJ76" s="221">
        <f>SUM(AJ77:AJ85)</f>
        <v>0</v>
      </c>
      <c r="AK76" s="221">
        <f t="shared" si="10"/>
        <v>0</v>
      </c>
      <c r="AL76" s="221">
        <f t="shared" si="11"/>
        <v>0</v>
      </c>
    </row>
    <row r="77" spans="2:38" x14ac:dyDescent="0.25">
      <c r="B77" s="210" t="s">
        <v>885</v>
      </c>
      <c r="C77" s="211" t="s">
        <v>886</v>
      </c>
      <c r="D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2">
        <f>D77+E77</f>
        <v>0</v>
      </c>
      <c r="G77" s="212"/>
      <c r="H77" s="212">
        <f>F77-G77</f>
        <v>0</v>
      </c>
      <c r="I77" s="212"/>
      <c r="J77" s="212">
        <f>F77-I77</f>
        <v>0</v>
      </c>
      <c r="K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2">
        <f>V77+W77+X77</f>
        <v>0</v>
      </c>
      <c r="Z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2">
        <f>Z77+AA77+AB77</f>
        <v>0</v>
      </c>
      <c r="AD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2">
        <f>AD77+AE77+AF77</f>
        <v>0</v>
      </c>
      <c r="AH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2">
        <f>AH77+AI77+AJ77</f>
        <v>0</v>
      </c>
      <c r="AL77" s="212">
        <f>Y77+AC77+AG77+AK77</f>
        <v>0</v>
      </c>
    </row>
    <row r="78" spans="2:38" x14ac:dyDescent="0.25">
      <c r="B78" s="210" t="s">
        <v>887</v>
      </c>
      <c r="C78" s="211" t="s">
        <v>888</v>
      </c>
      <c r="D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2">
        <f t="shared" ref="F78" si="195">D78+E78</f>
        <v>0</v>
      </c>
      <c r="G78" s="212"/>
      <c r="H78" s="212">
        <f t="shared" ref="H78" si="196">F78-G78</f>
        <v>0</v>
      </c>
      <c r="I78" s="212"/>
      <c r="J78" s="212">
        <f t="shared" ref="J78" si="197">F78-I78</f>
        <v>0</v>
      </c>
      <c r="K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2">
        <f t="shared" ref="Y78" si="198">V78+W78+X78</f>
        <v>0</v>
      </c>
      <c r="Z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2">
        <f t="shared" ref="AC78" si="199">Z78+AA78+AB78</f>
        <v>0</v>
      </c>
      <c r="AD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2">
        <f t="shared" ref="AG78" si="200">AD78+AE78+AF78</f>
        <v>0</v>
      </c>
      <c r="AH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2">
        <f t="shared" ref="AK78" si="201">AH78+AI78+AJ78</f>
        <v>0</v>
      </c>
      <c r="AL78" s="212">
        <f t="shared" ref="AL78" si="202">Y78+AC78+AG78+AK78</f>
        <v>0</v>
      </c>
    </row>
    <row r="79" spans="2:38" x14ac:dyDescent="0.25">
      <c r="B79" s="210" t="s">
        <v>384</v>
      </c>
      <c r="C79" s="211" t="s">
        <v>266</v>
      </c>
      <c r="D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2">
        <f t="shared" ref="F79" si="203">D79+E79</f>
        <v>0</v>
      </c>
      <c r="G79" s="212"/>
      <c r="H79" s="212">
        <f t="shared" ref="H79" si="204">F79-G79</f>
        <v>0</v>
      </c>
      <c r="I79" s="212"/>
      <c r="J79" s="212">
        <f t="shared" ref="J79" si="205">F79-I79</f>
        <v>0</v>
      </c>
      <c r="K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2">
        <f t="shared" ref="Y79" si="206">V79+W79+X79</f>
        <v>0</v>
      </c>
      <c r="Z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2">
        <f t="shared" ref="AC79" si="207">Z79+AA79+AB79</f>
        <v>0</v>
      </c>
      <c r="AD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2">
        <f t="shared" ref="AG79" si="208">AD79+AE79+AF79</f>
        <v>0</v>
      </c>
      <c r="AH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2">
        <f t="shared" ref="AK79" si="209">AH79+AI79+AJ79</f>
        <v>0</v>
      </c>
      <c r="AL79" s="212">
        <f t="shared" ref="AL79" si="210">Y79+AC79+AG79+AK79</f>
        <v>0</v>
      </c>
    </row>
    <row r="80" spans="2:38" x14ac:dyDescent="0.25">
      <c r="B80" s="210" t="s">
        <v>881</v>
      </c>
      <c r="C80" s="211" t="s">
        <v>882</v>
      </c>
      <c r="D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2">
        <f t="shared" ref="F80:F85" si="211">D80+E80</f>
        <v>0</v>
      </c>
      <c r="G80" s="212"/>
      <c r="H80" s="212">
        <f t="shared" ref="H80:H85" si="212">F80-G80</f>
        <v>0</v>
      </c>
      <c r="I80" s="212"/>
      <c r="J80" s="212">
        <f t="shared" ref="J80:J85" si="213">F80-I80</f>
        <v>0</v>
      </c>
      <c r="K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2">
        <f t="shared" ref="Y80:Y85" si="214">V80+W80+X80</f>
        <v>0</v>
      </c>
      <c r="Z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2">
        <f t="shared" ref="AC80:AC85" si="215">Z80+AA80+AB80</f>
        <v>0</v>
      </c>
      <c r="AD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2">
        <f t="shared" ref="AG80:AG85" si="216">AD80+AE80+AF80</f>
        <v>0</v>
      </c>
      <c r="AH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2">
        <f t="shared" ref="AK80:AK85" si="217">AH80+AI80+AJ80</f>
        <v>0</v>
      </c>
      <c r="AL80" s="212">
        <f t="shared" ref="AL80:AL85" si="218">Y80+AC80+AG80+AK80</f>
        <v>0</v>
      </c>
    </row>
    <row r="81" spans="2:38" x14ac:dyDescent="0.25">
      <c r="B81" s="210" t="s">
        <v>883</v>
      </c>
      <c r="C81" s="211" t="s">
        <v>884</v>
      </c>
      <c r="D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2">
        <f t="shared" ref="F81:F82" si="219">D81+E81</f>
        <v>0</v>
      </c>
      <c r="G81" s="212"/>
      <c r="H81" s="212">
        <f t="shared" ref="H81:H82" si="220">F81-G81</f>
        <v>0</v>
      </c>
      <c r="I81" s="212"/>
      <c r="J81" s="212">
        <f t="shared" ref="J81:J82" si="221">F81-I81</f>
        <v>0</v>
      </c>
      <c r="K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2">
        <f t="shared" ref="Y81:Y82" si="222">V81+W81+X81</f>
        <v>0</v>
      </c>
      <c r="Z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2">
        <f t="shared" ref="AC81:AC82" si="223">Z81+AA81+AB81</f>
        <v>0</v>
      </c>
      <c r="AD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2">
        <f t="shared" ref="AG81:AG82" si="224">AD81+AE81+AF81</f>
        <v>0</v>
      </c>
      <c r="AH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2">
        <f t="shared" ref="AK81:AK82" si="225">AH81+AI81+AJ81</f>
        <v>0</v>
      </c>
      <c r="AL81" s="212">
        <f t="shared" ref="AL81:AL82" si="226">Y81+AC81+AG81+AK81</f>
        <v>0</v>
      </c>
    </row>
    <row r="82" spans="2:38" x14ac:dyDescent="0.25">
      <c r="B82" s="210" t="s">
        <v>385</v>
      </c>
      <c r="C82" s="211" t="s">
        <v>267</v>
      </c>
      <c r="D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2">
        <f t="shared" si="219"/>
        <v>0</v>
      </c>
      <c r="G82" s="212"/>
      <c r="H82" s="212">
        <f t="shared" si="220"/>
        <v>0</v>
      </c>
      <c r="I82" s="212"/>
      <c r="J82" s="212">
        <f t="shared" si="221"/>
        <v>0</v>
      </c>
      <c r="K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2">
        <f t="shared" si="222"/>
        <v>0</v>
      </c>
      <c r="Z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2">
        <f t="shared" si="223"/>
        <v>0</v>
      </c>
      <c r="AD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2">
        <f t="shared" si="224"/>
        <v>0</v>
      </c>
      <c r="AH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2">
        <f t="shared" si="225"/>
        <v>0</v>
      </c>
      <c r="AL82" s="212">
        <f t="shared" si="226"/>
        <v>0</v>
      </c>
    </row>
    <row r="83" spans="2:38" x14ac:dyDescent="0.25">
      <c r="B83" s="210" t="s">
        <v>889</v>
      </c>
      <c r="C83" s="211" t="s">
        <v>886</v>
      </c>
      <c r="D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2">
        <f>D83+E83</f>
        <v>0</v>
      </c>
      <c r="G83" s="212"/>
      <c r="H83" s="212">
        <f>F83-G83</f>
        <v>0</v>
      </c>
      <c r="I83" s="212"/>
      <c r="J83" s="212">
        <f>F83-I83</f>
        <v>0</v>
      </c>
      <c r="K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2">
        <f>V83+W83+X83</f>
        <v>0</v>
      </c>
      <c r="Z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2">
        <f>Z83+AA83+AB83</f>
        <v>0</v>
      </c>
      <c r="AD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2">
        <f>AD83+AE83+AF83</f>
        <v>0</v>
      </c>
      <c r="AH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2">
        <f>AH83+AI83+AJ83</f>
        <v>0</v>
      </c>
      <c r="AL83" s="212">
        <f>Y83+AC83+AG83+AK83</f>
        <v>0</v>
      </c>
    </row>
    <row r="84" spans="2:38" x14ac:dyDescent="0.25">
      <c r="B84" s="210" t="s">
        <v>386</v>
      </c>
      <c r="C84" s="211" t="s">
        <v>268</v>
      </c>
      <c r="D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2">
        <f t="shared" ref="F84" si="227">D84+E84</f>
        <v>0</v>
      </c>
      <c r="G84" s="212"/>
      <c r="H84" s="212">
        <f t="shared" ref="H84" si="228">F84-G84</f>
        <v>0</v>
      </c>
      <c r="I84" s="212"/>
      <c r="J84" s="212">
        <f t="shared" ref="J84" si="229">F84-I84</f>
        <v>0</v>
      </c>
      <c r="K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2">
        <f t="shared" ref="Y84" si="230">V84+W84+X84</f>
        <v>0</v>
      </c>
      <c r="Z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2">
        <f t="shared" ref="AC84" si="231">Z84+AA84+AB84</f>
        <v>0</v>
      </c>
      <c r="AD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2">
        <f t="shared" ref="AG84" si="232">AD84+AE84+AF84</f>
        <v>0</v>
      </c>
      <c r="AH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2">
        <f t="shared" ref="AK84" si="233">AH84+AI84+AJ84</f>
        <v>0</v>
      </c>
      <c r="AL84" s="212">
        <f t="shared" ref="AL84" si="234">Y84+AC84+AG84+AK84</f>
        <v>0</v>
      </c>
    </row>
    <row r="85" spans="2:38" x14ac:dyDescent="0.25">
      <c r="B85" s="210" t="s">
        <v>890</v>
      </c>
      <c r="C85" s="211" t="s">
        <v>888</v>
      </c>
      <c r="D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2">
        <f t="shared" si="211"/>
        <v>0</v>
      </c>
      <c r="G85" s="212"/>
      <c r="H85" s="212">
        <f t="shared" si="212"/>
        <v>0</v>
      </c>
      <c r="I85" s="212"/>
      <c r="J85" s="212">
        <f t="shared" si="213"/>
        <v>0</v>
      </c>
      <c r="K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2">
        <f t="shared" si="214"/>
        <v>0</v>
      </c>
      <c r="Z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2">
        <f t="shared" si="215"/>
        <v>0</v>
      </c>
      <c r="AD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2">
        <f t="shared" si="216"/>
        <v>0</v>
      </c>
      <c r="AH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2">
        <f t="shared" si="217"/>
        <v>0</v>
      </c>
      <c r="AL85" s="212">
        <f t="shared" si="218"/>
        <v>0</v>
      </c>
    </row>
    <row r="86" spans="2:38" x14ac:dyDescent="0.25">
      <c r="B86" s="207" t="s">
        <v>365</v>
      </c>
      <c r="C86" s="208" t="s">
        <v>246</v>
      </c>
      <c r="D86" s="209">
        <f>D87</f>
        <v>0</v>
      </c>
      <c r="E86" s="209">
        <f>E87</f>
        <v>0</v>
      </c>
      <c r="F86" s="209">
        <f t="shared" si="0"/>
        <v>0</v>
      </c>
      <c r="G86" s="209">
        <f t="shared" ref="G86:I86" si="235">G87</f>
        <v>0</v>
      </c>
      <c r="H86" s="209">
        <f t="shared" si="4"/>
        <v>0</v>
      </c>
      <c r="I86" s="209">
        <f t="shared" si="235"/>
        <v>0</v>
      </c>
      <c r="J86" s="209">
        <f t="shared" si="5"/>
        <v>0</v>
      </c>
      <c r="K86" s="209">
        <f t="shared" ref="K86:AJ86" si="236">K87</f>
        <v>0</v>
      </c>
      <c r="L86" s="209">
        <f t="shared" si="236"/>
        <v>0</v>
      </c>
      <c r="M86" s="209">
        <f t="shared" si="236"/>
        <v>0</v>
      </c>
      <c r="N86" s="209">
        <f t="shared" si="236"/>
        <v>0</v>
      </c>
      <c r="O86" s="209">
        <f t="shared" si="236"/>
        <v>0</v>
      </c>
      <c r="P86" s="209">
        <f t="shared" si="236"/>
        <v>0</v>
      </c>
      <c r="Q86" s="209">
        <f t="shared" si="236"/>
        <v>0</v>
      </c>
      <c r="R86" s="209">
        <f t="shared" si="236"/>
        <v>0</v>
      </c>
      <c r="S86" s="209">
        <f t="shared" si="236"/>
        <v>0</v>
      </c>
      <c r="T86" s="209">
        <f t="shared" si="236"/>
        <v>0</v>
      </c>
      <c r="U86" s="209">
        <f t="shared" si="236"/>
        <v>0</v>
      </c>
      <c r="V86" s="209">
        <f t="shared" si="236"/>
        <v>0</v>
      </c>
      <c r="W86" s="209">
        <f t="shared" si="236"/>
        <v>0</v>
      </c>
      <c r="X86" s="209">
        <f t="shared" si="236"/>
        <v>0</v>
      </c>
      <c r="Y86" s="209">
        <f t="shared" si="7"/>
        <v>0</v>
      </c>
      <c r="Z86" s="209">
        <f t="shared" si="236"/>
        <v>0</v>
      </c>
      <c r="AA86" s="209">
        <f t="shared" si="236"/>
        <v>0</v>
      </c>
      <c r="AB86" s="209">
        <f t="shared" si="236"/>
        <v>0</v>
      </c>
      <c r="AC86" s="209">
        <f t="shared" si="8"/>
        <v>0</v>
      </c>
      <c r="AD86" s="209">
        <f t="shared" si="236"/>
        <v>0</v>
      </c>
      <c r="AE86" s="209">
        <f t="shared" si="236"/>
        <v>0</v>
      </c>
      <c r="AF86" s="209">
        <f t="shared" si="236"/>
        <v>0</v>
      </c>
      <c r="AG86" s="209">
        <f t="shared" si="9"/>
        <v>0</v>
      </c>
      <c r="AH86" s="209">
        <f t="shared" si="236"/>
        <v>0</v>
      </c>
      <c r="AI86" s="209">
        <f t="shared" si="236"/>
        <v>0</v>
      </c>
      <c r="AJ86" s="209">
        <f t="shared" si="236"/>
        <v>0</v>
      </c>
      <c r="AK86" s="209">
        <f t="shared" si="10"/>
        <v>0</v>
      </c>
      <c r="AL86" s="209">
        <f t="shared" si="11"/>
        <v>0</v>
      </c>
    </row>
    <row r="87" spans="2:38" x14ac:dyDescent="0.25">
      <c r="B87" s="219" t="s">
        <v>371</v>
      </c>
      <c r="C87" s="220" t="s">
        <v>252</v>
      </c>
      <c r="D87" s="221">
        <f>SUM(D88:D96)</f>
        <v>0</v>
      </c>
      <c r="E87" s="221">
        <f>SUM(E88:E96)</f>
        <v>0</v>
      </c>
      <c r="F87" s="221">
        <f t="shared" si="0"/>
        <v>0</v>
      </c>
      <c r="G87" s="221">
        <f t="shared" ref="G87:I87" si="237">SUM(G88:G96)</f>
        <v>0</v>
      </c>
      <c r="H87" s="221">
        <f t="shared" si="4"/>
        <v>0</v>
      </c>
      <c r="I87" s="221">
        <f t="shared" si="237"/>
        <v>0</v>
      </c>
      <c r="J87" s="221">
        <f t="shared" si="5"/>
        <v>0</v>
      </c>
      <c r="K87" s="221">
        <f t="shared" ref="K87:AJ87" si="238">SUM(K88:K96)</f>
        <v>0</v>
      </c>
      <c r="L87" s="221">
        <f t="shared" si="238"/>
        <v>0</v>
      </c>
      <c r="M87" s="221">
        <f t="shared" si="238"/>
        <v>0</v>
      </c>
      <c r="N87" s="221">
        <f t="shared" si="238"/>
        <v>0</v>
      </c>
      <c r="O87" s="221">
        <f t="shared" si="238"/>
        <v>0</v>
      </c>
      <c r="P87" s="221">
        <f t="shared" si="238"/>
        <v>0</v>
      </c>
      <c r="Q87" s="221">
        <f t="shared" si="238"/>
        <v>0</v>
      </c>
      <c r="R87" s="221">
        <f t="shared" si="238"/>
        <v>0</v>
      </c>
      <c r="S87" s="221">
        <f t="shared" si="238"/>
        <v>0</v>
      </c>
      <c r="T87" s="221">
        <f t="shared" si="238"/>
        <v>0</v>
      </c>
      <c r="U87" s="221">
        <f t="shared" si="238"/>
        <v>0</v>
      </c>
      <c r="V87" s="221">
        <f t="shared" si="238"/>
        <v>0</v>
      </c>
      <c r="W87" s="221">
        <f t="shared" si="238"/>
        <v>0</v>
      </c>
      <c r="X87" s="221">
        <f t="shared" si="238"/>
        <v>0</v>
      </c>
      <c r="Y87" s="221">
        <f t="shared" si="7"/>
        <v>0</v>
      </c>
      <c r="Z87" s="221">
        <f t="shared" si="238"/>
        <v>0</v>
      </c>
      <c r="AA87" s="221">
        <f t="shared" si="238"/>
        <v>0</v>
      </c>
      <c r="AB87" s="221">
        <f t="shared" si="238"/>
        <v>0</v>
      </c>
      <c r="AC87" s="221">
        <f t="shared" si="8"/>
        <v>0</v>
      </c>
      <c r="AD87" s="221">
        <f t="shared" si="238"/>
        <v>0</v>
      </c>
      <c r="AE87" s="221">
        <f t="shared" si="238"/>
        <v>0</v>
      </c>
      <c r="AF87" s="221">
        <f t="shared" si="238"/>
        <v>0</v>
      </c>
      <c r="AG87" s="221">
        <f t="shared" si="9"/>
        <v>0</v>
      </c>
      <c r="AH87" s="221">
        <f t="shared" si="238"/>
        <v>0</v>
      </c>
      <c r="AI87" s="221">
        <f t="shared" si="238"/>
        <v>0</v>
      </c>
      <c r="AJ87" s="221">
        <f t="shared" si="238"/>
        <v>0</v>
      </c>
      <c r="AK87" s="221">
        <f t="shared" si="10"/>
        <v>0</v>
      </c>
      <c r="AL87" s="221">
        <f t="shared" si="11"/>
        <v>0</v>
      </c>
    </row>
    <row r="88" spans="2:38" x14ac:dyDescent="0.25">
      <c r="B88" s="210" t="s">
        <v>387</v>
      </c>
      <c r="C88" s="211" t="s">
        <v>269</v>
      </c>
      <c r="D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2">
        <f t="shared" ref="F88:F96" si="239">D88+E88</f>
        <v>0</v>
      </c>
      <c r="G88" s="212"/>
      <c r="H88" s="212">
        <f t="shared" ref="H88:H96" si="240">F88-G88</f>
        <v>0</v>
      </c>
      <c r="I88" s="212"/>
      <c r="J88" s="212">
        <f t="shared" ref="J88:J96" si="241">F88-I88</f>
        <v>0</v>
      </c>
      <c r="K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2">
        <f t="shared" ref="Y88:Y96" si="242">V88+W88+X88</f>
        <v>0</v>
      </c>
      <c r="Z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2">
        <f t="shared" ref="AC88:AC96" si="243">Z88+AA88+AB88</f>
        <v>0</v>
      </c>
      <c r="AD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2">
        <f t="shared" ref="AG88:AG96" si="244">AD88+AE88+AF88</f>
        <v>0</v>
      </c>
      <c r="AH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2">
        <f t="shared" ref="AK88:AK96" si="245">AH88+AI88+AJ88</f>
        <v>0</v>
      </c>
      <c r="AL88" s="212">
        <f t="shared" ref="AL88:AL96" si="246">Y88+AC88+AG88+AK88</f>
        <v>0</v>
      </c>
    </row>
    <row r="89" spans="2:38" x14ac:dyDescent="0.25">
      <c r="B89" s="210" t="s">
        <v>795</v>
      </c>
      <c r="C89" s="211" t="s">
        <v>796</v>
      </c>
      <c r="D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2">
        <f t="shared" ref="F89" si="247">D89+E89</f>
        <v>0</v>
      </c>
      <c r="G89" s="212"/>
      <c r="H89" s="212">
        <f t="shared" ref="H89" si="248">F89-G89</f>
        <v>0</v>
      </c>
      <c r="I89" s="212"/>
      <c r="J89" s="212">
        <f t="shared" ref="J89" si="249">F89-I89</f>
        <v>0</v>
      </c>
      <c r="K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2">
        <f t="shared" ref="Y89" si="250">V89+W89+X89</f>
        <v>0</v>
      </c>
      <c r="Z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2">
        <f t="shared" ref="AC89" si="251">Z89+AA89+AB89</f>
        <v>0</v>
      </c>
      <c r="AD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2">
        <f t="shared" ref="AG89" si="252">AD89+AE89+AF89</f>
        <v>0</v>
      </c>
      <c r="AH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2">
        <f t="shared" ref="AK89" si="253">AH89+AI89+AJ89</f>
        <v>0</v>
      </c>
      <c r="AL89" s="212">
        <f t="shared" ref="AL89" si="254">Y89+AC89+AG89+AK89</f>
        <v>0</v>
      </c>
    </row>
    <row r="90" spans="2:38" x14ac:dyDescent="0.25">
      <c r="B90" s="210" t="s">
        <v>797</v>
      </c>
      <c r="C90" s="211" t="s">
        <v>798</v>
      </c>
      <c r="D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2">
        <f t="shared" si="239"/>
        <v>0</v>
      </c>
      <c r="G90" s="212"/>
      <c r="H90" s="212">
        <f t="shared" si="240"/>
        <v>0</v>
      </c>
      <c r="I90" s="212"/>
      <c r="J90" s="212">
        <f t="shared" si="241"/>
        <v>0</v>
      </c>
      <c r="K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2">
        <f t="shared" si="242"/>
        <v>0</v>
      </c>
      <c r="Z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2">
        <f t="shared" si="243"/>
        <v>0</v>
      </c>
      <c r="AD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2">
        <f t="shared" si="244"/>
        <v>0</v>
      </c>
      <c r="AH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2">
        <f t="shared" si="245"/>
        <v>0</v>
      </c>
      <c r="AL90" s="212">
        <f t="shared" si="246"/>
        <v>0</v>
      </c>
    </row>
    <row r="91" spans="2:38" x14ac:dyDescent="0.25">
      <c r="B91" s="210" t="s">
        <v>799</v>
      </c>
      <c r="C91" s="211" t="s">
        <v>800</v>
      </c>
      <c r="D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2">
        <f t="shared" ref="F91:F95" si="255">D91+E91</f>
        <v>0</v>
      </c>
      <c r="G91" s="212"/>
      <c r="H91" s="212">
        <f t="shared" ref="H91:H95" si="256">F91-G91</f>
        <v>0</v>
      </c>
      <c r="I91" s="212"/>
      <c r="J91" s="212">
        <f t="shared" ref="J91:J95" si="257">F91-I91</f>
        <v>0</v>
      </c>
      <c r="K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2">
        <f t="shared" ref="Y91:Y95" si="258">V91+W91+X91</f>
        <v>0</v>
      </c>
      <c r="Z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2">
        <f t="shared" ref="AC91:AC95" si="259">Z91+AA91+AB91</f>
        <v>0</v>
      </c>
      <c r="AD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2">
        <f t="shared" ref="AG91:AG95" si="260">AD91+AE91+AF91</f>
        <v>0</v>
      </c>
      <c r="AH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2">
        <f t="shared" ref="AK91:AK95" si="261">AH91+AI91+AJ91</f>
        <v>0</v>
      </c>
      <c r="AL91" s="212">
        <f t="shared" ref="AL91:AL95" si="262">Y91+AC91+AG91+AK91</f>
        <v>0</v>
      </c>
    </row>
    <row r="92" spans="2:38" x14ac:dyDescent="0.25">
      <c r="B92" s="210" t="s">
        <v>388</v>
      </c>
      <c r="C92" s="211" t="s">
        <v>270</v>
      </c>
      <c r="D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2">
        <f t="shared" ref="F92" si="263">D92+E92</f>
        <v>0</v>
      </c>
      <c r="G92" s="212"/>
      <c r="H92" s="212">
        <f t="shared" ref="H92" si="264">F92-G92</f>
        <v>0</v>
      </c>
      <c r="I92" s="212"/>
      <c r="J92" s="212">
        <f t="shared" ref="J92" si="265">F92-I92</f>
        <v>0</v>
      </c>
      <c r="K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2">
        <f t="shared" ref="Y92" si="266">V92+W92+X92</f>
        <v>0</v>
      </c>
      <c r="Z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2">
        <f t="shared" ref="AC92" si="267">Z92+AA92+AB92</f>
        <v>0</v>
      </c>
      <c r="AD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2">
        <f t="shared" ref="AG92" si="268">AD92+AE92+AF92</f>
        <v>0</v>
      </c>
      <c r="AH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2">
        <f t="shared" ref="AK92" si="269">AH92+AI92+AJ92</f>
        <v>0</v>
      </c>
      <c r="AL92" s="212">
        <f t="shared" ref="AL92" si="270">Y92+AC92+AG92+AK92</f>
        <v>0</v>
      </c>
    </row>
    <row r="93" spans="2:38" x14ac:dyDescent="0.25">
      <c r="B93" s="210" t="s">
        <v>801</v>
      </c>
      <c r="C93" s="211" t="s">
        <v>802</v>
      </c>
      <c r="D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2">
        <f t="shared" si="255"/>
        <v>0</v>
      </c>
      <c r="G93" s="212"/>
      <c r="H93" s="212">
        <f t="shared" si="256"/>
        <v>0</v>
      </c>
      <c r="I93" s="212"/>
      <c r="J93" s="212">
        <f t="shared" si="257"/>
        <v>0</v>
      </c>
      <c r="K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2">
        <f t="shared" si="258"/>
        <v>0</v>
      </c>
      <c r="Z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2">
        <f t="shared" si="259"/>
        <v>0</v>
      </c>
      <c r="AD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2">
        <f t="shared" si="260"/>
        <v>0</v>
      </c>
      <c r="AH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2">
        <f t="shared" si="261"/>
        <v>0</v>
      </c>
      <c r="AL93" s="212">
        <f t="shared" si="262"/>
        <v>0</v>
      </c>
    </row>
    <row r="94" spans="2:38" x14ac:dyDescent="0.25">
      <c r="B94" s="210" t="s">
        <v>803</v>
      </c>
      <c r="C94" s="211" t="s">
        <v>804</v>
      </c>
      <c r="D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2">
        <f t="shared" ref="F94" si="271">D94+E94</f>
        <v>0</v>
      </c>
      <c r="G94" s="212"/>
      <c r="H94" s="212">
        <f t="shared" ref="H94" si="272">F94-G94</f>
        <v>0</v>
      </c>
      <c r="I94" s="212"/>
      <c r="J94" s="212">
        <f t="shared" ref="J94" si="273">F94-I94</f>
        <v>0</v>
      </c>
      <c r="K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2">
        <f t="shared" ref="Y94" si="274">V94+W94+X94</f>
        <v>0</v>
      </c>
      <c r="Z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2">
        <f t="shared" ref="AC94" si="275">Z94+AA94+AB94</f>
        <v>0</v>
      </c>
      <c r="AD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2">
        <f t="shared" ref="AG94" si="276">AD94+AE94+AF94</f>
        <v>0</v>
      </c>
      <c r="AH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2">
        <f t="shared" ref="AK94" si="277">AH94+AI94+AJ94</f>
        <v>0</v>
      </c>
      <c r="AL94" s="212">
        <f t="shared" ref="AL94" si="278">Y94+AC94+AG94+AK94</f>
        <v>0</v>
      </c>
    </row>
    <row r="95" spans="2:38" x14ac:dyDescent="0.25">
      <c r="B95" s="210" t="s">
        <v>805</v>
      </c>
      <c r="C95" s="211" t="s">
        <v>806</v>
      </c>
      <c r="D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2">
        <f t="shared" si="255"/>
        <v>0</v>
      </c>
      <c r="G95" s="212"/>
      <c r="H95" s="212">
        <f t="shared" si="256"/>
        <v>0</v>
      </c>
      <c r="I95" s="212"/>
      <c r="J95" s="212">
        <f t="shared" si="257"/>
        <v>0</v>
      </c>
      <c r="K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2">
        <f t="shared" si="258"/>
        <v>0</v>
      </c>
      <c r="Z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2">
        <f t="shared" si="259"/>
        <v>0</v>
      </c>
      <c r="AD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2">
        <f t="shared" si="260"/>
        <v>0</v>
      </c>
      <c r="AH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2">
        <f t="shared" si="261"/>
        <v>0</v>
      </c>
      <c r="AL95" s="212">
        <f t="shared" si="262"/>
        <v>0</v>
      </c>
    </row>
    <row r="96" spans="2:38" x14ac:dyDescent="0.25">
      <c r="B96" s="210" t="s">
        <v>807</v>
      </c>
      <c r="C96" s="211" t="s">
        <v>808</v>
      </c>
      <c r="D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2">
        <f t="shared" si="239"/>
        <v>0</v>
      </c>
      <c r="G96" s="212"/>
      <c r="H96" s="212">
        <f t="shared" si="240"/>
        <v>0</v>
      </c>
      <c r="I96" s="212"/>
      <c r="J96" s="212">
        <f t="shared" si="241"/>
        <v>0</v>
      </c>
      <c r="K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2">
        <f t="shared" si="242"/>
        <v>0</v>
      </c>
      <c r="Z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2">
        <f t="shared" si="243"/>
        <v>0</v>
      </c>
      <c r="AD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2">
        <f t="shared" si="244"/>
        <v>0</v>
      </c>
      <c r="AH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2">
        <f t="shared" si="245"/>
        <v>0</v>
      </c>
      <c r="AL96" s="212">
        <f t="shared" si="246"/>
        <v>0</v>
      </c>
    </row>
    <row r="97" spans="2:38" x14ac:dyDescent="0.25">
      <c r="B97" s="207" t="s">
        <v>372</v>
      </c>
      <c r="C97" s="208" t="s">
        <v>254</v>
      </c>
      <c r="D97" s="209">
        <f>D98</f>
        <v>0</v>
      </c>
      <c r="E97" s="209">
        <f>E98</f>
        <v>0</v>
      </c>
      <c r="F97" s="209">
        <f t="shared" si="0"/>
        <v>0</v>
      </c>
      <c r="G97" s="209">
        <f t="shared" ref="G97:I97" si="279">G98</f>
        <v>0</v>
      </c>
      <c r="H97" s="209">
        <f t="shared" si="4"/>
        <v>0</v>
      </c>
      <c r="I97" s="209">
        <f t="shared" si="279"/>
        <v>0</v>
      </c>
      <c r="J97" s="209">
        <f t="shared" si="5"/>
        <v>0</v>
      </c>
      <c r="K97" s="209">
        <f t="shared" ref="K97:AJ97" si="280">K98</f>
        <v>0</v>
      </c>
      <c r="L97" s="209">
        <f t="shared" si="280"/>
        <v>0</v>
      </c>
      <c r="M97" s="209">
        <f t="shared" si="280"/>
        <v>0</v>
      </c>
      <c r="N97" s="209">
        <f t="shared" si="280"/>
        <v>0</v>
      </c>
      <c r="O97" s="209">
        <f t="shared" si="280"/>
        <v>0</v>
      </c>
      <c r="P97" s="209">
        <f t="shared" si="280"/>
        <v>0</v>
      </c>
      <c r="Q97" s="209">
        <f t="shared" si="280"/>
        <v>0</v>
      </c>
      <c r="R97" s="209">
        <f t="shared" si="280"/>
        <v>0</v>
      </c>
      <c r="S97" s="209">
        <f t="shared" si="280"/>
        <v>0</v>
      </c>
      <c r="T97" s="209">
        <f t="shared" si="280"/>
        <v>0</v>
      </c>
      <c r="U97" s="209">
        <f t="shared" si="280"/>
        <v>0</v>
      </c>
      <c r="V97" s="209">
        <f t="shared" si="280"/>
        <v>0</v>
      </c>
      <c r="W97" s="209">
        <f t="shared" si="280"/>
        <v>0</v>
      </c>
      <c r="X97" s="209">
        <f t="shared" si="280"/>
        <v>0</v>
      </c>
      <c r="Y97" s="209">
        <f t="shared" si="7"/>
        <v>0</v>
      </c>
      <c r="Z97" s="209">
        <f t="shared" si="280"/>
        <v>0</v>
      </c>
      <c r="AA97" s="209">
        <f t="shared" si="280"/>
        <v>0</v>
      </c>
      <c r="AB97" s="209">
        <f t="shared" si="280"/>
        <v>0</v>
      </c>
      <c r="AC97" s="209">
        <f t="shared" si="8"/>
        <v>0</v>
      </c>
      <c r="AD97" s="209">
        <f t="shared" si="280"/>
        <v>0</v>
      </c>
      <c r="AE97" s="209">
        <f t="shared" si="280"/>
        <v>0</v>
      </c>
      <c r="AF97" s="209">
        <f t="shared" si="280"/>
        <v>0</v>
      </c>
      <c r="AG97" s="209">
        <f t="shared" si="9"/>
        <v>0</v>
      </c>
      <c r="AH97" s="209">
        <f t="shared" si="280"/>
        <v>0</v>
      </c>
      <c r="AI97" s="209">
        <f t="shared" si="280"/>
        <v>0</v>
      </c>
      <c r="AJ97" s="209">
        <f t="shared" si="280"/>
        <v>0</v>
      </c>
      <c r="AK97" s="209">
        <f t="shared" si="10"/>
        <v>0</v>
      </c>
      <c r="AL97" s="209">
        <f t="shared" si="11"/>
        <v>0</v>
      </c>
    </row>
    <row r="98" spans="2:38" x14ac:dyDescent="0.25">
      <c r="B98" s="219" t="s">
        <v>376</v>
      </c>
      <c r="C98" s="220" t="s">
        <v>258</v>
      </c>
      <c r="D98" s="221">
        <f>SUM(D99:D109)</f>
        <v>0</v>
      </c>
      <c r="E98" s="221">
        <f>SUM(E99:E109)</f>
        <v>0</v>
      </c>
      <c r="F98" s="221">
        <f t="shared" si="0"/>
        <v>0</v>
      </c>
      <c r="G98" s="221">
        <f>G109</f>
        <v>0</v>
      </c>
      <c r="H98" s="221">
        <f t="shared" si="4"/>
        <v>0</v>
      </c>
      <c r="I98" s="221">
        <f>I109</f>
        <v>0</v>
      </c>
      <c r="J98" s="221">
        <f t="shared" si="5"/>
        <v>0</v>
      </c>
      <c r="K98" s="221">
        <f t="shared" ref="K98:X98" si="281">K109</f>
        <v>0</v>
      </c>
      <c r="L98" s="221">
        <f t="shared" si="281"/>
        <v>0</v>
      </c>
      <c r="M98" s="221">
        <f t="shared" si="281"/>
        <v>0</v>
      </c>
      <c r="N98" s="221">
        <f t="shared" si="281"/>
        <v>0</v>
      </c>
      <c r="O98" s="221">
        <f t="shared" si="281"/>
        <v>0</v>
      </c>
      <c r="P98" s="221">
        <f t="shared" si="281"/>
        <v>0</v>
      </c>
      <c r="Q98" s="221">
        <f t="shared" si="281"/>
        <v>0</v>
      </c>
      <c r="R98" s="221">
        <f t="shared" si="281"/>
        <v>0</v>
      </c>
      <c r="S98" s="221">
        <f t="shared" si="281"/>
        <v>0</v>
      </c>
      <c r="T98" s="221">
        <f t="shared" si="281"/>
        <v>0</v>
      </c>
      <c r="U98" s="221">
        <f t="shared" si="281"/>
        <v>0</v>
      </c>
      <c r="V98" s="221">
        <f t="shared" si="281"/>
        <v>0</v>
      </c>
      <c r="W98" s="221">
        <f t="shared" si="281"/>
        <v>0</v>
      </c>
      <c r="X98" s="221">
        <f t="shared" si="281"/>
        <v>0</v>
      </c>
      <c r="Y98" s="221">
        <f t="shared" si="7"/>
        <v>0</v>
      </c>
      <c r="Z98" s="221">
        <f>Z109</f>
        <v>0</v>
      </c>
      <c r="AA98" s="221">
        <f>AA109</f>
        <v>0</v>
      </c>
      <c r="AB98" s="221">
        <f>AB109</f>
        <v>0</v>
      </c>
      <c r="AC98" s="221">
        <f t="shared" si="8"/>
        <v>0</v>
      </c>
      <c r="AD98" s="221">
        <f>AD109</f>
        <v>0</v>
      </c>
      <c r="AE98" s="221">
        <f>AE109</f>
        <v>0</v>
      </c>
      <c r="AF98" s="221">
        <f>AF109</f>
        <v>0</v>
      </c>
      <c r="AG98" s="221">
        <f t="shared" si="9"/>
        <v>0</v>
      </c>
      <c r="AH98" s="221">
        <f>AH109</f>
        <v>0</v>
      </c>
      <c r="AI98" s="221">
        <f>AI109</f>
        <v>0</v>
      </c>
      <c r="AJ98" s="221">
        <f>AJ109</f>
        <v>0</v>
      </c>
      <c r="AK98" s="221">
        <f t="shared" si="10"/>
        <v>0</v>
      </c>
      <c r="AL98" s="221">
        <f t="shared" si="11"/>
        <v>0</v>
      </c>
    </row>
    <row r="99" spans="2:38" x14ac:dyDescent="0.25">
      <c r="B99" s="210" t="s">
        <v>389</v>
      </c>
      <c r="C99" s="211" t="s">
        <v>271</v>
      </c>
      <c r="D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2">
        <f t="shared" si="0"/>
        <v>0</v>
      </c>
      <c r="G99" s="212"/>
      <c r="H99" s="212">
        <f t="shared" si="4"/>
        <v>0</v>
      </c>
      <c r="I99" s="212"/>
      <c r="J99" s="212">
        <f t="shared" si="5"/>
        <v>0</v>
      </c>
      <c r="K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2">
        <f t="shared" si="7"/>
        <v>0</v>
      </c>
      <c r="Z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2">
        <f t="shared" si="8"/>
        <v>0</v>
      </c>
      <c r="AD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2">
        <f t="shared" si="9"/>
        <v>0</v>
      </c>
      <c r="AH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2">
        <f t="shared" si="10"/>
        <v>0</v>
      </c>
      <c r="AL99" s="212">
        <f t="shared" si="11"/>
        <v>0</v>
      </c>
    </row>
    <row r="100" spans="2:38" x14ac:dyDescent="0.25">
      <c r="B100" s="210" t="s">
        <v>847</v>
      </c>
      <c r="C100" s="211" t="s">
        <v>848</v>
      </c>
      <c r="D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2">
        <f t="shared" si="0"/>
        <v>0</v>
      </c>
      <c r="G100" s="212"/>
      <c r="H100" s="212">
        <f t="shared" si="4"/>
        <v>0</v>
      </c>
      <c r="I100" s="212"/>
      <c r="J100" s="212">
        <f t="shared" si="5"/>
        <v>0</v>
      </c>
      <c r="K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2">
        <f t="shared" si="7"/>
        <v>0</v>
      </c>
      <c r="Z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2">
        <f t="shared" si="8"/>
        <v>0</v>
      </c>
      <c r="AD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2">
        <f t="shared" si="9"/>
        <v>0</v>
      </c>
      <c r="AH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2">
        <f t="shared" si="10"/>
        <v>0</v>
      </c>
      <c r="AL100" s="212">
        <f t="shared" si="11"/>
        <v>0</v>
      </c>
    </row>
    <row r="101" spans="2:38" x14ac:dyDescent="0.25">
      <c r="B101" s="210" t="s">
        <v>849</v>
      </c>
      <c r="C101" s="211" t="s">
        <v>850</v>
      </c>
      <c r="D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2">
        <f t="shared" ref="F101:F104" si="282">D101+E101</f>
        <v>0</v>
      </c>
      <c r="G101" s="212"/>
      <c r="H101" s="212">
        <f t="shared" ref="H101:H104" si="283">F101-G101</f>
        <v>0</v>
      </c>
      <c r="I101" s="212"/>
      <c r="J101" s="212">
        <f t="shared" ref="J101:J104" si="284">F101-I101</f>
        <v>0</v>
      </c>
      <c r="K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2">
        <f t="shared" ref="Y101:Y104" si="285">V101+W101+X101</f>
        <v>0</v>
      </c>
      <c r="Z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2">
        <f t="shared" ref="AC101:AC104" si="286">Z101+AA101+AB101</f>
        <v>0</v>
      </c>
      <c r="AD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2">
        <f t="shared" ref="AG101:AG104" si="287">AD101+AE101+AF101</f>
        <v>0</v>
      </c>
      <c r="AH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2">
        <f t="shared" ref="AK101:AK104" si="288">AH101+AI101+AJ101</f>
        <v>0</v>
      </c>
      <c r="AL101" s="212">
        <f t="shared" ref="AL101:AL104" si="289">Y101+AC101+AG101+AK101</f>
        <v>0</v>
      </c>
    </row>
    <row r="102" spans="2:38" x14ac:dyDescent="0.25">
      <c r="B102" s="210" t="s">
        <v>851</v>
      </c>
      <c r="C102" s="211" t="s">
        <v>852</v>
      </c>
      <c r="D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2">
        <f t="shared" si="282"/>
        <v>0</v>
      </c>
      <c r="G102" s="212"/>
      <c r="H102" s="212">
        <f t="shared" si="283"/>
        <v>0</v>
      </c>
      <c r="I102" s="212"/>
      <c r="J102" s="212">
        <f t="shared" si="284"/>
        <v>0</v>
      </c>
      <c r="K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2">
        <f t="shared" si="285"/>
        <v>0</v>
      </c>
      <c r="Z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2">
        <f t="shared" si="286"/>
        <v>0</v>
      </c>
      <c r="AD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2">
        <f t="shared" si="287"/>
        <v>0</v>
      </c>
      <c r="AH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2">
        <f t="shared" si="288"/>
        <v>0</v>
      </c>
      <c r="AL102" s="212">
        <f t="shared" si="289"/>
        <v>0</v>
      </c>
    </row>
    <row r="103" spans="2:38" x14ac:dyDescent="0.25">
      <c r="B103" s="210" t="s">
        <v>853</v>
      </c>
      <c r="C103" s="211" t="s">
        <v>854</v>
      </c>
      <c r="D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2">
        <f t="shared" si="282"/>
        <v>0</v>
      </c>
      <c r="G103" s="212"/>
      <c r="H103" s="212">
        <f t="shared" si="283"/>
        <v>0</v>
      </c>
      <c r="I103" s="212"/>
      <c r="J103" s="212">
        <f t="shared" si="284"/>
        <v>0</v>
      </c>
      <c r="K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2">
        <f t="shared" si="285"/>
        <v>0</v>
      </c>
      <c r="Z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2">
        <f t="shared" si="286"/>
        <v>0</v>
      </c>
      <c r="AD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2">
        <f t="shared" si="287"/>
        <v>0</v>
      </c>
      <c r="AH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2">
        <f t="shared" si="288"/>
        <v>0</v>
      </c>
      <c r="AL103" s="212">
        <f t="shared" si="289"/>
        <v>0</v>
      </c>
    </row>
    <row r="104" spans="2:38" x14ac:dyDescent="0.25">
      <c r="B104" s="210" t="s">
        <v>855</v>
      </c>
      <c r="C104" s="211" t="s">
        <v>856</v>
      </c>
      <c r="D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2">
        <f t="shared" si="282"/>
        <v>0</v>
      </c>
      <c r="G104" s="212"/>
      <c r="H104" s="212">
        <f t="shared" si="283"/>
        <v>0</v>
      </c>
      <c r="I104" s="212"/>
      <c r="J104" s="212">
        <f t="shared" si="284"/>
        <v>0</v>
      </c>
      <c r="K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2">
        <f t="shared" si="285"/>
        <v>0</v>
      </c>
      <c r="Z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2">
        <f t="shared" si="286"/>
        <v>0</v>
      </c>
      <c r="AD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2">
        <f t="shared" si="287"/>
        <v>0</v>
      </c>
      <c r="AH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2">
        <f t="shared" si="288"/>
        <v>0</v>
      </c>
      <c r="AL104" s="212">
        <f t="shared" si="289"/>
        <v>0</v>
      </c>
    </row>
    <row r="105" spans="2:38" x14ac:dyDescent="0.25">
      <c r="B105" s="210" t="s">
        <v>857</v>
      </c>
      <c r="C105" s="211" t="s">
        <v>858</v>
      </c>
      <c r="D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2">
        <f t="shared" ref="F105" si="290">D105+E105</f>
        <v>0</v>
      </c>
      <c r="G105" s="212"/>
      <c r="H105" s="212">
        <f t="shared" ref="H105" si="291">F105-G105</f>
        <v>0</v>
      </c>
      <c r="I105" s="212"/>
      <c r="J105" s="212">
        <f t="shared" ref="J105" si="292">F105-I105</f>
        <v>0</v>
      </c>
      <c r="K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2">
        <f t="shared" ref="Y105" si="293">V105+W105+X105</f>
        <v>0</v>
      </c>
      <c r="Z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2">
        <f t="shared" ref="AC105" si="294">Z105+AA105+AB105</f>
        <v>0</v>
      </c>
      <c r="AD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2">
        <f t="shared" ref="AG105" si="295">AD105+AE105+AF105</f>
        <v>0</v>
      </c>
      <c r="AH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2">
        <f t="shared" ref="AK105" si="296">AH105+AI105+AJ105</f>
        <v>0</v>
      </c>
      <c r="AL105" s="212">
        <f t="shared" ref="AL105" si="297">Y105+AC105+AG105+AK105</f>
        <v>0</v>
      </c>
    </row>
    <row r="106" spans="2:38" x14ac:dyDescent="0.25">
      <c r="B106" s="210" t="s">
        <v>859</v>
      </c>
      <c r="C106" s="211" t="s">
        <v>860</v>
      </c>
      <c r="D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2">
        <f t="shared" si="0"/>
        <v>0</v>
      </c>
      <c r="G106" s="212"/>
      <c r="H106" s="212">
        <f t="shared" si="4"/>
        <v>0</v>
      </c>
      <c r="I106" s="212"/>
      <c r="J106" s="212">
        <f t="shared" si="5"/>
        <v>0</v>
      </c>
      <c r="K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2">
        <f t="shared" si="7"/>
        <v>0</v>
      </c>
      <c r="Z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2">
        <f t="shared" si="8"/>
        <v>0</v>
      </c>
      <c r="AD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2">
        <f t="shared" si="9"/>
        <v>0</v>
      </c>
      <c r="AH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2">
        <f t="shared" si="10"/>
        <v>0</v>
      </c>
      <c r="AL106" s="212">
        <f t="shared" si="11"/>
        <v>0</v>
      </c>
    </row>
    <row r="107" spans="2:38" x14ac:dyDescent="0.25">
      <c r="B107" s="210" t="s">
        <v>861</v>
      </c>
      <c r="C107" s="211" t="s">
        <v>862</v>
      </c>
      <c r="D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2">
        <f t="shared" ref="F107" si="298">D107+E107</f>
        <v>0</v>
      </c>
      <c r="G107" s="212"/>
      <c r="H107" s="212">
        <f t="shared" ref="H107" si="299">F107-G107</f>
        <v>0</v>
      </c>
      <c r="I107" s="212"/>
      <c r="J107" s="212">
        <f t="shared" ref="J107" si="300">F107-I107</f>
        <v>0</v>
      </c>
      <c r="K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2">
        <f t="shared" ref="Y107" si="301">V107+W107+X107</f>
        <v>0</v>
      </c>
      <c r="Z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2">
        <f t="shared" ref="AC107" si="302">Z107+AA107+AB107</f>
        <v>0</v>
      </c>
      <c r="AD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2">
        <f t="shared" ref="AG107" si="303">AD107+AE107+AF107</f>
        <v>0</v>
      </c>
      <c r="AH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2">
        <f t="shared" ref="AK107" si="304">AH107+AI107+AJ107</f>
        <v>0</v>
      </c>
      <c r="AL107" s="212">
        <f t="shared" ref="AL107" si="305">Y107+AC107+AG107+AK107</f>
        <v>0</v>
      </c>
    </row>
    <row r="108" spans="2:38" x14ac:dyDescent="0.25">
      <c r="B108" s="210" t="s">
        <v>863</v>
      </c>
      <c r="C108" s="211" t="s">
        <v>864</v>
      </c>
      <c r="D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2">
        <f t="shared" si="0"/>
        <v>0</v>
      </c>
      <c r="G108" s="212"/>
      <c r="H108" s="212">
        <f t="shared" si="4"/>
        <v>0</v>
      </c>
      <c r="I108" s="212"/>
      <c r="J108" s="212">
        <f t="shared" si="5"/>
        <v>0</v>
      </c>
      <c r="K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2">
        <f t="shared" si="7"/>
        <v>0</v>
      </c>
      <c r="Z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2">
        <f t="shared" si="8"/>
        <v>0</v>
      </c>
      <c r="AD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2">
        <f t="shared" si="9"/>
        <v>0</v>
      </c>
      <c r="AH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2">
        <f t="shared" si="10"/>
        <v>0</v>
      </c>
      <c r="AL108" s="212">
        <f t="shared" si="11"/>
        <v>0</v>
      </c>
    </row>
    <row r="109" spans="2:38" x14ac:dyDescent="0.25">
      <c r="B109" s="210" t="s">
        <v>865</v>
      </c>
      <c r="C109" s="211" t="s">
        <v>866</v>
      </c>
      <c r="D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2">
        <f t="shared" ref="F109" si="306">D109+E109</f>
        <v>0</v>
      </c>
      <c r="G109" s="212"/>
      <c r="H109" s="212">
        <f t="shared" ref="H109" si="307">F109-G109</f>
        <v>0</v>
      </c>
      <c r="I109" s="212"/>
      <c r="J109" s="212">
        <f t="shared" ref="J109" si="308">F109-I109</f>
        <v>0</v>
      </c>
      <c r="K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2">
        <f t="shared" ref="Y109" si="309">V109+W109+X109</f>
        <v>0</v>
      </c>
      <c r="Z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2">
        <f t="shared" ref="AC109" si="310">Z109+AA109+AB109</f>
        <v>0</v>
      </c>
      <c r="AD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2">
        <f t="shared" ref="AG109" si="311">AD109+AE109+AF109</f>
        <v>0</v>
      </c>
      <c r="AH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2">
        <f t="shared" ref="AK109" si="312">AH109+AI109+AJ109</f>
        <v>0</v>
      </c>
      <c r="AL109" s="212">
        <f t="shared" ref="AL109" si="313">Y109+AC109+AG109+AK109</f>
        <v>0</v>
      </c>
    </row>
    <row r="110" spans="2:38" x14ac:dyDescent="0.25">
      <c r="B110" s="207" t="s">
        <v>390</v>
      </c>
      <c r="C110" s="208" t="s">
        <v>272</v>
      </c>
      <c r="D110" s="209">
        <f>D111+D122+D137+D153+D168+D194+D197+D204</f>
        <v>1970822</v>
      </c>
      <c r="E110" s="209">
        <f>E111+E122+E137+E153+E168+E194+E197+E204</f>
        <v>530100</v>
      </c>
      <c r="F110" s="209">
        <f t="shared" si="0"/>
        <v>2500922</v>
      </c>
      <c r="G110" s="209">
        <f>G111+G122+G137+G153+G168+G194+G197+G204</f>
        <v>0</v>
      </c>
      <c r="H110" s="209">
        <f t="shared" si="4"/>
        <v>2500922</v>
      </c>
      <c r="I110" s="209">
        <f>I111+I122+I137+I153+I168+I194+I197+I204</f>
        <v>0</v>
      </c>
      <c r="J110" s="209">
        <f t="shared" si="5"/>
        <v>2500922</v>
      </c>
      <c r="K110" s="209">
        <f t="shared" ref="K110:X110" si="314">K111+K122+K137+K153+K168+K194+K197+K204</f>
        <v>528500</v>
      </c>
      <c r="L110" s="209">
        <f t="shared" si="314"/>
        <v>0</v>
      </c>
      <c r="M110" s="209">
        <f t="shared" si="314"/>
        <v>0</v>
      </c>
      <c r="N110" s="209">
        <f t="shared" si="314"/>
        <v>1600</v>
      </c>
      <c r="O110" s="209">
        <f t="shared" si="314"/>
        <v>0</v>
      </c>
      <c r="P110" s="209">
        <f t="shared" si="314"/>
        <v>1970822</v>
      </c>
      <c r="Q110" s="209">
        <f t="shared" si="314"/>
        <v>0</v>
      </c>
      <c r="R110" s="209">
        <f t="shared" si="314"/>
        <v>0</v>
      </c>
      <c r="S110" s="209">
        <f t="shared" si="314"/>
        <v>0</v>
      </c>
      <c r="T110" s="209">
        <f t="shared" si="314"/>
        <v>0</v>
      </c>
      <c r="U110" s="209">
        <f t="shared" si="314"/>
        <v>0</v>
      </c>
      <c r="V110" s="209">
        <f t="shared" si="314"/>
        <v>2034822</v>
      </c>
      <c r="W110" s="209">
        <f t="shared" si="314"/>
        <v>466100</v>
      </c>
      <c r="X110" s="209">
        <f t="shared" si="314"/>
        <v>0</v>
      </c>
      <c r="Y110" s="209">
        <f t="shared" si="7"/>
        <v>2500922</v>
      </c>
      <c r="Z110" s="209">
        <f>Z111+Z122+Z137+Z153+Z168+Z194+Z197+Z204</f>
        <v>0</v>
      </c>
      <c r="AA110" s="209">
        <f>AA111+AA122+AA137+AA153+AA168+AA194+AA197+AA204</f>
        <v>0</v>
      </c>
      <c r="AB110" s="209">
        <f>AB111+AB122+AB137+AB153+AB168+AB194+AB197+AB204</f>
        <v>0</v>
      </c>
      <c r="AC110" s="209">
        <f t="shared" si="8"/>
        <v>0</v>
      </c>
      <c r="AD110" s="209">
        <f>AD111+AD122+AD137+AD153+AD168+AD194+AD197+AD204</f>
        <v>0</v>
      </c>
      <c r="AE110" s="209">
        <f>AE111+AE122+AE137+AE153+AE168+AE194+AE197+AE204</f>
        <v>0</v>
      </c>
      <c r="AF110" s="209">
        <f>AF111+AF122+AF137+AF153+AF168+AF194+AF197+AF204</f>
        <v>0</v>
      </c>
      <c r="AG110" s="209">
        <f t="shared" si="9"/>
        <v>0</v>
      </c>
      <c r="AH110" s="209">
        <f>AH111+AH122+AH137+AH153+AH168+AH194+AH197+AH204</f>
        <v>0</v>
      </c>
      <c r="AI110" s="209">
        <f>AI111+AI122+AI137+AI153+AI168+AI194+AI197+AI204</f>
        <v>0</v>
      </c>
      <c r="AJ110" s="209">
        <f>AJ111+AJ122+AJ137+AJ153+AJ168+AJ194+AJ197+AJ204</f>
        <v>0</v>
      </c>
      <c r="AK110" s="209">
        <f t="shared" si="10"/>
        <v>0</v>
      </c>
      <c r="AL110" s="209">
        <f t="shared" si="11"/>
        <v>2500922</v>
      </c>
    </row>
    <row r="111" spans="2:38" x14ac:dyDescent="0.25">
      <c r="B111" s="219" t="s">
        <v>391</v>
      </c>
      <c r="C111" s="220" t="s">
        <v>273</v>
      </c>
      <c r="D111" s="221">
        <f>SUM(D112:D121)</f>
        <v>756000</v>
      </c>
      <c r="E111" s="221">
        <f>SUM(E112:E121)</f>
        <v>0</v>
      </c>
      <c r="F111" s="221">
        <f t="shared" ref="F111:F228" si="315">D111+E111</f>
        <v>756000</v>
      </c>
      <c r="G111" s="221">
        <f>SUM(G112:G121)</f>
        <v>0</v>
      </c>
      <c r="H111" s="221">
        <f t="shared" si="4"/>
        <v>756000</v>
      </c>
      <c r="I111" s="221">
        <f>SUM(I112:I121)</f>
        <v>0</v>
      </c>
      <c r="J111" s="221">
        <f t="shared" si="5"/>
        <v>756000</v>
      </c>
      <c r="K111" s="221">
        <f t="shared" ref="K111:X111" si="316">SUM(K112:K121)</f>
        <v>0</v>
      </c>
      <c r="L111" s="221">
        <f t="shared" si="316"/>
        <v>0</v>
      </c>
      <c r="M111" s="221">
        <f t="shared" si="316"/>
        <v>0</v>
      </c>
      <c r="N111" s="221">
        <f t="shared" si="316"/>
        <v>0</v>
      </c>
      <c r="O111" s="221">
        <f t="shared" si="316"/>
        <v>0</v>
      </c>
      <c r="P111" s="221">
        <f t="shared" si="316"/>
        <v>756000</v>
      </c>
      <c r="Q111" s="221">
        <f t="shared" si="316"/>
        <v>0</v>
      </c>
      <c r="R111" s="221">
        <f t="shared" si="316"/>
        <v>0</v>
      </c>
      <c r="S111" s="221">
        <f t="shared" si="316"/>
        <v>0</v>
      </c>
      <c r="T111" s="221">
        <f t="shared" si="316"/>
        <v>0</v>
      </c>
      <c r="U111" s="221">
        <f t="shared" si="316"/>
        <v>0</v>
      </c>
      <c r="V111" s="221">
        <f t="shared" si="316"/>
        <v>756000</v>
      </c>
      <c r="W111" s="221">
        <f t="shared" si="316"/>
        <v>0</v>
      </c>
      <c r="X111" s="221">
        <f t="shared" si="316"/>
        <v>0</v>
      </c>
      <c r="Y111" s="221">
        <f t="shared" si="7"/>
        <v>756000</v>
      </c>
      <c r="Z111" s="221">
        <f>SUM(Z112:Z121)</f>
        <v>0</v>
      </c>
      <c r="AA111" s="221">
        <f>SUM(AA112:AA121)</f>
        <v>0</v>
      </c>
      <c r="AB111" s="221">
        <f>SUM(AB112:AB121)</f>
        <v>0</v>
      </c>
      <c r="AC111" s="221">
        <f t="shared" si="8"/>
        <v>0</v>
      </c>
      <c r="AD111" s="221">
        <f>SUM(AD112:AD121)</f>
        <v>0</v>
      </c>
      <c r="AE111" s="221">
        <f>SUM(AE112:AE121)</f>
        <v>0</v>
      </c>
      <c r="AF111" s="221">
        <f>SUM(AF112:AF121)</f>
        <v>0</v>
      </c>
      <c r="AG111" s="221">
        <f t="shared" si="9"/>
        <v>0</v>
      </c>
      <c r="AH111" s="221">
        <f>SUM(AH112:AH121)</f>
        <v>0</v>
      </c>
      <c r="AI111" s="221">
        <f>SUM(AI112:AI121)</f>
        <v>0</v>
      </c>
      <c r="AJ111" s="221">
        <f>SUM(AJ112:AJ121)</f>
        <v>0</v>
      </c>
      <c r="AK111" s="221">
        <f t="shared" si="10"/>
        <v>0</v>
      </c>
      <c r="AL111" s="221">
        <f t="shared" si="11"/>
        <v>756000</v>
      </c>
    </row>
    <row r="112" spans="2:38" x14ac:dyDescent="0.25">
      <c r="B112" s="210" t="s">
        <v>891</v>
      </c>
      <c r="C112" s="211" t="s">
        <v>227</v>
      </c>
      <c r="D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660000</v>
      </c>
      <c r="E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2">
        <f t="shared" si="315"/>
        <v>660000</v>
      </c>
      <c r="G112" s="212"/>
      <c r="H112" s="212">
        <f t="shared" ref="H112:H119" si="317">F112-G112</f>
        <v>660000</v>
      </c>
      <c r="I112" s="212"/>
      <c r="J112" s="212">
        <f t="shared" ref="J112:J119" si="318">F112-I112</f>
        <v>660000</v>
      </c>
      <c r="K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660000</v>
      </c>
      <c r="Q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660000</v>
      </c>
      <c r="W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2">
        <f t="shared" ref="Y112:Y119" si="319">V112+W112+X112</f>
        <v>660000</v>
      </c>
      <c r="Z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2">
        <f t="shared" ref="AC112:AC119" si="320">Z112+AA112+AB112</f>
        <v>0</v>
      </c>
      <c r="AD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2">
        <f t="shared" ref="AG112:AG119" si="321">AD112+AE112+AF112</f>
        <v>0</v>
      </c>
      <c r="AH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2">
        <f t="shared" ref="AK112:AK119" si="322">AH112+AI112+AJ112</f>
        <v>0</v>
      </c>
      <c r="AL112" s="212">
        <f t="shared" ref="AL112:AL119" si="323">Y112+AC112+AG112+AK112</f>
        <v>660000</v>
      </c>
    </row>
    <row r="113" spans="2:38" x14ac:dyDescent="0.25">
      <c r="B113" s="210" t="s">
        <v>892</v>
      </c>
      <c r="C113" s="211" t="s">
        <v>893</v>
      </c>
      <c r="D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96000</v>
      </c>
      <c r="E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2">
        <f t="shared" ref="F113:F116" si="324">D113+E113</f>
        <v>96000</v>
      </c>
      <c r="G113" s="212"/>
      <c r="H113" s="212">
        <f t="shared" si="317"/>
        <v>96000</v>
      </c>
      <c r="I113" s="212"/>
      <c r="J113" s="212">
        <f t="shared" si="318"/>
        <v>96000</v>
      </c>
      <c r="K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96000</v>
      </c>
      <c r="Q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96000</v>
      </c>
      <c r="W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2">
        <f t="shared" si="319"/>
        <v>96000</v>
      </c>
      <c r="Z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2">
        <f t="shared" si="320"/>
        <v>0</v>
      </c>
      <c r="AD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2">
        <f t="shared" si="321"/>
        <v>0</v>
      </c>
      <c r="AH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2">
        <f t="shared" si="322"/>
        <v>0</v>
      </c>
      <c r="AL113" s="212">
        <f t="shared" si="323"/>
        <v>96000</v>
      </c>
    </row>
    <row r="114" spans="2:38" x14ac:dyDescent="0.25">
      <c r="B114" s="210" t="s">
        <v>894</v>
      </c>
      <c r="C114" s="211" t="s">
        <v>895</v>
      </c>
      <c r="D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2">
        <f t="shared" si="324"/>
        <v>0</v>
      </c>
      <c r="G114" s="212"/>
      <c r="H114" s="212">
        <f t="shared" si="317"/>
        <v>0</v>
      </c>
      <c r="I114" s="212"/>
      <c r="J114" s="212">
        <f t="shared" si="318"/>
        <v>0</v>
      </c>
      <c r="K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2">
        <f t="shared" si="319"/>
        <v>0</v>
      </c>
      <c r="Z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2">
        <f t="shared" si="320"/>
        <v>0</v>
      </c>
      <c r="AD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2">
        <f t="shared" si="321"/>
        <v>0</v>
      </c>
      <c r="AH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2">
        <f t="shared" si="322"/>
        <v>0</v>
      </c>
      <c r="AL114" s="212">
        <f t="shared" si="323"/>
        <v>0</v>
      </c>
    </row>
    <row r="115" spans="2:38" x14ac:dyDescent="0.25">
      <c r="B115" s="210" t="s">
        <v>392</v>
      </c>
      <c r="C115" s="211" t="s">
        <v>274</v>
      </c>
      <c r="D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2">
        <f t="shared" si="324"/>
        <v>0</v>
      </c>
      <c r="G115" s="212"/>
      <c r="H115" s="212">
        <f t="shared" ref="H115:H116" si="325">F115-G115</f>
        <v>0</v>
      </c>
      <c r="I115" s="212"/>
      <c r="J115" s="212">
        <f t="shared" ref="J115:J116" si="326">F115-I115</f>
        <v>0</v>
      </c>
      <c r="K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2">
        <f t="shared" ref="Y115:Y116" si="327">V115+W115+X115</f>
        <v>0</v>
      </c>
      <c r="Z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2">
        <f t="shared" ref="AC115:AC116" si="328">Z115+AA115+AB115</f>
        <v>0</v>
      </c>
      <c r="AD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2">
        <f t="shared" ref="AG115:AG116" si="329">AD115+AE115+AF115</f>
        <v>0</v>
      </c>
      <c r="AH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2">
        <f t="shared" ref="AK115:AK116" si="330">AH115+AI115+AJ115</f>
        <v>0</v>
      </c>
      <c r="AL115" s="212">
        <f t="shared" ref="AL115:AL116" si="331">Y115+AC115+AG115+AK115</f>
        <v>0</v>
      </c>
    </row>
    <row r="116" spans="2:38" x14ac:dyDescent="0.25">
      <c r="B116" s="210" t="s">
        <v>896</v>
      </c>
      <c r="C116" s="211" t="s">
        <v>897</v>
      </c>
      <c r="D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2">
        <f t="shared" si="324"/>
        <v>0</v>
      </c>
      <c r="G116" s="212"/>
      <c r="H116" s="212">
        <f t="shared" si="325"/>
        <v>0</v>
      </c>
      <c r="I116" s="212"/>
      <c r="J116" s="212">
        <f t="shared" si="326"/>
        <v>0</v>
      </c>
      <c r="K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2">
        <f t="shared" si="327"/>
        <v>0</v>
      </c>
      <c r="Z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2">
        <f t="shared" si="328"/>
        <v>0</v>
      </c>
      <c r="AD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2">
        <f t="shared" si="329"/>
        <v>0</v>
      </c>
      <c r="AH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2">
        <f t="shared" si="330"/>
        <v>0</v>
      </c>
      <c r="AL116" s="212">
        <f t="shared" si="331"/>
        <v>0</v>
      </c>
    </row>
    <row r="117" spans="2:38" x14ac:dyDescent="0.25">
      <c r="B117" s="210" t="s">
        <v>898</v>
      </c>
      <c r="C117" s="211" t="s">
        <v>899</v>
      </c>
      <c r="D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2">
        <f t="shared" si="315"/>
        <v>0</v>
      </c>
      <c r="G117" s="212"/>
      <c r="H117" s="212">
        <f t="shared" ref="H117:H118" si="332">F117-G117</f>
        <v>0</v>
      </c>
      <c r="I117" s="212"/>
      <c r="J117" s="212">
        <f t="shared" ref="J117:J118" si="333">F117-I117</f>
        <v>0</v>
      </c>
      <c r="K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2">
        <f t="shared" ref="Y117:Y118" si="334">V117+W117+X117</f>
        <v>0</v>
      </c>
      <c r="Z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2">
        <f t="shared" ref="AC117:AC118" si="335">Z117+AA117+AB117</f>
        <v>0</v>
      </c>
      <c r="AD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2">
        <f t="shared" ref="AG117:AG118" si="336">AD117+AE117+AF117</f>
        <v>0</v>
      </c>
      <c r="AH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2">
        <f t="shared" ref="AK117:AK118" si="337">AH117+AI117+AJ117</f>
        <v>0</v>
      </c>
      <c r="AL117" s="212">
        <f t="shared" ref="AL117:AL118" si="338">Y117+AC117+AG117+AK117</f>
        <v>0</v>
      </c>
    </row>
    <row r="118" spans="2:38" x14ac:dyDescent="0.25">
      <c r="B118" s="210" t="s">
        <v>900</v>
      </c>
      <c r="C118" s="211" t="s">
        <v>901</v>
      </c>
      <c r="D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2">
        <f t="shared" si="315"/>
        <v>0</v>
      </c>
      <c r="G118" s="212"/>
      <c r="H118" s="212">
        <f t="shared" si="332"/>
        <v>0</v>
      </c>
      <c r="I118" s="212"/>
      <c r="J118" s="212">
        <f t="shared" si="333"/>
        <v>0</v>
      </c>
      <c r="K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2">
        <f t="shared" si="334"/>
        <v>0</v>
      </c>
      <c r="Z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2">
        <f t="shared" si="335"/>
        <v>0</v>
      </c>
      <c r="AD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2">
        <f t="shared" si="336"/>
        <v>0</v>
      </c>
      <c r="AH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2">
        <f t="shared" si="337"/>
        <v>0</v>
      </c>
      <c r="AL118" s="212">
        <f t="shared" si="338"/>
        <v>0</v>
      </c>
    </row>
    <row r="119" spans="2:38" x14ac:dyDescent="0.25">
      <c r="B119" s="210" t="s">
        <v>902</v>
      </c>
      <c r="C119" s="211" t="s">
        <v>903</v>
      </c>
      <c r="D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2">
        <f t="shared" ref="F119" si="339">D119+E119</f>
        <v>0</v>
      </c>
      <c r="G119" s="212"/>
      <c r="H119" s="212">
        <f t="shared" si="317"/>
        <v>0</v>
      </c>
      <c r="I119" s="212"/>
      <c r="J119" s="212">
        <f t="shared" si="318"/>
        <v>0</v>
      </c>
      <c r="K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2">
        <f t="shared" si="319"/>
        <v>0</v>
      </c>
      <c r="Z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2">
        <f t="shared" si="320"/>
        <v>0</v>
      </c>
      <c r="AD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2">
        <f t="shared" si="321"/>
        <v>0</v>
      </c>
      <c r="AH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2">
        <f t="shared" si="322"/>
        <v>0</v>
      </c>
      <c r="AL119" s="212">
        <f t="shared" si="323"/>
        <v>0</v>
      </c>
    </row>
    <row r="120" spans="2:38" x14ac:dyDescent="0.25">
      <c r="B120" s="210" t="s">
        <v>904</v>
      </c>
      <c r="C120" s="211" t="s">
        <v>905</v>
      </c>
      <c r="D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2">
        <f t="shared" ref="F120" si="340">D120+E120</f>
        <v>0</v>
      </c>
      <c r="G120" s="212"/>
      <c r="H120" s="212">
        <f t="shared" si="4"/>
        <v>0</v>
      </c>
      <c r="I120" s="212"/>
      <c r="J120" s="212">
        <f t="shared" si="5"/>
        <v>0</v>
      </c>
      <c r="K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2">
        <f t="shared" si="7"/>
        <v>0</v>
      </c>
      <c r="Z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2">
        <f t="shared" si="8"/>
        <v>0</v>
      </c>
      <c r="AD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2">
        <f t="shared" si="9"/>
        <v>0</v>
      </c>
      <c r="AH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2">
        <f t="shared" si="10"/>
        <v>0</v>
      </c>
      <c r="AL120" s="212">
        <f t="shared" si="11"/>
        <v>0</v>
      </c>
    </row>
    <row r="121" spans="2:38" x14ac:dyDescent="0.25">
      <c r="B121" s="210" t="s">
        <v>906</v>
      </c>
      <c r="C121" s="211" t="s">
        <v>907</v>
      </c>
      <c r="D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2">
        <f t="shared" si="315"/>
        <v>0</v>
      </c>
      <c r="G121" s="212"/>
      <c r="H121" s="212">
        <f t="shared" ref="H121" si="341">F121-G121</f>
        <v>0</v>
      </c>
      <c r="I121" s="212"/>
      <c r="J121" s="212">
        <f t="shared" ref="J121" si="342">F121-I121</f>
        <v>0</v>
      </c>
      <c r="K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2">
        <f t="shared" ref="Y121" si="343">V121+W121+X121</f>
        <v>0</v>
      </c>
      <c r="Z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2">
        <f t="shared" ref="AC121" si="344">Z121+AA121+AB121</f>
        <v>0</v>
      </c>
      <c r="AD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2">
        <f t="shared" ref="AG121" si="345">AD121+AE121+AF121</f>
        <v>0</v>
      </c>
      <c r="AH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2">
        <f t="shared" ref="AK121" si="346">AH121+AI121+AJ121</f>
        <v>0</v>
      </c>
      <c r="AL121" s="212">
        <f t="shared" ref="AL121" si="347">Y121+AC121+AG121+AK121</f>
        <v>0</v>
      </c>
    </row>
    <row r="122" spans="2:38" x14ac:dyDescent="0.25">
      <c r="B122" s="219" t="s">
        <v>393</v>
      </c>
      <c r="C122" s="220" t="s">
        <v>275</v>
      </c>
      <c r="D122" s="221">
        <f>SUM(D123:D136)</f>
        <v>660822</v>
      </c>
      <c r="E122" s="221">
        <f>SUM(E123:E136)</f>
        <v>0</v>
      </c>
      <c r="F122" s="221">
        <f t="shared" si="315"/>
        <v>660822</v>
      </c>
      <c r="G122" s="221">
        <f t="shared" ref="G122:I122" si="348">SUM(G123:G136)</f>
        <v>0</v>
      </c>
      <c r="H122" s="221">
        <f t="shared" si="4"/>
        <v>660822</v>
      </c>
      <c r="I122" s="221">
        <f t="shared" si="348"/>
        <v>0</v>
      </c>
      <c r="J122" s="221">
        <f t="shared" si="5"/>
        <v>660822</v>
      </c>
      <c r="K122" s="221">
        <f t="shared" ref="K122:AJ122" si="349">SUM(K123:K136)</f>
        <v>0</v>
      </c>
      <c r="L122" s="221">
        <f t="shared" si="349"/>
        <v>0</v>
      </c>
      <c r="M122" s="221">
        <f t="shared" si="349"/>
        <v>0</v>
      </c>
      <c r="N122" s="221">
        <f t="shared" si="349"/>
        <v>0</v>
      </c>
      <c r="O122" s="221">
        <f t="shared" si="349"/>
        <v>0</v>
      </c>
      <c r="P122" s="221">
        <f t="shared" si="349"/>
        <v>660822</v>
      </c>
      <c r="Q122" s="221">
        <f t="shared" si="349"/>
        <v>0</v>
      </c>
      <c r="R122" s="221">
        <f t="shared" si="349"/>
        <v>0</v>
      </c>
      <c r="S122" s="221">
        <f t="shared" si="349"/>
        <v>0</v>
      </c>
      <c r="T122" s="221">
        <f t="shared" si="349"/>
        <v>0</v>
      </c>
      <c r="U122" s="221">
        <f t="shared" si="349"/>
        <v>0</v>
      </c>
      <c r="V122" s="221">
        <f t="shared" si="349"/>
        <v>660822</v>
      </c>
      <c r="W122" s="221">
        <f t="shared" si="349"/>
        <v>0</v>
      </c>
      <c r="X122" s="221">
        <f t="shared" si="349"/>
        <v>0</v>
      </c>
      <c r="Y122" s="221">
        <f t="shared" si="7"/>
        <v>660822</v>
      </c>
      <c r="Z122" s="221">
        <f t="shared" si="349"/>
        <v>0</v>
      </c>
      <c r="AA122" s="221">
        <f t="shared" si="349"/>
        <v>0</v>
      </c>
      <c r="AB122" s="221">
        <f t="shared" si="349"/>
        <v>0</v>
      </c>
      <c r="AC122" s="221">
        <f t="shared" si="8"/>
        <v>0</v>
      </c>
      <c r="AD122" s="221">
        <f t="shared" si="349"/>
        <v>0</v>
      </c>
      <c r="AE122" s="221">
        <f t="shared" si="349"/>
        <v>0</v>
      </c>
      <c r="AF122" s="221">
        <f t="shared" si="349"/>
        <v>0</v>
      </c>
      <c r="AG122" s="221">
        <f t="shared" si="9"/>
        <v>0</v>
      </c>
      <c r="AH122" s="221">
        <f t="shared" si="349"/>
        <v>0</v>
      </c>
      <c r="AI122" s="221">
        <f t="shared" si="349"/>
        <v>0</v>
      </c>
      <c r="AJ122" s="221">
        <f t="shared" si="349"/>
        <v>0</v>
      </c>
      <c r="AK122" s="221">
        <f t="shared" si="10"/>
        <v>0</v>
      </c>
      <c r="AL122" s="221">
        <f t="shared" si="11"/>
        <v>660822</v>
      </c>
    </row>
    <row r="123" spans="2:38" x14ac:dyDescent="0.25">
      <c r="B123" s="210" t="s">
        <v>394</v>
      </c>
      <c r="C123" s="211" t="s">
        <v>276</v>
      </c>
      <c r="D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2">
        <f t="shared" si="315"/>
        <v>0</v>
      </c>
      <c r="G123" s="212"/>
      <c r="H123" s="212">
        <f t="shared" ref="H123:H136" si="350">F123-G123</f>
        <v>0</v>
      </c>
      <c r="I123" s="212"/>
      <c r="J123" s="212">
        <f t="shared" ref="J123:J136" si="351">F123-I123</f>
        <v>0</v>
      </c>
      <c r="K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2">
        <f t="shared" ref="Y123:Y136" si="352">V123+W123+X123</f>
        <v>0</v>
      </c>
      <c r="Z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2">
        <f t="shared" ref="AC123:AC136" si="353">Z123+AA123+AB123</f>
        <v>0</v>
      </c>
      <c r="AD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2">
        <f t="shared" ref="AG123:AG136" si="354">AD123+AE123+AF123</f>
        <v>0</v>
      </c>
      <c r="AH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2">
        <f t="shared" ref="AK123:AK136" si="355">AH123+AI123+AJ123</f>
        <v>0</v>
      </c>
      <c r="AL123" s="212">
        <f t="shared" ref="AL123:AL136" si="356">Y123+AC123+AG123+AK123</f>
        <v>0</v>
      </c>
    </row>
    <row r="124" spans="2:38" x14ac:dyDescent="0.25">
      <c r="B124" s="210" t="s">
        <v>908</v>
      </c>
      <c r="C124" s="211" t="s">
        <v>909</v>
      </c>
      <c r="D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660822</v>
      </c>
      <c r="E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2">
        <f t="shared" ref="F124:F129" si="357">D124+E124</f>
        <v>660822</v>
      </c>
      <c r="G124" s="212"/>
      <c r="H124" s="212">
        <f t="shared" ref="H124:H129" si="358">F124-G124</f>
        <v>660822</v>
      </c>
      <c r="I124" s="212"/>
      <c r="J124" s="212">
        <f t="shared" ref="J124:J129" si="359">F124-I124</f>
        <v>660822</v>
      </c>
      <c r="K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660822</v>
      </c>
      <c r="Q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660822</v>
      </c>
      <c r="W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2">
        <f t="shared" ref="Y124:Y129" si="360">V124+W124+X124</f>
        <v>660822</v>
      </c>
      <c r="Z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2">
        <f t="shared" ref="AC124:AC129" si="361">Z124+AA124+AB124</f>
        <v>0</v>
      </c>
      <c r="AD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2">
        <f t="shared" ref="AG124:AG129" si="362">AD124+AE124+AF124</f>
        <v>0</v>
      </c>
      <c r="AH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2">
        <f t="shared" ref="AK124:AK129" si="363">AH124+AI124+AJ124</f>
        <v>0</v>
      </c>
      <c r="AL124" s="212">
        <f t="shared" ref="AL124:AL129" si="364">Y124+AC124+AG124+AK124</f>
        <v>660822</v>
      </c>
    </row>
    <row r="125" spans="2:38" x14ac:dyDescent="0.25">
      <c r="B125" s="210" t="s">
        <v>395</v>
      </c>
      <c r="C125" s="211" t="s">
        <v>277</v>
      </c>
      <c r="D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2">
        <f t="shared" si="357"/>
        <v>0</v>
      </c>
      <c r="G125" s="212"/>
      <c r="H125" s="212">
        <f t="shared" si="358"/>
        <v>0</v>
      </c>
      <c r="I125" s="212"/>
      <c r="J125" s="212">
        <f t="shared" si="359"/>
        <v>0</v>
      </c>
      <c r="K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2">
        <f t="shared" si="360"/>
        <v>0</v>
      </c>
      <c r="Z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2">
        <f t="shared" si="361"/>
        <v>0</v>
      </c>
      <c r="AD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2">
        <f t="shared" si="362"/>
        <v>0</v>
      </c>
      <c r="AH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2">
        <f t="shared" si="363"/>
        <v>0</v>
      </c>
      <c r="AL125" s="212">
        <f t="shared" si="364"/>
        <v>0</v>
      </c>
    </row>
    <row r="126" spans="2:38" x14ac:dyDescent="0.25">
      <c r="B126" s="210" t="s">
        <v>910</v>
      </c>
      <c r="C126" s="211" t="s">
        <v>911</v>
      </c>
      <c r="D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2">
        <f t="shared" si="357"/>
        <v>0</v>
      </c>
      <c r="G126" s="212"/>
      <c r="H126" s="212">
        <f t="shared" si="358"/>
        <v>0</v>
      </c>
      <c r="I126" s="212"/>
      <c r="J126" s="212">
        <f t="shared" si="359"/>
        <v>0</v>
      </c>
      <c r="K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2">
        <f t="shared" si="360"/>
        <v>0</v>
      </c>
      <c r="Z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2">
        <f t="shared" si="361"/>
        <v>0</v>
      </c>
      <c r="AD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2">
        <f t="shared" si="362"/>
        <v>0</v>
      </c>
      <c r="AH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2">
        <f t="shared" si="363"/>
        <v>0</v>
      </c>
      <c r="AL126" s="212">
        <f t="shared" si="364"/>
        <v>0</v>
      </c>
    </row>
    <row r="127" spans="2:38" x14ac:dyDescent="0.25">
      <c r="B127" s="210" t="s">
        <v>912</v>
      </c>
      <c r="C127" s="211" t="s">
        <v>913</v>
      </c>
      <c r="D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2">
        <f t="shared" si="357"/>
        <v>0</v>
      </c>
      <c r="G127" s="212"/>
      <c r="H127" s="212">
        <f t="shared" si="358"/>
        <v>0</v>
      </c>
      <c r="I127" s="212"/>
      <c r="J127" s="212">
        <f t="shared" si="359"/>
        <v>0</v>
      </c>
      <c r="K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2">
        <f t="shared" si="360"/>
        <v>0</v>
      </c>
      <c r="Z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2">
        <f t="shared" si="361"/>
        <v>0</v>
      </c>
      <c r="AD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2">
        <f t="shared" si="362"/>
        <v>0</v>
      </c>
      <c r="AH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2">
        <f t="shared" si="363"/>
        <v>0</v>
      </c>
      <c r="AL127" s="212">
        <f t="shared" si="364"/>
        <v>0</v>
      </c>
    </row>
    <row r="128" spans="2:38" x14ac:dyDescent="0.25">
      <c r="B128" s="210" t="s">
        <v>914</v>
      </c>
      <c r="C128" s="211" t="s">
        <v>915</v>
      </c>
      <c r="D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2">
        <f t="shared" si="357"/>
        <v>0</v>
      </c>
      <c r="G128" s="212"/>
      <c r="H128" s="212">
        <f t="shared" si="358"/>
        <v>0</v>
      </c>
      <c r="I128" s="212"/>
      <c r="J128" s="212">
        <f t="shared" si="359"/>
        <v>0</v>
      </c>
      <c r="K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2">
        <f t="shared" si="360"/>
        <v>0</v>
      </c>
      <c r="Z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2">
        <f t="shared" si="361"/>
        <v>0</v>
      </c>
      <c r="AD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2">
        <f t="shared" si="362"/>
        <v>0</v>
      </c>
      <c r="AH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2">
        <f t="shared" si="363"/>
        <v>0</v>
      </c>
      <c r="AL128" s="212">
        <f t="shared" si="364"/>
        <v>0</v>
      </c>
    </row>
    <row r="129" spans="2:38" x14ac:dyDescent="0.25">
      <c r="B129" s="210" t="s">
        <v>916</v>
      </c>
      <c r="C129" s="211" t="s">
        <v>917</v>
      </c>
      <c r="D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2">
        <f t="shared" si="357"/>
        <v>0</v>
      </c>
      <c r="G129" s="212"/>
      <c r="H129" s="212">
        <f t="shared" si="358"/>
        <v>0</v>
      </c>
      <c r="I129" s="212"/>
      <c r="J129" s="212">
        <f t="shared" si="359"/>
        <v>0</v>
      </c>
      <c r="K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2">
        <f t="shared" si="360"/>
        <v>0</v>
      </c>
      <c r="Z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2">
        <f t="shared" si="361"/>
        <v>0</v>
      </c>
      <c r="AD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2">
        <f t="shared" si="362"/>
        <v>0</v>
      </c>
      <c r="AH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2">
        <f t="shared" si="363"/>
        <v>0</v>
      </c>
      <c r="AL129" s="212">
        <f t="shared" si="364"/>
        <v>0</v>
      </c>
    </row>
    <row r="130" spans="2:38" x14ac:dyDescent="0.25">
      <c r="B130" s="210" t="s">
        <v>918</v>
      </c>
      <c r="C130" s="211" t="s">
        <v>919</v>
      </c>
      <c r="D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2">
        <f t="shared" si="315"/>
        <v>0</v>
      </c>
      <c r="G130" s="212"/>
      <c r="H130" s="212">
        <f t="shared" si="350"/>
        <v>0</v>
      </c>
      <c r="I130" s="212"/>
      <c r="J130" s="212">
        <f t="shared" si="351"/>
        <v>0</v>
      </c>
      <c r="K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2">
        <f t="shared" si="352"/>
        <v>0</v>
      </c>
      <c r="Z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2">
        <f t="shared" si="353"/>
        <v>0</v>
      </c>
      <c r="AD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2">
        <f t="shared" si="354"/>
        <v>0</v>
      </c>
      <c r="AH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2">
        <f t="shared" si="355"/>
        <v>0</v>
      </c>
      <c r="AL130" s="212">
        <f t="shared" si="356"/>
        <v>0</v>
      </c>
    </row>
    <row r="131" spans="2:38" x14ac:dyDescent="0.25">
      <c r="B131" s="210" t="s">
        <v>920</v>
      </c>
      <c r="C131" s="211" t="s">
        <v>921</v>
      </c>
      <c r="D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2">
        <f t="shared" si="315"/>
        <v>0</v>
      </c>
      <c r="G131" s="212"/>
      <c r="H131" s="212">
        <f t="shared" si="350"/>
        <v>0</v>
      </c>
      <c r="I131" s="212"/>
      <c r="J131" s="212">
        <f t="shared" si="351"/>
        <v>0</v>
      </c>
      <c r="K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2">
        <f t="shared" si="352"/>
        <v>0</v>
      </c>
      <c r="Z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2">
        <f t="shared" si="353"/>
        <v>0</v>
      </c>
      <c r="AD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2">
        <f t="shared" si="354"/>
        <v>0</v>
      </c>
      <c r="AH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2">
        <f t="shared" si="355"/>
        <v>0</v>
      </c>
      <c r="AL131" s="212">
        <f t="shared" si="356"/>
        <v>0</v>
      </c>
    </row>
    <row r="132" spans="2:38" x14ac:dyDescent="0.25">
      <c r="B132" s="210" t="s">
        <v>922</v>
      </c>
      <c r="C132" s="211" t="s">
        <v>923</v>
      </c>
      <c r="D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2">
        <f t="shared" ref="F132" si="365">D132+E132</f>
        <v>0</v>
      </c>
      <c r="G132" s="212"/>
      <c r="H132" s="212">
        <f t="shared" ref="H132" si="366">F132-G132</f>
        <v>0</v>
      </c>
      <c r="I132" s="212"/>
      <c r="J132" s="212">
        <f t="shared" ref="J132" si="367">F132-I132</f>
        <v>0</v>
      </c>
      <c r="K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2">
        <f t="shared" ref="Y132" si="368">V132+W132+X132</f>
        <v>0</v>
      </c>
      <c r="Z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2">
        <f t="shared" ref="AC132" si="369">Z132+AA132+AB132</f>
        <v>0</v>
      </c>
      <c r="AD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2">
        <f t="shared" ref="AG132" si="370">AD132+AE132+AF132</f>
        <v>0</v>
      </c>
      <c r="AH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2">
        <f t="shared" ref="AK132" si="371">AH132+AI132+AJ132</f>
        <v>0</v>
      </c>
      <c r="AL132" s="212">
        <f t="shared" ref="AL132" si="372">Y132+AC132+AG132+AK132</f>
        <v>0</v>
      </c>
    </row>
    <row r="133" spans="2:38" x14ac:dyDescent="0.25">
      <c r="B133" s="210" t="s">
        <v>396</v>
      </c>
      <c r="C133" s="211" t="s">
        <v>278</v>
      </c>
      <c r="D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2">
        <f t="shared" ref="F133:F134" si="373">D133+E133</f>
        <v>0</v>
      </c>
      <c r="G133" s="212"/>
      <c r="H133" s="212">
        <f t="shared" ref="H133:H134" si="374">F133-G133</f>
        <v>0</v>
      </c>
      <c r="I133" s="212"/>
      <c r="J133" s="212">
        <f t="shared" ref="J133:J134" si="375">F133-I133</f>
        <v>0</v>
      </c>
      <c r="K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2">
        <f t="shared" ref="Y133:Y134" si="376">V133+W133+X133</f>
        <v>0</v>
      </c>
      <c r="Z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2">
        <f t="shared" ref="AC133:AC134" si="377">Z133+AA133+AB133</f>
        <v>0</v>
      </c>
      <c r="AD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2">
        <f t="shared" ref="AG133:AG134" si="378">AD133+AE133+AF133</f>
        <v>0</v>
      </c>
      <c r="AH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2">
        <f t="shared" ref="AK133:AK134" si="379">AH133+AI133+AJ133</f>
        <v>0</v>
      </c>
      <c r="AL133" s="212">
        <f t="shared" ref="AL133:AL134" si="380">Y133+AC133+AG133+AK133</f>
        <v>0</v>
      </c>
    </row>
    <row r="134" spans="2:38" x14ac:dyDescent="0.25">
      <c r="B134" s="210" t="s">
        <v>924</v>
      </c>
      <c r="C134" s="211" t="s">
        <v>925</v>
      </c>
      <c r="D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2">
        <f t="shared" si="373"/>
        <v>0</v>
      </c>
      <c r="G134" s="212"/>
      <c r="H134" s="212">
        <f t="shared" si="374"/>
        <v>0</v>
      </c>
      <c r="I134" s="212"/>
      <c r="J134" s="212">
        <f t="shared" si="375"/>
        <v>0</v>
      </c>
      <c r="K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2">
        <f t="shared" si="376"/>
        <v>0</v>
      </c>
      <c r="Z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2">
        <f t="shared" si="377"/>
        <v>0</v>
      </c>
      <c r="AD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2">
        <f t="shared" si="378"/>
        <v>0</v>
      </c>
      <c r="AH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2">
        <f t="shared" si="379"/>
        <v>0</v>
      </c>
      <c r="AL134" s="212">
        <f t="shared" si="380"/>
        <v>0</v>
      </c>
    </row>
    <row r="135" spans="2:38" x14ac:dyDescent="0.25">
      <c r="B135" s="210" t="s">
        <v>926</v>
      </c>
      <c r="C135" s="211" t="s">
        <v>927</v>
      </c>
      <c r="D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2">
        <f t="shared" si="315"/>
        <v>0</v>
      </c>
      <c r="G135" s="212"/>
      <c r="H135" s="212">
        <f t="shared" si="350"/>
        <v>0</v>
      </c>
      <c r="I135" s="212"/>
      <c r="J135" s="212">
        <f t="shared" si="351"/>
        <v>0</v>
      </c>
      <c r="K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2">
        <f t="shared" si="352"/>
        <v>0</v>
      </c>
      <c r="Z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2">
        <f t="shared" si="353"/>
        <v>0</v>
      </c>
      <c r="AD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2">
        <f t="shared" si="354"/>
        <v>0</v>
      </c>
      <c r="AH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2">
        <f t="shared" si="355"/>
        <v>0</v>
      </c>
      <c r="AL135" s="212">
        <f t="shared" si="356"/>
        <v>0</v>
      </c>
    </row>
    <row r="136" spans="2:38" x14ac:dyDescent="0.25">
      <c r="B136" s="210" t="s">
        <v>928</v>
      </c>
      <c r="C136" s="211" t="s">
        <v>929</v>
      </c>
      <c r="D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2">
        <f t="shared" si="315"/>
        <v>0</v>
      </c>
      <c r="G136" s="212"/>
      <c r="H136" s="212">
        <f t="shared" si="350"/>
        <v>0</v>
      </c>
      <c r="I136" s="212"/>
      <c r="J136" s="212">
        <f t="shared" si="351"/>
        <v>0</v>
      </c>
      <c r="K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2">
        <f t="shared" si="352"/>
        <v>0</v>
      </c>
      <c r="Z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2">
        <f t="shared" si="353"/>
        <v>0</v>
      </c>
      <c r="AD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2">
        <f t="shared" si="354"/>
        <v>0</v>
      </c>
      <c r="AH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2">
        <f t="shared" si="355"/>
        <v>0</v>
      </c>
      <c r="AL136" s="212">
        <f t="shared" si="356"/>
        <v>0</v>
      </c>
    </row>
    <row r="137" spans="2:38" x14ac:dyDescent="0.25">
      <c r="B137" s="219" t="s">
        <v>397</v>
      </c>
      <c r="C137" s="220" t="s">
        <v>279</v>
      </c>
      <c r="D137" s="221">
        <f>SUM(D138:D152)</f>
        <v>218000</v>
      </c>
      <c r="E137" s="221">
        <f>SUM(E138:E152)</f>
        <v>0</v>
      </c>
      <c r="F137" s="221">
        <f t="shared" si="315"/>
        <v>218000</v>
      </c>
      <c r="G137" s="221">
        <f t="shared" ref="G137:I137" si="381">SUM(G138:G152)</f>
        <v>0</v>
      </c>
      <c r="H137" s="221">
        <f t="shared" si="4"/>
        <v>218000</v>
      </c>
      <c r="I137" s="221">
        <f t="shared" si="381"/>
        <v>0</v>
      </c>
      <c r="J137" s="221">
        <f t="shared" si="5"/>
        <v>218000</v>
      </c>
      <c r="K137" s="221">
        <f t="shared" ref="K137:AJ137" si="382">SUM(K138:K152)</f>
        <v>0</v>
      </c>
      <c r="L137" s="221">
        <f t="shared" si="382"/>
        <v>0</v>
      </c>
      <c r="M137" s="221">
        <f t="shared" si="382"/>
        <v>0</v>
      </c>
      <c r="N137" s="221">
        <f t="shared" si="382"/>
        <v>0</v>
      </c>
      <c r="O137" s="221">
        <f t="shared" si="382"/>
        <v>0</v>
      </c>
      <c r="P137" s="221">
        <f t="shared" si="382"/>
        <v>218000</v>
      </c>
      <c r="Q137" s="221">
        <f t="shared" si="382"/>
        <v>0</v>
      </c>
      <c r="R137" s="221">
        <f t="shared" si="382"/>
        <v>0</v>
      </c>
      <c r="S137" s="221">
        <f t="shared" si="382"/>
        <v>0</v>
      </c>
      <c r="T137" s="221">
        <f t="shared" si="382"/>
        <v>0</v>
      </c>
      <c r="U137" s="221">
        <f t="shared" si="382"/>
        <v>0</v>
      </c>
      <c r="V137" s="221">
        <f t="shared" si="382"/>
        <v>218000</v>
      </c>
      <c r="W137" s="221">
        <f t="shared" si="382"/>
        <v>0</v>
      </c>
      <c r="X137" s="221">
        <f t="shared" si="382"/>
        <v>0</v>
      </c>
      <c r="Y137" s="221">
        <f t="shared" si="7"/>
        <v>218000</v>
      </c>
      <c r="Z137" s="221">
        <f t="shared" si="382"/>
        <v>0</v>
      </c>
      <c r="AA137" s="221">
        <f t="shared" si="382"/>
        <v>0</v>
      </c>
      <c r="AB137" s="221">
        <f t="shared" si="382"/>
        <v>0</v>
      </c>
      <c r="AC137" s="221">
        <f t="shared" si="8"/>
        <v>0</v>
      </c>
      <c r="AD137" s="221">
        <f t="shared" si="382"/>
        <v>0</v>
      </c>
      <c r="AE137" s="221">
        <f t="shared" si="382"/>
        <v>0</v>
      </c>
      <c r="AF137" s="221">
        <f t="shared" si="382"/>
        <v>0</v>
      </c>
      <c r="AG137" s="221">
        <f t="shared" si="9"/>
        <v>0</v>
      </c>
      <c r="AH137" s="221">
        <f t="shared" si="382"/>
        <v>0</v>
      </c>
      <c r="AI137" s="221">
        <f t="shared" si="382"/>
        <v>0</v>
      </c>
      <c r="AJ137" s="221">
        <f t="shared" si="382"/>
        <v>0</v>
      </c>
      <c r="AK137" s="221">
        <f t="shared" si="10"/>
        <v>0</v>
      </c>
      <c r="AL137" s="221">
        <f t="shared" si="11"/>
        <v>218000</v>
      </c>
    </row>
    <row r="138" spans="2:38" x14ac:dyDescent="0.25">
      <c r="B138" s="210" t="s">
        <v>930</v>
      </c>
      <c r="C138" s="211" t="s">
        <v>931</v>
      </c>
      <c r="D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E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2">
        <f t="shared" si="315"/>
        <v>30000</v>
      </c>
      <c r="G138" s="212"/>
      <c r="H138" s="212">
        <f t="shared" ref="H138:H152" si="383">F138-G138</f>
        <v>30000</v>
      </c>
      <c r="I138" s="212"/>
      <c r="J138" s="212">
        <f t="shared" ref="J138:J152" si="384">F138-I138</f>
        <v>30000</v>
      </c>
      <c r="K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Q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2">
        <f t="shared" ref="Y138:Y152" si="385">V138+W138+X138</f>
        <v>30000</v>
      </c>
      <c r="Z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2">
        <f t="shared" ref="AC138:AC152" si="386">Z138+AA138+AB138</f>
        <v>0</v>
      </c>
      <c r="AD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2">
        <f t="shared" ref="AG138:AG152" si="387">AD138+AE138+AF138</f>
        <v>0</v>
      </c>
      <c r="AH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2">
        <f t="shared" ref="AK138:AK152" si="388">AH138+AI138+AJ138</f>
        <v>0</v>
      </c>
      <c r="AL138" s="212">
        <f t="shared" ref="AL138:AL152" si="389">Y138+AC138+AG138+AK138</f>
        <v>30000</v>
      </c>
    </row>
    <row r="139" spans="2:38" x14ac:dyDescent="0.25">
      <c r="B139" s="210" t="s">
        <v>398</v>
      </c>
      <c r="C139" s="211" t="s">
        <v>280</v>
      </c>
      <c r="D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2">
        <f t="shared" si="315"/>
        <v>0</v>
      </c>
      <c r="G139" s="212"/>
      <c r="H139" s="212">
        <f t="shared" si="383"/>
        <v>0</v>
      </c>
      <c r="I139" s="212"/>
      <c r="J139" s="212">
        <f t="shared" si="384"/>
        <v>0</v>
      </c>
      <c r="K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2">
        <f t="shared" si="385"/>
        <v>0</v>
      </c>
      <c r="Z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2">
        <f t="shared" si="386"/>
        <v>0</v>
      </c>
      <c r="AD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2">
        <f t="shared" si="387"/>
        <v>0</v>
      </c>
      <c r="AH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2">
        <f t="shared" si="388"/>
        <v>0</v>
      </c>
      <c r="AL139" s="212">
        <f t="shared" si="389"/>
        <v>0</v>
      </c>
    </row>
    <row r="140" spans="2:38" x14ac:dyDescent="0.25">
      <c r="B140" s="210" t="s">
        <v>932</v>
      </c>
      <c r="C140" s="211" t="s">
        <v>933</v>
      </c>
      <c r="D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2">
        <f t="shared" si="315"/>
        <v>0</v>
      </c>
      <c r="G140" s="212"/>
      <c r="H140" s="212">
        <f t="shared" si="383"/>
        <v>0</v>
      </c>
      <c r="I140" s="212"/>
      <c r="J140" s="212">
        <f t="shared" si="384"/>
        <v>0</v>
      </c>
      <c r="K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2">
        <f t="shared" si="385"/>
        <v>0</v>
      </c>
      <c r="Z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2">
        <f t="shared" si="386"/>
        <v>0</v>
      </c>
      <c r="AD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2">
        <f t="shared" si="387"/>
        <v>0</v>
      </c>
      <c r="AH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2">
        <f t="shared" si="388"/>
        <v>0</v>
      </c>
      <c r="AL140" s="212">
        <f t="shared" si="389"/>
        <v>0</v>
      </c>
    </row>
    <row r="141" spans="2:38" x14ac:dyDescent="0.25">
      <c r="B141" s="210" t="s">
        <v>399</v>
      </c>
      <c r="C141" s="211" t="s">
        <v>281</v>
      </c>
      <c r="D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168000</v>
      </c>
      <c r="E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2">
        <f t="shared" si="315"/>
        <v>168000</v>
      </c>
      <c r="G141" s="212"/>
      <c r="H141" s="212">
        <f t="shared" si="383"/>
        <v>168000</v>
      </c>
      <c r="I141" s="212"/>
      <c r="J141" s="212">
        <f t="shared" si="384"/>
        <v>168000</v>
      </c>
      <c r="K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168000</v>
      </c>
      <c r="Q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168000</v>
      </c>
      <c r="W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2">
        <f t="shared" si="385"/>
        <v>168000</v>
      </c>
      <c r="Z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2">
        <f t="shared" si="386"/>
        <v>0</v>
      </c>
      <c r="AD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2">
        <f t="shared" si="387"/>
        <v>0</v>
      </c>
      <c r="AH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2">
        <f t="shared" si="388"/>
        <v>0</v>
      </c>
      <c r="AL141" s="212">
        <f t="shared" si="389"/>
        <v>168000</v>
      </c>
    </row>
    <row r="142" spans="2:38" x14ac:dyDescent="0.25">
      <c r="B142" s="210" t="s">
        <v>934</v>
      </c>
      <c r="C142" s="211" t="s">
        <v>935</v>
      </c>
      <c r="D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2">
        <f t="shared" ref="F142:F147" si="390">D142+E142</f>
        <v>0</v>
      </c>
      <c r="G142" s="212"/>
      <c r="H142" s="212">
        <f t="shared" ref="H142:H147" si="391">F142-G142</f>
        <v>0</v>
      </c>
      <c r="I142" s="212"/>
      <c r="J142" s="212">
        <f t="shared" ref="J142:J147" si="392">F142-I142</f>
        <v>0</v>
      </c>
      <c r="K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2">
        <f t="shared" ref="Y142:Y147" si="393">V142+W142+X142</f>
        <v>0</v>
      </c>
      <c r="Z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2">
        <f t="shared" ref="AC142:AC147" si="394">Z142+AA142+AB142</f>
        <v>0</v>
      </c>
      <c r="AD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2">
        <f t="shared" ref="AG142:AG147" si="395">AD142+AE142+AF142</f>
        <v>0</v>
      </c>
      <c r="AH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2">
        <f t="shared" ref="AK142:AK147" si="396">AH142+AI142+AJ142</f>
        <v>0</v>
      </c>
      <c r="AL142" s="212">
        <f t="shared" ref="AL142:AL147" si="397">Y142+AC142+AG142+AK142</f>
        <v>0</v>
      </c>
    </row>
    <row r="143" spans="2:38" x14ac:dyDescent="0.25">
      <c r="B143" s="210" t="s">
        <v>936</v>
      </c>
      <c r="C143" s="211" t="s">
        <v>937</v>
      </c>
      <c r="D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2">
        <f t="shared" ref="F143:F144" si="398">D143+E143</f>
        <v>0</v>
      </c>
      <c r="G143" s="212"/>
      <c r="H143" s="212">
        <f t="shared" ref="H143:H144" si="399">F143-G143</f>
        <v>0</v>
      </c>
      <c r="I143" s="212"/>
      <c r="J143" s="212">
        <f t="shared" ref="J143:J144" si="400">F143-I143</f>
        <v>0</v>
      </c>
      <c r="K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2">
        <f t="shared" ref="Y143:Y144" si="401">V143+W143+X143</f>
        <v>0</v>
      </c>
      <c r="Z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2">
        <f t="shared" ref="AC143:AC144" si="402">Z143+AA143+AB143</f>
        <v>0</v>
      </c>
      <c r="AD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2">
        <f t="shared" ref="AG143:AG144" si="403">AD143+AE143+AF143</f>
        <v>0</v>
      </c>
      <c r="AH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2">
        <f t="shared" ref="AK143:AK144" si="404">AH143+AI143+AJ143</f>
        <v>0</v>
      </c>
      <c r="AL143" s="212">
        <f t="shared" ref="AL143:AL144" si="405">Y143+AC143+AG143+AK143</f>
        <v>0</v>
      </c>
    </row>
    <row r="144" spans="2:38" x14ac:dyDescent="0.25">
      <c r="B144" s="210" t="s">
        <v>938</v>
      </c>
      <c r="C144" s="211" t="s">
        <v>939</v>
      </c>
      <c r="D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2">
        <f t="shared" si="398"/>
        <v>0</v>
      </c>
      <c r="G144" s="212"/>
      <c r="H144" s="212">
        <f t="shared" si="399"/>
        <v>0</v>
      </c>
      <c r="I144" s="212"/>
      <c r="J144" s="212">
        <f t="shared" si="400"/>
        <v>0</v>
      </c>
      <c r="K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2">
        <f t="shared" si="401"/>
        <v>0</v>
      </c>
      <c r="Z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2">
        <f t="shared" si="402"/>
        <v>0</v>
      </c>
      <c r="AD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2">
        <f t="shared" si="403"/>
        <v>0</v>
      </c>
      <c r="AH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2">
        <f t="shared" si="404"/>
        <v>0</v>
      </c>
      <c r="AL144" s="212">
        <f t="shared" si="405"/>
        <v>0</v>
      </c>
    </row>
    <row r="145" spans="2:38" x14ac:dyDescent="0.25">
      <c r="B145" s="210" t="s">
        <v>940</v>
      </c>
      <c r="C145" s="211" t="s">
        <v>941</v>
      </c>
      <c r="D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2">
        <f t="shared" si="390"/>
        <v>0</v>
      </c>
      <c r="G145" s="212"/>
      <c r="H145" s="212">
        <f t="shared" si="391"/>
        <v>0</v>
      </c>
      <c r="I145" s="212"/>
      <c r="J145" s="212">
        <f t="shared" si="392"/>
        <v>0</v>
      </c>
      <c r="K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2">
        <f t="shared" si="393"/>
        <v>0</v>
      </c>
      <c r="Z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2">
        <f t="shared" si="394"/>
        <v>0</v>
      </c>
      <c r="AD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2">
        <f t="shared" si="395"/>
        <v>0</v>
      </c>
      <c r="AH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2">
        <f t="shared" si="396"/>
        <v>0</v>
      </c>
      <c r="AL145" s="212">
        <f t="shared" si="397"/>
        <v>0</v>
      </c>
    </row>
    <row r="146" spans="2:38" x14ac:dyDescent="0.25">
      <c r="B146" s="210" t="s">
        <v>942</v>
      </c>
      <c r="C146" s="211" t="s">
        <v>943</v>
      </c>
      <c r="D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2">
        <f t="shared" si="390"/>
        <v>0</v>
      </c>
      <c r="G146" s="212"/>
      <c r="H146" s="212">
        <f t="shared" si="391"/>
        <v>0</v>
      </c>
      <c r="I146" s="212"/>
      <c r="J146" s="212">
        <f t="shared" si="392"/>
        <v>0</v>
      </c>
      <c r="K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2">
        <f t="shared" si="393"/>
        <v>0</v>
      </c>
      <c r="Z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2">
        <f t="shared" si="394"/>
        <v>0</v>
      </c>
      <c r="AD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2">
        <f t="shared" si="395"/>
        <v>0</v>
      </c>
      <c r="AH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2">
        <f t="shared" si="396"/>
        <v>0</v>
      </c>
      <c r="AL146" s="212">
        <f t="shared" si="397"/>
        <v>0</v>
      </c>
    </row>
    <row r="147" spans="2:38" x14ac:dyDescent="0.25">
      <c r="B147" s="210" t="s">
        <v>944</v>
      </c>
      <c r="C147" s="211" t="s">
        <v>945</v>
      </c>
      <c r="D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2">
        <f t="shared" si="390"/>
        <v>0</v>
      </c>
      <c r="G147" s="212"/>
      <c r="H147" s="212">
        <f t="shared" si="391"/>
        <v>0</v>
      </c>
      <c r="I147" s="212"/>
      <c r="J147" s="212">
        <f t="shared" si="392"/>
        <v>0</v>
      </c>
      <c r="K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2">
        <f t="shared" si="393"/>
        <v>0</v>
      </c>
      <c r="Z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2">
        <f t="shared" si="394"/>
        <v>0</v>
      </c>
      <c r="AD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2">
        <f t="shared" si="395"/>
        <v>0</v>
      </c>
      <c r="AH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2">
        <f t="shared" si="396"/>
        <v>0</v>
      </c>
      <c r="AL147" s="212">
        <f t="shared" si="397"/>
        <v>0</v>
      </c>
    </row>
    <row r="148" spans="2:38" x14ac:dyDescent="0.25">
      <c r="B148" s="210" t="s">
        <v>946</v>
      </c>
      <c r="C148" s="211" t="s">
        <v>947</v>
      </c>
      <c r="D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2">
        <f t="shared" si="315"/>
        <v>0</v>
      </c>
      <c r="G148" s="212"/>
      <c r="H148" s="212">
        <f t="shared" si="383"/>
        <v>0</v>
      </c>
      <c r="I148" s="212"/>
      <c r="J148" s="212">
        <f t="shared" si="384"/>
        <v>0</v>
      </c>
      <c r="K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2">
        <f t="shared" si="385"/>
        <v>0</v>
      </c>
      <c r="Z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2">
        <f t="shared" si="386"/>
        <v>0</v>
      </c>
      <c r="AD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2">
        <f t="shared" si="387"/>
        <v>0</v>
      </c>
      <c r="AH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2">
        <f t="shared" si="388"/>
        <v>0</v>
      </c>
      <c r="AL148" s="212">
        <f t="shared" si="389"/>
        <v>0</v>
      </c>
    </row>
    <row r="149" spans="2:38" x14ac:dyDescent="0.25">
      <c r="B149" s="210" t="s">
        <v>948</v>
      </c>
      <c r="C149" s="211" t="s">
        <v>949</v>
      </c>
      <c r="D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2">
        <f t="shared" si="315"/>
        <v>20000</v>
      </c>
      <c r="G149" s="212"/>
      <c r="H149" s="212">
        <f t="shared" si="383"/>
        <v>20000</v>
      </c>
      <c r="I149" s="212"/>
      <c r="J149" s="212">
        <f t="shared" si="384"/>
        <v>20000</v>
      </c>
      <c r="K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2">
        <f t="shared" si="385"/>
        <v>20000</v>
      </c>
      <c r="Z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2">
        <f t="shared" si="386"/>
        <v>0</v>
      </c>
      <c r="AD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2">
        <f t="shared" si="387"/>
        <v>0</v>
      </c>
      <c r="AH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2">
        <f t="shared" si="388"/>
        <v>0</v>
      </c>
      <c r="AL149" s="212">
        <f t="shared" si="389"/>
        <v>20000</v>
      </c>
    </row>
    <row r="150" spans="2:38" x14ac:dyDescent="0.25">
      <c r="B150" s="210" t="s">
        <v>950</v>
      </c>
      <c r="C150" s="211" t="s">
        <v>951</v>
      </c>
      <c r="D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2">
        <f t="shared" ref="F150" si="406">D150+E150</f>
        <v>0</v>
      </c>
      <c r="G150" s="212"/>
      <c r="H150" s="212">
        <f t="shared" ref="H150" si="407">F150-G150</f>
        <v>0</v>
      </c>
      <c r="I150" s="212"/>
      <c r="J150" s="212">
        <f t="shared" ref="J150" si="408">F150-I150</f>
        <v>0</v>
      </c>
      <c r="K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2">
        <f t="shared" ref="Y150" si="409">V150+W150+X150</f>
        <v>0</v>
      </c>
      <c r="Z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2">
        <f t="shared" ref="AC150" si="410">Z150+AA150+AB150</f>
        <v>0</v>
      </c>
      <c r="AD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2">
        <f t="shared" ref="AG150" si="411">AD150+AE150+AF150</f>
        <v>0</v>
      </c>
      <c r="AH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2">
        <f t="shared" ref="AK150" si="412">AH150+AI150+AJ150</f>
        <v>0</v>
      </c>
      <c r="AL150" s="212">
        <f t="shared" ref="AL150" si="413">Y150+AC150+AG150+AK150</f>
        <v>0</v>
      </c>
    </row>
    <row r="151" spans="2:38" x14ac:dyDescent="0.25">
      <c r="B151" s="210" t="s">
        <v>952</v>
      </c>
      <c r="C151" s="211" t="s">
        <v>953</v>
      </c>
      <c r="D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2">
        <f t="shared" ref="F151" si="414">D151+E151</f>
        <v>0</v>
      </c>
      <c r="G151" s="212"/>
      <c r="H151" s="212">
        <f t="shared" ref="H151" si="415">F151-G151</f>
        <v>0</v>
      </c>
      <c r="I151" s="212"/>
      <c r="J151" s="212">
        <f t="shared" ref="J151" si="416">F151-I151</f>
        <v>0</v>
      </c>
      <c r="K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2">
        <f t="shared" ref="Y151" si="417">V151+W151+X151</f>
        <v>0</v>
      </c>
      <c r="Z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2">
        <f t="shared" ref="AC151" si="418">Z151+AA151+AB151</f>
        <v>0</v>
      </c>
      <c r="AD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2">
        <f t="shared" ref="AG151" si="419">AD151+AE151+AF151</f>
        <v>0</v>
      </c>
      <c r="AH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2">
        <f t="shared" ref="AK151" si="420">AH151+AI151+AJ151</f>
        <v>0</v>
      </c>
      <c r="AL151" s="212">
        <f t="shared" ref="AL151" si="421">Y151+AC151+AG151+AK151</f>
        <v>0</v>
      </c>
    </row>
    <row r="152" spans="2:38" x14ac:dyDescent="0.25">
      <c r="B152" s="210" t="s">
        <v>954</v>
      </c>
      <c r="C152" s="211" t="s">
        <v>955</v>
      </c>
      <c r="D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2">
        <f t="shared" si="315"/>
        <v>0</v>
      </c>
      <c r="G152" s="212"/>
      <c r="H152" s="212">
        <f t="shared" si="383"/>
        <v>0</v>
      </c>
      <c r="I152" s="212"/>
      <c r="J152" s="212">
        <f t="shared" si="384"/>
        <v>0</v>
      </c>
      <c r="K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2">
        <f t="shared" si="385"/>
        <v>0</v>
      </c>
      <c r="Z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2">
        <f t="shared" si="386"/>
        <v>0</v>
      </c>
      <c r="AD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2">
        <f t="shared" si="387"/>
        <v>0</v>
      </c>
      <c r="AH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2">
        <f t="shared" si="388"/>
        <v>0</v>
      </c>
      <c r="AL152" s="212">
        <f t="shared" si="389"/>
        <v>0</v>
      </c>
    </row>
    <row r="153" spans="2:38" x14ac:dyDescent="0.25">
      <c r="B153" s="219" t="s">
        <v>400</v>
      </c>
      <c r="C153" s="220" t="s">
        <v>282</v>
      </c>
      <c r="D153" s="221">
        <f>SUM(D154:D167)</f>
        <v>0</v>
      </c>
      <c r="E153" s="221">
        <f>SUM(E154:E167)</f>
        <v>160000</v>
      </c>
      <c r="F153" s="221">
        <f t="shared" si="315"/>
        <v>160000</v>
      </c>
      <c r="G153" s="221">
        <f>SUM(G154:G167)</f>
        <v>0</v>
      </c>
      <c r="H153" s="221">
        <f t="shared" si="4"/>
        <v>160000</v>
      </c>
      <c r="I153" s="221">
        <f>SUM(I154:I167)</f>
        <v>0</v>
      </c>
      <c r="J153" s="221">
        <f t="shared" si="5"/>
        <v>160000</v>
      </c>
      <c r="K153" s="221">
        <f t="shared" ref="K153:X153" si="422">SUM(K154:K167)</f>
        <v>160000</v>
      </c>
      <c r="L153" s="221">
        <f t="shared" si="422"/>
        <v>0</v>
      </c>
      <c r="M153" s="221">
        <f t="shared" si="422"/>
        <v>0</v>
      </c>
      <c r="N153" s="221">
        <f t="shared" si="422"/>
        <v>0</v>
      </c>
      <c r="O153" s="221">
        <f t="shared" si="422"/>
        <v>0</v>
      </c>
      <c r="P153" s="221">
        <f t="shared" si="422"/>
        <v>0</v>
      </c>
      <c r="Q153" s="221">
        <f t="shared" si="422"/>
        <v>0</v>
      </c>
      <c r="R153" s="221">
        <f t="shared" si="422"/>
        <v>0</v>
      </c>
      <c r="S153" s="221">
        <f t="shared" si="422"/>
        <v>0</v>
      </c>
      <c r="T153" s="221">
        <f t="shared" si="422"/>
        <v>0</v>
      </c>
      <c r="U153" s="221">
        <f t="shared" si="422"/>
        <v>0</v>
      </c>
      <c r="V153" s="221">
        <f t="shared" si="422"/>
        <v>160000</v>
      </c>
      <c r="W153" s="221">
        <f t="shared" si="422"/>
        <v>0</v>
      </c>
      <c r="X153" s="221">
        <f t="shared" si="422"/>
        <v>0</v>
      </c>
      <c r="Y153" s="221">
        <f t="shared" si="7"/>
        <v>160000</v>
      </c>
      <c r="Z153" s="221">
        <f>SUM(Z154:Z167)</f>
        <v>0</v>
      </c>
      <c r="AA153" s="221">
        <f>SUM(AA154:AA167)</f>
        <v>0</v>
      </c>
      <c r="AB153" s="221">
        <f>SUM(AB154:AB167)</f>
        <v>0</v>
      </c>
      <c r="AC153" s="221">
        <f t="shared" si="8"/>
        <v>0</v>
      </c>
      <c r="AD153" s="221">
        <f>SUM(AD154:AD167)</f>
        <v>0</v>
      </c>
      <c r="AE153" s="221">
        <f>SUM(AE154:AE167)</f>
        <v>0</v>
      </c>
      <c r="AF153" s="221">
        <f>SUM(AF154:AF167)</f>
        <v>0</v>
      </c>
      <c r="AG153" s="221">
        <f t="shared" si="9"/>
        <v>0</v>
      </c>
      <c r="AH153" s="221">
        <f>SUM(AH154:AH167)</f>
        <v>0</v>
      </c>
      <c r="AI153" s="221">
        <f>SUM(AI154:AI167)</f>
        <v>0</v>
      </c>
      <c r="AJ153" s="221">
        <f>SUM(AJ154:AJ167)</f>
        <v>0</v>
      </c>
      <c r="AK153" s="221">
        <f t="shared" si="10"/>
        <v>0</v>
      </c>
      <c r="AL153" s="221">
        <f t="shared" si="11"/>
        <v>160000</v>
      </c>
    </row>
    <row r="154" spans="2:38" x14ac:dyDescent="0.25">
      <c r="B154" s="210" t="s">
        <v>956</v>
      </c>
      <c r="C154" s="211" t="s">
        <v>957</v>
      </c>
      <c r="D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2">
        <f t="shared" si="315"/>
        <v>0</v>
      </c>
      <c r="G154" s="212"/>
      <c r="H154" s="212">
        <f t="shared" ref="H154:H167" si="423">F154-G154</f>
        <v>0</v>
      </c>
      <c r="I154" s="212"/>
      <c r="J154" s="212">
        <f t="shared" ref="J154:J167" si="424">F154-I154</f>
        <v>0</v>
      </c>
      <c r="K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2">
        <f t="shared" ref="Y154:Y167" si="425">V154+W154+X154</f>
        <v>0</v>
      </c>
      <c r="Z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2">
        <f t="shared" ref="AC154:AC167" si="426">Z154+AA154+AB154</f>
        <v>0</v>
      </c>
      <c r="AD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2">
        <f t="shared" ref="AG154:AG167" si="427">AD154+AE154+AF154</f>
        <v>0</v>
      </c>
      <c r="AH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2">
        <f t="shared" ref="AK154:AK167" si="428">AH154+AI154+AJ154</f>
        <v>0</v>
      </c>
      <c r="AL154" s="212">
        <f t="shared" ref="AL154:AL167" si="429">Y154+AC154+AG154+AK154</f>
        <v>0</v>
      </c>
    </row>
    <row r="155" spans="2:38" x14ac:dyDescent="0.25">
      <c r="B155" s="210" t="s">
        <v>401</v>
      </c>
      <c r="C155" s="211" t="s">
        <v>283</v>
      </c>
      <c r="D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2">
        <f t="shared" si="315"/>
        <v>0</v>
      </c>
      <c r="G155" s="212"/>
      <c r="H155" s="212">
        <f t="shared" si="423"/>
        <v>0</v>
      </c>
      <c r="I155" s="212"/>
      <c r="J155" s="212">
        <f t="shared" si="424"/>
        <v>0</v>
      </c>
      <c r="K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2">
        <f t="shared" si="425"/>
        <v>0</v>
      </c>
      <c r="Z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2">
        <f t="shared" si="426"/>
        <v>0</v>
      </c>
      <c r="AD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2">
        <f t="shared" si="427"/>
        <v>0</v>
      </c>
      <c r="AH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2">
        <f t="shared" si="428"/>
        <v>0</v>
      </c>
      <c r="AL155" s="212">
        <f t="shared" si="429"/>
        <v>0</v>
      </c>
    </row>
    <row r="156" spans="2:38" x14ac:dyDescent="0.25">
      <c r="B156" s="210" t="s">
        <v>958</v>
      </c>
      <c r="C156" s="211" t="s">
        <v>959</v>
      </c>
      <c r="D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2">
        <f t="shared" si="315"/>
        <v>0</v>
      </c>
      <c r="G156" s="212"/>
      <c r="H156" s="212">
        <f t="shared" si="423"/>
        <v>0</v>
      </c>
      <c r="I156" s="212"/>
      <c r="J156" s="212">
        <f t="shared" si="424"/>
        <v>0</v>
      </c>
      <c r="K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2">
        <f t="shared" si="425"/>
        <v>0</v>
      </c>
      <c r="Z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2">
        <f t="shared" si="426"/>
        <v>0</v>
      </c>
      <c r="AD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2">
        <f t="shared" si="427"/>
        <v>0</v>
      </c>
      <c r="AH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2">
        <f t="shared" si="428"/>
        <v>0</v>
      </c>
      <c r="AL156" s="212">
        <f t="shared" si="429"/>
        <v>0</v>
      </c>
    </row>
    <row r="157" spans="2:38" x14ac:dyDescent="0.25">
      <c r="B157" s="210" t="s">
        <v>960</v>
      </c>
      <c r="C157" s="211" t="s">
        <v>961</v>
      </c>
      <c r="D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2">
        <f t="shared" si="315"/>
        <v>0</v>
      </c>
      <c r="G157" s="212"/>
      <c r="H157" s="212">
        <f t="shared" si="423"/>
        <v>0</v>
      </c>
      <c r="I157" s="212"/>
      <c r="J157" s="212">
        <f t="shared" si="424"/>
        <v>0</v>
      </c>
      <c r="K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2">
        <f t="shared" si="425"/>
        <v>0</v>
      </c>
      <c r="Z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2">
        <f t="shared" si="426"/>
        <v>0</v>
      </c>
      <c r="AD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2">
        <f t="shared" si="427"/>
        <v>0</v>
      </c>
      <c r="AH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2">
        <f t="shared" si="428"/>
        <v>0</v>
      </c>
      <c r="AL157" s="212">
        <f t="shared" si="429"/>
        <v>0</v>
      </c>
    </row>
    <row r="158" spans="2:38" x14ac:dyDescent="0.25">
      <c r="B158" s="210" t="s">
        <v>402</v>
      </c>
      <c r="C158" s="211" t="s">
        <v>284</v>
      </c>
      <c r="D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2">
        <f t="shared" ref="F158:F162" si="430">D158+E158</f>
        <v>0</v>
      </c>
      <c r="G158" s="212"/>
      <c r="H158" s="212">
        <f t="shared" ref="H158:H162" si="431">F158-G158</f>
        <v>0</v>
      </c>
      <c r="I158" s="212"/>
      <c r="J158" s="212">
        <f t="shared" ref="J158:J162" si="432">F158-I158</f>
        <v>0</v>
      </c>
      <c r="K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2">
        <f t="shared" ref="Y158:Y162" si="433">V158+W158+X158</f>
        <v>0</v>
      </c>
      <c r="Z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2">
        <f t="shared" ref="AC158:AC162" si="434">Z158+AA158+AB158</f>
        <v>0</v>
      </c>
      <c r="AD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2">
        <f t="shared" ref="AG158:AG162" si="435">AD158+AE158+AF158</f>
        <v>0</v>
      </c>
      <c r="AH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2">
        <f t="shared" ref="AK158:AK162" si="436">AH158+AI158+AJ158</f>
        <v>0</v>
      </c>
      <c r="AL158" s="212">
        <f t="shared" ref="AL158:AL162" si="437">Y158+AC158+AG158+AK158</f>
        <v>0</v>
      </c>
    </row>
    <row r="159" spans="2:38" x14ac:dyDescent="0.25">
      <c r="B159" s="210" t="s">
        <v>962</v>
      </c>
      <c r="C159" s="211" t="s">
        <v>963</v>
      </c>
      <c r="D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2">
        <f t="shared" si="430"/>
        <v>0</v>
      </c>
      <c r="G159" s="212"/>
      <c r="H159" s="212">
        <f t="shared" si="431"/>
        <v>0</v>
      </c>
      <c r="I159" s="212"/>
      <c r="J159" s="212">
        <f t="shared" si="432"/>
        <v>0</v>
      </c>
      <c r="K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2">
        <f t="shared" si="433"/>
        <v>0</v>
      </c>
      <c r="Z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2">
        <f t="shared" si="434"/>
        <v>0</v>
      </c>
      <c r="AD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2">
        <f t="shared" si="435"/>
        <v>0</v>
      </c>
      <c r="AH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2">
        <f t="shared" si="436"/>
        <v>0</v>
      </c>
      <c r="AL159" s="212">
        <f t="shared" si="437"/>
        <v>0</v>
      </c>
    </row>
    <row r="160" spans="2:38" x14ac:dyDescent="0.25">
      <c r="B160" s="210" t="s">
        <v>964</v>
      </c>
      <c r="C160" s="211" t="s">
        <v>965</v>
      </c>
      <c r="D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2">
        <f t="shared" si="430"/>
        <v>0</v>
      </c>
      <c r="G160" s="212"/>
      <c r="H160" s="212">
        <f t="shared" si="431"/>
        <v>0</v>
      </c>
      <c r="I160" s="212"/>
      <c r="J160" s="212">
        <f t="shared" si="432"/>
        <v>0</v>
      </c>
      <c r="K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2">
        <f t="shared" si="433"/>
        <v>0</v>
      </c>
      <c r="Z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2">
        <f t="shared" si="434"/>
        <v>0</v>
      </c>
      <c r="AD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2">
        <f t="shared" si="435"/>
        <v>0</v>
      </c>
      <c r="AH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2">
        <f t="shared" si="436"/>
        <v>0</v>
      </c>
      <c r="AL160" s="212">
        <f t="shared" si="437"/>
        <v>0</v>
      </c>
    </row>
    <row r="161" spans="2:38" x14ac:dyDescent="0.25">
      <c r="B161" s="210" t="s">
        <v>403</v>
      </c>
      <c r="C161" s="211" t="s">
        <v>285</v>
      </c>
      <c r="D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160000</v>
      </c>
      <c r="F161" s="212">
        <f t="shared" si="430"/>
        <v>160000</v>
      </c>
      <c r="G161" s="212"/>
      <c r="H161" s="212">
        <f t="shared" si="431"/>
        <v>160000</v>
      </c>
      <c r="I161" s="212"/>
      <c r="J161" s="212">
        <f t="shared" si="432"/>
        <v>160000</v>
      </c>
      <c r="K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160000</v>
      </c>
      <c r="L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160000</v>
      </c>
      <c r="W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2">
        <f t="shared" si="433"/>
        <v>160000</v>
      </c>
      <c r="Z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2">
        <f t="shared" si="434"/>
        <v>0</v>
      </c>
      <c r="AD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2">
        <f t="shared" si="435"/>
        <v>0</v>
      </c>
      <c r="AH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2">
        <f t="shared" si="436"/>
        <v>0</v>
      </c>
      <c r="AL161" s="212">
        <f t="shared" si="437"/>
        <v>160000</v>
      </c>
    </row>
    <row r="162" spans="2:38" x14ac:dyDescent="0.25">
      <c r="B162" s="210" t="s">
        <v>966</v>
      </c>
      <c r="C162" s="211" t="s">
        <v>967</v>
      </c>
      <c r="D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2">
        <f t="shared" si="430"/>
        <v>0</v>
      </c>
      <c r="G162" s="212"/>
      <c r="H162" s="212">
        <f t="shared" si="431"/>
        <v>0</v>
      </c>
      <c r="I162" s="212"/>
      <c r="J162" s="212">
        <f t="shared" si="432"/>
        <v>0</v>
      </c>
      <c r="K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2">
        <f t="shared" si="433"/>
        <v>0</v>
      </c>
      <c r="Z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2">
        <f t="shared" si="434"/>
        <v>0</v>
      </c>
      <c r="AD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2">
        <f t="shared" si="435"/>
        <v>0</v>
      </c>
      <c r="AH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2">
        <f t="shared" si="436"/>
        <v>0</v>
      </c>
      <c r="AL162" s="212">
        <f t="shared" si="437"/>
        <v>0</v>
      </c>
    </row>
    <row r="163" spans="2:38" x14ac:dyDescent="0.25">
      <c r="B163" s="210" t="s">
        <v>968</v>
      </c>
      <c r="C163" s="211" t="s">
        <v>969</v>
      </c>
      <c r="D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2">
        <f t="shared" ref="F163:F165" si="438">D163+E163</f>
        <v>0</v>
      </c>
      <c r="G163" s="212"/>
      <c r="H163" s="212">
        <f t="shared" ref="H163:H165" si="439">F163-G163</f>
        <v>0</v>
      </c>
      <c r="I163" s="212"/>
      <c r="J163" s="212">
        <f t="shared" ref="J163:J165" si="440">F163-I163</f>
        <v>0</v>
      </c>
      <c r="K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2">
        <f t="shared" ref="Y163:Y165" si="441">V163+W163+X163</f>
        <v>0</v>
      </c>
      <c r="Z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2">
        <f t="shared" ref="AC163:AC165" si="442">Z163+AA163+AB163</f>
        <v>0</v>
      </c>
      <c r="AD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2">
        <f t="shared" ref="AG163:AG165" si="443">AD163+AE163+AF163</f>
        <v>0</v>
      </c>
      <c r="AH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2">
        <f t="shared" ref="AK163:AK165" si="444">AH163+AI163+AJ163</f>
        <v>0</v>
      </c>
      <c r="AL163" s="212">
        <f t="shared" ref="AL163:AL165" si="445">Y163+AC163+AG163+AK163</f>
        <v>0</v>
      </c>
    </row>
    <row r="164" spans="2:38" x14ac:dyDescent="0.25">
      <c r="B164" s="210" t="s">
        <v>970</v>
      </c>
      <c r="C164" s="211" t="s">
        <v>971</v>
      </c>
      <c r="D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2">
        <f t="shared" si="438"/>
        <v>0</v>
      </c>
      <c r="G164" s="212"/>
      <c r="H164" s="212">
        <f t="shared" si="439"/>
        <v>0</v>
      </c>
      <c r="I164" s="212"/>
      <c r="J164" s="212">
        <f t="shared" si="440"/>
        <v>0</v>
      </c>
      <c r="K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2">
        <f t="shared" si="441"/>
        <v>0</v>
      </c>
      <c r="Z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2">
        <f t="shared" si="442"/>
        <v>0</v>
      </c>
      <c r="AD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2">
        <f t="shared" si="443"/>
        <v>0</v>
      </c>
      <c r="AH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2">
        <f t="shared" si="444"/>
        <v>0</v>
      </c>
      <c r="AL164" s="212">
        <f t="shared" si="445"/>
        <v>0</v>
      </c>
    </row>
    <row r="165" spans="2:38" x14ac:dyDescent="0.25">
      <c r="B165" s="210" t="s">
        <v>404</v>
      </c>
      <c r="C165" s="211" t="s">
        <v>286</v>
      </c>
      <c r="D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2">
        <f t="shared" si="438"/>
        <v>0</v>
      </c>
      <c r="G165" s="212"/>
      <c r="H165" s="212">
        <f t="shared" si="439"/>
        <v>0</v>
      </c>
      <c r="I165" s="212"/>
      <c r="J165" s="212">
        <f t="shared" si="440"/>
        <v>0</v>
      </c>
      <c r="K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2">
        <f t="shared" si="441"/>
        <v>0</v>
      </c>
      <c r="Z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2">
        <f t="shared" si="442"/>
        <v>0</v>
      </c>
      <c r="AD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2">
        <f t="shared" si="443"/>
        <v>0</v>
      </c>
      <c r="AH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2">
        <f t="shared" si="444"/>
        <v>0</v>
      </c>
      <c r="AL165" s="212">
        <f t="shared" si="445"/>
        <v>0</v>
      </c>
    </row>
    <row r="166" spans="2:38" x14ac:dyDescent="0.25">
      <c r="B166" s="210" t="s">
        <v>972</v>
      </c>
      <c r="C166" s="211" t="s">
        <v>973</v>
      </c>
      <c r="D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2">
        <f t="shared" si="315"/>
        <v>0</v>
      </c>
      <c r="G166" s="212"/>
      <c r="H166" s="212">
        <f t="shared" si="423"/>
        <v>0</v>
      </c>
      <c r="I166" s="212"/>
      <c r="J166" s="212">
        <f t="shared" si="424"/>
        <v>0</v>
      </c>
      <c r="K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2">
        <f t="shared" si="425"/>
        <v>0</v>
      </c>
      <c r="Z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2">
        <f t="shared" si="426"/>
        <v>0</v>
      </c>
      <c r="AD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2">
        <f t="shared" si="427"/>
        <v>0</v>
      </c>
      <c r="AH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2">
        <f t="shared" si="428"/>
        <v>0</v>
      </c>
      <c r="AL166" s="212">
        <f t="shared" si="429"/>
        <v>0</v>
      </c>
    </row>
    <row r="167" spans="2:38" x14ac:dyDescent="0.25">
      <c r="B167" s="210" t="s">
        <v>974</v>
      </c>
      <c r="C167" s="211" t="s">
        <v>975</v>
      </c>
      <c r="D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2">
        <f t="shared" si="315"/>
        <v>0</v>
      </c>
      <c r="G167" s="212"/>
      <c r="H167" s="212">
        <f t="shared" si="423"/>
        <v>0</v>
      </c>
      <c r="I167" s="212"/>
      <c r="J167" s="212">
        <f t="shared" si="424"/>
        <v>0</v>
      </c>
      <c r="K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2">
        <f t="shared" si="425"/>
        <v>0</v>
      </c>
      <c r="Z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2">
        <f t="shared" si="426"/>
        <v>0</v>
      </c>
      <c r="AD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2">
        <f t="shared" si="427"/>
        <v>0</v>
      </c>
      <c r="AH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2">
        <f t="shared" si="428"/>
        <v>0</v>
      </c>
      <c r="AL167" s="212">
        <f t="shared" si="429"/>
        <v>0</v>
      </c>
    </row>
    <row r="168" spans="2:38" x14ac:dyDescent="0.25">
      <c r="B168" s="219" t="s">
        <v>405</v>
      </c>
      <c r="C168" s="220" t="s">
        <v>287</v>
      </c>
      <c r="D168" s="221">
        <f>SUM(D169:D193)</f>
        <v>96000</v>
      </c>
      <c r="E168" s="221">
        <f>SUM(E169:E193)</f>
        <v>34100</v>
      </c>
      <c r="F168" s="221">
        <f t="shared" si="315"/>
        <v>130100</v>
      </c>
      <c r="G168" s="221">
        <f>SUM(G169:G193)</f>
        <v>0</v>
      </c>
      <c r="H168" s="221">
        <f t="shared" si="4"/>
        <v>130100</v>
      </c>
      <c r="I168" s="221">
        <f>SUM(I169:I193)</f>
        <v>0</v>
      </c>
      <c r="J168" s="221">
        <f t="shared" si="5"/>
        <v>130100</v>
      </c>
      <c r="K168" s="221">
        <f t="shared" ref="K168:X168" si="446">SUM(K169:K193)</f>
        <v>32500</v>
      </c>
      <c r="L168" s="221">
        <f t="shared" si="446"/>
        <v>0</v>
      </c>
      <c r="M168" s="221">
        <f t="shared" si="446"/>
        <v>0</v>
      </c>
      <c r="N168" s="221">
        <f t="shared" si="446"/>
        <v>1600</v>
      </c>
      <c r="O168" s="221">
        <f t="shared" si="446"/>
        <v>0</v>
      </c>
      <c r="P168" s="221">
        <f t="shared" si="446"/>
        <v>96000</v>
      </c>
      <c r="Q168" s="221">
        <f t="shared" si="446"/>
        <v>0</v>
      </c>
      <c r="R168" s="221">
        <f t="shared" si="446"/>
        <v>0</v>
      </c>
      <c r="S168" s="221">
        <f t="shared" si="446"/>
        <v>0</v>
      </c>
      <c r="T168" s="221">
        <f t="shared" si="446"/>
        <v>0</v>
      </c>
      <c r="U168" s="221">
        <f t="shared" si="446"/>
        <v>0</v>
      </c>
      <c r="V168" s="221">
        <f t="shared" si="446"/>
        <v>0</v>
      </c>
      <c r="W168" s="221">
        <f t="shared" si="446"/>
        <v>130100</v>
      </c>
      <c r="X168" s="221">
        <f t="shared" si="446"/>
        <v>0</v>
      </c>
      <c r="Y168" s="221">
        <f t="shared" si="7"/>
        <v>130100</v>
      </c>
      <c r="Z168" s="221">
        <f>SUM(Z169:Z193)</f>
        <v>0</v>
      </c>
      <c r="AA168" s="221">
        <f>SUM(AA169:AA193)</f>
        <v>0</v>
      </c>
      <c r="AB168" s="221">
        <f>SUM(AB169:AB193)</f>
        <v>0</v>
      </c>
      <c r="AC168" s="221">
        <f t="shared" si="8"/>
        <v>0</v>
      </c>
      <c r="AD168" s="221">
        <f>SUM(AD169:AD193)</f>
        <v>0</v>
      </c>
      <c r="AE168" s="221">
        <f>SUM(AE169:AE193)</f>
        <v>0</v>
      </c>
      <c r="AF168" s="221">
        <f>SUM(AF169:AF193)</f>
        <v>0</v>
      </c>
      <c r="AG168" s="221">
        <f t="shared" si="9"/>
        <v>0</v>
      </c>
      <c r="AH168" s="221">
        <f>SUM(AH169:AH193)</f>
        <v>0</v>
      </c>
      <c r="AI168" s="221">
        <f>SUM(AI169:AI193)</f>
        <v>0</v>
      </c>
      <c r="AJ168" s="221">
        <f>SUM(AJ169:AJ193)</f>
        <v>0</v>
      </c>
      <c r="AK168" s="221">
        <f t="shared" si="10"/>
        <v>0</v>
      </c>
      <c r="AL168" s="221">
        <f t="shared" si="11"/>
        <v>130100</v>
      </c>
    </row>
    <row r="169" spans="2:38" x14ac:dyDescent="0.25">
      <c r="B169" s="210" t="s">
        <v>406</v>
      </c>
      <c r="C169" s="211" t="s">
        <v>288</v>
      </c>
      <c r="D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v>
      </c>
      <c r="F169" s="212">
        <f t="shared" si="315"/>
        <v>1600</v>
      </c>
      <c r="G169" s="212"/>
      <c r="H169" s="212">
        <f t="shared" ref="H169:H172" si="447">F169-G169</f>
        <v>1600</v>
      </c>
      <c r="I169" s="212"/>
      <c r="J169" s="212">
        <f t="shared" ref="J169:J172" si="448">F169-I169</f>
        <v>1600</v>
      </c>
      <c r="K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v>
      </c>
      <c r="O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v>
      </c>
      <c r="X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2">
        <f t="shared" ref="Y169:Y172" si="449">V169+W169+X169</f>
        <v>1600</v>
      </c>
      <c r="Z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2">
        <f t="shared" ref="AC169:AC172" si="450">Z169+AA169+AB169</f>
        <v>0</v>
      </c>
      <c r="AD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2">
        <f t="shared" ref="AG169:AG172" si="451">AD169+AE169+AF169</f>
        <v>0</v>
      </c>
      <c r="AH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2">
        <f t="shared" ref="AK169:AK172" si="452">AH169+AI169+AJ169</f>
        <v>0</v>
      </c>
      <c r="AL169" s="212">
        <f t="shared" ref="AL169:AL172" si="453">Y169+AC169+AG169+AK169</f>
        <v>1600</v>
      </c>
    </row>
    <row r="170" spans="2:38" x14ac:dyDescent="0.25">
      <c r="B170" s="210" t="s">
        <v>976</v>
      </c>
      <c r="C170" s="211" t="s">
        <v>977</v>
      </c>
      <c r="D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2">
        <f t="shared" si="315"/>
        <v>0</v>
      </c>
      <c r="G170" s="212"/>
      <c r="H170" s="212">
        <f t="shared" si="447"/>
        <v>0</v>
      </c>
      <c r="I170" s="212"/>
      <c r="J170" s="212">
        <f t="shared" si="448"/>
        <v>0</v>
      </c>
      <c r="K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2">
        <f t="shared" si="449"/>
        <v>0</v>
      </c>
      <c r="Z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2">
        <f t="shared" si="450"/>
        <v>0</v>
      </c>
      <c r="AD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2">
        <f t="shared" si="451"/>
        <v>0</v>
      </c>
      <c r="AH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2">
        <f t="shared" si="452"/>
        <v>0</v>
      </c>
      <c r="AL170" s="212">
        <f t="shared" si="453"/>
        <v>0</v>
      </c>
    </row>
    <row r="171" spans="2:38" x14ac:dyDescent="0.25">
      <c r="B171" s="210" t="s">
        <v>978</v>
      </c>
      <c r="C171" s="211" t="s">
        <v>979</v>
      </c>
      <c r="D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2">
        <f t="shared" ref="F171" si="454">D171+E171</f>
        <v>0</v>
      </c>
      <c r="G171" s="212"/>
      <c r="H171" s="212">
        <f t="shared" ref="H171" si="455">F171-G171</f>
        <v>0</v>
      </c>
      <c r="I171" s="212"/>
      <c r="J171" s="212">
        <f t="shared" ref="J171" si="456">F171-I171</f>
        <v>0</v>
      </c>
      <c r="K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2">
        <f t="shared" ref="Y171" si="457">V171+W171+X171</f>
        <v>0</v>
      </c>
      <c r="Z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2">
        <f t="shared" ref="AC171" si="458">Z171+AA171+AB171</f>
        <v>0</v>
      </c>
      <c r="AD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2">
        <f t="shared" ref="AG171" si="459">AD171+AE171+AF171</f>
        <v>0</v>
      </c>
      <c r="AH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2">
        <f t="shared" ref="AK171" si="460">AH171+AI171+AJ171</f>
        <v>0</v>
      </c>
      <c r="AL171" s="212">
        <f t="shared" ref="AL171" si="461">Y171+AC171+AG171+AK171</f>
        <v>0</v>
      </c>
    </row>
    <row r="172" spans="2:38" x14ac:dyDescent="0.25">
      <c r="B172" s="210" t="s">
        <v>980</v>
      </c>
      <c r="C172" s="211" t="s">
        <v>981</v>
      </c>
      <c r="D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2">
        <f t="shared" si="315"/>
        <v>0</v>
      </c>
      <c r="G172" s="212"/>
      <c r="H172" s="212">
        <f t="shared" si="447"/>
        <v>0</v>
      </c>
      <c r="I172" s="212"/>
      <c r="J172" s="212">
        <f t="shared" si="448"/>
        <v>0</v>
      </c>
      <c r="K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2">
        <f t="shared" si="449"/>
        <v>0</v>
      </c>
      <c r="Z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2">
        <f t="shared" si="450"/>
        <v>0</v>
      </c>
      <c r="AD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2">
        <f t="shared" si="451"/>
        <v>0</v>
      </c>
      <c r="AH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2">
        <f t="shared" si="452"/>
        <v>0</v>
      </c>
      <c r="AL172" s="212">
        <f t="shared" si="453"/>
        <v>0</v>
      </c>
    </row>
    <row r="173" spans="2:38" x14ac:dyDescent="0.25">
      <c r="B173" s="210" t="s">
        <v>982</v>
      </c>
      <c r="C173" s="211" t="s">
        <v>983</v>
      </c>
      <c r="D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2">
        <f t="shared" ref="F173:F181" si="462">D173+E173</f>
        <v>0</v>
      </c>
      <c r="G173" s="212"/>
      <c r="H173" s="212">
        <f t="shared" ref="H173:H181" si="463">F173-G173</f>
        <v>0</v>
      </c>
      <c r="I173" s="212"/>
      <c r="J173" s="212">
        <f t="shared" ref="J173:J181" si="464">F173-I173</f>
        <v>0</v>
      </c>
      <c r="K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2">
        <f t="shared" ref="Y173:Y181" si="465">V173+W173+X173</f>
        <v>0</v>
      </c>
      <c r="Z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2">
        <f t="shared" ref="AC173:AC181" si="466">Z173+AA173+AB173</f>
        <v>0</v>
      </c>
      <c r="AD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2">
        <f t="shared" ref="AG173:AG181" si="467">AD173+AE173+AF173</f>
        <v>0</v>
      </c>
      <c r="AH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2">
        <f t="shared" ref="AK173:AK181" si="468">AH173+AI173+AJ173</f>
        <v>0</v>
      </c>
      <c r="AL173" s="212">
        <f t="shared" ref="AL173:AL181" si="469">Y173+AC173+AG173+AK173</f>
        <v>0</v>
      </c>
    </row>
    <row r="174" spans="2:38" x14ac:dyDescent="0.25">
      <c r="B174" s="210" t="s">
        <v>407</v>
      </c>
      <c r="C174" s="211" t="s">
        <v>289</v>
      </c>
      <c r="D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32500</v>
      </c>
      <c r="F174" s="212">
        <f t="shared" si="462"/>
        <v>32500</v>
      </c>
      <c r="G174" s="212"/>
      <c r="H174" s="212">
        <f t="shared" si="463"/>
        <v>32500</v>
      </c>
      <c r="I174" s="212"/>
      <c r="J174" s="212">
        <f t="shared" si="464"/>
        <v>32500</v>
      </c>
      <c r="K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32500</v>
      </c>
      <c r="L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32500</v>
      </c>
      <c r="X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2">
        <f t="shared" si="465"/>
        <v>32500</v>
      </c>
      <c r="Z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2">
        <f t="shared" si="466"/>
        <v>0</v>
      </c>
      <c r="AD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2">
        <f t="shared" si="467"/>
        <v>0</v>
      </c>
      <c r="AH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2">
        <f t="shared" si="468"/>
        <v>0</v>
      </c>
      <c r="AL174" s="212">
        <f t="shared" si="469"/>
        <v>32500</v>
      </c>
    </row>
    <row r="175" spans="2:38" x14ac:dyDescent="0.25">
      <c r="B175" s="210" t="s">
        <v>984</v>
      </c>
      <c r="C175" s="211" t="s">
        <v>985</v>
      </c>
      <c r="D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2">
        <f t="shared" si="462"/>
        <v>0</v>
      </c>
      <c r="G175" s="212"/>
      <c r="H175" s="212">
        <f t="shared" si="463"/>
        <v>0</v>
      </c>
      <c r="I175" s="212"/>
      <c r="J175" s="212">
        <f t="shared" si="464"/>
        <v>0</v>
      </c>
      <c r="K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2">
        <f t="shared" si="465"/>
        <v>0</v>
      </c>
      <c r="Z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2">
        <f t="shared" si="466"/>
        <v>0</v>
      </c>
      <c r="AD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2">
        <f t="shared" si="467"/>
        <v>0</v>
      </c>
      <c r="AH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2">
        <f t="shared" si="468"/>
        <v>0</v>
      </c>
      <c r="AL175" s="212">
        <f t="shared" si="469"/>
        <v>0</v>
      </c>
    </row>
    <row r="176" spans="2:38" x14ac:dyDescent="0.25">
      <c r="B176" s="210" t="s">
        <v>986</v>
      </c>
      <c r="C176" s="211" t="s">
        <v>987</v>
      </c>
      <c r="D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2">
        <f t="shared" si="462"/>
        <v>0</v>
      </c>
      <c r="G176" s="212"/>
      <c r="H176" s="212">
        <f t="shared" si="463"/>
        <v>0</v>
      </c>
      <c r="I176" s="212"/>
      <c r="J176" s="212">
        <f t="shared" si="464"/>
        <v>0</v>
      </c>
      <c r="K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2">
        <f t="shared" si="465"/>
        <v>0</v>
      </c>
      <c r="Z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2">
        <f t="shared" si="466"/>
        <v>0</v>
      </c>
      <c r="AD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2">
        <f t="shared" si="467"/>
        <v>0</v>
      </c>
      <c r="AH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2">
        <f t="shared" si="468"/>
        <v>0</v>
      </c>
      <c r="AL176" s="212">
        <f t="shared" si="469"/>
        <v>0</v>
      </c>
    </row>
    <row r="177" spans="2:38" x14ac:dyDescent="0.25">
      <c r="B177" s="210" t="s">
        <v>988</v>
      </c>
      <c r="C177" s="211" t="s">
        <v>989</v>
      </c>
      <c r="D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2">
        <f t="shared" si="462"/>
        <v>0</v>
      </c>
      <c r="G177" s="212"/>
      <c r="H177" s="212">
        <f t="shared" si="463"/>
        <v>0</v>
      </c>
      <c r="I177" s="212"/>
      <c r="J177" s="212">
        <f t="shared" si="464"/>
        <v>0</v>
      </c>
      <c r="K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2">
        <f t="shared" si="465"/>
        <v>0</v>
      </c>
      <c r="Z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2">
        <f t="shared" si="466"/>
        <v>0</v>
      </c>
      <c r="AD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2">
        <f t="shared" si="467"/>
        <v>0</v>
      </c>
      <c r="AH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2">
        <f t="shared" si="468"/>
        <v>0</v>
      </c>
      <c r="AL177" s="212">
        <f t="shared" si="469"/>
        <v>0</v>
      </c>
    </row>
    <row r="178" spans="2:38" x14ac:dyDescent="0.25">
      <c r="B178" s="210" t="s">
        <v>990</v>
      </c>
      <c r="C178" s="211" t="s">
        <v>991</v>
      </c>
      <c r="D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2">
        <f t="shared" si="462"/>
        <v>0</v>
      </c>
      <c r="G178" s="212"/>
      <c r="H178" s="212">
        <f t="shared" si="463"/>
        <v>0</v>
      </c>
      <c r="I178" s="212"/>
      <c r="J178" s="212">
        <f t="shared" si="464"/>
        <v>0</v>
      </c>
      <c r="K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2">
        <f t="shared" si="465"/>
        <v>0</v>
      </c>
      <c r="Z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2">
        <f t="shared" si="466"/>
        <v>0</v>
      </c>
      <c r="AD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2">
        <f t="shared" si="467"/>
        <v>0</v>
      </c>
      <c r="AH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2">
        <f t="shared" si="468"/>
        <v>0</v>
      </c>
      <c r="AL178" s="212">
        <f t="shared" si="469"/>
        <v>0</v>
      </c>
    </row>
    <row r="179" spans="2:38" x14ac:dyDescent="0.25">
      <c r="B179" s="210" t="s">
        <v>992</v>
      </c>
      <c r="C179" s="211" t="s">
        <v>993</v>
      </c>
      <c r="D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2">
        <f t="shared" si="462"/>
        <v>0</v>
      </c>
      <c r="G179" s="212"/>
      <c r="H179" s="212">
        <f t="shared" si="463"/>
        <v>0</v>
      </c>
      <c r="I179" s="212"/>
      <c r="J179" s="212">
        <f t="shared" si="464"/>
        <v>0</v>
      </c>
      <c r="K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2">
        <f t="shared" si="465"/>
        <v>0</v>
      </c>
      <c r="Z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2">
        <f t="shared" si="466"/>
        <v>0</v>
      </c>
      <c r="AD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2">
        <f t="shared" si="467"/>
        <v>0</v>
      </c>
      <c r="AH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2">
        <f t="shared" si="468"/>
        <v>0</v>
      </c>
      <c r="AL179" s="212">
        <f t="shared" si="469"/>
        <v>0</v>
      </c>
    </row>
    <row r="180" spans="2:38" x14ac:dyDescent="0.25">
      <c r="B180" s="210" t="s">
        <v>408</v>
      </c>
      <c r="C180" s="211" t="s">
        <v>994</v>
      </c>
      <c r="D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2">
        <f t="shared" si="462"/>
        <v>0</v>
      </c>
      <c r="G180" s="212"/>
      <c r="H180" s="212">
        <f t="shared" si="463"/>
        <v>0</v>
      </c>
      <c r="I180" s="212"/>
      <c r="J180" s="212">
        <f t="shared" si="464"/>
        <v>0</v>
      </c>
      <c r="K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2">
        <f t="shared" si="465"/>
        <v>0</v>
      </c>
      <c r="Z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2">
        <f t="shared" si="466"/>
        <v>0</v>
      </c>
      <c r="AD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2">
        <f t="shared" si="467"/>
        <v>0</v>
      </c>
      <c r="AH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2">
        <f t="shared" si="468"/>
        <v>0</v>
      </c>
      <c r="AL180" s="212">
        <f t="shared" si="469"/>
        <v>0</v>
      </c>
    </row>
    <row r="181" spans="2:38" x14ac:dyDescent="0.25">
      <c r="B181" s="210" t="s">
        <v>995</v>
      </c>
      <c r="C181" s="211" t="s">
        <v>996</v>
      </c>
      <c r="D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2">
        <f t="shared" si="462"/>
        <v>0</v>
      </c>
      <c r="G181" s="212"/>
      <c r="H181" s="212">
        <f t="shared" si="463"/>
        <v>0</v>
      </c>
      <c r="I181" s="212"/>
      <c r="J181" s="212">
        <f t="shared" si="464"/>
        <v>0</v>
      </c>
      <c r="K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2">
        <f t="shared" si="465"/>
        <v>0</v>
      </c>
      <c r="Z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2">
        <f t="shared" si="466"/>
        <v>0</v>
      </c>
      <c r="AD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2">
        <f t="shared" si="467"/>
        <v>0</v>
      </c>
      <c r="AH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2">
        <f t="shared" si="468"/>
        <v>0</v>
      </c>
      <c r="AL181" s="212">
        <f t="shared" si="469"/>
        <v>0</v>
      </c>
    </row>
    <row r="182" spans="2:38" x14ac:dyDescent="0.25">
      <c r="B182" s="210" t="s">
        <v>409</v>
      </c>
      <c r="C182" s="211" t="s">
        <v>997</v>
      </c>
      <c r="D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2">
        <f t="shared" ref="F182:F189" si="470">D182+E182</f>
        <v>0</v>
      </c>
      <c r="G182" s="212"/>
      <c r="H182" s="212">
        <f t="shared" ref="H182:H189" si="471">F182-G182</f>
        <v>0</v>
      </c>
      <c r="I182" s="212"/>
      <c r="J182" s="212">
        <f t="shared" ref="J182:J189" si="472">F182-I182</f>
        <v>0</v>
      </c>
      <c r="K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2">
        <f t="shared" ref="Y182:Y189" si="473">V182+W182+X182</f>
        <v>0</v>
      </c>
      <c r="Z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2">
        <f t="shared" ref="AC182:AC189" si="474">Z182+AA182+AB182</f>
        <v>0</v>
      </c>
      <c r="AD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2">
        <f t="shared" ref="AG182:AG189" si="475">AD182+AE182+AF182</f>
        <v>0</v>
      </c>
      <c r="AH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2">
        <f t="shared" ref="AK182:AK189" si="476">AH182+AI182+AJ182</f>
        <v>0</v>
      </c>
      <c r="AL182" s="212">
        <f t="shared" ref="AL182:AL189" si="477">Y182+AC182+AG182+AK182</f>
        <v>0</v>
      </c>
    </row>
    <row r="183" spans="2:38" x14ac:dyDescent="0.25">
      <c r="B183" s="210" t="s">
        <v>998</v>
      </c>
      <c r="C183" s="211" t="s">
        <v>997</v>
      </c>
      <c r="D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2">
        <f t="shared" si="470"/>
        <v>0</v>
      </c>
      <c r="G183" s="212"/>
      <c r="H183" s="212">
        <f t="shared" si="471"/>
        <v>0</v>
      </c>
      <c r="I183" s="212"/>
      <c r="J183" s="212">
        <f t="shared" si="472"/>
        <v>0</v>
      </c>
      <c r="K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2">
        <f t="shared" si="473"/>
        <v>0</v>
      </c>
      <c r="Z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2">
        <f t="shared" si="474"/>
        <v>0</v>
      </c>
      <c r="AD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2">
        <f t="shared" si="475"/>
        <v>0</v>
      </c>
      <c r="AH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2">
        <f t="shared" si="476"/>
        <v>0</v>
      </c>
      <c r="AL183" s="212">
        <f t="shared" si="477"/>
        <v>0</v>
      </c>
    </row>
    <row r="184" spans="2:38" x14ac:dyDescent="0.25">
      <c r="B184" s="210" t="s">
        <v>999</v>
      </c>
      <c r="C184" s="211" t="s">
        <v>1000</v>
      </c>
      <c r="D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2">
        <f t="shared" si="470"/>
        <v>0</v>
      </c>
      <c r="G184" s="212"/>
      <c r="H184" s="212">
        <f t="shared" si="471"/>
        <v>0</v>
      </c>
      <c r="I184" s="212"/>
      <c r="J184" s="212">
        <f t="shared" si="472"/>
        <v>0</v>
      </c>
      <c r="K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2">
        <f t="shared" si="473"/>
        <v>0</v>
      </c>
      <c r="Z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2">
        <f t="shared" si="474"/>
        <v>0</v>
      </c>
      <c r="AD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2">
        <f t="shared" si="475"/>
        <v>0</v>
      </c>
      <c r="AH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2">
        <f t="shared" si="476"/>
        <v>0</v>
      </c>
      <c r="AL184" s="212">
        <f t="shared" si="477"/>
        <v>0</v>
      </c>
    </row>
    <row r="185" spans="2:38" x14ac:dyDescent="0.25">
      <c r="B185" s="210" t="s">
        <v>1001</v>
      </c>
      <c r="C185" s="211" t="s">
        <v>1002</v>
      </c>
      <c r="D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2">
        <f t="shared" si="470"/>
        <v>0</v>
      </c>
      <c r="G185" s="212"/>
      <c r="H185" s="212">
        <f t="shared" si="471"/>
        <v>0</v>
      </c>
      <c r="I185" s="212"/>
      <c r="J185" s="212">
        <f t="shared" si="472"/>
        <v>0</v>
      </c>
      <c r="K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2">
        <f t="shared" si="473"/>
        <v>0</v>
      </c>
      <c r="Z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2">
        <f t="shared" si="474"/>
        <v>0</v>
      </c>
      <c r="AD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2">
        <f t="shared" si="475"/>
        <v>0</v>
      </c>
      <c r="AH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2">
        <f t="shared" si="476"/>
        <v>0</v>
      </c>
      <c r="AL185" s="212">
        <f t="shared" si="477"/>
        <v>0</v>
      </c>
    </row>
    <row r="186" spans="2:38" x14ac:dyDescent="0.25">
      <c r="B186" s="210" t="s">
        <v>410</v>
      </c>
      <c r="C186" s="211" t="s">
        <v>1003</v>
      </c>
      <c r="D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96000</v>
      </c>
      <c r="E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2">
        <f t="shared" si="470"/>
        <v>96000</v>
      </c>
      <c r="G186" s="212"/>
      <c r="H186" s="212">
        <f t="shared" si="471"/>
        <v>96000</v>
      </c>
      <c r="I186" s="212"/>
      <c r="J186" s="212">
        <f t="shared" si="472"/>
        <v>96000</v>
      </c>
      <c r="K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96000</v>
      </c>
      <c r="Q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96000</v>
      </c>
      <c r="X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2">
        <f t="shared" si="473"/>
        <v>96000</v>
      </c>
      <c r="Z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2">
        <f t="shared" si="474"/>
        <v>0</v>
      </c>
      <c r="AD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2">
        <f t="shared" si="475"/>
        <v>0</v>
      </c>
      <c r="AH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2">
        <f t="shared" si="476"/>
        <v>0</v>
      </c>
      <c r="AL186" s="212">
        <f t="shared" si="477"/>
        <v>96000</v>
      </c>
    </row>
    <row r="187" spans="2:38" x14ac:dyDescent="0.25">
      <c r="B187" s="210" t="s">
        <v>1004</v>
      </c>
      <c r="C187" s="211" t="s">
        <v>1003</v>
      </c>
      <c r="D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2">
        <f t="shared" si="470"/>
        <v>0</v>
      </c>
      <c r="G187" s="212"/>
      <c r="H187" s="212">
        <f t="shared" si="471"/>
        <v>0</v>
      </c>
      <c r="I187" s="212"/>
      <c r="J187" s="212">
        <f t="shared" si="472"/>
        <v>0</v>
      </c>
      <c r="K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2">
        <f t="shared" si="473"/>
        <v>0</v>
      </c>
      <c r="Z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2">
        <f t="shared" si="474"/>
        <v>0</v>
      </c>
      <c r="AD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2">
        <f t="shared" si="475"/>
        <v>0</v>
      </c>
      <c r="AH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2">
        <f t="shared" si="476"/>
        <v>0</v>
      </c>
      <c r="AL187" s="212">
        <f t="shared" si="477"/>
        <v>0</v>
      </c>
    </row>
    <row r="188" spans="2:38" x14ac:dyDescent="0.25">
      <c r="B188" s="210" t="s">
        <v>1005</v>
      </c>
      <c r="C188" s="211" t="s">
        <v>1006</v>
      </c>
      <c r="D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2">
        <f t="shared" si="470"/>
        <v>0</v>
      </c>
      <c r="G188" s="212"/>
      <c r="H188" s="212">
        <f t="shared" si="471"/>
        <v>0</v>
      </c>
      <c r="I188" s="212"/>
      <c r="J188" s="212">
        <f t="shared" si="472"/>
        <v>0</v>
      </c>
      <c r="K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2">
        <f t="shared" si="473"/>
        <v>0</v>
      </c>
      <c r="Z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2">
        <f t="shared" si="474"/>
        <v>0</v>
      </c>
      <c r="AD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2">
        <f t="shared" si="475"/>
        <v>0</v>
      </c>
      <c r="AH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2">
        <f t="shared" si="476"/>
        <v>0</v>
      </c>
      <c r="AL188" s="212">
        <f t="shared" si="477"/>
        <v>0</v>
      </c>
    </row>
    <row r="189" spans="2:38" x14ac:dyDescent="0.25">
      <c r="B189" s="210" t="s">
        <v>1007</v>
      </c>
      <c r="C189" s="211" t="s">
        <v>1008</v>
      </c>
      <c r="D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2">
        <f t="shared" si="470"/>
        <v>0</v>
      </c>
      <c r="G189" s="212"/>
      <c r="H189" s="212">
        <f t="shared" si="471"/>
        <v>0</v>
      </c>
      <c r="I189" s="212"/>
      <c r="J189" s="212">
        <f t="shared" si="472"/>
        <v>0</v>
      </c>
      <c r="K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2">
        <f t="shared" si="473"/>
        <v>0</v>
      </c>
      <c r="Z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2">
        <f t="shared" si="474"/>
        <v>0</v>
      </c>
      <c r="AD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2">
        <f t="shared" si="475"/>
        <v>0</v>
      </c>
      <c r="AH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2">
        <f t="shared" si="476"/>
        <v>0</v>
      </c>
      <c r="AL189" s="212">
        <f t="shared" si="477"/>
        <v>0</v>
      </c>
    </row>
    <row r="190" spans="2:38" x14ac:dyDescent="0.25">
      <c r="B190" s="210" t="s">
        <v>411</v>
      </c>
      <c r="C190" s="211" t="s">
        <v>1009</v>
      </c>
      <c r="D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2">
        <f t="shared" ref="F190:F193" si="478">D190+E190</f>
        <v>0</v>
      </c>
      <c r="G190" s="212"/>
      <c r="H190" s="212">
        <f t="shared" ref="H190:H193" si="479">F190-G190</f>
        <v>0</v>
      </c>
      <c r="I190" s="212"/>
      <c r="J190" s="212">
        <f t="shared" ref="J190:J193" si="480">F190-I190</f>
        <v>0</v>
      </c>
      <c r="K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2">
        <f t="shared" ref="Y190:Y193" si="481">V190+W190+X190</f>
        <v>0</v>
      </c>
      <c r="Z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2">
        <f t="shared" ref="AC190:AC193" si="482">Z190+AA190+AB190</f>
        <v>0</v>
      </c>
      <c r="AD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2">
        <f t="shared" ref="AG190:AG193" si="483">AD190+AE190+AF190</f>
        <v>0</v>
      </c>
      <c r="AH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2">
        <f t="shared" ref="AK190:AK193" si="484">AH190+AI190+AJ190</f>
        <v>0</v>
      </c>
      <c r="AL190" s="212">
        <f t="shared" ref="AL190:AL193" si="485">Y190+AC190+AG190+AK190</f>
        <v>0</v>
      </c>
    </row>
    <row r="191" spans="2:38" x14ac:dyDescent="0.25">
      <c r="B191" s="210" t="s">
        <v>1010</v>
      </c>
      <c r="C191" s="211" t="s">
        <v>1011</v>
      </c>
      <c r="D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2">
        <f t="shared" si="478"/>
        <v>0</v>
      </c>
      <c r="G191" s="212"/>
      <c r="H191" s="212">
        <f t="shared" si="479"/>
        <v>0</v>
      </c>
      <c r="I191" s="212"/>
      <c r="J191" s="212">
        <f t="shared" si="480"/>
        <v>0</v>
      </c>
      <c r="K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2">
        <f t="shared" si="481"/>
        <v>0</v>
      </c>
      <c r="Z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2">
        <f t="shared" si="482"/>
        <v>0</v>
      </c>
      <c r="AD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2">
        <f t="shared" si="483"/>
        <v>0</v>
      </c>
      <c r="AH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2">
        <f t="shared" si="484"/>
        <v>0</v>
      </c>
      <c r="AL191" s="212">
        <f t="shared" si="485"/>
        <v>0</v>
      </c>
    </row>
    <row r="192" spans="2:38" x14ac:dyDescent="0.25">
      <c r="B192" s="210" t="s">
        <v>1012</v>
      </c>
      <c r="C192" s="211" t="s">
        <v>1013</v>
      </c>
      <c r="D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2">
        <f t="shared" si="478"/>
        <v>0</v>
      </c>
      <c r="G192" s="212"/>
      <c r="H192" s="212">
        <f t="shared" si="479"/>
        <v>0</v>
      </c>
      <c r="I192" s="212"/>
      <c r="J192" s="212">
        <f t="shared" si="480"/>
        <v>0</v>
      </c>
      <c r="K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2">
        <f t="shared" si="481"/>
        <v>0</v>
      </c>
      <c r="Z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2">
        <f t="shared" si="482"/>
        <v>0</v>
      </c>
      <c r="AD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2">
        <f t="shared" si="483"/>
        <v>0</v>
      </c>
      <c r="AH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2">
        <f t="shared" si="484"/>
        <v>0</v>
      </c>
      <c r="AL192" s="212">
        <f t="shared" si="485"/>
        <v>0</v>
      </c>
    </row>
    <row r="193" spans="2:38" x14ac:dyDescent="0.25">
      <c r="B193" s="210" t="s">
        <v>1014</v>
      </c>
      <c r="C193" s="211" t="s">
        <v>1015</v>
      </c>
      <c r="D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2">
        <f t="shared" si="478"/>
        <v>0</v>
      </c>
      <c r="G193" s="212"/>
      <c r="H193" s="212">
        <f t="shared" si="479"/>
        <v>0</v>
      </c>
      <c r="I193" s="212"/>
      <c r="J193" s="212">
        <f t="shared" si="480"/>
        <v>0</v>
      </c>
      <c r="K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2">
        <f t="shared" si="481"/>
        <v>0</v>
      </c>
      <c r="Z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2">
        <f t="shared" si="482"/>
        <v>0</v>
      </c>
      <c r="AD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2">
        <f t="shared" si="483"/>
        <v>0</v>
      </c>
      <c r="AH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2">
        <f t="shared" si="484"/>
        <v>0</v>
      </c>
      <c r="AL193" s="212">
        <f t="shared" si="485"/>
        <v>0</v>
      </c>
    </row>
    <row r="194" spans="2:38" x14ac:dyDescent="0.25">
      <c r="B194" s="219" t="s">
        <v>412</v>
      </c>
      <c r="C194" s="220" t="s">
        <v>290</v>
      </c>
      <c r="D194" s="221">
        <f>SUM(D195:D196)</f>
        <v>0</v>
      </c>
      <c r="E194" s="221">
        <f>SUM(E195:E196)</f>
        <v>336000</v>
      </c>
      <c r="F194" s="221">
        <f t="shared" si="315"/>
        <v>336000</v>
      </c>
      <c r="G194" s="221">
        <f t="shared" ref="G194:I194" si="486">SUM(G195:G196)</f>
        <v>0</v>
      </c>
      <c r="H194" s="221">
        <f t="shared" si="4"/>
        <v>336000</v>
      </c>
      <c r="I194" s="221">
        <f t="shared" si="486"/>
        <v>0</v>
      </c>
      <c r="J194" s="221">
        <f t="shared" si="5"/>
        <v>336000</v>
      </c>
      <c r="K194" s="221">
        <f t="shared" ref="K194:AJ194" si="487">SUM(K195:K196)</f>
        <v>336000</v>
      </c>
      <c r="L194" s="221">
        <f t="shared" si="487"/>
        <v>0</v>
      </c>
      <c r="M194" s="221">
        <f t="shared" si="487"/>
        <v>0</v>
      </c>
      <c r="N194" s="221">
        <f t="shared" si="487"/>
        <v>0</v>
      </c>
      <c r="O194" s="221">
        <f t="shared" si="487"/>
        <v>0</v>
      </c>
      <c r="P194" s="221">
        <f t="shared" si="487"/>
        <v>0</v>
      </c>
      <c r="Q194" s="221">
        <f t="shared" si="487"/>
        <v>0</v>
      </c>
      <c r="R194" s="221">
        <f t="shared" si="487"/>
        <v>0</v>
      </c>
      <c r="S194" s="221">
        <f t="shared" si="487"/>
        <v>0</v>
      </c>
      <c r="T194" s="221">
        <f t="shared" si="487"/>
        <v>0</v>
      </c>
      <c r="U194" s="221">
        <f t="shared" si="487"/>
        <v>0</v>
      </c>
      <c r="V194" s="221">
        <f t="shared" si="487"/>
        <v>0</v>
      </c>
      <c r="W194" s="221">
        <f t="shared" si="487"/>
        <v>336000</v>
      </c>
      <c r="X194" s="221">
        <f t="shared" si="487"/>
        <v>0</v>
      </c>
      <c r="Y194" s="221">
        <f t="shared" si="7"/>
        <v>336000</v>
      </c>
      <c r="Z194" s="221">
        <f t="shared" si="487"/>
        <v>0</v>
      </c>
      <c r="AA194" s="221">
        <f t="shared" si="487"/>
        <v>0</v>
      </c>
      <c r="AB194" s="221">
        <f t="shared" si="487"/>
        <v>0</v>
      </c>
      <c r="AC194" s="221">
        <f t="shared" si="8"/>
        <v>0</v>
      </c>
      <c r="AD194" s="221">
        <f t="shared" si="487"/>
        <v>0</v>
      </c>
      <c r="AE194" s="221">
        <f t="shared" si="487"/>
        <v>0</v>
      </c>
      <c r="AF194" s="221">
        <f t="shared" si="487"/>
        <v>0</v>
      </c>
      <c r="AG194" s="221">
        <f t="shared" si="9"/>
        <v>0</v>
      </c>
      <c r="AH194" s="221">
        <f t="shared" si="487"/>
        <v>0</v>
      </c>
      <c r="AI194" s="221">
        <f t="shared" si="487"/>
        <v>0</v>
      </c>
      <c r="AJ194" s="221">
        <f t="shared" si="487"/>
        <v>0</v>
      </c>
      <c r="AK194" s="221">
        <f t="shared" si="10"/>
        <v>0</v>
      </c>
      <c r="AL194" s="221">
        <f t="shared" si="11"/>
        <v>336000</v>
      </c>
    </row>
    <row r="195" spans="2:38" x14ac:dyDescent="0.25">
      <c r="B195" s="210" t="s">
        <v>413</v>
      </c>
      <c r="C195" s="211" t="s">
        <v>291</v>
      </c>
      <c r="D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F195" s="212">
        <f t="shared" si="315"/>
        <v>80000</v>
      </c>
      <c r="G195" s="212"/>
      <c r="H195" s="212">
        <f t="shared" ref="H195:H196" si="488">F195-G195</f>
        <v>80000</v>
      </c>
      <c r="I195" s="212"/>
      <c r="J195" s="212">
        <f t="shared" ref="J195:J196" si="489">F195-I195</f>
        <v>80000</v>
      </c>
      <c r="K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L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80000</v>
      </c>
      <c r="X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2">
        <f t="shared" ref="Y195:Y196" si="490">V195+W195+X195</f>
        <v>80000</v>
      </c>
      <c r="Z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2">
        <f t="shared" ref="AC195:AC196" si="491">Z195+AA195+AB195</f>
        <v>0</v>
      </c>
      <c r="AD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2">
        <f t="shared" ref="AG195:AG196" si="492">AD195+AE195+AF195</f>
        <v>0</v>
      </c>
      <c r="AH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2">
        <f t="shared" ref="AK195:AK196" si="493">AH195+AI195+AJ195</f>
        <v>0</v>
      </c>
      <c r="AL195" s="212">
        <f t="shared" ref="AL195:AL196" si="494">Y195+AC195+AG195+AK195</f>
        <v>80000</v>
      </c>
    </row>
    <row r="196" spans="2:38" x14ac:dyDescent="0.25">
      <c r="B196" s="210" t="s">
        <v>414</v>
      </c>
      <c r="C196" s="211" t="s">
        <v>292</v>
      </c>
      <c r="D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256000</v>
      </c>
      <c r="F196" s="212">
        <f t="shared" si="315"/>
        <v>256000</v>
      </c>
      <c r="G196" s="212"/>
      <c r="H196" s="212">
        <f t="shared" si="488"/>
        <v>256000</v>
      </c>
      <c r="I196" s="212"/>
      <c r="J196" s="212">
        <f t="shared" si="489"/>
        <v>256000</v>
      </c>
      <c r="K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256000</v>
      </c>
      <c r="L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256000</v>
      </c>
      <c r="X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2">
        <f t="shared" si="490"/>
        <v>256000</v>
      </c>
      <c r="Z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2">
        <f t="shared" si="491"/>
        <v>0</v>
      </c>
      <c r="AD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2">
        <f t="shared" si="492"/>
        <v>0</v>
      </c>
      <c r="AH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2">
        <f t="shared" si="493"/>
        <v>0</v>
      </c>
      <c r="AL196" s="212">
        <f t="shared" si="494"/>
        <v>256000</v>
      </c>
    </row>
    <row r="197" spans="2:38" x14ac:dyDescent="0.25">
      <c r="B197" s="219" t="s">
        <v>415</v>
      </c>
      <c r="C197" s="220" t="s">
        <v>293</v>
      </c>
      <c r="D197" s="221">
        <f>SUM(D198:D203)</f>
        <v>0</v>
      </c>
      <c r="E197" s="221">
        <f>SUM(E198:E203)</f>
        <v>0</v>
      </c>
      <c r="F197" s="221">
        <f t="shared" si="315"/>
        <v>0</v>
      </c>
      <c r="G197" s="221">
        <f>SUM(G198:G203)</f>
        <v>0</v>
      </c>
      <c r="H197" s="221">
        <f t="shared" si="4"/>
        <v>0</v>
      </c>
      <c r="I197" s="221">
        <f>SUM(I198:I203)</f>
        <v>0</v>
      </c>
      <c r="J197" s="221">
        <f t="shared" si="5"/>
        <v>0</v>
      </c>
      <c r="K197" s="221">
        <f t="shared" ref="K197:X197" si="495">SUM(K198:K203)</f>
        <v>0</v>
      </c>
      <c r="L197" s="221">
        <f t="shared" si="495"/>
        <v>0</v>
      </c>
      <c r="M197" s="221">
        <f t="shared" si="495"/>
        <v>0</v>
      </c>
      <c r="N197" s="221">
        <f t="shared" si="495"/>
        <v>0</v>
      </c>
      <c r="O197" s="221">
        <f t="shared" si="495"/>
        <v>0</v>
      </c>
      <c r="P197" s="221">
        <f t="shared" si="495"/>
        <v>0</v>
      </c>
      <c r="Q197" s="221">
        <f t="shared" si="495"/>
        <v>0</v>
      </c>
      <c r="R197" s="221">
        <f t="shared" si="495"/>
        <v>0</v>
      </c>
      <c r="S197" s="221">
        <f t="shared" si="495"/>
        <v>0</v>
      </c>
      <c r="T197" s="221">
        <f t="shared" si="495"/>
        <v>0</v>
      </c>
      <c r="U197" s="221">
        <f t="shared" si="495"/>
        <v>0</v>
      </c>
      <c r="V197" s="221">
        <f t="shared" si="495"/>
        <v>0</v>
      </c>
      <c r="W197" s="221">
        <f t="shared" si="495"/>
        <v>0</v>
      </c>
      <c r="X197" s="221">
        <f t="shared" si="495"/>
        <v>0</v>
      </c>
      <c r="Y197" s="221">
        <f t="shared" si="7"/>
        <v>0</v>
      </c>
      <c r="Z197" s="221">
        <f>SUM(Z198:Z203)</f>
        <v>0</v>
      </c>
      <c r="AA197" s="221">
        <f>SUM(AA198:AA203)</f>
        <v>0</v>
      </c>
      <c r="AB197" s="221">
        <f>SUM(AB198:AB203)</f>
        <v>0</v>
      </c>
      <c r="AC197" s="221">
        <f t="shared" si="8"/>
        <v>0</v>
      </c>
      <c r="AD197" s="221">
        <f>SUM(AD198:AD203)</f>
        <v>0</v>
      </c>
      <c r="AE197" s="221">
        <f>SUM(AE198:AE203)</f>
        <v>0</v>
      </c>
      <c r="AF197" s="221">
        <f>SUM(AF198:AF203)</f>
        <v>0</v>
      </c>
      <c r="AG197" s="221">
        <f t="shared" si="9"/>
        <v>0</v>
      </c>
      <c r="AH197" s="221">
        <f>SUM(AH198:AH203)</f>
        <v>0</v>
      </c>
      <c r="AI197" s="221">
        <f>SUM(AI198:AI203)</f>
        <v>0</v>
      </c>
      <c r="AJ197" s="221">
        <f>SUM(AJ198:AJ203)</f>
        <v>0</v>
      </c>
      <c r="AK197" s="221">
        <f t="shared" si="10"/>
        <v>0</v>
      </c>
      <c r="AL197" s="221">
        <f t="shared" si="11"/>
        <v>0</v>
      </c>
    </row>
    <row r="198" spans="2:38" x14ac:dyDescent="0.25">
      <c r="B198" s="210" t="s">
        <v>416</v>
      </c>
      <c r="C198" s="211" t="s">
        <v>294</v>
      </c>
      <c r="D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2">
        <f t="shared" si="315"/>
        <v>0</v>
      </c>
      <c r="G198" s="212"/>
      <c r="H198" s="212">
        <f t="shared" ref="H198:H201" si="496">F198-G198</f>
        <v>0</v>
      </c>
      <c r="I198" s="212"/>
      <c r="J198" s="212">
        <f t="shared" ref="J198:J201" si="497">F198-I198</f>
        <v>0</v>
      </c>
      <c r="K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2">
        <f t="shared" ref="Y198:Y201" si="498">V198+W198+X198</f>
        <v>0</v>
      </c>
      <c r="Z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2">
        <f t="shared" ref="AC198:AC201" si="499">Z198+AA198+AB198</f>
        <v>0</v>
      </c>
      <c r="AD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2">
        <f t="shared" ref="AG198:AG201" si="500">AD198+AE198+AF198</f>
        <v>0</v>
      </c>
      <c r="AH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2">
        <f t="shared" ref="AK198:AK201" si="501">AH198+AI198+AJ198</f>
        <v>0</v>
      </c>
      <c r="AL198" s="212">
        <f t="shared" ref="AL198:AL201" si="502">Y198+AC198+AG198+AK198</f>
        <v>0</v>
      </c>
    </row>
    <row r="199" spans="2:38" x14ac:dyDescent="0.25">
      <c r="B199" s="210" t="s">
        <v>1037</v>
      </c>
      <c r="C199" s="211" t="s">
        <v>1038</v>
      </c>
      <c r="D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2">
        <f t="shared" ref="F199" si="503">D199+E199</f>
        <v>0</v>
      </c>
      <c r="G199" s="212"/>
      <c r="H199" s="212">
        <f t="shared" si="496"/>
        <v>0</v>
      </c>
      <c r="I199" s="212"/>
      <c r="J199" s="212">
        <f t="shared" si="497"/>
        <v>0</v>
      </c>
      <c r="K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2">
        <f t="shared" si="498"/>
        <v>0</v>
      </c>
      <c r="Z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2">
        <f t="shared" si="499"/>
        <v>0</v>
      </c>
      <c r="AD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2">
        <f t="shared" si="500"/>
        <v>0</v>
      </c>
      <c r="AH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2">
        <f t="shared" si="501"/>
        <v>0</v>
      </c>
      <c r="AL199" s="212">
        <f t="shared" si="502"/>
        <v>0</v>
      </c>
    </row>
    <row r="200" spans="2:38" x14ac:dyDescent="0.25">
      <c r="B200" s="210" t="s">
        <v>1039</v>
      </c>
      <c r="C200" s="211" t="s">
        <v>1040</v>
      </c>
      <c r="D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2">
        <f t="shared" si="315"/>
        <v>0</v>
      </c>
      <c r="G200" s="212"/>
      <c r="H200" s="212">
        <f t="shared" ref="H200" si="504">F200-G200</f>
        <v>0</v>
      </c>
      <c r="I200" s="212"/>
      <c r="J200" s="212">
        <f t="shared" ref="J200" si="505">F200-I200</f>
        <v>0</v>
      </c>
      <c r="K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2">
        <f t="shared" ref="Y200" si="506">V200+W200+X200</f>
        <v>0</v>
      </c>
      <c r="Z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2">
        <f t="shared" ref="AC200" si="507">Z200+AA200+AB200</f>
        <v>0</v>
      </c>
      <c r="AD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2">
        <f t="shared" ref="AG200" si="508">AD200+AE200+AF200</f>
        <v>0</v>
      </c>
      <c r="AH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2">
        <f t="shared" ref="AK200" si="509">AH200+AI200+AJ200</f>
        <v>0</v>
      </c>
      <c r="AL200" s="212">
        <f t="shared" ref="AL200" si="510">Y200+AC200+AG200+AK200</f>
        <v>0</v>
      </c>
    </row>
    <row r="201" spans="2:38" x14ac:dyDescent="0.25">
      <c r="B201" s="210" t="s">
        <v>1041</v>
      </c>
      <c r="C201" s="211" t="s">
        <v>1042</v>
      </c>
      <c r="D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2">
        <f t="shared" ref="F201" si="511">D201+E201</f>
        <v>0</v>
      </c>
      <c r="G201" s="212"/>
      <c r="H201" s="212">
        <f t="shared" si="496"/>
        <v>0</v>
      </c>
      <c r="I201" s="212"/>
      <c r="J201" s="212">
        <f t="shared" si="497"/>
        <v>0</v>
      </c>
      <c r="K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2">
        <f t="shared" si="498"/>
        <v>0</v>
      </c>
      <c r="Z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2">
        <f t="shared" si="499"/>
        <v>0</v>
      </c>
      <c r="AD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2">
        <f t="shared" si="500"/>
        <v>0</v>
      </c>
      <c r="AH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2">
        <f t="shared" si="501"/>
        <v>0</v>
      </c>
      <c r="AL201" s="212">
        <f t="shared" si="502"/>
        <v>0</v>
      </c>
    </row>
    <row r="202" spans="2:38" x14ac:dyDescent="0.25">
      <c r="B202" s="210" t="s">
        <v>1043</v>
      </c>
      <c r="C202" s="211" t="s">
        <v>1044</v>
      </c>
      <c r="D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2">
        <f t="shared" ref="F202" si="512">D202+E202</f>
        <v>0</v>
      </c>
      <c r="G202" s="212"/>
      <c r="H202" s="212">
        <f t="shared" si="4"/>
        <v>0</v>
      </c>
      <c r="I202" s="212"/>
      <c r="J202" s="212">
        <f t="shared" si="5"/>
        <v>0</v>
      </c>
      <c r="K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2">
        <f t="shared" si="7"/>
        <v>0</v>
      </c>
      <c r="Z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2">
        <f t="shared" si="8"/>
        <v>0</v>
      </c>
      <c r="AD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2">
        <f t="shared" si="9"/>
        <v>0</v>
      </c>
      <c r="AH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2">
        <f t="shared" si="10"/>
        <v>0</v>
      </c>
      <c r="AL202" s="212">
        <f t="shared" si="11"/>
        <v>0</v>
      </c>
    </row>
    <row r="203" spans="2:38" x14ac:dyDescent="0.25">
      <c r="B203" s="210" t="s">
        <v>1045</v>
      </c>
      <c r="C203" s="211" t="s">
        <v>1046</v>
      </c>
      <c r="D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2">
        <f t="shared" si="315"/>
        <v>0</v>
      </c>
      <c r="G203" s="212"/>
      <c r="H203" s="212">
        <f t="shared" ref="H203" si="513">F203-G203</f>
        <v>0</v>
      </c>
      <c r="I203" s="212"/>
      <c r="J203" s="212">
        <f t="shared" ref="J203" si="514">F203-I203</f>
        <v>0</v>
      </c>
      <c r="K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2">
        <f t="shared" ref="Y203" si="515">V203+W203+X203</f>
        <v>0</v>
      </c>
      <c r="Z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2">
        <f t="shared" ref="AC203" si="516">Z203+AA203+AB203</f>
        <v>0</v>
      </c>
      <c r="AD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2">
        <f t="shared" ref="AG203" si="517">AD203+AE203+AF203</f>
        <v>0</v>
      </c>
      <c r="AH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2">
        <f t="shared" ref="AK203" si="518">AH203+AI203+AJ203</f>
        <v>0</v>
      </c>
      <c r="AL203" s="212">
        <f t="shared" ref="AL203" si="519">Y203+AC203+AG203+AK203</f>
        <v>0</v>
      </c>
    </row>
    <row r="204" spans="2:38" x14ac:dyDescent="0.25">
      <c r="B204" s="219" t="s">
        <v>417</v>
      </c>
      <c r="C204" s="220" t="s">
        <v>295</v>
      </c>
      <c r="D204" s="221">
        <f>SUM(D205:D211)</f>
        <v>240000</v>
      </c>
      <c r="E204" s="221">
        <f>SUM(E205:E211)</f>
        <v>0</v>
      </c>
      <c r="F204" s="221">
        <f t="shared" si="315"/>
        <v>240000</v>
      </c>
      <c r="G204" s="221">
        <f>SUM(G205:G211)</f>
        <v>0</v>
      </c>
      <c r="H204" s="221">
        <f t="shared" si="4"/>
        <v>240000</v>
      </c>
      <c r="I204" s="221">
        <f>SUM(I205:I211)</f>
        <v>0</v>
      </c>
      <c r="J204" s="221">
        <f t="shared" si="5"/>
        <v>240000</v>
      </c>
      <c r="K204" s="221">
        <f t="shared" ref="K204:X204" si="520">SUM(K205:K211)</f>
        <v>0</v>
      </c>
      <c r="L204" s="221">
        <f t="shared" si="520"/>
        <v>0</v>
      </c>
      <c r="M204" s="221">
        <f t="shared" si="520"/>
        <v>0</v>
      </c>
      <c r="N204" s="221">
        <f t="shared" si="520"/>
        <v>0</v>
      </c>
      <c r="O204" s="221">
        <f t="shared" si="520"/>
        <v>0</v>
      </c>
      <c r="P204" s="221">
        <f t="shared" si="520"/>
        <v>240000</v>
      </c>
      <c r="Q204" s="221">
        <f t="shared" si="520"/>
        <v>0</v>
      </c>
      <c r="R204" s="221">
        <f t="shared" si="520"/>
        <v>0</v>
      </c>
      <c r="S204" s="221">
        <f t="shared" si="520"/>
        <v>0</v>
      </c>
      <c r="T204" s="221">
        <f t="shared" si="520"/>
        <v>0</v>
      </c>
      <c r="U204" s="221">
        <f t="shared" si="520"/>
        <v>0</v>
      </c>
      <c r="V204" s="221">
        <f t="shared" si="520"/>
        <v>240000</v>
      </c>
      <c r="W204" s="221">
        <f t="shared" si="520"/>
        <v>0</v>
      </c>
      <c r="X204" s="221">
        <f t="shared" si="520"/>
        <v>0</v>
      </c>
      <c r="Y204" s="221">
        <f t="shared" si="7"/>
        <v>240000</v>
      </c>
      <c r="Z204" s="221">
        <f>SUM(Z205:Z211)</f>
        <v>0</v>
      </c>
      <c r="AA204" s="221">
        <f>SUM(AA205:AA211)</f>
        <v>0</v>
      </c>
      <c r="AB204" s="221">
        <f>SUM(AB205:AB211)</f>
        <v>0</v>
      </c>
      <c r="AC204" s="221">
        <f t="shared" si="8"/>
        <v>0</v>
      </c>
      <c r="AD204" s="221">
        <f>SUM(AD205:AD211)</f>
        <v>0</v>
      </c>
      <c r="AE204" s="221">
        <f>SUM(AE205:AE211)</f>
        <v>0</v>
      </c>
      <c r="AF204" s="221">
        <f>SUM(AF205:AF211)</f>
        <v>0</v>
      </c>
      <c r="AG204" s="221">
        <f t="shared" si="9"/>
        <v>0</v>
      </c>
      <c r="AH204" s="221">
        <f>SUM(AH205:AH211)</f>
        <v>0</v>
      </c>
      <c r="AI204" s="221">
        <f>SUM(AI205:AI211)</f>
        <v>0</v>
      </c>
      <c r="AJ204" s="221">
        <f>SUM(AJ205:AJ211)</f>
        <v>0</v>
      </c>
      <c r="AK204" s="221">
        <f t="shared" si="10"/>
        <v>0</v>
      </c>
      <c r="AL204" s="221">
        <f t="shared" si="11"/>
        <v>240000</v>
      </c>
    </row>
    <row r="205" spans="2:38" x14ac:dyDescent="0.25">
      <c r="B205" s="210" t="s">
        <v>418</v>
      </c>
      <c r="C205" s="211" t="s">
        <v>296</v>
      </c>
      <c r="D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2">
        <f t="shared" ref="F205:F207" si="521">D205+E205</f>
        <v>0</v>
      </c>
      <c r="G205" s="212"/>
      <c r="H205" s="212">
        <f t="shared" si="4"/>
        <v>0</v>
      </c>
      <c r="I205" s="212"/>
      <c r="J205" s="212">
        <f t="shared" si="5"/>
        <v>0</v>
      </c>
      <c r="K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2">
        <f t="shared" si="7"/>
        <v>0</v>
      </c>
      <c r="Z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2">
        <f t="shared" si="8"/>
        <v>0</v>
      </c>
      <c r="AD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2">
        <f t="shared" si="9"/>
        <v>0</v>
      </c>
      <c r="AH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2">
        <f t="shared" si="10"/>
        <v>0</v>
      </c>
      <c r="AL205" s="212">
        <f t="shared" si="11"/>
        <v>0</v>
      </c>
    </row>
    <row r="206" spans="2:38" x14ac:dyDescent="0.25">
      <c r="B206" s="210" t="s">
        <v>1047</v>
      </c>
      <c r="C206" s="211" t="s">
        <v>1048</v>
      </c>
      <c r="D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2">
        <f t="shared" si="521"/>
        <v>0</v>
      </c>
      <c r="G206" s="212"/>
      <c r="H206" s="212">
        <f t="shared" si="4"/>
        <v>0</v>
      </c>
      <c r="I206" s="212"/>
      <c r="J206" s="212">
        <f t="shared" si="5"/>
        <v>0</v>
      </c>
      <c r="K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2">
        <f t="shared" si="7"/>
        <v>0</v>
      </c>
      <c r="Z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2">
        <f t="shared" si="8"/>
        <v>0</v>
      </c>
      <c r="AD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2">
        <f t="shared" si="9"/>
        <v>0</v>
      </c>
      <c r="AH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2">
        <f t="shared" si="10"/>
        <v>0</v>
      </c>
      <c r="AL206" s="212">
        <f t="shared" si="11"/>
        <v>0</v>
      </c>
    </row>
    <row r="207" spans="2:38" x14ac:dyDescent="0.25">
      <c r="B207" s="210" t="s">
        <v>1049</v>
      </c>
      <c r="C207" s="211" t="s">
        <v>1050</v>
      </c>
      <c r="D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2">
        <f t="shared" si="521"/>
        <v>0</v>
      </c>
      <c r="G207" s="212"/>
      <c r="H207" s="212">
        <f t="shared" ref="H207" si="522">F207-G207</f>
        <v>0</v>
      </c>
      <c r="I207" s="212"/>
      <c r="J207" s="212">
        <f t="shared" ref="J207" si="523">F207-I207</f>
        <v>0</v>
      </c>
      <c r="K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2">
        <f t="shared" ref="Y207" si="524">V207+W207+X207</f>
        <v>0</v>
      </c>
      <c r="Z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2">
        <f t="shared" ref="AC207" si="525">Z207+AA207+AB207</f>
        <v>0</v>
      </c>
      <c r="AD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2">
        <f t="shared" ref="AG207" si="526">AD207+AE207+AF207</f>
        <v>0</v>
      </c>
      <c r="AH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2">
        <f t="shared" ref="AK207" si="527">AH207+AI207+AJ207</f>
        <v>0</v>
      </c>
      <c r="AL207" s="212">
        <f t="shared" ref="AL207" si="528">Y207+AC207+AG207+AK207</f>
        <v>0</v>
      </c>
    </row>
    <row r="208" spans="2:38" x14ac:dyDescent="0.25">
      <c r="B208" s="210" t="s">
        <v>1051</v>
      </c>
      <c r="C208" s="211" t="s">
        <v>1052</v>
      </c>
      <c r="D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2">
        <f t="shared" si="315"/>
        <v>0</v>
      </c>
      <c r="G208" s="212"/>
      <c r="H208" s="212">
        <f t="shared" ref="H208:H209" si="529">F208-G208</f>
        <v>0</v>
      </c>
      <c r="I208" s="212"/>
      <c r="J208" s="212">
        <f t="shared" ref="J208:J209" si="530">F208-I208</f>
        <v>0</v>
      </c>
      <c r="K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2">
        <f t="shared" ref="Y208:Y209" si="531">V208+W208+X208</f>
        <v>0</v>
      </c>
      <c r="Z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2">
        <f t="shared" ref="AC208:AC209" si="532">Z208+AA208+AB208</f>
        <v>0</v>
      </c>
      <c r="AD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2">
        <f t="shared" ref="AG208:AG209" si="533">AD208+AE208+AF208</f>
        <v>0</v>
      </c>
      <c r="AH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2">
        <f t="shared" ref="AK208:AK209" si="534">AH208+AI208+AJ208</f>
        <v>0</v>
      </c>
      <c r="AL208" s="212">
        <f t="shared" ref="AL208:AL209" si="535">Y208+AC208+AG208+AK208</f>
        <v>0</v>
      </c>
    </row>
    <row r="209" spans="2:38" x14ac:dyDescent="0.25">
      <c r="B209" s="210" t="s">
        <v>1053</v>
      </c>
      <c r="C209" s="211" t="s">
        <v>1054</v>
      </c>
      <c r="D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240000</v>
      </c>
      <c r="E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2">
        <f t="shared" ref="F209" si="536">D209+E209</f>
        <v>240000</v>
      </c>
      <c r="G209" s="212"/>
      <c r="H209" s="212">
        <f t="shared" si="529"/>
        <v>240000</v>
      </c>
      <c r="I209" s="212"/>
      <c r="J209" s="212">
        <f t="shared" si="530"/>
        <v>240000</v>
      </c>
      <c r="K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Q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240000</v>
      </c>
      <c r="W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2">
        <f t="shared" si="531"/>
        <v>240000</v>
      </c>
      <c r="Z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2">
        <f t="shared" si="532"/>
        <v>0</v>
      </c>
      <c r="AD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2">
        <f t="shared" si="533"/>
        <v>0</v>
      </c>
      <c r="AH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2">
        <f t="shared" si="534"/>
        <v>0</v>
      </c>
      <c r="AL209" s="212">
        <f t="shared" si="535"/>
        <v>240000</v>
      </c>
    </row>
    <row r="210" spans="2:38" x14ac:dyDescent="0.25">
      <c r="B210" s="210" t="s">
        <v>1055</v>
      </c>
      <c r="C210" s="211" t="s">
        <v>1056</v>
      </c>
      <c r="D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2">
        <f t="shared" ref="F210" si="537">D210+E210</f>
        <v>0</v>
      </c>
      <c r="G210" s="212"/>
      <c r="H210" s="212">
        <f t="shared" si="4"/>
        <v>0</v>
      </c>
      <c r="I210" s="212"/>
      <c r="J210" s="212">
        <f t="shared" si="5"/>
        <v>0</v>
      </c>
      <c r="K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2">
        <f t="shared" si="7"/>
        <v>0</v>
      </c>
      <c r="Z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2">
        <f t="shared" si="8"/>
        <v>0</v>
      </c>
      <c r="AD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2">
        <f t="shared" si="9"/>
        <v>0</v>
      </c>
      <c r="AH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2">
        <f t="shared" si="10"/>
        <v>0</v>
      </c>
      <c r="AL210" s="212">
        <f t="shared" si="11"/>
        <v>0</v>
      </c>
    </row>
    <row r="211" spans="2:38" x14ac:dyDescent="0.25">
      <c r="B211" s="210" t="s">
        <v>1057</v>
      </c>
      <c r="C211" s="211" t="s">
        <v>1058</v>
      </c>
      <c r="D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2">
        <f t="shared" si="315"/>
        <v>0</v>
      </c>
      <c r="G211" s="212"/>
      <c r="H211" s="212">
        <f t="shared" ref="H211" si="538">F211-G211</f>
        <v>0</v>
      </c>
      <c r="I211" s="212"/>
      <c r="J211" s="212">
        <f t="shared" ref="J211" si="539">F211-I211</f>
        <v>0</v>
      </c>
      <c r="K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2">
        <f t="shared" ref="Y211" si="540">V211+W211+X211</f>
        <v>0</v>
      </c>
      <c r="Z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2">
        <f t="shared" ref="AC211" si="541">Z211+AA211+AB211</f>
        <v>0</v>
      </c>
      <c r="AD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2">
        <f t="shared" ref="AG211" si="542">AD211+AE211+AF211</f>
        <v>0</v>
      </c>
      <c r="AH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2">
        <f t="shared" ref="AK211" si="543">AH211+AI211+AJ211</f>
        <v>0</v>
      </c>
      <c r="AL211" s="212">
        <f t="shared" ref="AL211" si="544">Y211+AC211+AG211+AK211</f>
        <v>0</v>
      </c>
    </row>
    <row r="212" spans="2:38" x14ac:dyDescent="0.25">
      <c r="B212" s="207" t="s">
        <v>412</v>
      </c>
      <c r="C212" s="208" t="s">
        <v>290</v>
      </c>
      <c r="D212" s="209">
        <f>D213+D221</f>
        <v>0</v>
      </c>
      <c r="E212" s="209">
        <f>E213+E221</f>
        <v>243500</v>
      </c>
      <c r="F212" s="209">
        <f t="shared" si="315"/>
        <v>243500</v>
      </c>
      <c r="G212" s="209">
        <f>G213+G221</f>
        <v>0</v>
      </c>
      <c r="H212" s="209">
        <f t="shared" si="4"/>
        <v>243500</v>
      </c>
      <c r="I212" s="209">
        <f>I213+I221</f>
        <v>0</v>
      </c>
      <c r="J212" s="209">
        <f t="shared" si="5"/>
        <v>243500</v>
      </c>
      <c r="K212" s="209">
        <f t="shared" ref="K212:X212" si="545">K213+K221</f>
        <v>0</v>
      </c>
      <c r="L212" s="209">
        <f t="shared" si="545"/>
        <v>0</v>
      </c>
      <c r="M212" s="209">
        <f t="shared" si="545"/>
        <v>0</v>
      </c>
      <c r="N212" s="209">
        <f t="shared" si="545"/>
        <v>0</v>
      </c>
      <c r="O212" s="209">
        <f t="shared" si="545"/>
        <v>0</v>
      </c>
      <c r="P212" s="209">
        <f t="shared" si="545"/>
        <v>243500</v>
      </c>
      <c r="Q212" s="209">
        <f t="shared" si="545"/>
        <v>0</v>
      </c>
      <c r="R212" s="209">
        <f t="shared" si="545"/>
        <v>0</v>
      </c>
      <c r="S212" s="209">
        <f t="shared" si="545"/>
        <v>0</v>
      </c>
      <c r="T212" s="209">
        <f t="shared" si="545"/>
        <v>0</v>
      </c>
      <c r="U212" s="209">
        <f t="shared" si="545"/>
        <v>0</v>
      </c>
      <c r="V212" s="209">
        <f t="shared" si="545"/>
        <v>0</v>
      </c>
      <c r="W212" s="209">
        <f t="shared" si="545"/>
        <v>0</v>
      </c>
      <c r="X212" s="209">
        <f t="shared" si="545"/>
        <v>0</v>
      </c>
      <c r="Y212" s="209">
        <f t="shared" si="7"/>
        <v>0</v>
      </c>
      <c r="Z212" s="209">
        <f>Z213+Z221</f>
        <v>243500</v>
      </c>
      <c r="AA212" s="209">
        <f>AA213+AA221</f>
        <v>0</v>
      </c>
      <c r="AB212" s="209">
        <f>AB213+AB221</f>
        <v>0</v>
      </c>
      <c r="AC212" s="209">
        <f t="shared" si="8"/>
        <v>243500</v>
      </c>
      <c r="AD212" s="209">
        <f>AD213+AD221</f>
        <v>0</v>
      </c>
      <c r="AE212" s="209">
        <f>AE213+AE221</f>
        <v>0</v>
      </c>
      <c r="AF212" s="209">
        <f>AF213+AF221</f>
        <v>0</v>
      </c>
      <c r="AG212" s="209">
        <f t="shared" si="9"/>
        <v>0</v>
      </c>
      <c r="AH212" s="209">
        <f>AH213+AH221</f>
        <v>0</v>
      </c>
      <c r="AI212" s="209">
        <f>AI213+AI221</f>
        <v>0</v>
      </c>
      <c r="AJ212" s="209">
        <f>AJ213+AJ221</f>
        <v>0</v>
      </c>
      <c r="AK212" s="209">
        <f t="shared" si="10"/>
        <v>0</v>
      </c>
      <c r="AL212" s="209">
        <f t="shared" si="11"/>
        <v>243500</v>
      </c>
    </row>
    <row r="213" spans="2:38" x14ac:dyDescent="0.25">
      <c r="B213" s="219" t="s">
        <v>413</v>
      </c>
      <c r="C213" s="220" t="s">
        <v>291</v>
      </c>
      <c r="D213" s="221">
        <f>SUM(D214:D220)</f>
        <v>0</v>
      </c>
      <c r="E213" s="221">
        <f>SUM(E214:E220)</f>
        <v>0</v>
      </c>
      <c r="F213" s="221">
        <f t="shared" si="315"/>
        <v>0</v>
      </c>
      <c r="G213" s="221">
        <f>SUM(G214:G220)</f>
        <v>0</v>
      </c>
      <c r="H213" s="221">
        <f t="shared" si="4"/>
        <v>0</v>
      </c>
      <c r="I213" s="221">
        <f>SUM(I214:I220)</f>
        <v>0</v>
      </c>
      <c r="J213" s="221">
        <f t="shared" si="5"/>
        <v>0</v>
      </c>
      <c r="K213" s="221">
        <f t="shared" ref="K213:X213" si="546">SUM(K214:K220)</f>
        <v>0</v>
      </c>
      <c r="L213" s="221">
        <f t="shared" si="546"/>
        <v>0</v>
      </c>
      <c r="M213" s="221">
        <f t="shared" si="546"/>
        <v>0</v>
      </c>
      <c r="N213" s="221">
        <f t="shared" si="546"/>
        <v>0</v>
      </c>
      <c r="O213" s="221">
        <f t="shared" si="546"/>
        <v>0</v>
      </c>
      <c r="P213" s="221">
        <f t="shared" si="546"/>
        <v>0</v>
      </c>
      <c r="Q213" s="221">
        <f t="shared" si="546"/>
        <v>0</v>
      </c>
      <c r="R213" s="221">
        <f t="shared" si="546"/>
        <v>0</v>
      </c>
      <c r="S213" s="221">
        <f t="shared" si="546"/>
        <v>0</v>
      </c>
      <c r="T213" s="221">
        <f t="shared" si="546"/>
        <v>0</v>
      </c>
      <c r="U213" s="221">
        <f t="shared" si="546"/>
        <v>0</v>
      </c>
      <c r="V213" s="221">
        <f t="shared" si="546"/>
        <v>0</v>
      </c>
      <c r="W213" s="221">
        <f t="shared" si="546"/>
        <v>0</v>
      </c>
      <c r="X213" s="221">
        <f t="shared" si="546"/>
        <v>0</v>
      </c>
      <c r="Y213" s="221">
        <f t="shared" si="7"/>
        <v>0</v>
      </c>
      <c r="Z213" s="221">
        <f>SUM(Z214:Z220)</f>
        <v>0</v>
      </c>
      <c r="AA213" s="221">
        <f>SUM(AA214:AA220)</f>
        <v>0</v>
      </c>
      <c r="AB213" s="221">
        <f>SUM(AB214:AB220)</f>
        <v>0</v>
      </c>
      <c r="AC213" s="221">
        <f t="shared" si="8"/>
        <v>0</v>
      </c>
      <c r="AD213" s="221">
        <f>SUM(AD214:AD220)</f>
        <v>0</v>
      </c>
      <c r="AE213" s="221">
        <f>SUM(AE214:AE220)</f>
        <v>0</v>
      </c>
      <c r="AF213" s="221">
        <f>SUM(AF214:AF220)</f>
        <v>0</v>
      </c>
      <c r="AG213" s="221">
        <f t="shared" si="9"/>
        <v>0</v>
      </c>
      <c r="AH213" s="221">
        <f>SUM(AH214:AH220)</f>
        <v>0</v>
      </c>
      <c r="AI213" s="221">
        <f>SUM(AI214:AI220)</f>
        <v>0</v>
      </c>
      <c r="AJ213" s="221">
        <f>SUM(AJ214:AJ220)</f>
        <v>0</v>
      </c>
      <c r="AK213" s="221">
        <f t="shared" si="10"/>
        <v>0</v>
      </c>
      <c r="AL213" s="221">
        <f t="shared" si="11"/>
        <v>0</v>
      </c>
    </row>
    <row r="214" spans="2:38" x14ac:dyDescent="0.25">
      <c r="B214" s="210" t="s">
        <v>419</v>
      </c>
      <c r="C214" s="211" t="s">
        <v>297</v>
      </c>
      <c r="D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2">
        <f t="shared" ref="F214:F216" si="547">D214+E214</f>
        <v>0</v>
      </c>
      <c r="G214" s="212"/>
      <c r="H214" s="212">
        <f t="shared" si="4"/>
        <v>0</v>
      </c>
      <c r="I214" s="212"/>
      <c r="J214" s="212">
        <f t="shared" si="5"/>
        <v>0</v>
      </c>
      <c r="K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2">
        <f t="shared" si="7"/>
        <v>0</v>
      </c>
      <c r="Z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2">
        <f t="shared" si="8"/>
        <v>0</v>
      </c>
      <c r="AD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2">
        <f t="shared" si="9"/>
        <v>0</v>
      </c>
      <c r="AH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2">
        <f t="shared" si="10"/>
        <v>0</v>
      </c>
      <c r="AL214" s="212">
        <f t="shared" si="11"/>
        <v>0</v>
      </c>
    </row>
    <row r="215" spans="2:38" x14ac:dyDescent="0.25">
      <c r="B215" s="210" t="s">
        <v>1016</v>
      </c>
      <c r="C215" s="211" t="s">
        <v>1017</v>
      </c>
      <c r="D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2">
        <f t="shared" ref="F215" si="548">D215+E215</f>
        <v>0</v>
      </c>
      <c r="G215" s="212"/>
      <c r="H215" s="212">
        <f t="shared" ref="H215" si="549">F215-G215</f>
        <v>0</v>
      </c>
      <c r="I215" s="212"/>
      <c r="J215" s="212">
        <f t="shared" ref="J215" si="550">F215-I215</f>
        <v>0</v>
      </c>
      <c r="K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2">
        <f t="shared" ref="Y215" si="551">V215+W215+X215</f>
        <v>0</v>
      </c>
      <c r="Z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2">
        <f t="shared" ref="AC215" si="552">Z215+AA215+AB215</f>
        <v>0</v>
      </c>
      <c r="AD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2">
        <f t="shared" ref="AG215" si="553">AD215+AE215+AF215</f>
        <v>0</v>
      </c>
      <c r="AH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2">
        <f t="shared" ref="AK215" si="554">AH215+AI215+AJ215</f>
        <v>0</v>
      </c>
      <c r="AL215" s="212">
        <f t="shared" ref="AL215" si="555">Y215+AC215+AG215+AK215</f>
        <v>0</v>
      </c>
    </row>
    <row r="216" spans="2:38" x14ac:dyDescent="0.25">
      <c r="B216" s="210" t="s">
        <v>1018</v>
      </c>
      <c r="C216" s="211" t="s">
        <v>1019</v>
      </c>
      <c r="D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2">
        <f t="shared" si="547"/>
        <v>0</v>
      </c>
      <c r="G216" s="212"/>
      <c r="H216" s="212">
        <f t="shared" si="4"/>
        <v>0</v>
      </c>
      <c r="I216" s="212"/>
      <c r="J216" s="212">
        <f t="shared" si="5"/>
        <v>0</v>
      </c>
      <c r="K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2">
        <f t="shared" si="7"/>
        <v>0</v>
      </c>
      <c r="Z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2">
        <f t="shared" si="8"/>
        <v>0</v>
      </c>
      <c r="AD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2">
        <f t="shared" si="9"/>
        <v>0</v>
      </c>
      <c r="AH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2">
        <f t="shared" si="10"/>
        <v>0</v>
      </c>
      <c r="AL216" s="212">
        <f t="shared" si="11"/>
        <v>0</v>
      </c>
    </row>
    <row r="217" spans="2:38" x14ac:dyDescent="0.25">
      <c r="B217" s="210" t="s">
        <v>1020</v>
      </c>
      <c r="C217" s="211" t="s">
        <v>1021</v>
      </c>
      <c r="D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2">
        <f t="shared" si="315"/>
        <v>0</v>
      </c>
      <c r="G217" s="212"/>
      <c r="H217" s="212">
        <f t="shared" ref="H217:H218" si="556">F217-G217</f>
        <v>0</v>
      </c>
      <c r="I217" s="212"/>
      <c r="J217" s="212">
        <f t="shared" ref="J217:J218" si="557">F217-I217</f>
        <v>0</v>
      </c>
      <c r="K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2">
        <f t="shared" ref="Y217:Y218" si="558">V217+W217+X217</f>
        <v>0</v>
      </c>
      <c r="Z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2">
        <f t="shared" ref="AC217:AC218" si="559">Z217+AA217+AB217</f>
        <v>0</v>
      </c>
      <c r="AD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2">
        <f t="shared" ref="AG217:AG218" si="560">AD217+AE217+AF217</f>
        <v>0</v>
      </c>
      <c r="AH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2">
        <f t="shared" ref="AK217:AK218" si="561">AH217+AI217+AJ217</f>
        <v>0</v>
      </c>
      <c r="AL217" s="212">
        <f t="shared" ref="AL217:AL218" si="562">Y217+AC217+AG217+AK217</f>
        <v>0</v>
      </c>
    </row>
    <row r="218" spans="2:38" x14ac:dyDescent="0.25">
      <c r="B218" s="210" t="s">
        <v>1022</v>
      </c>
      <c r="C218" s="211" t="s">
        <v>1023</v>
      </c>
      <c r="D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2">
        <f t="shared" ref="F218" si="563">D218+E218</f>
        <v>0</v>
      </c>
      <c r="G218" s="212"/>
      <c r="H218" s="212">
        <f t="shared" si="556"/>
        <v>0</v>
      </c>
      <c r="I218" s="212"/>
      <c r="J218" s="212">
        <f t="shared" si="557"/>
        <v>0</v>
      </c>
      <c r="K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2">
        <f t="shared" si="558"/>
        <v>0</v>
      </c>
      <c r="Z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2">
        <f t="shared" si="559"/>
        <v>0</v>
      </c>
      <c r="AD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2">
        <f t="shared" si="560"/>
        <v>0</v>
      </c>
      <c r="AH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2">
        <f t="shared" si="561"/>
        <v>0</v>
      </c>
      <c r="AL218" s="212">
        <f t="shared" si="562"/>
        <v>0</v>
      </c>
    </row>
    <row r="219" spans="2:38" x14ac:dyDescent="0.25">
      <c r="B219" s="210" t="s">
        <v>1024</v>
      </c>
      <c r="C219" s="211" t="s">
        <v>1025</v>
      </c>
      <c r="D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2">
        <f t="shared" ref="F219" si="564">D219+E219</f>
        <v>0</v>
      </c>
      <c r="G219" s="212"/>
      <c r="H219" s="212">
        <f t="shared" si="4"/>
        <v>0</v>
      </c>
      <c r="I219" s="212"/>
      <c r="J219" s="212">
        <f t="shared" si="5"/>
        <v>0</v>
      </c>
      <c r="K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2">
        <f t="shared" si="7"/>
        <v>0</v>
      </c>
      <c r="Z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2">
        <f t="shared" si="8"/>
        <v>0</v>
      </c>
      <c r="AD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2">
        <f t="shared" si="9"/>
        <v>0</v>
      </c>
      <c r="AH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2">
        <f t="shared" si="10"/>
        <v>0</v>
      </c>
      <c r="AL219" s="212">
        <f t="shared" si="11"/>
        <v>0</v>
      </c>
    </row>
    <row r="220" spans="2:38" x14ac:dyDescent="0.25">
      <c r="B220" s="210" t="s">
        <v>1026</v>
      </c>
      <c r="C220" s="211" t="s">
        <v>1027</v>
      </c>
      <c r="D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2">
        <f t="shared" si="315"/>
        <v>0</v>
      </c>
      <c r="G220" s="212"/>
      <c r="H220" s="212">
        <f t="shared" ref="H220" si="565">F220-G220</f>
        <v>0</v>
      </c>
      <c r="I220" s="212"/>
      <c r="J220" s="212">
        <f t="shared" ref="J220" si="566">F220-I220</f>
        <v>0</v>
      </c>
      <c r="K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2">
        <f t="shared" ref="Y220" si="567">V220+W220+X220</f>
        <v>0</v>
      </c>
      <c r="Z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2">
        <f t="shared" ref="AC220" si="568">Z220+AA220+AB220</f>
        <v>0</v>
      </c>
      <c r="AD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2">
        <f t="shared" ref="AG220" si="569">AD220+AE220+AF220</f>
        <v>0</v>
      </c>
      <c r="AH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2">
        <f t="shared" ref="AK220" si="570">AH220+AI220+AJ220</f>
        <v>0</v>
      </c>
      <c r="AL220" s="212">
        <f t="shared" ref="AL220" si="571">Y220+AC220+AG220+AK220</f>
        <v>0</v>
      </c>
    </row>
    <row r="221" spans="2:38" x14ac:dyDescent="0.25">
      <c r="B221" s="219" t="s">
        <v>414</v>
      </c>
      <c r="C221" s="220" t="s">
        <v>292</v>
      </c>
      <c r="D221" s="221">
        <f>SUM(D222:D228)</f>
        <v>0</v>
      </c>
      <c r="E221" s="221">
        <f>SUM(E222:E228)</f>
        <v>243500</v>
      </c>
      <c r="F221" s="221">
        <f t="shared" si="315"/>
        <v>243500</v>
      </c>
      <c r="G221" s="221">
        <f t="shared" ref="G221:I221" si="572">SUM(G222:G228)</f>
        <v>0</v>
      </c>
      <c r="H221" s="221">
        <f t="shared" si="4"/>
        <v>243500</v>
      </c>
      <c r="I221" s="221">
        <f t="shared" si="572"/>
        <v>0</v>
      </c>
      <c r="J221" s="221">
        <f t="shared" si="5"/>
        <v>243500</v>
      </c>
      <c r="K221" s="221">
        <f t="shared" ref="K221:AJ221" si="573">SUM(K222:K228)</f>
        <v>0</v>
      </c>
      <c r="L221" s="221">
        <f t="shared" si="573"/>
        <v>0</v>
      </c>
      <c r="M221" s="221">
        <f t="shared" si="573"/>
        <v>0</v>
      </c>
      <c r="N221" s="221">
        <f t="shared" si="573"/>
        <v>0</v>
      </c>
      <c r="O221" s="221">
        <f t="shared" si="573"/>
        <v>0</v>
      </c>
      <c r="P221" s="221">
        <f t="shared" si="573"/>
        <v>243500</v>
      </c>
      <c r="Q221" s="221">
        <f t="shared" si="573"/>
        <v>0</v>
      </c>
      <c r="R221" s="221">
        <f t="shared" si="573"/>
        <v>0</v>
      </c>
      <c r="S221" s="221">
        <f t="shared" si="573"/>
        <v>0</v>
      </c>
      <c r="T221" s="221">
        <f t="shared" si="573"/>
        <v>0</v>
      </c>
      <c r="U221" s="221">
        <f t="shared" si="573"/>
        <v>0</v>
      </c>
      <c r="V221" s="221">
        <f t="shared" si="573"/>
        <v>0</v>
      </c>
      <c r="W221" s="221">
        <f t="shared" si="573"/>
        <v>0</v>
      </c>
      <c r="X221" s="221">
        <f t="shared" si="573"/>
        <v>0</v>
      </c>
      <c r="Y221" s="221">
        <f t="shared" si="7"/>
        <v>0</v>
      </c>
      <c r="Z221" s="221">
        <f t="shared" si="573"/>
        <v>243500</v>
      </c>
      <c r="AA221" s="221">
        <f t="shared" si="573"/>
        <v>0</v>
      </c>
      <c r="AB221" s="221">
        <f t="shared" si="573"/>
        <v>0</v>
      </c>
      <c r="AC221" s="221">
        <f t="shared" si="8"/>
        <v>243500</v>
      </c>
      <c r="AD221" s="221">
        <f t="shared" si="573"/>
        <v>0</v>
      </c>
      <c r="AE221" s="221">
        <f t="shared" si="573"/>
        <v>0</v>
      </c>
      <c r="AF221" s="221">
        <f t="shared" si="573"/>
        <v>0</v>
      </c>
      <c r="AG221" s="221">
        <f t="shared" si="9"/>
        <v>0</v>
      </c>
      <c r="AH221" s="221">
        <f t="shared" si="573"/>
        <v>0</v>
      </c>
      <c r="AI221" s="221">
        <f t="shared" si="573"/>
        <v>0</v>
      </c>
      <c r="AJ221" s="221">
        <f t="shared" si="573"/>
        <v>0</v>
      </c>
      <c r="AK221" s="221">
        <f t="shared" si="10"/>
        <v>0</v>
      </c>
      <c r="AL221" s="221">
        <f t="shared" si="11"/>
        <v>243500</v>
      </c>
    </row>
    <row r="222" spans="2:38" x14ac:dyDescent="0.25">
      <c r="B222" s="210" t="s">
        <v>420</v>
      </c>
      <c r="C222" s="211" t="s">
        <v>298</v>
      </c>
      <c r="D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2">
        <f t="shared" si="315"/>
        <v>0</v>
      </c>
      <c r="G222" s="212"/>
      <c r="H222" s="212">
        <f t="shared" ref="H222:H228" si="574">F222-G222</f>
        <v>0</v>
      </c>
      <c r="I222" s="212"/>
      <c r="J222" s="212">
        <f t="shared" ref="J222:J228" si="575">F222-I222</f>
        <v>0</v>
      </c>
      <c r="K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2">
        <f t="shared" ref="Y222:Y228" si="576">V222+W222+X222</f>
        <v>0</v>
      </c>
      <c r="Z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2">
        <f t="shared" ref="AC222:AC228" si="577">Z222+AA222+AB222</f>
        <v>0</v>
      </c>
      <c r="AD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2">
        <f t="shared" ref="AG222:AG228" si="578">AD222+AE222+AF222</f>
        <v>0</v>
      </c>
      <c r="AH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2">
        <f t="shared" ref="AK222:AK228" si="579">AH222+AI222+AJ222</f>
        <v>0</v>
      </c>
      <c r="AL222" s="212">
        <f t="shared" ref="AL222:AL228" si="580">Y222+AC222+AG222+AK222</f>
        <v>0</v>
      </c>
    </row>
    <row r="223" spans="2:38" x14ac:dyDescent="0.25">
      <c r="B223" s="210" t="s">
        <v>1028</v>
      </c>
      <c r="C223" s="211" t="s">
        <v>1029</v>
      </c>
      <c r="D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243500</v>
      </c>
      <c r="F223" s="212">
        <f t="shared" si="315"/>
        <v>243500</v>
      </c>
      <c r="G223" s="212"/>
      <c r="H223" s="212">
        <f t="shared" si="574"/>
        <v>243500</v>
      </c>
      <c r="I223" s="212"/>
      <c r="J223" s="212">
        <f t="shared" si="575"/>
        <v>243500</v>
      </c>
      <c r="K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243500</v>
      </c>
      <c r="Q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2">
        <f t="shared" si="576"/>
        <v>0</v>
      </c>
      <c r="Z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243500</v>
      </c>
      <c r="AA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2">
        <f t="shared" si="577"/>
        <v>243500</v>
      </c>
      <c r="AD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2">
        <f t="shared" si="578"/>
        <v>0</v>
      </c>
      <c r="AH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2">
        <f t="shared" si="579"/>
        <v>0</v>
      </c>
      <c r="AL223" s="212">
        <f t="shared" si="580"/>
        <v>243500</v>
      </c>
    </row>
    <row r="224" spans="2:38" x14ac:dyDescent="0.25">
      <c r="B224" s="210" t="s">
        <v>1030</v>
      </c>
      <c r="C224" s="211" t="s">
        <v>1029</v>
      </c>
      <c r="D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2">
        <f t="shared" ref="F224:F226" si="581">D224+E224</f>
        <v>0</v>
      </c>
      <c r="G224" s="212"/>
      <c r="H224" s="212">
        <f t="shared" ref="H224:H226" si="582">F224-G224</f>
        <v>0</v>
      </c>
      <c r="I224" s="212"/>
      <c r="J224" s="212">
        <f t="shared" ref="J224:J226" si="583">F224-I224</f>
        <v>0</v>
      </c>
      <c r="K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2">
        <f t="shared" ref="Y224:Y226" si="584">V224+W224+X224</f>
        <v>0</v>
      </c>
      <c r="Z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2">
        <f t="shared" ref="AC224:AC226" si="585">Z224+AA224+AB224</f>
        <v>0</v>
      </c>
      <c r="AD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2">
        <f t="shared" ref="AG224:AG226" si="586">AD224+AE224+AF224</f>
        <v>0</v>
      </c>
      <c r="AH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2">
        <f t="shared" ref="AK224:AK226" si="587">AH224+AI224+AJ224</f>
        <v>0</v>
      </c>
      <c r="AL224" s="212">
        <f t="shared" ref="AL224:AL226" si="588">Y224+AC224+AG224+AK224</f>
        <v>0</v>
      </c>
    </row>
    <row r="225" spans="2:38" x14ac:dyDescent="0.25">
      <c r="B225" s="210" t="s">
        <v>1031</v>
      </c>
      <c r="C225" s="211" t="s">
        <v>1032</v>
      </c>
      <c r="D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2">
        <f t="shared" si="581"/>
        <v>0</v>
      </c>
      <c r="G225" s="212"/>
      <c r="H225" s="212">
        <f t="shared" si="582"/>
        <v>0</v>
      </c>
      <c r="I225" s="212"/>
      <c r="J225" s="212">
        <f t="shared" si="583"/>
        <v>0</v>
      </c>
      <c r="K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2">
        <f t="shared" si="584"/>
        <v>0</v>
      </c>
      <c r="Z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2">
        <f t="shared" si="585"/>
        <v>0</v>
      </c>
      <c r="AD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2">
        <f t="shared" si="586"/>
        <v>0</v>
      </c>
      <c r="AH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2">
        <f t="shared" si="587"/>
        <v>0</v>
      </c>
      <c r="AL225" s="212">
        <f t="shared" si="588"/>
        <v>0</v>
      </c>
    </row>
    <row r="226" spans="2:38" x14ac:dyDescent="0.25">
      <c r="B226" s="210" t="s">
        <v>421</v>
      </c>
      <c r="C226" s="211" t="s">
        <v>1033</v>
      </c>
      <c r="D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2">
        <f t="shared" si="581"/>
        <v>0</v>
      </c>
      <c r="G226" s="212"/>
      <c r="H226" s="212">
        <f t="shared" si="582"/>
        <v>0</v>
      </c>
      <c r="I226" s="212"/>
      <c r="J226" s="212">
        <f t="shared" si="583"/>
        <v>0</v>
      </c>
      <c r="K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2">
        <f t="shared" si="584"/>
        <v>0</v>
      </c>
      <c r="Z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2">
        <f t="shared" si="585"/>
        <v>0</v>
      </c>
      <c r="AD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2">
        <f t="shared" si="586"/>
        <v>0</v>
      </c>
      <c r="AH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2">
        <f t="shared" si="587"/>
        <v>0</v>
      </c>
      <c r="AL226" s="212">
        <f t="shared" si="588"/>
        <v>0</v>
      </c>
    </row>
    <row r="227" spans="2:38" x14ac:dyDescent="0.25">
      <c r="B227" s="210" t="s">
        <v>1034</v>
      </c>
      <c r="C227" s="211" t="s">
        <v>1033</v>
      </c>
      <c r="D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2">
        <f t="shared" ref="F227" si="589">D227+E227</f>
        <v>0</v>
      </c>
      <c r="G227" s="212"/>
      <c r="H227" s="212">
        <f t="shared" ref="H227" si="590">F227-G227</f>
        <v>0</v>
      </c>
      <c r="I227" s="212"/>
      <c r="J227" s="212">
        <f t="shared" ref="J227" si="591">F227-I227</f>
        <v>0</v>
      </c>
      <c r="K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2">
        <f t="shared" ref="Y227" si="592">V227+W227+X227</f>
        <v>0</v>
      </c>
      <c r="Z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2">
        <f t="shared" ref="AC227" si="593">Z227+AA227+AB227</f>
        <v>0</v>
      </c>
      <c r="AD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2">
        <f t="shared" ref="AG227" si="594">AD227+AE227+AF227</f>
        <v>0</v>
      </c>
      <c r="AH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2">
        <f t="shared" ref="AK227" si="595">AH227+AI227+AJ227</f>
        <v>0</v>
      </c>
      <c r="AL227" s="212">
        <f t="shared" ref="AL227" si="596">Y227+AC227+AG227+AK227</f>
        <v>0</v>
      </c>
    </row>
    <row r="228" spans="2:38" x14ac:dyDescent="0.25">
      <c r="B228" s="210" t="s">
        <v>1035</v>
      </c>
      <c r="C228" s="211" t="s">
        <v>1036</v>
      </c>
      <c r="D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2">
        <f t="shared" si="315"/>
        <v>0</v>
      </c>
      <c r="G228" s="212"/>
      <c r="H228" s="212">
        <f t="shared" si="574"/>
        <v>0</v>
      </c>
      <c r="I228" s="212"/>
      <c r="J228" s="212">
        <f t="shared" si="575"/>
        <v>0</v>
      </c>
      <c r="K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2">
        <f t="shared" si="576"/>
        <v>0</v>
      </c>
      <c r="Z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2">
        <f t="shared" si="577"/>
        <v>0</v>
      </c>
      <c r="AD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2">
        <f t="shared" si="578"/>
        <v>0</v>
      </c>
      <c r="AH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2">
        <f t="shared" si="579"/>
        <v>0</v>
      </c>
      <c r="AL228" s="212">
        <f t="shared" si="580"/>
        <v>0</v>
      </c>
    </row>
    <row r="229" spans="2:38" x14ac:dyDescent="0.25">
      <c r="B229" s="207" t="s">
        <v>422</v>
      </c>
      <c r="C229" s="208" t="s">
        <v>299</v>
      </c>
      <c r="D229" s="209">
        <f>D230+D238+D246+D263+D270+D315</f>
        <v>25000</v>
      </c>
      <c r="E229" s="209">
        <f>E230+E238+E246+E263+E270+E315</f>
        <v>192250</v>
      </c>
      <c r="F229" s="209">
        <f t="shared" ref="F229:F377" si="597">D229+E229</f>
        <v>217250</v>
      </c>
      <c r="G229" s="209">
        <f>G230+G238+G246+G263+G270+G315</f>
        <v>0</v>
      </c>
      <c r="H229" s="209">
        <f t="shared" ref="H229:H449" si="598">F229-G229</f>
        <v>217250</v>
      </c>
      <c r="I229" s="209">
        <f>I230+I238+I246+I263+I270+I315</f>
        <v>0</v>
      </c>
      <c r="J229" s="209">
        <f t="shared" ref="J229:J449" si="599">F229-I229</f>
        <v>217250</v>
      </c>
      <c r="K229" s="209">
        <f t="shared" ref="K229:X229" si="600">K230+K238+K246+K263+K270+K315</f>
        <v>43650</v>
      </c>
      <c r="L229" s="209">
        <f t="shared" si="600"/>
        <v>0</v>
      </c>
      <c r="M229" s="209">
        <f t="shared" si="600"/>
        <v>0</v>
      </c>
      <c r="N229" s="209">
        <f t="shared" si="600"/>
        <v>1600</v>
      </c>
      <c r="O229" s="209">
        <f t="shared" si="600"/>
        <v>0</v>
      </c>
      <c r="P229" s="209">
        <f t="shared" si="600"/>
        <v>172000</v>
      </c>
      <c r="Q229" s="209">
        <f t="shared" si="600"/>
        <v>0</v>
      </c>
      <c r="R229" s="209">
        <f t="shared" si="600"/>
        <v>0</v>
      </c>
      <c r="S229" s="209">
        <f t="shared" si="600"/>
        <v>0</v>
      </c>
      <c r="T229" s="209">
        <f t="shared" si="600"/>
        <v>0</v>
      </c>
      <c r="U229" s="209">
        <f t="shared" si="600"/>
        <v>0</v>
      </c>
      <c r="V229" s="209">
        <f t="shared" si="600"/>
        <v>25000</v>
      </c>
      <c r="W229" s="209">
        <f t="shared" si="600"/>
        <v>22750</v>
      </c>
      <c r="X229" s="209">
        <f t="shared" si="600"/>
        <v>0</v>
      </c>
      <c r="Y229" s="209">
        <f t="shared" ref="Y229:Y449" si="601">V229+W229+X229</f>
        <v>47750</v>
      </c>
      <c r="Z229" s="209">
        <f>Z230+Z238+Z246+Z263+Z270+Z315</f>
        <v>27500</v>
      </c>
      <c r="AA229" s="209">
        <f>AA230+AA238+AA246+AA263+AA270+AA315</f>
        <v>0</v>
      </c>
      <c r="AB229" s="209">
        <f>AB230+AB238+AB246+AB263+AB270+AB315</f>
        <v>0</v>
      </c>
      <c r="AC229" s="209">
        <f t="shared" ref="AC229:AC449" si="602">Z229+AA229+AB229</f>
        <v>27500</v>
      </c>
      <c r="AD229" s="209">
        <f>AD230+AD238+AD246+AD263+AD270+AD315</f>
        <v>0</v>
      </c>
      <c r="AE229" s="209">
        <f>AE230+AE238+AE246+AE263+AE270+AE315</f>
        <v>0</v>
      </c>
      <c r="AF229" s="209">
        <f>AF230+AF238+AF246+AF263+AF270+AF315</f>
        <v>142000</v>
      </c>
      <c r="AG229" s="209">
        <f t="shared" ref="AG229:AG449" si="603">AD229+AE229+AF229</f>
        <v>142000</v>
      </c>
      <c r="AH229" s="209">
        <f>AH230+AH238+AH246+AH263+AH270+AH315</f>
        <v>0</v>
      </c>
      <c r="AI229" s="209">
        <f>AI230+AI238+AI246+AI263+AI270+AI315</f>
        <v>0</v>
      </c>
      <c r="AJ229" s="209">
        <f>AJ230+AJ238+AJ246+AJ263+AJ270+AJ315</f>
        <v>0</v>
      </c>
      <c r="AK229" s="209">
        <f t="shared" ref="AK229:AK449" si="604">AH229+AI229+AJ229</f>
        <v>0</v>
      </c>
      <c r="AL229" s="209">
        <f t="shared" ref="AL229:AL449" si="605">Y229+AC229+AG229+AK229</f>
        <v>217250</v>
      </c>
    </row>
    <row r="230" spans="2:38" x14ac:dyDescent="0.25">
      <c r="B230" s="219" t="s">
        <v>423</v>
      </c>
      <c r="C230" s="220" t="s">
        <v>300</v>
      </c>
      <c r="D230" s="221">
        <f>SUM(D231:D237)</f>
        <v>0</v>
      </c>
      <c r="E230" s="221">
        <f>SUM(E231:E237)</f>
        <v>24100</v>
      </c>
      <c r="F230" s="221">
        <f t="shared" si="597"/>
        <v>24100</v>
      </c>
      <c r="G230" s="221">
        <f>SUM(G231:G237)</f>
        <v>0</v>
      </c>
      <c r="H230" s="221">
        <f t="shared" si="598"/>
        <v>24100</v>
      </c>
      <c r="I230" s="221">
        <f>SUM(I231:I237)</f>
        <v>0</v>
      </c>
      <c r="J230" s="221">
        <f t="shared" si="599"/>
        <v>24100</v>
      </c>
      <c r="K230" s="221">
        <f t="shared" ref="K230:X230" si="606">SUM(K231:K237)</f>
        <v>22500</v>
      </c>
      <c r="L230" s="221">
        <f t="shared" si="606"/>
        <v>0</v>
      </c>
      <c r="M230" s="221">
        <f t="shared" si="606"/>
        <v>0</v>
      </c>
      <c r="N230" s="221">
        <f t="shared" si="606"/>
        <v>1600</v>
      </c>
      <c r="O230" s="221">
        <f t="shared" si="606"/>
        <v>0</v>
      </c>
      <c r="P230" s="221">
        <f t="shared" si="606"/>
        <v>0</v>
      </c>
      <c r="Q230" s="221">
        <f t="shared" si="606"/>
        <v>0</v>
      </c>
      <c r="R230" s="221">
        <f t="shared" si="606"/>
        <v>0</v>
      </c>
      <c r="S230" s="221">
        <f t="shared" si="606"/>
        <v>0</v>
      </c>
      <c r="T230" s="221">
        <f t="shared" si="606"/>
        <v>0</v>
      </c>
      <c r="U230" s="221">
        <f t="shared" si="606"/>
        <v>0</v>
      </c>
      <c r="V230" s="221">
        <f t="shared" si="606"/>
        <v>0</v>
      </c>
      <c r="W230" s="221">
        <f t="shared" si="606"/>
        <v>1600</v>
      </c>
      <c r="X230" s="221">
        <f t="shared" si="606"/>
        <v>0</v>
      </c>
      <c r="Y230" s="221">
        <f t="shared" si="601"/>
        <v>1600</v>
      </c>
      <c r="Z230" s="221">
        <f>SUM(Z231:Z237)</f>
        <v>22500</v>
      </c>
      <c r="AA230" s="221">
        <f>SUM(AA231:AA237)</f>
        <v>0</v>
      </c>
      <c r="AB230" s="221">
        <f>SUM(AB231:AB237)</f>
        <v>0</v>
      </c>
      <c r="AC230" s="221">
        <f t="shared" si="602"/>
        <v>22500</v>
      </c>
      <c r="AD230" s="221">
        <f>SUM(AD231:AD237)</f>
        <v>0</v>
      </c>
      <c r="AE230" s="221">
        <f>SUM(AE231:AE237)</f>
        <v>0</v>
      </c>
      <c r="AF230" s="221">
        <f>SUM(AF231:AF237)</f>
        <v>0</v>
      </c>
      <c r="AG230" s="221">
        <f t="shared" si="603"/>
        <v>0</v>
      </c>
      <c r="AH230" s="221">
        <f>SUM(AH231:AH237)</f>
        <v>0</v>
      </c>
      <c r="AI230" s="221">
        <f>SUM(AI231:AI237)</f>
        <v>0</v>
      </c>
      <c r="AJ230" s="221">
        <f>SUM(AJ231:AJ237)</f>
        <v>0</v>
      </c>
      <c r="AK230" s="221">
        <f t="shared" si="604"/>
        <v>0</v>
      </c>
      <c r="AL230" s="221">
        <f t="shared" si="605"/>
        <v>24100</v>
      </c>
    </row>
    <row r="231" spans="2:38" x14ac:dyDescent="0.25">
      <c r="B231" s="210" t="s">
        <v>424</v>
      </c>
      <c r="C231" s="211" t="s">
        <v>301</v>
      </c>
      <c r="D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24100</v>
      </c>
      <c r="F231" s="212">
        <f t="shared" si="597"/>
        <v>24100</v>
      </c>
      <c r="G231" s="212"/>
      <c r="H231" s="212">
        <f t="shared" si="598"/>
        <v>24100</v>
      </c>
      <c r="I231" s="212"/>
      <c r="J231" s="212">
        <f t="shared" si="599"/>
        <v>24100</v>
      </c>
      <c r="K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22500</v>
      </c>
      <c r="L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v>
      </c>
      <c r="O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v>
      </c>
      <c r="X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2">
        <f t="shared" si="601"/>
        <v>1600</v>
      </c>
      <c r="Z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22500</v>
      </c>
      <c r="AA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2">
        <f t="shared" si="602"/>
        <v>22500</v>
      </c>
      <c r="AD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2">
        <f t="shared" si="603"/>
        <v>0</v>
      </c>
      <c r="AH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2">
        <f t="shared" si="604"/>
        <v>0</v>
      </c>
      <c r="AL231" s="212">
        <f t="shared" si="605"/>
        <v>24100</v>
      </c>
    </row>
    <row r="232" spans="2:38" x14ac:dyDescent="0.25">
      <c r="B232" s="210" t="s">
        <v>1059</v>
      </c>
      <c r="C232" s="211" t="s">
        <v>1060</v>
      </c>
      <c r="D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2">
        <f t="shared" si="597"/>
        <v>0</v>
      </c>
      <c r="G232" s="212"/>
      <c r="H232" s="212">
        <f t="shared" si="598"/>
        <v>0</v>
      </c>
      <c r="I232" s="212"/>
      <c r="J232" s="212">
        <f t="shared" si="599"/>
        <v>0</v>
      </c>
      <c r="K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2">
        <f t="shared" si="601"/>
        <v>0</v>
      </c>
      <c r="Z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2">
        <f t="shared" si="602"/>
        <v>0</v>
      </c>
      <c r="AD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2">
        <f t="shared" si="603"/>
        <v>0</v>
      </c>
      <c r="AH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2">
        <f t="shared" si="604"/>
        <v>0</v>
      </c>
      <c r="AL232" s="212">
        <f t="shared" si="605"/>
        <v>0</v>
      </c>
    </row>
    <row r="233" spans="2:38" x14ac:dyDescent="0.25">
      <c r="B233" s="210" t="s">
        <v>1061</v>
      </c>
      <c r="C233" s="211" t="s">
        <v>1062</v>
      </c>
      <c r="D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2">
        <f t="shared" si="597"/>
        <v>0</v>
      </c>
      <c r="G233" s="212"/>
      <c r="H233" s="212">
        <f t="shared" si="598"/>
        <v>0</v>
      </c>
      <c r="I233" s="212"/>
      <c r="J233" s="212">
        <f t="shared" si="599"/>
        <v>0</v>
      </c>
      <c r="K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2">
        <f t="shared" si="601"/>
        <v>0</v>
      </c>
      <c r="Z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2">
        <f t="shared" si="602"/>
        <v>0</v>
      </c>
      <c r="AD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2">
        <f t="shared" si="603"/>
        <v>0</v>
      </c>
      <c r="AH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2">
        <f t="shared" si="604"/>
        <v>0</v>
      </c>
      <c r="AL233" s="212">
        <f t="shared" si="605"/>
        <v>0</v>
      </c>
    </row>
    <row r="234" spans="2:38" x14ac:dyDescent="0.25">
      <c r="B234" s="210" t="s">
        <v>1063</v>
      </c>
      <c r="C234" s="211" t="s">
        <v>1064</v>
      </c>
      <c r="D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2">
        <f t="shared" ref="F234:F237" si="607">D234+E234</f>
        <v>0</v>
      </c>
      <c r="G234" s="212"/>
      <c r="H234" s="212">
        <f t="shared" ref="H234:H237" si="608">F234-G234</f>
        <v>0</v>
      </c>
      <c r="I234" s="212"/>
      <c r="J234" s="212">
        <f t="shared" ref="J234:J237" si="609">F234-I234</f>
        <v>0</v>
      </c>
      <c r="K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2">
        <f t="shared" ref="Y234:Y237" si="610">V234+W234+X234</f>
        <v>0</v>
      </c>
      <c r="Z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2">
        <f t="shared" ref="AC234:AC237" si="611">Z234+AA234+AB234</f>
        <v>0</v>
      </c>
      <c r="AD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2">
        <f t="shared" ref="AG234:AG237" si="612">AD234+AE234+AF234</f>
        <v>0</v>
      </c>
      <c r="AH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2">
        <f t="shared" ref="AK234:AK237" si="613">AH234+AI234+AJ234</f>
        <v>0</v>
      </c>
      <c r="AL234" s="212">
        <f t="shared" ref="AL234:AL237" si="614">Y234+AC234+AG234+AK234</f>
        <v>0</v>
      </c>
    </row>
    <row r="235" spans="2:38" x14ac:dyDescent="0.25">
      <c r="B235" s="210" t="s">
        <v>1065</v>
      </c>
      <c r="C235" s="211" t="s">
        <v>1066</v>
      </c>
      <c r="D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2">
        <f t="shared" si="607"/>
        <v>0</v>
      </c>
      <c r="G235" s="212"/>
      <c r="H235" s="212">
        <f t="shared" si="608"/>
        <v>0</v>
      </c>
      <c r="I235" s="212"/>
      <c r="J235" s="212">
        <f t="shared" si="609"/>
        <v>0</v>
      </c>
      <c r="K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2">
        <f t="shared" si="610"/>
        <v>0</v>
      </c>
      <c r="Z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2">
        <f t="shared" si="611"/>
        <v>0</v>
      </c>
      <c r="AD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2">
        <f t="shared" si="612"/>
        <v>0</v>
      </c>
      <c r="AH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2">
        <f t="shared" si="613"/>
        <v>0</v>
      </c>
      <c r="AL235" s="212">
        <f t="shared" si="614"/>
        <v>0</v>
      </c>
    </row>
    <row r="236" spans="2:38" x14ac:dyDescent="0.25">
      <c r="B236" s="210" t="s">
        <v>425</v>
      </c>
      <c r="C236" s="211" t="s">
        <v>1067</v>
      </c>
      <c r="D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2">
        <f t="shared" si="607"/>
        <v>0</v>
      </c>
      <c r="G236" s="212"/>
      <c r="H236" s="212">
        <f t="shared" si="608"/>
        <v>0</v>
      </c>
      <c r="I236" s="212"/>
      <c r="J236" s="212">
        <f t="shared" si="609"/>
        <v>0</v>
      </c>
      <c r="K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2">
        <f t="shared" si="610"/>
        <v>0</v>
      </c>
      <c r="Z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2">
        <f t="shared" si="611"/>
        <v>0</v>
      </c>
      <c r="AD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2">
        <f t="shared" si="612"/>
        <v>0</v>
      </c>
      <c r="AH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2">
        <f t="shared" si="613"/>
        <v>0</v>
      </c>
      <c r="AL236" s="212">
        <f t="shared" si="614"/>
        <v>0</v>
      </c>
    </row>
    <row r="237" spans="2:38" x14ac:dyDescent="0.25">
      <c r="B237" s="210" t="s">
        <v>1068</v>
      </c>
      <c r="C237" s="211" t="s">
        <v>1069</v>
      </c>
      <c r="D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2">
        <f t="shared" si="607"/>
        <v>0</v>
      </c>
      <c r="G237" s="212"/>
      <c r="H237" s="212">
        <f t="shared" si="608"/>
        <v>0</v>
      </c>
      <c r="I237" s="212"/>
      <c r="J237" s="212">
        <f t="shared" si="609"/>
        <v>0</v>
      </c>
      <c r="K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2">
        <f t="shared" si="610"/>
        <v>0</v>
      </c>
      <c r="Z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2">
        <f t="shared" si="611"/>
        <v>0</v>
      </c>
      <c r="AD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2">
        <f t="shared" si="612"/>
        <v>0</v>
      </c>
      <c r="AH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2">
        <f t="shared" si="613"/>
        <v>0</v>
      </c>
      <c r="AL237" s="212">
        <f t="shared" si="614"/>
        <v>0</v>
      </c>
    </row>
    <row r="238" spans="2:38" x14ac:dyDescent="0.25">
      <c r="B238" s="219" t="s">
        <v>426</v>
      </c>
      <c r="C238" s="220" t="s">
        <v>303</v>
      </c>
      <c r="D238" s="221">
        <f>SUM(D239:D245)</f>
        <v>0</v>
      </c>
      <c r="E238" s="221">
        <f>SUM(E239:E245)</f>
        <v>0</v>
      </c>
      <c r="F238" s="221">
        <f t="shared" si="597"/>
        <v>0</v>
      </c>
      <c r="G238" s="221">
        <f>SUM(G239:G245)</f>
        <v>0</v>
      </c>
      <c r="H238" s="221">
        <f t="shared" si="598"/>
        <v>0</v>
      </c>
      <c r="I238" s="221">
        <f>SUM(I239:I245)</f>
        <v>0</v>
      </c>
      <c r="J238" s="221">
        <f t="shared" si="599"/>
        <v>0</v>
      </c>
      <c r="K238" s="221">
        <f t="shared" ref="K238:X238" si="615">SUM(K239:K245)</f>
        <v>0</v>
      </c>
      <c r="L238" s="221">
        <f t="shared" si="615"/>
        <v>0</v>
      </c>
      <c r="M238" s="221">
        <f t="shared" si="615"/>
        <v>0</v>
      </c>
      <c r="N238" s="221">
        <f t="shared" si="615"/>
        <v>0</v>
      </c>
      <c r="O238" s="221">
        <f t="shared" si="615"/>
        <v>0</v>
      </c>
      <c r="P238" s="221">
        <f t="shared" si="615"/>
        <v>0</v>
      </c>
      <c r="Q238" s="221">
        <f t="shared" si="615"/>
        <v>0</v>
      </c>
      <c r="R238" s="221">
        <f t="shared" si="615"/>
        <v>0</v>
      </c>
      <c r="S238" s="221">
        <f t="shared" si="615"/>
        <v>0</v>
      </c>
      <c r="T238" s="221">
        <f t="shared" si="615"/>
        <v>0</v>
      </c>
      <c r="U238" s="221">
        <f t="shared" si="615"/>
        <v>0</v>
      </c>
      <c r="V238" s="221">
        <f t="shared" si="615"/>
        <v>0</v>
      </c>
      <c r="W238" s="221">
        <f t="shared" si="615"/>
        <v>0</v>
      </c>
      <c r="X238" s="221">
        <f t="shared" si="615"/>
        <v>0</v>
      </c>
      <c r="Y238" s="221">
        <f t="shared" si="601"/>
        <v>0</v>
      </c>
      <c r="Z238" s="221">
        <f>SUM(Z239:Z245)</f>
        <v>0</v>
      </c>
      <c r="AA238" s="221">
        <f>SUM(AA239:AA245)</f>
        <v>0</v>
      </c>
      <c r="AB238" s="221">
        <f>SUM(AB239:AB245)</f>
        <v>0</v>
      </c>
      <c r="AC238" s="221">
        <f t="shared" si="602"/>
        <v>0</v>
      </c>
      <c r="AD238" s="221">
        <f>SUM(AD239:AD245)</f>
        <v>0</v>
      </c>
      <c r="AE238" s="221">
        <f>SUM(AE239:AE245)</f>
        <v>0</v>
      </c>
      <c r="AF238" s="221">
        <f>SUM(AF239:AF245)</f>
        <v>0</v>
      </c>
      <c r="AG238" s="221">
        <f t="shared" si="603"/>
        <v>0</v>
      </c>
      <c r="AH238" s="221">
        <f>SUM(AH239:AH245)</f>
        <v>0</v>
      </c>
      <c r="AI238" s="221">
        <f>SUM(AI239:AI245)</f>
        <v>0</v>
      </c>
      <c r="AJ238" s="221">
        <f>SUM(AJ239:AJ245)</f>
        <v>0</v>
      </c>
      <c r="AK238" s="221">
        <f t="shared" si="604"/>
        <v>0</v>
      </c>
      <c r="AL238" s="221">
        <f t="shared" si="605"/>
        <v>0</v>
      </c>
    </row>
    <row r="239" spans="2:38" x14ac:dyDescent="0.25">
      <c r="B239" s="210" t="s">
        <v>1070</v>
      </c>
      <c r="C239" s="211" t="s">
        <v>1071</v>
      </c>
      <c r="D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2">
        <f t="shared" ref="F239:F242" si="616">D239+E239</f>
        <v>0</v>
      </c>
      <c r="G239" s="212"/>
      <c r="H239" s="212">
        <f t="shared" ref="H239:H242" si="617">F239-G239</f>
        <v>0</v>
      </c>
      <c r="I239" s="212"/>
      <c r="J239" s="212">
        <f t="shared" ref="J239:J242" si="618">F239-I239</f>
        <v>0</v>
      </c>
      <c r="K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2">
        <f t="shared" ref="Y239:Y242" si="619">V239+W239+X239</f>
        <v>0</v>
      </c>
      <c r="Z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2">
        <f t="shared" ref="AC239:AC242" si="620">Z239+AA239+AB239</f>
        <v>0</v>
      </c>
      <c r="AD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2">
        <f t="shared" ref="AG239:AG242" si="621">AD239+AE239+AF239</f>
        <v>0</v>
      </c>
      <c r="AH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2">
        <f t="shared" ref="AK239:AK242" si="622">AH239+AI239+AJ239</f>
        <v>0</v>
      </c>
      <c r="AL239" s="212">
        <f t="shared" ref="AL239:AL242" si="623">Y239+AC239+AG239+AK239</f>
        <v>0</v>
      </c>
    </row>
    <row r="240" spans="2:38" x14ac:dyDescent="0.25">
      <c r="B240" s="210" t="s">
        <v>1072</v>
      </c>
      <c r="C240" s="211" t="s">
        <v>1073</v>
      </c>
      <c r="D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2">
        <f t="shared" si="616"/>
        <v>0</v>
      </c>
      <c r="G240" s="212"/>
      <c r="H240" s="212">
        <f t="shared" si="617"/>
        <v>0</v>
      </c>
      <c r="I240" s="212"/>
      <c r="J240" s="212">
        <f t="shared" si="618"/>
        <v>0</v>
      </c>
      <c r="K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2">
        <f t="shared" si="619"/>
        <v>0</v>
      </c>
      <c r="Z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2">
        <f t="shared" si="620"/>
        <v>0</v>
      </c>
      <c r="AD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2">
        <f t="shared" si="621"/>
        <v>0</v>
      </c>
      <c r="AH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2">
        <f t="shared" si="622"/>
        <v>0</v>
      </c>
      <c r="AL240" s="212">
        <f t="shared" si="623"/>
        <v>0</v>
      </c>
    </row>
    <row r="241" spans="2:38" x14ac:dyDescent="0.25">
      <c r="B241" s="210" t="s">
        <v>427</v>
      </c>
      <c r="C241" s="211" t="s">
        <v>1074</v>
      </c>
      <c r="D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2">
        <f t="shared" si="616"/>
        <v>0</v>
      </c>
      <c r="G241" s="212"/>
      <c r="H241" s="212">
        <f t="shared" si="617"/>
        <v>0</v>
      </c>
      <c r="I241" s="212"/>
      <c r="J241" s="212">
        <f t="shared" si="618"/>
        <v>0</v>
      </c>
      <c r="K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2">
        <f t="shared" si="619"/>
        <v>0</v>
      </c>
      <c r="Z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2">
        <f t="shared" si="620"/>
        <v>0</v>
      </c>
      <c r="AD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2">
        <f t="shared" si="621"/>
        <v>0</v>
      </c>
      <c r="AH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2">
        <f t="shared" si="622"/>
        <v>0</v>
      </c>
      <c r="AL241" s="212">
        <f t="shared" si="623"/>
        <v>0</v>
      </c>
    </row>
    <row r="242" spans="2:38" x14ac:dyDescent="0.25">
      <c r="B242" s="210" t="s">
        <v>1075</v>
      </c>
      <c r="C242" s="211" t="s">
        <v>1076</v>
      </c>
      <c r="D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2">
        <f t="shared" si="616"/>
        <v>0</v>
      </c>
      <c r="G242" s="212"/>
      <c r="H242" s="212">
        <f t="shared" si="617"/>
        <v>0</v>
      </c>
      <c r="I242" s="212"/>
      <c r="J242" s="212">
        <f t="shared" si="618"/>
        <v>0</v>
      </c>
      <c r="K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2">
        <f t="shared" si="619"/>
        <v>0</v>
      </c>
      <c r="Z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2">
        <f t="shared" si="620"/>
        <v>0</v>
      </c>
      <c r="AD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2">
        <f t="shared" si="621"/>
        <v>0</v>
      </c>
      <c r="AH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2">
        <f t="shared" si="622"/>
        <v>0</v>
      </c>
      <c r="AL242" s="212">
        <f t="shared" si="623"/>
        <v>0</v>
      </c>
    </row>
    <row r="243" spans="2:38" x14ac:dyDescent="0.25">
      <c r="B243" s="210" t="s">
        <v>1077</v>
      </c>
      <c r="C243" s="211" t="s">
        <v>1074</v>
      </c>
      <c r="D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2">
        <f t="shared" si="597"/>
        <v>0</v>
      </c>
      <c r="G243" s="212"/>
      <c r="H243" s="212">
        <f t="shared" si="598"/>
        <v>0</v>
      </c>
      <c r="I243" s="212"/>
      <c r="J243" s="212">
        <f t="shared" si="599"/>
        <v>0</v>
      </c>
      <c r="K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2">
        <f t="shared" si="601"/>
        <v>0</v>
      </c>
      <c r="Z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2">
        <f t="shared" si="602"/>
        <v>0</v>
      </c>
      <c r="AD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2">
        <f t="shared" si="603"/>
        <v>0</v>
      </c>
      <c r="AH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2">
        <f t="shared" si="604"/>
        <v>0</v>
      </c>
      <c r="AL243" s="212">
        <f t="shared" si="605"/>
        <v>0</v>
      </c>
    </row>
    <row r="244" spans="2:38" x14ac:dyDescent="0.25">
      <c r="B244" s="210" t="s">
        <v>1078</v>
      </c>
      <c r="C244" s="211" t="s">
        <v>1079</v>
      </c>
      <c r="D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2">
        <f t="shared" ref="F244" si="624">D244+E244</f>
        <v>0</v>
      </c>
      <c r="G244" s="212"/>
      <c r="H244" s="212">
        <f t="shared" ref="H244" si="625">F244-G244</f>
        <v>0</v>
      </c>
      <c r="I244" s="212"/>
      <c r="J244" s="212">
        <f t="shared" ref="J244" si="626">F244-I244</f>
        <v>0</v>
      </c>
      <c r="K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2">
        <f t="shared" ref="Y244" si="627">V244+W244+X244</f>
        <v>0</v>
      </c>
      <c r="Z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2">
        <f t="shared" ref="AC244" si="628">Z244+AA244+AB244</f>
        <v>0</v>
      </c>
      <c r="AD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2">
        <f t="shared" ref="AG244" si="629">AD244+AE244+AF244</f>
        <v>0</v>
      </c>
      <c r="AH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2">
        <f t="shared" ref="AK244" si="630">AH244+AI244+AJ244</f>
        <v>0</v>
      </c>
      <c r="AL244" s="212">
        <f t="shared" ref="AL244" si="631">Y244+AC244+AG244+AK244</f>
        <v>0</v>
      </c>
    </row>
    <row r="245" spans="2:38" x14ac:dyDescent="0.25">
      <c r="B245" s="210" t="s">
        <v>1080</v>
      </c>
      <c r="C245" s="211" t="s">
        <v>1081</v>
      </c>
      <c r="D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2">
        <f t="shared" ref="F245" si="632">D245+E245</f>
        <v>0</v>
      </c>
      <c r="G245" s="212"/>
      <c r="H245" s="212">
        <f t="shared" ref="H245" si="633">F245-G245</f>
        <v>0</v>
      </c>
      <c r="I245" s="212"/>
      <c r="J245" s="212">
        <f t="shared" ref="J245" si="634">F245-I245</f>
        <v>0</v>
      </c>
      <c r="K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2">
        <f t="shared" ref="Y245" si="635">V245+W245+X245</f>
        <v>0</v>
      </c>
      <c r="Z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2">
        <f t="shared" ref="AC245" si="636">Z245+AA245+AB245</f>
        <v>0</v>
      </c>
      <c r="AD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2">
        <f t="shared" ref="AG245" si="637">AD245+AE245+AF245</f>
        <v>0</v>
      </c>
      <c r="AH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2">
        <f t="shared" ref="AK245" si="638">AH245+AI245+AJ245</f>
        <v>0</v>
      </c>
      <c r="AL245" s="212">
        <f t="shared" ref="AL245" si="639">Y245+AC245+AG245+AK245</f>
        <v>0</v>
      </c>
    </row>
    <row r="246" spans="2:38" x14ac:dyDescent="0.25">
      <c r="B246" s="219" t="s">
        <v>428</v>
      </c>
      <c r="C246" s="220" t="s">
        <v>304</v>
      </c>
      <c r="D246" s="221">
        <f>SUM(D247:D262)</f>
        <v>0</v>
      </c>
      <c r="E246" s="221">
        <f>SUM(E247:E262)</f>
        <v>3750</v>
      </c>
      <c r="F246" s="221">
        <f t="shared" si="597"/>
        <v>3750</v>
      </c>
      <c r="G246" s="221">
        <f>SUM(G247:G262)</f>
        <v>0</v>
      </c>
      <c r="H246" s="221">
        <f t="shared" si="598"/>
        <v>3750</v>
      </c>
      <c r="I246" s="221">
        <f>SUM(I247:I262)</f>
        <v>0</v>
      </c>
      <c r="J246" s="221">
        <f t="shared" si="599"/>
        <v>3750</v>
      </c>
      <c r="K246" s="221">
        <f t="shared" ref="K246:X246" si="640">SUM(K247:K262)</f>
        <v>3750</v>
      </c>
      <c r="L246" s="221">
        <f t="shared" si="640"/>
        <v>0</v>
      </c>
      <c r="M246" s="221">
        <f t="shared" si="640"/>
        <v>0</v>
      </c>
      <c r="N246" s="221">
        <f t="shared" si="640"/>
        <v>0</v>
      </c>
      <c r="O246" s="221">
        <f t="shared" si="640"/>
        <v>0</v>
      </c>
      <c r="P246" s="221">
        <f t="shared" si="640"/>
        <v>0</v>
      </c>
      <c r="Q246" s="221">
        <f t="shared" si="640"/>
        <v>0</v>
      </c>
      <c r="R246" s="221">
        <f t="shared" si="640"/>
        <v>0</v>
      </c>
      <c r="S246" s="221">
        <f t="shared" si="640"/>
        <v>0</v>
      </c>
      <c r="T246" s="221">
        <f t="shared" si="640"/>
        <v>0</v>
      </c>
      <c r="U246" s="221">
        <f t="shared" si="640"/>
        <v>0</v>
      </c>
      <c r="V246" s="221">
        <f t="shared" si="640"/>
        <v>0</v>
      </c>
      <c r="W246" s="221">
        <f t="shared" si="640"/>
        <v>3750</v>
      </c>
      <c r="X246" s="221">
        <f t="shared" si="640"/>
        <v>0</v>
      </c>
      <c r="Y246" s="221">
        <f t="shared" si="601"/>
        <v>3750</v>
      </c>
      <c r="Z246" s="221">
        <f>SUM(Z247:Z262)</f>
        <v>0</v>
      </c>
      <c r="AA246" s="221">
        <f>SUM(AA247:AA262)</f>
        <v>0</v>
      </c>
      <c r="AB246" s="221">
        <f>SUM(AB247:AB262)</f>
        <v>0</v>
      </c>
      <c r="AC246" s="221">
        <f t="shared" si="602"/>
        <v>0</v>
      </c>
      <c r="AD246" s="221">
        <f>SUM(AD247:AD262)</f>
        <v>0</v>
      </c>
      <c r="AE246" s="221">
        <f>SUM(AE247:AE262)</f>
        <v>0</v>
      </c>
      <c r="AF246" s="221">
        <f>SUM(AF247:AF262)</f>
        <v>0</v>
      </c>
      <c r="AG246" s="221">
        <f t="shared" si="603"/>
        <v>0</v>
      </c>
      <c r="AH246" s="221">
        <f>SUM(AH247:AH262)</f>
        <v>0</v>
      </c>
      <c r="AI246" s="221">
        <f>SUM(AI247:AI262)</f>
        <v>0</v>
      </c>
      <c r="AJ246" s="221">
        <f>SUM(AJ247:AJ262)</f>
        <v>0</v>
      </c>
      <c r="AK246" s="221">
        <f t="shared" si="604"/>
        <v>0</v>
      </c>
      <c r="AL246" s="221">
        <f t="shared" si="605"/>
        <v>3750</v>
      </c>
    </row>
    <row r="247" spans="2:38" x14ac:dyDescent="0.25">
      <c r="B247" s="210" t="s">
        <v>1082</v>
      </c>
      <c r="C247" s="211" t="s">
        <v>1083</v>
      </c>
      <c r="D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2">
        <f t="shared" si="597"/>
        <v>0</v>
      </c>
      <c r="G247" s="212"/>
      <c r="H247" s="212">
        <f t="shared" si="598"/>
        <v>0</v>
      </c>
      <c r="I247" s="212"/>
      <c r="J247" s="212">
        <f t="shared" si="599"/>
        <v>0</v>
      </c>
      <c r="K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2">
        <f t="shared" si="601"/>
        <v>0</v>
      </c>
      <c r="Z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2">
        <f t="shared" si="602"/>
        <v>0</v>
      </c>
      <c r="AD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2">
        <f t="shared" si="603"/>
        <v>0</v>
      </c>
      <c r="AH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2">
        <f t="shared" si="604"/>
        <v>0</v>
      </c>
      <c r="AL247" s="212">
        <f t="shared" si="605"/>
        <v>0</v>
      </c>
    </row>
    <row r="248" spans="2:38" x14ac:dyDescent="0.25">
      <c r="B248" s="210" t="s">
        <v>1084</v>
      </c>
      <c r="C248" s="211" t="s">
        <v>1085</v>
      </c>
      <c r="D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2">
        <f t="shared" ref="F248:F256" si="641">D248+E248</f>
        <v>0</v>
      </c>
      <c r="G248" s="212"/>
      <c r="H248" s="212">
        <f t="shared" ref="H248:H256" si="642">F248-G248</f>
        <v>0</v>
      </c>
      <c r="I248" s="212"/>
      <c r="J248" s="212">
        <f t="shared" ref="J248:J256" si="643">F248-I248</f>
        <v>0</v>
      </c>
      <c r="K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2">
        <f t="shared" ref="Y248:Y256" si="644">V248+W248+X248</f>
        <v>0</v>
      </c>
      <c r="Z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2">
        <f t="shared" ref="AC248:AC256" si="645">Z248+AA248+AB248</f>
        <v>0</v>
      </c>
      <c r="AD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2">
        <f t="shared" ref="AG248:AG256" si="646">AD248+AE248+AF248</f>
        <v>0</v>
      </c>
      <c r="AH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2">
        <f t="shared" ref="AK248:AK256" si="647">AH248+AI248+AJ248</f>
        <v>0</v>
      </c>
      <c r="AL248" s="212">
        <f t="shared" ref="AL248:AL256" si="648">Y248+AC248+AG248+AK248</f>
        <v>0</v>
      </c>
    </row>
    <row r="249" spans="2:38" x14ac:dyDescent="0.25">
      <c r="B249" s="210" t="s">
        <v>1086</v>
      </c>
      <c r="C249" s="211" t="s">
        <v>1087</v>
      </c>
      <c r="D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2">
        <f t="shared" si="641"/>
        <v>0</v>
      </c>
      <c r="G249" s="212"/>
      <c r="H249" s="212">
        <f t="shared" si="642"/>
        <v>0</v>
      </c>
      <c r="I249" s="212"/>
      <c r="J249" s="212">
        <f t="shared" si="643"/>
        <v>0</v>
      </c>
      <c r="K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2">
        <f t="shared" si="644"/>
        <v>0</v>
      </c>
      <c r="Z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2">
        <f t="shared" si="645"/>
        <v>0</v>
      </c>
      <c r="AD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2">
        <f t="shared" si="646"/>
        <v>0</v>
      </c>
      <c r="AH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2">
        <f t="shared" si="647"/>
        <v>0</v>
      </c>
      <c r="AL249" s="212">
        <f t="shared" si="648"/>
        <v>0</v>
      </c>
    </row>
    <row r="250" spans="2:38" x14ac:dyDescent="0.25">
      <c r="B250" s="210" t="s">
        <v>429</v>
      </c>
      <c r="C250" s="211" t="s">
        <v>305</v>
      </c>
      <c r="D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3750</v>
      </c>
      <c r="F250" s="212">
        <f t="shared" si="641"/>
        <v>3750</v>
      </c>
      <c r="G250" s="212"/>
      <c r="H250" s="212">
        <f t="shared" si="642"/>
        <v>3750</v>
      </c>
      <c r="I250" s="212"/>
      <c r="J250" s="212">
        <f t="shared" si="643"/>
        <v>3750</v>
      </c>
      <c r="K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3750</v>
      </c>
      <c r="L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v>
      </c>
      <c r="X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2">
        <f t="shared" si="644"/>
        <v>3750</v>
      </c>
      <c r="Z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2">
        <f t="shared" si="645"/>
        <v>0</v>
      </c>
      <c r="AD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2">
        <f t="shared" si="646"/>
        <v>0</v>
      </c>
      <c r="AH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2">
        <f t="shared" si="647"/>
        <v>0</v>
      </c>
      <c r="AL250" s="212">
        <f t="shared" si="648"/>
        <v>3750</v>
      </c>
    </row>
    <row r="251" spans="2:38" x14ac:dyDescent="0.25">
      <c r="B251" s="210" t="s">
        <v>1088</v>
      </c>
      <c r="C251" s="211" t="s">
        <v>1089</v>
      </c>
      <c r="D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2">
        <f t="shared" si="641"/>
        <v>0</v>
      </c>
      <c r="G251" s="212"/>
      <c r="H251" s="212">
        <f t="shared" si="642"/>
        <v>0</v>
      </c>
      <c r="I251" s="212"/>
      <c r="J251" s="212">
        <f t="shared" si="643"/>
        <v>0</v>
      </c>
      <c r="K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2">
        <f t="shared" si="644"/>
        <v>0</v>
      </c>
      <c r="Z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2">
        <f t="shared" si="645"/>
        <v>0</v>
      </c>
      <c r="AD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2">
        <f t="shared" si="646"/>
        <v>0</v>
      </c>
      <c r="AH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2">
        <f t="shared" si="647"/>
        <v>0</v>
      </c>
      <c r="AL251" s="212">
        <f t="shared" si="648"/>
        <v>0</v>
      </c>
    </row>
    <row r="252" spans="2:38" x14ac:dyDescent="0.25">
      <c r="B252" s="210" t="s">
        <v>1090</v>
      </c>
      <c r="C252" s="211" t="s">
        <v>1091</v>
      </c>
      <c r="D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2">
        <f t="shared" si="641"/>
        <v>0</v>
      </c>
      <c r="G252" s="212"/>
      <c r="H252" s="212">
        <f t="shared" si="642"/>
        <v>0</v>
      </c>
      <c r="I252" s="212"/>
      <c r="J252" s="212">
        <f t="shared" si="643"/>
        <v>0</v>
      </c>
      <c r="K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2">
        <f t="shared" si="644"/>
        <v>0</v>
      </c>
      <c r="Z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2">
        <f t="shared" si="645"/>
        <v>0</v>
      </c>
      <c r="AD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2">
        <f t="shared" si="646"/>
        <v>0</v>
      </c>
      <c r="AH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2">
        <f t="shared" si="647"/>
        <v>0</v>
      </c>
      <c r="AL252" s="212">
        <f t="shared" si="648"/>
        <v>0</v>
      </c>
    </row>
    <row r="253" spans="2:38" x14ac:dyDescent="0.25">
      <c r="B253" s="210" t="s">
        <v>430</v>
      </c>
      <c r="C253" s="211" t="s">
        <v>306</v>
      </c>
      <c r="D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2">
        <f t="shared" si="641"/>
        <v>0</v>
      </c>
      <c r="G253" s="212"/>
      <c r="H253" s="212">
        <f t="shared" si="642"/>
        <v>0</v>
      </c>
      <c r="I253" s="212"/>
      <c r="J253" s="212">
        <f t="shared" si="643"/>
        <v>0</v>
      </c>
      <c r="K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2">
        <f t="shared" si="644"/>
        <v>0</v>
      </c>
      <c r="Z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2">
        <f t="shared" si="645"/>
        <v>0</v>
      </c>
      <c r="AD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2">
        <f t="shared" si="646"/>
        <v>0</v>
      </c>
      <c r="AH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2">
        <f t="shared" si="647"/>
        <v>0</v>
      </c>
      <c r="AL253" s="212">
        <f t="shared" si="648"/>
        <v>0</v>
      </c>
    </row>
    <row r="254" spans="2:38" x14ac:dyDescent="0.25">
      <c r="B254" s="210" t="s">
        <v>1092</v>
      </c>
      <c r="C254" s="211" t="s">
        <v>1093</v>
      </c>
      <c r="D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2">
        <f t="shared" si="641"/>
        <v>0</v>
      </c>
      <c r="G254" s="212"/>
      <c r="H254" s="212">
        <f t="shared" si="642"/>
        <v>0</v>
      </c>
      <c r="I254" s="212"/>
      <c r="J254" s="212">
        <f t="shared" si="643"/>
        <v>0</v>
      </c>
      <c r="K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2">
        <f t="shared" si="644"/>
        <v>0</v>
      </c>
      <c r="Z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2">
        <f t="shared" si="645"/>
        <v>0</v>
      </c>
      <c r="AD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2">
        <f t="shared" si="646"/>
        <v>0</v>
      </c>
      <c r="AH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2">
        <f t="shared" si="647"/>
        <v>0</v>
      </c>
      <c r="AL254" s="212">
        <f t="shared" si="648"/>
        <v>0</v>
      </c>
    </row>
    <row r="255" spans="2:38" x14ac:dyDescent="0.25">
      <c r="B255" s="210" t="s">
        <v>1094</v>
      </c>
      <c r="C255" s="211" t="s">
        <v>1095</v>
      </c>
      <c r="D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2">
        <f t="shared" si="641"/>
        <v>0</v>
      </c>
      <c r="G255" s="212"/>
      <c r="H255" s="212">
        <f t="shared" si="642"/>
        <v>0</v>
      </c>
      <c r="I255" s="212"/>
      <c r="J255" s="212">
        <f t="shared" si="643"/>
        <v>0</v>
      </c>
      <c r="K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2">
        <f t="shared" si="644"/>
        <v>0</v>
      </c>
      <c r="Z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2">
        <f t="shared" si="645"/>
        <v>0</v>
      </c>
      <c r="AD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2">
        <f t="shared" si="646"/>
        <v>0</v>
      </c>
      <c r="AH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2">
        <f t="shared" si="647"/>
        <v>0</v>
      </c>
      <c r="AL255" s="212">
        <f t="shared" si="648"/>
        <v>0</v>
      </c>
    </row>
    <row r="256" spans="2:38" x14ac:dyDescent="0.25">
      <c r="B256" s="210" t="s">
        <v>431</v>
      </c>
      <c r="C256" s="211" t="s">
        <v>307</v>
      </c>
      <c r="D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2">
        <f t="shared" si="641"/>
        <v>0</v>
      </c>
      <c r="G256" s="212"/>
      <c r="H256" s="212">
        <f t="shared" si="642"/>
        <v>0</v>
      </c>
      <c r="I256" s="212"/>
      <c r="J256" s="212">
        <f t="shared" si="643"/>
        <v>0</v>
      </c>
      <c r="K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2">
        <f t="shared" si="644"/>
        <v>0</v>
      </c>
      <c r="Z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2">
        <f t="shared" si="645"/>
        <v>0</v>
      </c>
      <c r="AD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2">
        <f t="shared" si="646"/>
        <v>0</v>
      </c>
      <c r="AH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2">
        <f t="shared" si="647"/>
        <v>0</v>
      </c>
      <c r="AL256" s="212">
        <f t="shared" si="648"/>
        <v>0</v>
      </c>
    </row>
    <row r="257" spans="2:38" x14ac:dyDescent="0.25">
      <c r="B257" s="210" t="s">
        <v>1096</v>
      </c>
      <c r="C257" s="211" t="s">
        <v>1097</v>
      </c>
      <c r="D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2">
        <f t="shared" si="597"/>
        <v>0</v>
      </c>
      <c r="G257" s="212"/>
      <c r="H257" s="212">
        <f t="shared" si="598"/>
        <v>0</v>
      </c>
      <c r="I257" s="212"/>
      <c r="J257" s="212">
        <f t="shared" si="599"/>
        <v>0</v>
      </c>
      <c r="K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2">
        <f t="shared" si="601"/>
        <v>0</v>
      </c>
      <c r="Z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2">
        <f t="shared" si="602"/>
        <v>0</v>
      </c>
      <c r="AD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2">
        <f t="shared" si="603"/>
        <v>0</v>
      </c>
      <c r="AH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2">
        <f t="shared" si="604"/>
        <v>0</v>
      </c>
      <c r="AL257" s="212">
        <f t="shared" si="605"/>
        <v>0</v>
      </c>
    </row>
    <row r="258" spans="2:38" x14ac:dyDescent="0.25">
      <c r="B258" s="210" t="s">
        <v>1098</v>
      </c>
      <c r="C258" s="211" t="s">
        <v>1099</v>
      </c>
      <c r="D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2">
        <f t="shared" si="597"/>
        <v>0</v>
      </c>
      <c r="G258" s="212"/>
      <c r="H258" s="212">
        <f t="shared" si="598"/>
        <v>0</v>
      </c>
      <c r="I258" s="212"/>
      <c r="J258" s="212">
        <f t="shared" si="599"/>
        <v>0</v>
      </c>
      <c r="K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2">
        <f t="shared" si="601"/>
        <v>0</v>
      </c>
      <c r="Z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2">
        <f t="shared" si="602"/>
        <v>0</v>
      </c>
      <c r="AD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2">
        <f t="shared" si="603"/>
        <v>0</v>
      </c>
      <c r="AH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2">
        <f t="shared" si="604"/>
        <v>0</v>
      </c>
      <c r="AL258" s="212">
        <f t="shared" si="605"/>
        <v>0</v>
      </c>
    </row>
    <row r="259" spans="2:38" x14ac:dyDescent="0.25">
      <c r="B259" s="210" t="s">
        <v>1100</v>
      </c>
      <c r="C259" s="211" t="s">
        <v>1101</v>
      </c>
      <c r="D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2">
        <f t="shared" si="597"/>
        <v>0</v>
      </c>
      <c r="G259" s="212"/>
      <c r="H259" s="212">
        <f t="shared" si="598"/>
        <v>0</v>
      </c>
      <c r="I259" s="212"/>
      <c r="J259" s="212">
        <f t="shared" si="599"/>
        <v>0</v>
      </c>
      <c r="K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2">
        <f t="shared" si="601"/>
        <v>0</v>
      </c>
      <c r="Z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2">
        <f t="shared" si="602"/>
        <v>0</v>
      </c>
      <c r="AD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2">
        <f t="shared" si="603"/>
        <v>0</v>
      </c>
      <c r="AH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2">
        <f t="shared" si="604"/>
        <v>0</v>
      </c>
      <c r="AL259" s="212">
        <f t="shared" si="605"/>
        <v>0</v>
      </c>
    </row>
    <row r="260" spans="2:38" x14ac:dyDescent="0.25">
      <c r="B260" s="210" t="s">
        <v>1102</v>
      </c>
      <c r="C260" s="211" t="s">
        <v>1103</v>
      </c>
      <c r="D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2">
        <f t="shared" ref="F260:F262" si="649">D260+E260</f>
        <v>0</v>
      </c>
      <c r="G260" s="212"/>
      <c r="H260" s="212">
        <f t="shared" ref="H260:H262" si="650">F260-G260</f>
        <v>0</v>
      </c>
      <c r="I260" s="212"/>
      <c r="J260" s="212">
        <f t="shared" ref="J260:J262" si="651">F260-I260</f>
        <v>0</v>
      </c>
      <c r="K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2">
        <f t="shared" ref="Y260:Y262" si="652">V260+W260+X260</f>
        <v>0</v>
      </c>
      <c r="Z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2">
        <f t="shared" ref="AC260:AC262" si="653">Z260+AA260+AB260</f>
        <v>0</v>
      </c>
      <c r="AD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2">
        <f t="shared" ref="AG260:AG262" si="654">AD260+AE260+AF260</f>
        <v>0</v>
      </c>
      <c r="AH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2">
        <f t="shared" ref="AK260:AK262" si="655">AH260+AI260+AJ260</f>
        <v>0</v>
      </c>
      <c r="AL260" s="212">
        <f t="shared" ref="AL260:AL262" si="656">Y260+AC260+AG260+AK260</f>
        <v>0</v>
      </c>
    </row>
    <row r="261" spans="2:38" x14ac:dyDescent="0.25">
      <c r="B261" s="210" t="s">
        <v>432</v>
      </c>
      <c r="C261" s="211" t="s">
        <v>308</v>
      </c>
      <c r="D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2">
        <f t="shared" si="649"/>
        <v>0</v>
      </c>
      <c r="G261" s="212"/>
      <c r="H261" s="212">
        <f t="shared" si="650"/>
        <v>0</v>
      </c>
      <c r="I261" s="212"/>
      <c r="J261" s="212">
        <f t="shared" si="651"/>
        <v>0</v>
      </c>
      <c r="K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2">
        <f t="shared" si="652"/>
        <v>0</v>
      </c>
      <c r="Z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2">
        <f t="shared" si="653"/>
        <v>0</v>
      </c>
      <c r="AD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2">
        <f t="shared" si="654"/>
        <v>0</v>
      </c>
      <c r="AH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2">
        <f t="shared" si="655"/>
        <v>0</v>
      </c>
      <c r="AL261" s="212">
        <f t="shared" si="656"/>
        <v>0</v>
      </c>
    </row>
    <row r="262" spans="2:38" x14ac:dyDescent="0.25">
      <c r="B262" s="210" t="s">
        <v>1104</v>
      </c>
      <c r="C262" s="211" t="s">
        <v>1105</v>
      </c>
      <c r="D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2">
        <f t="shared" si="649"/>
        <v>0</v>
      </c>
      <c r="G262" s="212"/>
      <c r="H262" s="212">
        <f t="shared" si="650"/>
        <v>0</v>
      </c>
      <c r="I262" s="212"/>
      <c r="J262" s="212">
        <f t="shared" si="651"/>
        <v>0</v>
      </c>
      <c r="K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2">
        <f t="shared" si="652"/>
        <v>0</v>
      </c>
      <c r="Z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2">
        <f t="shared" si="653"/>
        <v>0</v>
      </c>
      <c r="AD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2">
        <f t="shared" si="654"/>
        <v>0</v>
      </c>
      <c r="AH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2">
        <f t="shared" si="655"/>
        <v>0</v>
      </c>
      <c r="AL262" s="212">
        <f t="shared" si="656"/>
        <v>0</v>
      </c>
    </row>
    <row r="263" spans="2:38" x14ac:dyDescent="0.25">
      <c r="B263" s="219" t="s">
        <v>433</v>
      </c>
      <c r="C263" s="220" t="s">
        <v>309</v>
      </c>
      <c r="D263" s="221">
        <f>SUM(D264:D269)</f>
        <v>0</v>
      </c>
      <c r="E263" s="221">
        <f>SUM(E264:E269)</f>
        <v>0</v>
      </c>
      <c r="F263" s="221">
        <f t="shared" si="597"/>
        <v>0</v>
      </c>
      <c r="G263" s="221">
        <f>SUM(G264:G269)</f>
        <v>0</v>
      </c>
      <c r="H263" s="221">
        <f t="shared" si="598"/>
        <v>0</v>
      </c>
      <c r="I263" s="221">
        <f>SUM(I264:I269)</f>
        <v>0</v>
      </c>
      <c r="J263" s="221">
        <f t="shared" si="599"/>
        <v>0</v>
      </c>
      <c r="K263" s="221">
        <f t="shared" ref="K263:X263" si="657">SUM(K264:K269)</f>
        <v>0</v>
      </c>
      <c r="L263" s="221">
        <f t="shared" si="657"/>
        <v>0</v>
      </c>
      <c r="M263" s="221">
        <f t="shared" si="657"/>
        <v>0</v>
      </c>
      <c r="N263" s="221">
        <f t="shared" si="657"/>
        <v>0</v>
      </c>
      <c r="O263" s="221">
        <f t="shared" si="657"/>
        <v>0</v>
      </c>
      <c r="P263" s="221">
        <f t="shared" si="657"/>
        <v>0</v>
      </c>
      <c r="Q263" s="221">
        <f t="shared" si="657"/>
        <v>0</v>
      </c>
      <c r="R263" s="221">
        <f t="shared" si="657"/>
        <v>0</v>
      </c>
      <c r="S263" s="221">
        <f t="shared" si="657"/>
        <v>0</v>
      </c>
      <c r="T263" s="221">
        <f t="shared" si="657"/>
        <v>0</v>
      </c>
      <c r="U263" s="221">
        <f t="shared" si="657"/>
        <v>0</v>
      </c>
      <c r="V263" s="221">
        <f t="shared" si="657"/>
        <v>0</v>
      </c>
      <c r="W263" s="221">
        <f t="shared" si="657"/>
        <v>0</v>
      </c>
      <c r="X263" s="221">
        <f t="shared" si="657"/>
        <v>0</v>
      </c>
      <c r="Y263" s="221">
        <f t="shared" si="601"/>
        <v>0</v>
      </c>
      <c r="Z263" s="221">
        <f>SUM(Z264:Z269)</f>
        <v>0</v>
      </c>
      <c r="AA263" s="221">
        <f>SUM(AA264:AA269)</f>
        <v>0</v>
      </c>
      <c r="AB263" s="221">
        <f>SUM(AB264:AB269)</f>
        <v>0</v>
      </c>
      <c r="AC263" s="221">
        <f t="shared" si="602"/>
        <v>0</v>
      </c>
      <c r="AD263" s="221">
        <f>SUM(AD264:AD269)</f>
        <v>0</v>
      </c>
      <c r="AE263" s="221">
        <f>SUM(AE264:AE269)</f>
        <v>0</v>
      </c>
      <c r="AF263" s="221">
        <f>SUM(AF264:AF269)</f>
        <v>0</v>
      </c>
      <c r="AG263" s="221">
        <f t="shared" si="603"/>
        <v>0</v>
      </c>
      <c r="AH263" s="221">
        <f>SUM(AH264:AH269)</f>
        <v>0</v>
      </c>
      <c r="AI263" s="221">
        <f>SUM(AI264:AI269)</f>
        <v>0</v>
      </c>
      <c r="AJ263" s="221">
        <f>SUM(AJ264:AJ269)</f>
        <v>0</v>
      </c>
      <c r="AK263" s="221">
        <f t="shared" si="604"/>
        <v>0</v>
      </c>
      <c r="AL263" s="221">
        <f t="shared" si="605"/>
        <v>0</v>
      </c>
    </row>
    <row r="264" spans="2:38" x14ac:dyDescent="0.25">
      <c r="B264" s="210" t="s">
        <v>1112</v>
      </c>
      <c r="C264" s="211" t="s">
        <v>1113</v>
      </c>
      <c r="D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2">
        <f t="shared" si="597"/>
        <v>0</v>
      </c>
      <c r="G264" s="212"/>
      <c r="H264" s="212">
        <f t="shared" si="598"/>
        <v>0</v>
      </c>
      <c r="I264" s="212"/>
      <c r="J264" s="212">
        <f t="shared" si="599"/>
        <v>0</v>
      </c>
      <c r="K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2">
        <f t="shared" si="601"/>
        <v>0</v>
      </c>
      <c r="Z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2">
        <f t="shared" si="602"/>
        <v>0</v>
      </c>
      <c r="AD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2">
        <f t="shared" si="603"/>
        <v>0</v>
      </c>
      <c r="AH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2">
        <f t="shared" si="604"/>
        <v>0</v>
      </c>
      <c r="AL264" s="212">
        <f t="shared" si="605"/>
        <v>0</v>
      </c>
    </row>
    <row r="265" spans="2:38" x14ac:dyDescent="0.25">
      <c r="B265" s="210" t="s">
        <v>1114</v>
      </c>
      <c r="C265" s="211" t="s">
        <v>1115</v>
      </c>
      <c r="D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2">
        <f t="shared" si="597"/>
        <v>0</v>
      </c>
      <c r="G265" s="212"/>
      <c r="H265" s="212">
        <f t="shared" si="598"/>
        <v>0</v>
      </c>
      <c r="I265" s="212"/>
      <c r="J265" s="212">
        <f t="shared" si="599"/>
        <v>0</v>
      </c>
      <c r="K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2">
        <f t="shared" si="601"/>
        <v>0</v>
      </c>
      <c r="Z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2">
        <f t="shared" si="602"/>
        <v>0</v>
      </c>
      <c r="AD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2">
        <f t="shared" si="603"/>
        <v>0</v>
      </c>
      <c r="AH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2">
        <f t="shared" si="604"/>
        <v>0</v>
      </c>
      <c r="AL265" s="212">
        <f t="shared" si="605"/>
        <v>0</v>
      </c>
    </row>
    <row r="266" spans="2:38" x14ac:dyDescent="0.25">
      <c r="B266" s="210" t="s">
        <v>434</v>
      </c>
      <c r="C266" s="211" t="s">
        <v>310</v>
      </c>
      <c r="D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2">
        <f t="shared" si="597"/>
        <v>0</v>
      </c>
      <c r="G266" s="212"/>
      <c r="H266" s="212">
        <f t="shared" si="598"/>
        <v>0</v>
      </c>
      <c r="I266" s="212"/>
      <c r="J266" s="212">
        <f t="shared" si="599"/>
        <v>0</v>
      </c>
      <c r="K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2">
        <f t="shared" si="601"/>
        <v>0</v>
      </c>
      <c r="Z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2">
        <f t="shared" si="602"/>
        <v>0</v>
      </c>
      <c r="AD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2">
        <f t="shared" si="603"/>
        <v>0</v>
      </c>
      <c r="AH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2">
        <f t="shared" si="604"/>
        <v>0</v>
      </c>
      <c r="AL266" s="212">
        <f t="shared" si="605"/>
        <v>0</v>
      </c>
    </row>
    <row r="267" spans="2:38" x14ac:dyDescent="0.25">
      <c r="B267" s="210" t="s">
        <v>1116</v>
      </c>
      <c r="C267" s="211" t="s">
        <v>1117</v>
      </c>
      <c r="D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2">
        <f t="shared" ref="F267:F269" si="658">D267+E267</f>
        <v>0</v>
      </c>
      <c r="G267" s="212"/>
      <c r="H267" s="212">
        <f t="shared" ref="H267:H269" si="659">F267-G267</f>
        <v>0</v>
      </c>
      <c r="I267" s="212"/>
      <c r="J267" s="212">
        <f t="shared" ref="J267:J269" si="660">F267-I267</f>
        <v>0</v>
      </c>
      <c r="K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2">
        <f t="shared" ref="Y267:Y269" si="661">V267+W267+X267</f>
        <v>0</v>
      </c>
      <c r="Z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2">
        <f t="shared" ref="AC267:AC269" si="662">Z267+AA267+AB267</f>
        <v>0</v>
      </c>
      <c r="AD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2">
        <f t="shared" ref="AG267:AG269" si="663">AD267+AE267+AF267</f>
        <v>0</v>
      </c>
      <c r="AH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2">
        <f t="shared" ref="AK267:AK269" si="664">AH267+AI267+AJ267</f>
        <v>0</v>
      </c>
      <c r="AL267" s="212">
        <f t="shared" ref="AL267:AL269" si="665">Y267+AC267+AG267+AK267</f>
        <v>0</v>
      </c>
    </row>
    <row r="268" spans="2:38" x14ac:dyDescent="0.25">
      <c r="B268" s="210" t="s">
        <v>1118</v>
      </c>
      <c r="C268" s="211" t="s">
        <v>1119</v>
      </c>
      <c r="D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2">
        <f t="shared" si="658"/>
        <v>0</v>
      </c>
      <c r="G268" s="212"/>
      <c r="H268" s="212">
        <f t="shared" si="659"/>
        <v>0</v>
      </c>
      <c r="I268" s="212"/>
      <c r="J268" s="212">
        <f t="shared" si="660"/>
        <v>0</v>
      </c>
      <c r="K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2">
        <f t="shared" si="661"/>
        <v>0</v>
      </c>
      <c r="Z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2">
        <f t="shared" si="662"/>
        <v>0</v>
      </c>
      <c r="AD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2">
        <f t="shared" si="663"/>
        <v>0</v>
      </c>
      <c r="AH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2">
        <f t="shared" si="664"/>
        <v>0</v>
      </c>
      <c r="AL268" s="212">
        <f t="shared" si="665"/>
        <v>0</v>
      </c>
    </row>
    <row r="269" spans="2:38" x14ac:dyDescent="0.25">
      <c r="B269" s="210" t="s">
        <v>1120</v>
      </c>
      <c r="C269" s="211" t="s">
        <v>1121</v>
      </c>
      <c r="D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2">
        <f t="shared" si="658"/>
        <v>0</v>
      </c>
      <c r="G269" s="212"/>
      <c r="H269" s="212">
        <f t="shared" si="659"/>
        <v>0</v>
      </c>
      <c r="I269" s="212"/>
      <c r="J269" s="212">
        <f t="shared" si="660"/>
        <v>0</v>
      </c>
      <c r="K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2">
        <f t="shared" si="661"/>
        <v>0</v>
      </c>
      <c r="Z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2">
        <f t="shared" si="662"/>
        <v>0</v>
      </c>
      <c r="AD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2">
        <f t="shared" si="663"/>
        <v>0</v>
      </c>
      <c r="AH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2">
        <f t="shared" si="664"/>
        <v>0</v>
      </c>
      <c r="AL269" s="212">
        <f t="shared" si="665"/>
        <v>0</v>
      </c>
    </row>
    <row r="270" spans="2:38" x14ac:dyDescent="0.25">
      <c r="B270" s="219" t="s">
        <v>435</v>
      </c>
      <c r="C270" s="220" t="s">
        <v>311</v>
      </c>
      <c r="D270" s="221">
        <f>SUM(D271:D314)</f>
        <v>0</v>
      </c>
      <c r="E270" s="221">
        <f>SUM(E271:E314)</f>
        <v>5000</v>
      </c>
      <c r="F270" s="221">
        <f t="shared" si="597"/>
        <v>5000</v>
      </c>
      <c r="G270" s="221">
        <f>SUM(G271:G314)</f>
        <v>0</v>
      </c>
      <c r="H270" s="221">
        <f t="shared" si="598"/>
        <v>5000</v>
      </c>
      <c r="I270" s="221">
        <f>SUM(I271:I314)</f>
        <v>0</v>
      </c>
      <c r="J270" s="221">
        <f t="shared" si="599"/>
        <v>5000</v>
      </c>
      <c r="K270" s="221">
        <f t="shared" ref="K270:X270" si="666">SUM(K271:K314)</f>
        <v>0</v>
      </c>
      <c r="L270" s="221">
        <f t="shared" si="666"/>
        <v>0</v>
      </c>
      <c r="M270" s="221">
        <f t="shared" si="666"/>
        <v>0</v>
      </c>
      <c r="N270" s="221">
        <f t="shared" si="666"/>
        <v>0</v>
      </c>
      <c r="O270" s="221">
        <f t="shared" si="666"/>
        <v>0</v>
      </c>
      <c r="P270" s="221">
        <f t="shared" si="666"/>
        <v>5000</v>
      </c>
      <c r="Q270" s="221">
        <f t="shared" si="666"/>
        <v>0</v>
      </c>
      <c r="R270" s="221">
        <f t="shared" si="666"/>
        <v>0</v>
      </c>
      <c r="S270" s="221">
        <f t="shared" si="666"/>
        <v>0</v>
      </c>
      <c r="T270" s="221">
        <f t="shared" si="666"/>
        <v>0</v>
      </c>
      <c r="U270" s="221">
        <f t="shared" si="666"/>
        <v>0</v>
      </c>
      <c r="V270" s="221">
        <f t="shared" si="666"/>
        <v>0</v>
      </c>
      <c r="W270" s="221">
        <f t="shared" si="666"/>
        <v>0</v>
      </c>
      <c r="X270" s="221">
        <f t="shared" si="666"/>
        <v>0</v>
      </c>
      <c r="Y270" s="221">
        <f t="shared" si="601"/>
        <v>0</v>
      </c>
      <c r="Z270" s="221">
        <f>SUM(Z271:Z314)</f>
        <v>5000</v>
      </c>
      <c r="AA270" s="221">
        <f>SUM(AA271:AA314)</f>
        <v>0</v>
      </c>
      <c r="AB270" s="221">
        <f>SUM(AB271:AB314)</f>
        <v>0</v>
      </c>
      <c r="AC270" s="221">
        <f t="shared" si="602"/>
        <v>5000</v>
      </c>
      <c r="AD270" s="221">
        <f>SUM(AD271:AD314)</f>
        <v>0</v>
      </c>
      <c r="AE270" s="221">
        <f>SUM(AE271:AE314)</f>
        <v>0</v>
      </c>
      <c r="AF270" s="221">
        <f>SUM(AF271:AF314)</f>
        <v>0</v>
      </c>
      <c r="AG270" s="221">
        <f t="shared" si="603"/>
        <v>0</v>
      </c>
      <c r="AH270" s="221">
        <f>SUM(AH271:AH314)</f>
        <v>0</v>
      </c>
      <c r="AI270" s="221">
        <f>SUM(AI271:AI314)</f>
        <v>0</v>
      </c>
      <c r="AJ270" s="221">
        <f>SUM(AJ271:AJ314)</f>
        <v>0</v>
      </c>
      <c r="AK270" s="221">
        <f t="shared" si="604"/>
        <v>0</v>
      </c>
      <c r="AL270" s="221">
        <f t="shared" si="605"/>
        <v>5000</v>
      </c>
    </row>
    <row r="271" spans="2:38" x14ac:dyDescent="0.25">
      <c r="B271" s="210" t="s">
        <v>1122</v>
      </c>
      <c r="C271" s="211" t="s">
        <v>1123</v>
      </c>
      <c r="D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2">
        <f t="shared" si="597"/>
        <v>0</v>
      </c>
      <c r="G271" s="212"/>
      <c r="H271" s="212">
        <f t="shared" si="598"/>
        <v>0</v>
      </c>
      <c r="I271" s="212"/>
      <c r="J271" s="212">
        <f t="shared" si="599"/>
        <v>0</v>
      </c>
      <c r="K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2">
        <f t="shared" si="601"/>
        <v>0</v>
      </c>
      <c r="Z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2">
        <f t="shared" si="602"/>
        <v>0</v>
      </c>
      <c r="AD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2">
        <f t="shared" si="603"/>
        <v>0</v>
      </c>
      <c r="AH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2">
        <f t="shared" si="604"/>
        <v>0</v>
      </c>
      <c r="AL271" s="212">
        <f t="shared" si="605"/>
        <v>0</v>
      </c>
    </row>
    <row r="272" spans="2:38" x14ac:dyDescent="0.25">
      <c r="B272" s="210" t="s">
        <v>436</v>
      </c>
      <c r="C272" s="211" t="s">
        <v>1124</v>
      </c>
      <c r="D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2">
        <f t="shared" ref="F272:F303" si="667">D272+E272</f>
        <v>0</v>
      </c>
      <c r="G272" s="212"/>
      <c r="H272" s="212">
        <f t="shared" ref="H272:H303" si="668">F272-G272</f>
        <v>0</v>
      </c>
      <c r="I272" s="212"/>
      <c r="J272" s="212">
        <f t="shared" ref="J272:J303" si="669">F272-I272</f>
        <v>0</v>
      </c>
      <c r="K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2">
        <f t="shared" ref="Y272:Y303" si="670">V272+W272+X272</f>
        <v>0</v>
      </c>
      <c r="Z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2">
        <f t="shared" ref="AC272:AC303" si="671">Z272+AA272+AB272</f>
        <v>0</v>
      </c>
      <c r="AD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2">
        <f t="shared" ref="AG272:AG303" si="672">AD272+AE272+AF272</f>
        <v>0</v>
      </c>
      <c r="AH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2">
        <f t="shared" ref="AK272:AK303" si="673">AH272+AI272+AJ272</f>
        <v>0</v>
      </c>
      <c r="AL272" s="212">
        <f t="shared" ref="AL272:AL303" si="674">Y272+AC272+AG272+AK272</f>
        <v>0</v>
      </c>
    </row>
    <row r="273" spans="2:38" x14ac:dyDescent="0.25">
      <c r="B273" s="210" t="s">
        <v>1125</v>
      </c>
      <c r="C273" s="211" t="s">
        <v>1126</v>
      </c>
      <c r="D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2">
        <f t="shared" si="667"/>
        <v>0</v>
      </c>
      <c r="G273" s="212"/>
      <c r="H273" s="212">
        <f t="shared" si="668"/>
        <v>0</v>
      </c>
      <c r="I273" s="212"/>
      <c r="J273" s="212">
        <f t="shared" si="669"/>
        <v>0</v>
      </c>
      <c r="K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2">
        <f t="shared" si="670"/>
        <v>0</v>
      </c>
      <c r="Z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2">
        <f t="shared" si="671"/>
        <v>0</v>
      </c>
      <c r="AD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2">
        <f t="shared" si="672"/>
        <v>0</v>
      </c>
      <c r="AH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2">
        <f t="shared" si="673"/>
        <v>0</v>
      </c>
      <c r="AL273" s="212">
        <f t="shared" si="674"/>
        <v>0</v>
      </c>
    </row>
    <row r="274" spans="2:38" x14ac:dyDescent="0.25">
      <c r="B274" s="210" t="s">
        <v>1127</v>
      </c>
      <c r="C274" s="211" t="s">
        <v>1128</v>
      </c>
      <c r="D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2">
        <f t="shared" si="667"/>
        <v>0</v>
      </c>
      <c r="G274" s="212"/>
      <c r="H274" s="212">
        <f t="shared" si="668"/>
        <v>0</v>
      </c>
      <c r="I274" s="212"/>
      <c r="J274" s="212">
        <f t="shared" si="669"/>
        <v>0</v>
      </c>
      <c r="K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2">
        <f t="shared" si="670"/>
        <v>0</v>
      </c>
      <c r="Z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2">
        <f t="shared" si="671"/>
        <v>0</v>
      </c>
      <c r="AD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2">
        <f t="shared" si="672"/>
        <v>0</v>
      </c>
      <c r="AH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2">
        <f t="shared" si="673"/>
        <v>0</v>
      </c>
      <c r="AL274" s="212">
        <f t="shared" si="674"/>
        <v>0</v>
      </c>
    </row>
    <row r="275" spans="2:38" x14ac:dyDescent="0.25">
      <c r="B275" s="210" t="s">
        <v>1129</v>
      </c>
      <c r="C275" s="211" t="s">
        <v>1130</v>
      </c>
      <c r="D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2">
        <f t="shared" si="667"/>
        <v>0</v>
      </c>
      <c r="G275" s="212"/>
      <c r="H275" s="212">
        <f t="shared" si="668"/>
        <v>0</v>
      </c>
      <c r="I275" s="212"/>
      <c r="J275" s="212">
        <f t="shared" si="669"/>
        <v>0</v>
      </c>
      <c r="K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2">
        <f t="shared" si="670"/>
        <v>0</v>
      </c>
      <c r="Z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2">
        <f t="shared" si="671"/>
        <v>0</v>
      </c>
      <c r="AD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2">
        <f t="shared" si="672"/>
        <v>0</v>
      </c>
      <c r="AH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2">
        <f t="shared" si="673"/>
        <v>0</v>
      </c>
      <c r="AL275" s="212">
        <f t="shared" si="674"/>
        <v>0</v>
      </c>
    </row>
    <row r="276" spans="2:38" x14ac:dyDescent="0.25">
      <c r="B276" s="210" t="s">
        <v>1131</v>
      </c>
      <c r="C276" s="211" t="s">
        <v>1132</v>
      </c>
      <c r="D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2">
        <f t="shared" si="667"/>
        <v>0</v>
      </c>
      <c r="G276" s="212"/>
      <c r="H276" s="212">
        <f t="shared" si="668"/>
        <v>0</v>
      </c>
      <c r="I276" s="212"/>
      <c r="J276" s="212">
        <f t="shared" si="669"/>
        <v>0</v>
      </c>
      <c r="K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2">
        <f t="shared" si="670"/>
        <v>0</v>
      </c>
      <c r="Z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2">
        <f t="shared" si="671"/>
        <v>0</v>
      </c>
      <c r="AD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2">
        <f t="shared" si="672"/>
        <v>0</v>
      </c>
      <c r="AH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2">
        <f t="shared" si="673"/>
        <v>0</v>
      </c>
      <c r="AL276" s="212">
        <f t="shared" si="674"/>
        <v>0</v>
      </c>
    </row>
    <row r="277" spans="2:38" x14ac:dyDescent="0.25">
      <c r="B277" s="210" t="s">
        <v>1133</v>
      </c>
      <c r="C277" s="211" t="s">
        <v>1134</v>
      </c>
      <c r="D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2">
        <f t="shared" si="667"/>
        <v>0</v>
      </c>
      <c r="G277" s="212"/>
      <c r="H277" s="212">
        <f t="shared" si="668"/>
        <v>0</v>
      </c>
      <c r="I277" s="212"/>
      <c r="J277" s="212">
        <f t="shared" si="669"/>
        <v>0</v>
      </c>
      <c r="K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2">
        <f t="shared" si="670"/>
        <v>0</v>
      </c>
      <c r="Z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2">
        <f t="shared" si="671"/>
        <v>0</v>
      </c>
      <c r="AD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2">
        <f t="shared" si="672"/>
        <v>0</v>
      </c>
      <c r="AH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2">
        <f t="shared" si="673"/>
        <v>0</v>
      </c>
      <c r="AL277" s="212">
        <f t="shared" si="674"/>
        <v>0</v>
      </c>
    </row>
    <row r="278" spans="2:38" x14ac:dyDescent="0.25">
      <c r="B278" s="210" t="s">
        <v>1135</v>
      </c>
      <c r="C278" s="211" t="s">
        <v>1136</v>
      </c>
      <c r="D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2">
        <f t="shared" si="667"/>
        <v>0</v>
      </c>
      <c r="G278" s="212"/>
      <c r="H278" s="212">
        <f t="shared" si="668"/>
        <v>0</v>
      </c>
      <c r="I278" s="212"/>
      <c r="J278" s="212">
        <f t="shared" si="669"/>
        <v>0</v>
      </c>
      <c r="K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2">
        <f t="shared" si="670"/>
        <v>0</v>
      </c>
      <c r="Z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2">
        <f t="shared" si="671"/>
        <v>0</v>
      </c>
      <c r="AD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2">
        <f t="shared" si="672"/>
        <v>0</v>
      </c>
      <c r="AH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2">
        <f t="shared" si="673"/>
        <v>0</v>
      </c>
      <c r="AL278" s="212">
        <f t="shared" si="674"/>
        <v>0</v>
      </c>
    </row>
    <row r="279" spans="2:38" x14ac:dyDescent="0.25">
      <c r="B279" s="210" t="s">
        <v>437</v>
      </c>
      <c r="C279" s="211" t="s">
        <v>1137</v>
      </c>
      <c r="D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2">
        <f t="shared" si="667"/>
        <v>0</v>
      </c>
      <c r="G279" s="212"/>
      <c r="H279" s="212">
        <f t="shared" si="668"/>
        <v>0</v>
      </c>
      <c r="I279" s="212"/>
      <c r="J279" s="212">
        <f t="shared" si="669"/>
        <v>0</v>
      </c>
      <c r="K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2">
        <f t="shared" si="670"/>
        <v>0</v>
      </c>
      <c r="Z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2">
        <f t="shared" si="671"/>
        <v>0</v>
      </c>
      <c r="AD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2">
        <f t="shared" si="672"/>
        <v>0</v>
      </c>
      <c r="AH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2">
        <f t="shared" si="673"/>
        <v>0</v>
      </c>
      <c r="AL279" s="212">
        <f t="shared" si="674"/>
        <v>0</v>
      </c>
    </row>
    <row r="280" spans="2:38" x14ac:dyDescent="0.25">
      <c r="B280" s="210" t="s">
        <v>1138</v>
      </c>
      <c r="C280" s="211" t="s">
        <v>1139</v>
      </c>
      <c r="D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2">
        <f t="shared" si="667"/>
        <v>0</v>
      </c>
      <c r="G280" s="212"/>
      <c r="H280" s="212">
        <f t="shared" si="668"/>
        <v>0</v>
      </c>
      <c r="I280" s="212"/>
      <c r="J280" s="212">
        <f t="shared" si="669"/>
        <v>0</v>
      </c>
      <c r="K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2">
        <f t="shared" si="670"/>
        <v>0</v>
      </c>
      <c r="Z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2">
        <f t="shared" si="671"/>
        <v>0</v>
      </c>
      <c r="AD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2">
        <f t="shared" si="672"/>
        <v>0</v>
      </c>
      <c r="AH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2">
        <f t="shared" si="673"/>
        <v>0</v>
      </c>
      <c r="AL280" s="212">
        <f t="shared" si="674"/>
        <v>0</v>
      </c>
    </row>
    <row r="281" spans="2:38" x14ac:dyDescent="0.25">
      <c r="B281" s="210" t="s">
        <v>1140</v>
      </c>
      <c r="C281" s="211" t="s">
        <v>1141</v>
      </c>
      <c r="D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F281" s="212">
        <f t="shared" si="667"/>
        <v>5000</v>
      </c>
      <c r="G281" s="212"/>
      <c r="H281" s="212">
        <f t="shared" si="668"/>
        <v>5000</v>
      </c>
      <c r="I281" s="212"/>
      <c r="J281" s="212">
        <f t="shared" si="669"/>
        <v>5000</v>
      </c>
      <c r="K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Q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2">
        <f t="shared" si="670"/>
        <v>0</v>
      </c>
      <c r="Z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AA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2">
        <f t="shared" si="671"/>
        <v>5000</v>
      </c>
      <c r="AD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2">
        <f t="shared" si="672"/>
        <v>0</v>
      </c>
      <c r="AH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2">
        <f t="shared" si="673"/>
        <v>0</v>
      </c>
      <c r="AL281" s="212">
        <f t="shared" si="674"/>
        <v>5000</v>
      </c>
    </row>
    <row r="282" spans="2:38" x14ac:dyDescent="0.25">
      <c r="B282" s="210" t="s">
        <v>1142</v>
      </c>
      <c r="C282" s="211" t="s">
        <v>1143</v>
      </c>
      <c r="D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2">
        <f t="shared" si="667"/>
        <v>0</v>
      </c>
      <c r="G282" s="212"/>
      <c r="H282" s="212">
        <f t="shared" si="668"/>
        <v>0</v>
      </c>
      <c r="I282" s="212"/>
      <c r="J282" s="212">
        <f t="shared" si="669"/>
        <v>0</v>
      </c>
      <c r="K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2">
        <f t="shared" si="670"/>
        <v>0</v>
      </c>
      <c r="Z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2">
        <f t="shared" si="671"/>
        <v>0</v>
      </c>
      <c r="AD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2">
        <f t="shared" si="672"/>
        <v>0</v>
      </c>
      <c r="AH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2">
        <f t="shared" si="673"/>
        <v>0</v>
      </c>
      <c r="AL282" s="212">
        <f t="shared" si="674"/>
        <v>0</v>
      </c>
    </row>
    <row r="283" spans="2:38" x14ac:dyDescent="0.25">
      <c r="B283" s="210" t="s">
        <v>1144</v>
      </c>
      <c r="C283" s="211" t="s">
        <v>1145</v>
      </c>
      <c r="D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2">
        <f t="shared" si="667"/>
        <v>0</v>
      </c>
      <c r="G283" s="212"/>
      <c r="H283" s="212">
        <f t="shared" si="668"/>
        <v>0</v>
      </c>
      <c r="I283" s="212"/>
      <c r="J283" s="212">
        <f t="shared" si="669"/>
        <v>0</v>
      </c>
      <c r="K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2">
        <f t="shared" si="670"/>
        <v>0</v>
      </c>
      <c r="Z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2">
        <f t="shared" si="671"/>
        <v>0</v>
      </c>
      <c r="AD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2">
        <f t="shared" si="672"/>
        <v>0</v>
      </c>
      <c r="AH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2">
        <f t="shared" si="673"/>
        <v>0</v>
      </c>
      <c r="AL283" s="212">
        <f t="shared" si="674"/>
        <v>0</v>
      </c>
    </row>
    <row r="284" spans="2:38" x14ac:dyDescent="0.25">
      <c r="B284" s="210" t="s">
        <v>1146</v>
      </c>
      <c r="C284" s="211" t="s">
        <v>1147</v>
      </c>
      <c r="D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2">
        <f t="shared" si="667"/>
        <v>0</v>
      </c>
      <c r="G284" s="212"/>
      <c r="H284" s="212">
        <f t="shared" si="668"/>
        <v>0</v>
      </c>
      <c r="I284" s="212"/>
      <c r="J284" s="212">
        <f t="shared" si="669"/>
        <v>0</v>
      </c>
      <c r="K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2">
        <f t="shared" si="670"/>
        <v>0</v>
      </c>
      <c r="Z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2">
        <f t="shared" si="671"/>
        <v>0</v>
      </c>
      <c r="AD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2">
        <f t="shared" si="672"/>
        <v>0</v>
      </c>
      <c r="AH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2">
        <f t="shared" si="673"/>
        <v>0</v>
      </c>
      <c r="AL284" s="212">
        <f t="shared" si="674"/>
        <v>0</v>
      </c>
    </row>
    <row r="285" spans="2:38" x14ac:dyDescent="0.25">
      <c r="B285" s="210" t="s">
        <v>1148</v>
      </c>
      <c r="C285" s="211" t="s">
        <v>1149</v>
      </c>
      <c r="D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2">
        <f t="shared" si="667"/>
        <v>0</v>
      </c>
      <c r="G285" s="212"/>
      <c r="H285" s="212">
        <f t="shared" si="668"/>
        <v>0</v>
      </c>
      <c r="I285" s="212"/>
      <c r="J285" s="212">
        <f t="shared" si="669"/>
        <v>0</v>
      </c>
      <c r="K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2">
        <f t="shared" si="670"/>
        <v>0</v>
      </c>
      <c r="Z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2">
        <f t="shared" si="671"/>
        <v>0</v>
      </c>
      <c r="AD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2">
        <f t="shared" si="672"/>
        <v>0</v>
      </c>
      <c r="AH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2">
        <f t="shared" si="673"/>
        <v>0</v>
      </c>
      <c r="AL285" s="212">
        <f t="shared" si="674"/>
        <v>0</v>
      </c>
    </row>
    <row r="286" spans="2:38" x14ac:dyDescent="0.25">
      <c r="B286" s="210" t="s">
        <v>1150</v>
      </c>
      <c r="C286" s="211" t="s">
        <v>1151</v>
      </c>
      <c r="D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2">
        <f t="shared" si="667"/>
        <v>0</v>
      </c>
      <c r="G286" s="212"/>
      <c r="H286" s="212">
        <f t="shared" si="668"/>
        <v>0</v>
      </c>
      <c r="I286" s="212"/>
      <c r="J286" s="212">
        <f t="shared" si="669"/>
        <v>0</v>
      </c>
      <c r="K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2">
        <f t="shared" si="670"/>
        <v>0</v>
      </c>
      <c r="Z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2">
        <f t="shared" si="671"/>
        <v>0</v>
      </c>
      <c r="AD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2">
        <f t="shared" si="672"/>
        <v>0</v>
      </c>
      <c r="AH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2">
        <f t="shared" si="673"/>
        <v>0</v>
      </c>
      <c r="AL286" s="212">
        <f t="shared" si="674"/>
        <v>0</v>
      </c>
    </row>
    <row r="287" spans="2:38" x14ac:dyDescent="0.25">
      <c r="B287" s="210" t="s">
        <v>1152</v>
      </c>
      <c r="C287" s="211" t="s">
        <v>1153</v>
      </c>
      <c r="D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2">
        <f t="shared" si="667"/>
        <v>0</v>
      </c>
      <c r="G287" s="212"/>
      <c r="H287" s="212">
        <f t="shared" si="668"/>
        <v>0</v>
      </c>
      <c r="I287" s="212"/>
      <c r="J287" s="212">
        <f t="shared" si="669"/>
        <v>0</v>
      </c>
      <c r="K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2">
        <f t="shared" si="670"/>
        <v>0</v>
      </c>
      <c r="Z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2">
        <f t="shared" si="671"/>
        <v>0</v>
      </c>
      <c r="AD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2">
        <f t="shared" si="672"/>
        <v>0</v>
      </c>
      <c r="AH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2">
        <f t="shared" si="673"/>
        <v>0</v>
      </c>
      <c r="AL287" s="212">
        <f t="shared" si="674"/>
        <v>0</v>
      </c>
    </row>
    <row r="288" spans="2:38" x14ac:dyDescent="0.25">
      <c r="B288" s="210" t="s">
        <v>438</v>
      </c>
      <c r="C288" s="211" t="s">
        <v>1154</v>
      </c>
      <c r="D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2">
        <f t="shared" si="667"/>
        <v>0</v>
      </c>
      <c r="G288" s="212"/>
      <c r="H288" s="212">
        <f t="shared" si="668"/>
        <v>0</v>
      </c>
      <c r="I288" s="212"/>
      <c r="J288" s="212">
        <f t="shared" si="669"/>
        <v>0</v>
      </c>
      <c r="K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2">
        <f t="shared" si="670"/>
        <v>0</v>
      </c>
      <c r="Z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2">
        <f t="shared" si="671"/>
        <v>0</v>
      </c>
      <c r="AD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2">
        <f t="shared" si="672"/>
        <v>0</v>
      </c>
      <c r="AH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2">
        <f t="shared" si="673"/>
        <v>0</v>
      </c>
      <c r="AL288" s="212">
        <f t="shared" si="674"/>
        <v>0</v>
      </c>
    </row>
    <row r="289" spans="2:38" x14ac:dyDescent="0.25">
      <c r="B289" s="210" t="s">
        <v>1155</v>
      </c>
      <c r="C289" s="211" t="s">
        <v>1156</v>
      </c>
      <c r="D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2">
        <f t="shared" si="667"/>
        <v>0</v>
      </c>
      <c r="G289" s="212"/>
      <c r="H289" s="212">
        <f t="shared" si="668"/>
        <v>0</v>
      </c>
      <c r="I289" s="212"/>
      <c r="J289" s="212">
        <f t="shared" si="669"/>
        <v>0</v>
      </c>
      <c r="K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2">
        <f t="shared" si="670"/>
        <v>0</v>
      </c>
      <c r="Z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2">
        <f t="shared" si="671"/>
        <v>0</v>
      </c>
      <c r="AD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2">
        <f t="shared" si="672"/>
        <v>0</v>
      </c>
      <c r="AH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2">
        <f t="shared" si="673"/>
        <v>0</v>
      </c>
      <c r="AL289" s="212">
        <f t="shared" si="674"/>
        <v>0</v>
      </c>
    </row>
    <row r="290" spans="2:38" x14ac:dyDescent="0.25">
      <c r="B290" s="210" t="s">
        <v>1157</v>
      </c>
      <c r="C290" s="211" t="s">
        <v>1158</v>
      </c>
      <c r="D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2">
        <f t="shared" si="667"/>
        <v>0</v>
      </c>
      <c r="G290" s="212"/>
      <c r="H290" s="212">
        <f t="shared" si="668"/>
        <v>0</v>
      </c>
      <c r="I290" s="212"/>
      <c r="J290" s="212">
        <f t="shared" si="669"/>
        <v>0</v>
      </c>
      <c r="K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2">
        <f t="shared" si="670"/>
        <v>0</v>
      </c>
      <c r="Z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2">
        <f t="shared" si="671"/>
        <v>0</v>
      </c>
      <c r="AD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2">
        <f t="shared" si="672"/>
        <v>0</v>
      </c>
      <c r="AH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2">
        <f t="shared" si="673"/>
        <v>0</v>
      </c>
      <c r="AL290" s="212">
        <f t="shared" si="674"/>
        <v>0</v>
      </c>
    </row>
    <row r="291" spans="2:38" x14ac:dyDescent="0.25">
      <c r="B291" s="210" t="s">
        <v>1159</v>
      </c>
      <c r="C291" s="211" t="s">
        <v>1160</v>
      </c>
      <c r="D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2">
        <f t="shared" si="667"/>
        <v>0</v>
      </c>
      <c r="G291" s="212"/>
      <c r="H291" s="212">
        <f t="shared" si="668"/>
        <v>0</v>
      </c>
      <c r="I291" s="212"/>
      <c r="J291" s="212">
        <f t="shared" si="669"/>
        <v>0</v>
      </c>
      <c r="K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2">
        <f t="shared" si="670"/>
        <v>0</v>
      </c>
      <c r="Z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2">
        <f t="shared" si="671"/>
        <v>0</v>
      </c>
      <c r="AD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2">
        <f t="shared" si="672"/>
        <v>0</v>
      </c>
      <c r="AH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2">
        <f t="shared" si="673"/>
        <v>0</v>
      </c>
      <c r="AL291" s="212">
        <f t="shared" si="674"/>
        <v>0</v>
      </c>
    </row>
    <row r="292" spans="2:38" x14ac:dyDescent="0.25">
      <c r="B292" s="210" t="s">
        <v>1161</v>
      </c>
      <c r="C292" s="211" t="s">
        <v>1154</v>
      </c>
      <c r="D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2">
        <f t="shared" si="667"/>
        <v>0</v>
      </c>
      <c r="G292" s="212"/>
      <c r="H292" s="212">
        <f t="shared" si="668"/>
        <v>0</v>
      </c>
      <c r="I292" s="212"/>
      <c r="J292" s="212">
        <f t="shared" si="669"/>
        <v>0</v>
      </c>
      <c r="K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2">
        <f t="shared" si="670"/>
        <v>0</v>
      </c>
      <c r="Z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2">
        <f t="shared" si="671"/>
        <v>0</v>
      </c>
      <c r="AD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2">
        <f t="shared" si="672"/>
        <v>0</v>
      </c>
      <c r="AH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2">
        <f t="shared" si="673"/>
        <v>0</v>
      </c>
      <c r="AL292" s="212">
        <f t="shared" si="674"/>
        <v>0</v>
      </c>
    </row>
    <row r="293" spans="2:38" x14ac:dyDescent="0.25">
      <c r="B293" s="210" t="s">
        <v>1162</v>
      </c>
      <c r="C293" s="211" t="s">
        <v>1163</v>
      </c>
      <c r="D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2">
        <f t="shared" si="667"/>
        <v>0</v>
      </c>
      <c r="G293" s="212"/>
      <c r="H293" s="212">
        <f t="shared" si="668"/>
        <v>0</v>
      </c>
      <c r="I293" s="212"/>
      <c r="J293" s="212">
        <f t="shared" si="669"/>
        <v>0</v>
      </c>
      <c r="K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2">
        <f t="shared" si="670"/>
        <v>0</v>
      </c>
      <c r="Z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2">
        <f t="shared" si="671"/>
        <v>0</v>
      </c>
      <c r="AD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2">
        <f t="shared" si="672"/>
        <v>0</v>
      </c>
      <c r="AH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2">
        <f t="shared" si="673"/>
        <v>0</v>
      </c>
      <c r="AL293" s="212">
        <f t="shared" si="674"/>
        <v>0</v>
      </c>
    </row>
    <row r="294" spans="2:38" x14ac:dyDescent="0.25">
      <c r="B294" s="210" t="s">
        <v>1164</v>
      </c>
      <c r="C294" s="211" t="s">
        <v>1165</v>
      </c>
      <c r="D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2">
        <f t="shared" si="667"/>
        <v>0</v>
      </c>
      <c r="G294" s="212"/>
      <c r="H294" s="212">
        <f t="shared" si="668"/>
        <v>0</v>
      </c>
      <c r="I294" s="212"/>
      <c r="J294" s="212">
        <f t="shared" si="669"/>
        <v>0</v>
      </c>
      <c r="K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2">
        <f t="shared" si="670"/>
        <v>0</v>
      </c>
      <c r="Z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2">
        <f t="shared" si="671"/>
        <v>0</v>
      </c>
      <c r="AD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2">
        <f t="shared" si="672"/>
        <v>0</v>
      </c>
      <c r="AH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2">
        <f t="shared" si="673"/>
        <v>0</v>
      </c>
      <c r="AL294" s="212">
        <f t="shared" si="674"/>
        <v>0</v>
      </c>
    </row>
    <row r="295" spans="2:38" x14ac:dyDescent="0.25">
      <c r="B295" s="210" t="s">
        <v>1166</v>
      </c>
      <c r="C295" s="211" t="s">
        <v>1167</v>
      </c>
      <c r="D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2">
        <f t="shared" si="667"/>
        <v>0</v>
      </c>
      <c r="G295" s="212"/>
      <c r="H295" s="212">
        <f t="shared" si="668"/>
        <v>0</v>
      </c>
      <c r="I295" s="212"/>
      <c r="J295" s="212">
        <f t="shared" si="669"/>
        <v>0</v>
      </c>
      <c r="K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2">
        <f t="shared" si="670"/>
        <v>0</v>
      </c>
      <c r="Z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2">
        <f t="shared" si="671"/>
        <v>0</v>
      </c>
      <c r="AD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2">
        <f t="shared" si="672"/>
        <v>0</v>
      </c>
      <c r="AH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2">
        <f t="shared" si="673"/>
        <v>0</v>
      </c>
      <c r="AL295" s="212">
        <f t="shared" si="674"/>
        <v>0</v>
      </c>
    </row>
    <row r="296" spans="2:38" x14ac:dyDescent="0.25">
      <c r="B296" s="210" t="s">
        <v>1168</v>
      </c>
      <c r="C296" s="211" t="s">
        <v>1169</v>
      </c>
      <c r="D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2">
        <f t="shared" si="667"/>
        <v>0</v>
      </c>
      <c r="G296" s="212"/>
      <c r="H296" s="212">
        <f t="shared" si="668"/>
        <v>0</v>
      </c>
      <c r="I296" s="212"/>
      <c r="J296" s="212">
        <f t="shared" si="669"/>
        <v>0</v>
      </c>
      <c r="K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2">
        <f t="shared" si="670"/>
        <v>0</v>
      </c>
      <c r="Z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2">
        <f t="shared" si="671"/>
        <v>0</v>
      </c>
      <c r="AD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2">
        <f t="shared" si="672"/>
        <v>0</v>
      </c>
      <c r="AH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2">
        <f t="shared" si="673"/>
        <v>0</v>
      </c>
      <c r="AL296" s="212">
        <f t="shared" si="674"/>
        <v>0</v>
      </c>
    </row>
    <row r="297" spans="2:38" x14ac:dyDescent="0.25">
      <c r="B297" s="210" t="s">
        <v>1170</v>
      </c>
      <c r="C297" s="211" t="s">
        <v>1171</v>
      </c>
      <c r="D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2">
        <f t="shared" si="667"/>
        <v>0</v>
      </c>
      <c r="G297" s="212"/>
      <c r="H297" s="212">
        <f t="shared" si="668"/>
        <v>0</v>
      </c>
      <c r="I297" s="212"/>
      <c r="J297" s="212">
        <f t="shared" si="669"/>
        <v>0</v>
      </c>
      <c r="K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2">
        <f t="shared" si="670"/>
        <v>0</v>
      </c>
      <c r="Z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2">
        <f t="shared" si="671"/>
        <v>0</v>
      </c>
      <c r="AD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2">
        <f t="shared" si="672"/>
        <v>0</v>
      </c>
      <c r="AH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2">
        <f t="shared" si="673"/>
        <v>0</v>
      </c>
      <c r="AL297" s="212">
        <f t="shared" si="674"/>
        <v>0</v>
      </c>
    </row>
    <row r="298" spans="2:38" x14ac:dyDescent="0.25">
      <c r="B298" s="210" t="s">
        <v>1172</v>
      </c>
      <c r="C298" s="211" t="s">
        <v>1173</v>
      </c>
      <c r="D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2">
        <f t="shared" si="667"/>
        <v>0</v>
      </c>
      <c r="G298" s="212"/>
      <c r="H298" s="212">
        <f t="shared" si="668"/>
        <v>0</v>
      </c>
      <c r="I298" s="212"/>
      <c r="J298" s="212">
        <f t="shared" si="669"/>
        <v>0</v>
      </c>
      <c r="K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2">
        <f t="shared" si="670"/>
        <v>0</v>
      </c>
      <c r="Z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2">
        <f t="shared" si="671"/>
        <v>0</v>
      </c>
      <c r="AD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2">
        <f t="shared" si="672"/>
        <v>0</v>
      </c>
      <c r="AH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2">
        <f t="shared" si="673"/>
        <v>0</v>
      </c>
      <c r="AL298" s="212">
        <f t="shared" si="674"/>
        <v>0</v>
      </c>
    </row>
    <row r="299" spans="2:38" x14ac:dyDescent="0.25">
      <c r="B299" s="210" t="s">
        <v>1174</v>
      </c>
      <c r="C299" s="211" t="s">
        <v>1175</v>
      </c>
      <c r="D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2">
        <f t="shared" si="667"/>
        <v>0</v>
      </c>
      <c r="G299" s="212"/>
      <c r="H299" s="212">
        <f t="shared" si="668"/>
        <v>0</v>
      </c>
      <c r="I299" s="212"/>
      <c r="J299" s="212">
        <f t="shared" si="669"/>
        <v>0</v>
      </c>
      <c r="K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2">
        <f t="shared" si="670"/>
        <v>0</v>
      </c>
      <c r="Z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2">
        <f t="shared" si="671"/>
        <v>0</v>
      </c>
      <c r="AD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2">
        <f t="shared" si="672"/>
        <v>0</v>
      </c>
      <c r="AH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2">
        <f t="shared" si="673"/>
        <v>0</v>
      </c>
      <c r="AL299" s="212">
        <f t="shared" si="674"/>
        <v>0</v>
      </c>
    </row>
    <row r="300" spans="2:38" x14ac:dyDescent="0.25">
      <c r="B300" s="210" t="s">
        <v>1176</v>
      </c>
      <c r="C300" s="211" t="s">
        <v>1177</v>
      </c>
      <c r="D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2">
        <f t="shared" si="667"/>
        <v>0</v>
      </c>
      <c r="G300" s="212"/>
      <c r="H300" s="212">
        <f t="shared" si="668"/>
        <v>0</v>
      </c>
      <c r="I300" s="212"/>
      <c r="J300" s="212">
        <f t="shared" si="669"/>
        <v>0</v>
      </c>
      <c r="K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2">
        <f t="shared" si="670"/>
        <v>0</v>
      </c>
      <c r="Z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2">
        <f t="shared" si="671"/>
        <v>0</v>
      </c>
      <c r="AD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2">
        <f t="shared" si="672"/>
        <v>0</v>
      </c>
      <c r="AH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2">
        <f t="shared" si="673"/>
        <v>0</v>
      </c>
      <c r="AL300" s="212">
        <f t="shared" si="674"/>
        <v>0</v>
      </c>
    </row>
    <row r="301" spans="2:38" x14ac:dyDescent="0.25">
      <c r="B301" s="210" t="s">
        <v>1178</v>
      </c>
      <c r="C301" s="211" t="s">
        <v>1179</v>
      </c>
      <c r="D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2">
        <f t="shared" si="667"/>
        <v>0</v>
      </c>
      <c r="G301" s="212"/>
      <c r="H301" s="212">
        <f t="shared" si="668"/>
        <v>0</v>
      </c>
      <c r="I301" s="212"/>
      <c r="J301" s="212">
        <f t="shared" si="669"/>
        <v>0</v>
      </c>
      <c r="K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2">
        <f t="shared" si="670"/>
        <v>0</v>
      </c>
      <c r="Z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2">
        <f t="shared" si="671"/>
        <v>0</v>
      </c>
      <c r="AD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2">
        <f t="shared" si="672"/>
        <v>0</v>
      </c>
      <c r="AH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2">
        <f t="shared" si="673"/>
        <v>0</v>
      </c>
      <c r="AL301" s="212">
        <f t="shared" si="674"/>
        <v>0</v>
      </c>
    </row>
    <row r="302" spans="2:38" x14ac:dyDescent="0.25">
      <c r="B302" s="210" t="s">
        <v>1180</v>
      </c>
      <c r="C302" s="211" t="s">
        <v>1181</v>
      </c>
      <c r="D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2">
        <f t="shared" si="667"/>
        <v>0</v>
      </c>
      <c r="G302" s="212"/>
      <c r="H302" s="212">
        <f t="shared" si="668"/>
        <v>0</v>
      </c>
      <c r="I302" s="212"/>
      <c r="J302" s="212">
        <f t="shared" si="669"/>
        <v>0</v>
      </c>
      <c r="K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2">
        <f t="shared" si="670"/>
        <v>0</v>
      </c>
      <c r="Z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2">
        <f t="shared" si="671"/>
        <v>0</v>
      </c>
      <c r="AD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2">
        <f t="shared" si="672"/>
        <v>0</v>
      </c>
      <c r="AH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2">
        <f t="shared" si="673"/>
        <v>0</v>
      </c>
      <c r="AL302" s="212">
        <f t="shared" si="674"/>
        <v>0</v>
      </c>
    </row>
    <row r="303" spans="2:38" x14ac:dyDescent="0.25">
      <c r="B303" s="210" t="s">
        <v>1182</v>
      </c>
      <c r="C303" s="211" t="s">
        <v>1183</v>
      </c>
      <c r="D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2">
        <f t="shared" si="667"/>
        <v>0</v>
      </c>
      <c r="G303" s="212"/>
      <c r="H303" s="212">
        <f t="shared" si="668"/>
        <v>0</v>
      </c>
      <c r="I303" s="212"/>
      <c r="J303" s="212">
        <f t="shared" si="669"/>
        <v>0</v>
      </c>
      <c r="K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2">
        <f t="shared" si="670"/>
        <v>0</v>
      </c>
      <c r="Z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2">
        <f t="shared" si="671"/>
        <v>0</v>
      </c>
      <c r="AD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2">
        <f t="shared" si="672"/>
        <v>0</v>
      </c>
      <c r="AH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2">
        <f t="shared" si="673"/>
        <v>0</v>
      </c>
      <c r="AL303" s="212">
        <f t="shared" si="674"/>
        <v>0</v>
      </c>
    </row>
    <row r="304" spans="2:38" x14ac:dyDescent="0.25">
      <c r="B304" s="210" t="s">
        <v>1184</v>
      </c>
      <c r="C304" s="211" t="s">
        <v>1185</v>
      </c>
      <c r="D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2">
        <f t="shared" si="597"/>
        <v>0</v>
      </c>
      <c r="G304" s="212"/>
      <c r="H304" s="212">
        <f t="shared" si="598"/>
        <v>0</v>
      </c>
      <c r="I304" s="212"/>
      <c r="J304" s="212">
        <f t="shared" si="599"/>
        <v>0</v>
      </c>
      <c r="K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2">
        <f t="shared" si="601"/>
        <v>0</v>
      </c>
      <c r="Z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2">
        <f t="shared" si="602"/>
        <v>0</v>
      </c>
      <c r="AD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2">
        <f t="shared" si="603"/>
        <v>0</v>
      </c>
      <c r="AH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2">
        <f t="shared" si="604"/>
        <v>0</v>
      </c>
      <c r="AL304" s="212">
        <f t="shared" si="605"/>
        <v>0</v>
      </c>
    </row>
    <row r="305" spans="2:38" x14ac:dyDescent="0.25">
      <c r="B305" s="210" t="s">
        <v>1186</v>
      </c>
      <c r="C305" s="211" t="s">
        <v>1187</v>
      </c>
      <c r="D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2">
        <f t="shared" si="597"/>
        <v>0</v>
      </c>
      <c r="G305" s="212"/>
      <c r="H305" s="212">
        <f t="shared" si="598"/>
        <v>0</v>
      </c>
      <c r="I305" s="212"/>
      <c r="J305" s="212">
        <f t="shared" si="599"/>
        <v>0</v>
      </c>
      <c r="K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2">
        <f t="shared" si="601"/>
        <v>0</v>
      </c>
      <c r="Z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2">
        <f t="shared" si="602"/>
        <v>0</v>
      </c>
      <c r="AD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2">
        <f t="shared" si="603"/>
        <v>0</v>
      </c>
      <c r="AH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2">
        <f t="shared" si="604"/>
        <v>0</v>
      </c>
      <c r="AL305" s="212">
        <f t="shared" si="605"/>
        <v>0</v>
      </c>
    </row>
    <row r="306" spans="2:38" x14ac:dyDescent="0.25">
      <c r="B306" s="210" t="s">
        <v>1188</v>
      </c>
      <c r="C306" s="211" t="s">
        <v>1189</v>
      </c>
      <c r="D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2">
        <f t="shared" si="597"/>
        <v>0</v>
      </c>
      <c r="G306" s="212"/>
      <c r="H306" s="212">
        <f t="shared" si="598"/>
        <v>0</v>
      </c>
      <c r="I306" s="212"/>
      <c r="J306" s="212">
        <f t="shared" si="599"/>
        <v>0</v>
      </c>
      <c r="K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2">
        <f t="shared" si="601"/>
        <v>0</v>
      </c>
      <c r="Z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2">
        <f t="shared" si="602"/>
        <v>0</v>
      </c>
      <c r="AD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2">
        <f t="shared" si="603"/>
        <v>0</v>
      </c>
      <c r="AH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2">
        <f t="shared" si="604"/>
        <v>0</v>
      </c>
      <c r="AL306" s="212">
        <f t="shared" si="605"/>
        <v>0</v>
      </c>
    </row>
    <row r="307" spans="2:38" x14ac:dyDescent="0.25">
      <c r="B307" s="210" t="s">
        <v>1190</v>
      </c>
      <c r="C307" s="211" t="s">
        <v>1191</v>
      </c>
      <c r="D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2">
        <f t="shared" si="597"/>
        <v>0</v>
      </c>
      <c r="G307" s="212"/>
      <c r="H307" s="212">
        <f t="shared" si="598"/>
        <v>0</v>
      </c>
      <c r="I307" s="212"/>
      <c r="J307" s="212">
        <f t="shared" si="599"/>
        <v>0</v>
      </c>
      <c r="K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2">
        <f t="shared" si="601"/>
        <v>0</v>
      </c>
      <c r="Z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2">
        <f t="shared" si="602"/>
        <v>0</v>
      </c>
      <c r="AD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2">
        <f t="shared" si="603"/>
        <v>0</v>
      </c>
      <c r="AH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2">
        <f t="shared" si="604"/>
        <v>0</v>
      </c>
      <c r="AL307" s="212">
        <f t="shared" si="605"/>
        <v>0</v>
      </c>
    </row>
    <row r="308" spans="2:38" x14ac:dyDescent="0.25">
      <c r="B308" s="210" t="s">
        <v>1192</v>
      </c>
      <c r="C308" s="211" t="s">
        <v>1193</v>
      </c>
      <c r="D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2">
        <f t="shared" si="597"/>
        <v>0</v>
      </c>
      <c r="G308" s="212"/>
      <c r="H308" s="212">
        <f t="shared" si="598"/>
        <v>0</v>
      </c>
      <c r="I308" s="212"/>
      <c r="J308" s="212">
        <f t="shared" si="599"/>
        <v>0</v>
      </c>
      <c r="K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2">
        <f t="shared" si="601"/>
        <v>0</v>
      </c>
      <c r="Z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2">
        <f t="shared" si="602"/>
        <v>0</v>
      </c>
      <c r="AD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2">
        <f t="shared" si="603"/>
        <v>0</v>
      </c>
      <c r="AH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2">
        <f t="shared" si="604"/>
        <v>0</v>
      </c>
      <c r="AL308" s="212">
        <f t="shared" si="605"/>
        <v>0</v>
      </c>
    </row>
    <row r="309" spans="2:38" x14ac:dyDescent="0.25">
      <c r="B309" s="210" t="s">
        <v>1194</v>
      </c>
      <c r="C309" s="211" t="s">
        <v>1195</v>
      </c>
      <c r="D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2">
        <f t="shared" si="597"/>
        <v>0</v>
      </c>
      <c r="G309" s="212"/>
      <c r="H309" s="212">
        <f t="shared" si="598"/>
        <v>0</v>
      </c>
      <c r="I309" s="212"/>
      <c r="J309" s="212">
        <f t="shared" si="599"/>
        <v>0</v>
      </c>
      <c r="K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2">
        <f t="shared" si="601"/>
        <v>0</v>
      </c>
      <c r="Z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2">
        <f t="shared" si="602"/>
        <v>0</v>
      </c>
      <c r="AD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2">
        <f t="shared" si="603"/>
        <v>0</v>
      </c>
      <c r="AH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2">
        <f t="shared" si="604"/>
        <v>0</v>
      </c>
      <c r="AL309" s="212">
        <f t="shared" si="605"/>
        <v>0</v>
      </c>
    </row>
    <row r="310" spans="2:38" x14ac:dyDescent="0.25">
      <c r="B310" s="210" t="s">
        <v>1196</v>
      </c>
      <c r="C310" s="211" t="s">
        <v>1197</v>
      </c>
      <c r="D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2">
        <f t="shared" si="597"/>
        <v>0</v>
      </c>
      <c r="G310" s="212"/>
      <c r="H310" s="212">
        <f t="shared" si="598"/>
        <v>0</v>
      </c>
      <c r="I310" s="212"/>
      <c r="J310" s="212">
        <f t="shared" si="599"/>
        <v>0</v>
      </c>
      <c r="K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2">
        <f t="shared" si="601"/>
        <v>0</v>
      </c>
      <c r="Z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2">
        <f t="shared" si="602"/>
        <v>0</v>
      </c>
      <c r="AD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2">
        <f t="shared" si="603"/>
        <v>0</v>
      </c>
      <c r="AH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2">
        <f t="shared" si="604"/>
        <v>0</v>
      </c>
      <c r="AL310" s="212">
        <f t="shared" si="605"/>
        <v>0</v>
      </c>
    </row>
    <row r="311" spans="2:38" x14ac:dyDescent="0.25">
      <c r="B311" s="210" t="s">
        <v>1198</v>
      </c>
      <c r="C311" s="211" t="s">
        <v>1199</v>
      </c>
      <c r="D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2">
        <f t="shared" si="597"/>
        <v>0</v>
      </c>
      <c r="G311" s="212"/>
      <c r="H311" s="212">
        <f t="shared" si="598"/>
        <v>0</v>
      </c>
      <c r="I311" s="212"/>
      <c r="J311" s="212">
        <f t="shared" si="599"/>
        <v>0</v>
      </c>
      <c r="K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2">
        <f t="shared" si="601"/>
        <v>0</v>
      </c>
      <c r="Z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2">
        <f t="shared" si="602"/>
        <v>0</v>
      </c>
      <c r="AD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2">
        <f t="shared" si="603"/>
        <v>0</v>
      </c>
      <c r="AH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2">
        <f t="shared" si="604"/>
        <v>0</v>
      </c>
      <c r="AL311" s="212">
        <f t="shared" si="605"/>
        <v>0</v>
      </c>
    </row>
    <row r="312" spans="2:38" x14ac:dyDescent="0.25">
      <c r="B312" s="210" t="s">
        <v>1200</v>
      </c>
      <c r="C312" s="211" t="s">
        <v>1201</v>
      </c>
      <c r="D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2">
        <f t="shared" ref="F312:F314" si="675">D312+E312</f>
        <v>0</v>
      </c>
      <c r="G312" s="212"/>
      <c r="H312" s="212">
        <f t="shared" ref="H312:H314" si="676">F312-G312</f>
        <v>0</v>
      </c>
      <c r="I312" s="212"/>
      <c r="J312" s="212">
        <f t="shared" ref="J312:J314" si="677">F312-I312</f>
        <v>0</v>
      </c>
      <c r="K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2">
        <f t="shared" ref="Y312:Y314" si="678">V312+W312+X312</f>
        <v>0</v>
      </c>
      <c r="Z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2">
        <f t="shared" ref="AC312:AC314" si="679">Z312+AA312+AB312</f>
        <v>0</v>
      </c>
      <c r="AD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2">
        <f t="shared" ref="AG312:AG314" si="680">AD312+AE312+AF312</f>
        <v>0</v>
      </c>
      <c r="AH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2">
        <f t="shared" ref="AK312:AK314" si="681">AH312+AI312+AJ312</f>
        <v>0</v>
      </c>
      <c r="AL312" s="212">
        <f t="shared" ref="AL312:AL314" si="682">Y312+AC312+AG312+AK312</f>
        <v>0</v>
      </c>
    </row>
    <row r="313" spans="2:38" x14ac:dyDescent="0.25">
      <c r="B313" s="210" t="s">
        <v>1202</v>
      </c>
      <c r="C313" s="211" t="s">
        <v>1203</v>
      </c>
      <c r="D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2">
        <f t="shared" si="675"/>
        <v>0</v>
      </c>
      <c r="G313" s="212"/>
      <c r="H313" s="212">
        <f t="shared" si="676"/>
        <v>0</v>
      </c>
      <c r="I313" s="212"/>
      <c r="J313" s="212">
        <f t="shared" si="677"/>
        <v>0</v>
      </c>
      <c r="K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2">
        <f t="shared" si="678"/>
        <v>0</v>
      </c>
      <c r="Z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2">
        <f t="shared" si="679"/>
        <v>0</v>
      </c>
      <c r="AD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2">
        <f t="shared" si="680"/>
        <v>0</v>
      </c>
      <c r="AH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2">
        <f t="shared" si="681"/>
        <v>0</v>
      </c>
      <c r="AL313" s="212">
        <f t="shared" si="682"/>
        <v>0</v>
      </c>
    </row>
    <row r="314" spans="2:38" x14ac:dyDescent="0.25">
      <c r="B314" s="210" t="s">
        <v>1204</v>
      </c>
      <c r="C314" s="211" t="s">
        <v>1205</v>
      </c>
      <c r="D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2">
        <f t="shared" si="675"/>
        <v>0</v>
      </c>
      <c r="G314" s="212"/>
      <c r="H314" s="212">
        <f t="shared" si="676"/>
        <v>0</v>
      </c>
      <c r="I314" s="212"/>
      <c r="J314" s="212">
        <f t="shared" si="677"/>
        <v>0</v>
      </c>
      <c r="K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2">
        <f t="shared" si="678"/>
        <v>0</v>
      </c>
      <c r="Z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2">
        <f t="shared" si="679"/>
        <v>0</v>
      </c>
      <c r="AD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2">
        <f t="shared" si="680"/>
        <v>0</v>
      </c>
      <c r="AH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2">
        <f t="shared" si="681"/>
        <v>0</v>
      </c>
      <c r="AL314" s="212">
        <f t="shared" si="682"/>
        <v>0</v>
      </c>
    </row>
    <row r="315" spans="2:38" x14ac:dyDescent="0.25">
      <c r="B315" s="219" t="s">
        <v>439</v>
      </c>
      <c r="C315" s="220" t="s">
        <v>312</v>
      </c>
      <c r="D315" s="221">
        <f>SUM(D316:D329)</f>
        <v>25000</v>
      </c>
      <c r="E315" s="221">
        <f>SUM(E316:E329)</f>
        <v>159400</v>
      </c>
      <c r="F315" s="221">
        <f t="shared" si="597"/>
        <v>184400</v>
      </c>
      <c r="G315" s="221">
        <f>SUM(G316:G329)</f>
        <v>0</v>
      </c>
      <c r="H315" s="221">
        <f t="shared" si="598"/>
        <v>184400</v>
      </c>
      <c r="I315" s="221">
        <f>SUM(I316:I329)</f>
        <v>0</v>
      </c>
      <c r="J315" s="221">
        <f t="shared" si="599"/>
        <v>184400</v>
      </c>
      <c r="K315" s="221">
        <f t="shared" ref="K315:X315" si="683">SUM(K316:K329)</f>
        <v>17400</v>
      </c>
      <c r="L315" s="221">
        <f t="shared" si="683"/>
        <v>0</v>
      </c>
      <c r="M315" s="221">
        <f t="shared" si="683"/>
        <v>0</v>
      </c>
      <c r="N315" s="221">
        <f t="shared" si="683"/>
        <v>0</v>
      </c>
      <c r="O315" s="221">
        <f t="shared" si="683"/>
        <v>0</v>
      </c>
      <c r="P315" s="221">
        <f t="shared" si="683"/>
        <v>167000</v>
      </c>
      <c r="Q315" s="221">
        <f t="shared" si="683"/>
        <v>0</v>
      </c>
      <c r="R315" s="221">
        <f t="shared" si="683"/>
        <v>0</v>
      </c>
      <c r="S315" s="221">
        <f t="shared" si="683"/>
        <v>0</v>
      </c>
      <c r="T315" s="221">
        <f t="shared" si="683"/>
        <v>0</v>
      </c>
      <c r="U315" s="221">
        <f t="shared" si="683"/>
        <v>0</v>
      </c>
      <c r="V315" s="221">
        <f t="shared" si="683"/>
        <v>25000</v>
      </c>
      <c r="W315" s="221">
        <f t="shared" si="683"/>
        <v>17400</v>
      </c>
      <c r="X315" s="221">
        <f t="shared" si="683"/>
        <v>0</v>
      </c>
      <c r="Y315" s="221">
        <f t="shared" si="601"/>
        <v>42400</v>
      </c>
      <c r="Z315" s="221">
        <f>SUM(Z316:Z329)</f>
        <v>0</v>
      </c>
      <c r="AA315" s="221">
        <f>SUM(AA316:AA329)</f>
        <v>0</v>
      </c>
      <c r="AB315" s="221">
        <f>SUM(AB316:AB329)</f>
        <v>0</v>
      </c>
      <c r="AC315" s="221">
        <f t="shared" si="602"/>
        <v>0</v>
      </c>
      <c r="AD315" s="221">
        <f>SUM(AD316:AD329)</f>
        <v>0</v>
      </c>
      <c r="AE315" s="221">
        <f>SUM(AE316:AE329)</f>
        <v>0</v>
      </c>
      <c r="AF315" s="221">
        <f>SUM(AF316:AF329)</f>
        <v>142000</v>
      </c>
      <c r="AG315" s="221">
        <f t="shared" si="603"/>
        <v>142000</v>
      </c>
      <c r="AH315" s="221">
        <f>SUM(AH316:AH329)</f>
        <v>0</v>
      </c>
      <c r="AI315" s="221">
        <f>SUM(AI316:AI329)</f>
        <v>0</v>
      </c>
      <c r="AJ315" s="221">
        <f>SUM(AJ316:AJ329)</f>
        <v>0</v>
      </c>
      <c r="AK315" s="221">
        <f t="shared" si="604"/>
        <v>0</v>
      </c>
      <c r="AL315" s="221">
        <f t="shared" si="605"/>
        <v>184400</v>
      </c>
    </row>
    <row r="316" spans="2:38" x14ac:dyDescent="0.25">
      <c r="B316" s="210" t="s">
        <v>1206</v>
      </c>
      <c r="C316" s="211" t="s">
        <v>1207</v>
      </c>
      <c r="D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v>
      </c>
      <c r="E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2">
        <f t="shared" si="597"/>
        <v>25000</v>
      </c>
      <c r="G316" s="212"/>
      <c r="H316" s="212">
        <f t="shared" si="598"/>
        <v>25000</v>
      </c>
      <c r="I316" s="212"/>
      <c r="J316" s="212">
        <f t="shared" si="599"/>
        <v>25000</v>
      </c>
      <c r="K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Q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W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2">
        <f t="shared" si="601"/>
        <v>25000</v>
      </c>
      <c r="Z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2">
        <f t="shared" si="602"/>
        <v>0</v>
      </c>
      <c r="AD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2">
        <f t="shared" si="603"/>
        <v>0</v>
      </c>
      <c r="AH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2">
        <f t="shared" si="604"/>
        <v>0</v>
      </c>
      <c r="AL316" s="212">
        <f t="shared" si="605"/>
        <v>25000</v>
      </c>
    </row>
    <row r="317" spans="2:38" x14ac:dyDescent="0.25">
      <c r="B317" s="210" t="s">
        <v>440</v>
      </c>
      <c r="C317" s="211" t="s">
        <v>1208</v>
      </c>
      <c r="D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17400</v>
      </c>
      <c r="F317" s="212">
        <f t="shared" si="597"/>
        <v>17400</v>
      </c>
      <c r="G317" s="212"/>
      <c r="H317" s="212">
        <f t="shared" si="598"/>
        <v>17400</v>
      </c>
      <c r="I317" s="212"/>
      <c r="J317" s="212">
        <f t="shared" si="599"/>
        <v>17400</v>
      </c>
      <c r="K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17400</v>
      </c>
      <c r="L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17400</v>
      </c>
      <c r="X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2">
        <f t="shared" si="601"/>
        <v>17400</v>
      </c>
      <c r="Z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2">
        <f t="shared" si="602"/>
        <v>0</v>
      </c>
      <c r="AD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2">
        <f t="shared" si="603"/>
        <v>0</v>
      </c>
      <c r="AH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2">
        <f t="shared" si="604"/>
        <v>0</v>
      </c>
      <c r="AL317" s="212">
        <f t="shared" si="605"/>
        <v>17400</v>
      </c>
    </row>
    <row r="318" spans="2:38" x14ac:dyDescent="0.25">
      <c r="B318" s="210" t="s">
        <v>1209</v>
      </c>
      <c r="C318" s="211" t="s">
        <v>1210</v>
      </c>
      <c r="D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2">
        <f t="shared" si="597"/>
        <v>0</v>
      </c>
      <c r="G318" s="212"/>
      <c r="H318" s="212">
        <f t="shared" si="598"/>
        <v>0</v>
      </c>
      <c r="I318" s="212"/>
      <c r="J318" s="212">
        <f t="shared" si="599"/>
        <v>0</v>
      </c>
      <c r="K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2">
        <f t="shared" si="601"/>
        <v>0</v>
      </c>
      <c r="Z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2">
        <f t="shared" si="602"/>
        <v>0</v>
      </c>
      <c r="AD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2">
        <f t="shared" si="603"/>
        <v>0</v>
      </c>
      <c r="AH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2">
        <f t="shared" si="604"/>
        <v>0</v>
      </c>
      <c r="AL318" s="212">
        <f t="shared" si="605"/>
        <v>0</v>
      </c>
    </row>
    <row r="319" spans="2:38" x14ac:dyDescent="0.25">
      <c r="B319" s="210" t="s">
        <v>1211</v>
      </c>
      <c r="C319" s="211" t="s">
        <v>1212</v>
      </c>
      <c r="D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2">
        <f t="shared" si="597"/>
        <v>0</v>
      </c>
      <c r="G319" s="212"/>
      <c r="H319" s="212">
        <f t="shared" si="598"/>
        <v>0</v>
      </c>
      <c r="I319" s="212"/>
      <c r="J319" s="212">
        <f t="shared" si="599"/>
        <v>0</v>
      </c>
      <c r="K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2">
        <f t="shared" si="601"/>
        <v>0</v>
      </c>
      <c r="Z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2">
        <f t="shared" si="602"/>
        <v>0</v>
      </c>
      <c r="AD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2">
        <f t="shared" si="603"/>
        <v>0</v>
      </c>
      <c r="AH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2">
        <f t="shared" si="604"/>
        <v>0</v>
      </c>
      <c r="AL319" s="212">
        <f t="shared" si="605"/>
        <v>0</v>
      </c>
    </row>
    <row r="320" spans="2:38" x14ac:dyDescent="0.25">
      <c r="B320" s="210" t="s">
        <v>1213</v>
      </c>
      <c r="C320" s="211" t="s">
        <v>1214</v>
      </c>
      <c r="D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27000</v>
      </c>
      <c r="F320" s="212">
        <f t="shared" si="597"/>
        <v>27000</v>
      </c>
      <c r="G320" s="212"/>
      <c r="H320" s="212">
        <f t="shared" si="598"/>
        <v>27000</v>
      </c>
      <c r="I320" s="212"/>
      <c r="J320" s="212">
        <f t="shared" si="599"/>
        <v>27000</v>
      </c>
      <c r="K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27000</v>
      </c>
      <c r="Q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2">
        <f t="shared" si="601"/>
        <v>0</v>
      </c>
      <c r="Z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2">
        <f t="shared" si="602"/>
        <v>0</v>
      </c>
      <c r="AD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27000</v>
      </c>
      <c r="AG320" s="212">
        <f t="shared" si="603"/>
        <v>27000</v>
      </c>
      <c r="AH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2">
        <f t="shared" si="604"/>
        <v>0</v>
      </c>
      <c r="AL320" s="212">
        <f t="shared" si="605"/>
        <v>27000</v>
      </c>
    </row>
    <row r="321" spans="2:38" x14ac:dyDescent="0.25">
      <c r="B321" s="210" t="s">
        <v>1215</v>
      </c>
      <c r="C321" s="211" t="s">
        <v>1216</v>
      </c>
      <c r="D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2">
        <f t="shared" ref="F321:F322" si="684">D321+E321</f>
        <v>0</v>
      </c>
      <c r="G321" s="212"/>
      <c r="H321" s="212">
        <f t="shared" ref="H321:H322" si="685">F321-G321</f>
        <v>0</v>
      </c>
      <c r="I321" s="212"/>
      <c r="J321" s="212">
        <f t="shared" ref="J321:J322" si="686">F321-I321</f>
        <v>0</v>
      </c>
      <c r="K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2">
        <f t="shared" ref="Y321:Y322" si="687">V321+W321+X321</f>
        <v>0</v>
      </c>
      <c r="Z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2">
        <f t="shared" ref="AC321:AC322" si="688">Z321+AA321+AB321</f>
        <v>0</v>
      </c>
      <c r="AD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2">
        <f t="shared" ref="AG321:AG322" si="689">AD321+AE321+AF321</f>
        <v>0</v>
      </c>
      <c r="AH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2">
        <f t="shared" ref="AK321:AK322" si="690">AH321+AI321+AJ321</f>
        <v>0</v>
      </c>
      <c r="AL321" s="212">
        <f t="shared" ref="AL321:AL322" si="691">Y321+AC321+AG321+AK321</f>
        <v>0</v>
      </c>
    </row>
    <row r="322" spans="2:38" x14ac:dyDescent="0.25">
      <c r="B322" s="210" t="s">
        <v>441</v>
      </c>
      <c r="C322" s="211" t="s">
        <v>1217</v>
      </c>
      <c r="D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2">
        <f t="shared" si="684"/>
        <v>0</v>
      </c>
      <c r="G322" s="212"/>
      <c r="H322" s="212">
        <f t="shared" si="685"/>
        <v>0</v>
      </c>
      <c r="I322" s="212"/>
      <c r="J322" s="212">
        <f t="shared" si="686"/>
        <v>0</v>
      </c>
      <c r="K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2">
        <f t="shared" si="687"/>
        <v>0</v>
      </c>
      <c r="Z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2">
        <f t="shared" si="688"/>
        <v>0</v>
      </c>
      <c r="AD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2">
        <f t="shared" si="689"/>
        <v>0</v>
      </c>
      <c r="AH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2">
        <f t="shared" si="690"/>
        <v>0</v>
      </c>
      <c r="AL322" s="212">
        <f t="shared" si="691"/>
        <v>0</v>
      </c>
    </row>
    <row r="323" spans="2:38" x14ac:dyDescent="0.25">
      <c r="B323" s="210" t="s">
        <v>1218</v>
      </c>
      <c r="C323" s="211" t="s">
        <v>1219</v>
      </c>
      <c r="D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2">
        <f t="shared" ref="F323:F326" si="692">D323+E323</f>
        <v>0</v>
      </c>
      <c r="G323" s="212"/>
      <c r="H323" s="212">
        <f t="shared" ref="H323:H326" si="693">F323-G323</f>
        <v>0</v>
      </c>
      <c r="I323" s="212"/>
      <c r="J323" s="212">
        <f t="shared" ref="J323:J326" si="694">F323-I323</f>
        <v>0</v>
      </c>
      <c r="K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2">
        <f t="shared" ref="Y323:Y326" si="695">V323+W323+X323</f>
        <v>0</v>
      </c>
      <c r="Z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2">
        <f t="shared" ref="AC323:AC326" si="696">Z323+AA323+AB323</f>
        <v>0</v>
      </c>
      <c r="AD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2">
        <f t="shared" ref="AG323:AG326" si="697">AD323+AE323+AF323</f>
        <v>0</v>
      </c>
      <c r="AH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2">
        <f t="shared" ref="AK323:AK326" si="698">AH323+AI323+AJ323</f>
        <v>0</v>
      </c>
      <c r="AL323" s="212">
        <f t="shared" ref="AL323:AL326" si="699">Y323+AC323+AG323+AK323</f>
        <v>0</v>
      </c>
    </row>
    <row r="324" spans="2:38" x14ac:dyDescent="0.25">
      <c r="B324" s="210" t="s">
        <v>1220</v>
      </c>
      <c r="C324" s="211" t="s">
        <v>1221</v>
      </c>
      <c r="D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2">
        <f t="shared" si="692"/>
        <v>0</v>
      </c>
      <c r="G324" s="212"/>
      <c r="H324" s="212">
        <f t="shared" si="693"/>
        <v>0</v>
      </c>
      <c r="I324" s="212"/>
      <c r="J324" s="212">
        <f t="shared" si="694"/>
        <v>0</v>
      </c>
      <c r="K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2">
        <f t="shared" si="695"/>
        <v>0</v>
      </c>
      <c r="Z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2">
        <f t="shared" si="696"/>
        <v>0</v>
      </c>
      <c r="AD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2">
        <f t="shared" si="697"/>
        <v>0</v>
      </c>
      <c r="AH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2">
        <f t="shared" si="698"/>
        <v>0</v>
      </c>
      <c r="AL324" s="212">
        <f t="shared" si="699"/>
        <v>0</v>
      </c>
    </row>
    <row r="325" spans="2:38" x14ac:dyDescent="0.25">
      <c r="B325" s="210" t="s">
        <v>1222</v>
      </c>
      <c r="C325" s="211" t="s">
        <v>1223</v>
      </c>
      <c r="D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115000</v>
      </c>
      <c r="F325" s="212">
        <f t="shared" si="692"/>
        <v>115000</v>
      </c>
      <c r="G325" s="212"/>
      <c r="H325" s="212">
        <f t="shared" si="693"/>
        <v>115000</v>
      </c>
      <c r="I325" s="212"/>
      <c r="J325" s="212">
        <f t="shared" si="694"/>
        <v>115000</v>
      </c>
      <c r="K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115000</v>
      </c>
      <c r="Q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2">
        <f t="shared" si="695"/>
        <v>0</v>
      </c>
      <c r="Z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2">
        <f t="shared" si="696"/>
        <v>0</v>
      </c>
      <c r="AD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115000</v>
      </c>
      <c r="AG325" s="212">
        <f t="shared" si="697"/>
        <v>115000</v>
      </c>
      <c r="AH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2">
        <f t="shared" si="698"/>
        <v>0</v>
      </c>
      <c r="AL325" s="212">
        <f t="shared" si="699"/>
        <v>115000</v>
      </c>
    </row>
    <row r="326" spans="2:38" x14ac:dyDescent="0.25">
      <c r="B326" s="210" t="s">
        <v>1224</v>
      </c>
      <c r="C326" s="211" t="s">
        <v>1225</v>
      </c>
      <c r="D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2">
        <f t="shared" si="692"/>
        <v>0</v>
      </c>
      <c r="G326" s="212"/>
      <c r="H326" s="212">
        <f t="shared" si="693"/>
        <v>0</v>
      </c>
      <c r="I326" s="212"/>
      <c r="J326" s="212">
        <f t="shared" si="694"/>
        <v>0</v>
      </c>
      <c r="K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2">
        <f t="shared" si="695"/>
        <v>0</v>
      </c>
      <c r="Z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2">
        <f t="shared" si="696"/>
        <v>0</v>
      </c>
      <c r="AD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2">
        <f t="shared" si="697"/>
        <v>0</v>
      </c>
      <c r="AH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2">
        <f t="shared" si="698"/>
        <v>0</v>
      </c>
      <c r="AL326" s="212">
        <f t="shared" si="699"/>
        <v>0</v>
      </c>
    </row>
    <row r="327" spans="2:38" x14ac:dyDescent="0.25">
      <c r="B327" s="210" t="s">
        <v>1226</v>
      </c>
      <c r="C327" s="211" t="s">
        <v>1227</v>
      </c>
      <c r="D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2">
        <f t="shared" si="597"/>
        <v>0</v>
      </c>
      <c r="G327" s="212"/>
      <c r="H327" s="212">
        <f t="shared" si="598"/>
        <v>0</v>
      </c>
      <c r="I327" s="212"/>
      <c r="J327" s="212">
        <f t="shared" si="599"/>
        <v>0</v>
      </c>
      <c r="K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2">
        <f t="shared" si="601"/>
        <v>0</v>
      </c>
      <c r="Z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2">
        <f t="shared" si="602"/>
        <v>0</v>
      </c>
      <c r="AD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2">
        <f t="shared" si="603"/>
        <v>0</v>
      </c>
      <c r="AH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2">
        <f t="shared" si="604"/>
        <v>0</v>
      </c>
      <c r="AL327" s="212">
        <f t="shared" si="605"/>
        <v>0</v>
      </c>
    </row>
    <row r="328" spans="2:38" x14ac:dyDescent="0.25">
      <c r="B328" s="210" t="s">
        <v>1228</v>
      </c>
      <c r="C328" s="211" t="s">
        <v>1229</v>
      </c>
      <c r="D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2">
        <f t="shared" ref="F328" si="700">D328+E328</f>
        <v>0</v>
      </c>
      <c r="G328" s="212"/>
      <c r="H328" s="212">
        <f t="shared" ref="H328" si="701">F328-G328</f>
        <v>0</v>
      </c>
      <c r="I328" s="212"/>
      <c r="J328" s="212">
        <f t="shared" ref="J328" si="702">F328-I328</f>
        <v>0</v>
      </c>
      <c r="K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2">
        <f t="shared" ref="Y328" si="703">V328+W328+X328</f>
        <v>0</v>
      </c>
      <c r="Z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2">
        <f t="shared" ref="AC328" si="704">Z328+AA328+AB328</f>
        <v>0</v>
      </c>
      <c r="AD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2">
        <f t="shared" ref="AG328" si="705">AD328+AE328+AF328</f>
        <v>0</v>
      </c>
      <c r="AH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2">
        <f t="shared" ref="AK328" si="706">AH328+AI328+AJ328</f>
        <v>0</v>
      </c>
      <c r="AL328" s="212">
        <f t="shared" ref="AL328" si="707">Y328+AC328+AG328+AK328</f>
        <v>0</v>
      </c>
    </row>
    <row r="329" spans="2:38" x14ac:dyDescent="0.25">
      <c r="B329" s="210" t="s">
        <v>1230</v>
      </c>
      <c r="C329" s="211" t="s">
        <v>1231</v>
      </c>
      <c r="D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2">
        <f t="shared" ref="F329" si="708">D329+E329</f>
        <v>0</v>
      </c>
      <c r="G329" s="212"/>
      <c r="H329" s="212">
        <f t="shared" ref="H329" si="709">F329-G329</f>
        <v>0</v>
      </c>
      <c r="I329" s="212"/>
      <c r="J329" s="212">
        <f t="shared" ref="J329" si="710">F329-I329</f>
        <v>0</v>
      </c>
      <c r="K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2">
        <f t="shared" ref="Y329" si="711">V329+W329+X329</f>
        <v>0</v>
      </c>
      <c r="Z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2">
        <f t="shared" ref="AC329" si="712">Z329+AA329+AB329</f>
        <v>0</v>
      </c>
      <c r="AD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2">
        <f t="shared" ref="AG329" si="713">AD329+AE329+AF329</f>
        <v>0</v>
      </c>
      <c r="AH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2">
        <f t="shared" ref="AK329" si="714">AH329+AI329+AJ329</f>
        <v>0</v>
      </c>
      <c r="AL329" s="212">
        <f t="shared" ref="AL329" si="715">Y329+AC329+AG329+AK329</f>
        <v>0</v>
      </c>
    </row>
    <row r="330" spans="2:38" x14ac:dyDescent="0.25">
      <c r="B330" s="207" t="s">
        <v>423</v>
      </c>
      <c r="C330" s="208" t="s">
        <v>300</v>
      </c>
      <c r="D330" s="209">
        <f>D331</f>
        <v>0</v>
      </c>
      <c r="E330" s="209">
        <f>E331</f>
        <v>0</v>
      </c>
      <c r="F330" s="209">
        <f t="shared" si="597"/>
        <v>0</v>
      </c>
      <c r="G330" s="209">
        <f t="shared" ref="G330:I330" si="716">G331</f>
        <v>0</v>
      </c>
      <c r="H330" s="209">
        <f t="shared" si="598"/>
        <v>0</v>
      </c>
      <c r="I330" s="209">
        <f t="shared" si="716"/>
        <v>0</v>
      </c>
      <c r="J330" s="209">
        <f t="shared" si="599"/>
        <v>0</v>
      </c>
      <c r="K330" s="209">
        <f t="shared" ref="K330:AJ330" si="717">K331</f>
        <v>0</v>
      </c>
      <c r="L330" s="209">
        <f t="shared" si="717"/>
        <v>0</v>
      </c>
      <c r="M330" s="209">
        <f t="shared" si="717"/>
        <v>0</v>
      </c>
      <c r="N330" s="209">
        <f t="shared" si="717"/>
        <v>0</v>
      </c>
      <c r="O330" s="209">
        <f t="shared" si="717"/>
        <v>0</v>
      </c>
      <c r="P330" s="209">
        <f t="shared" si="717"/>
        <v>0</v>
      </c>
      <c r="Q330" s="209">
        <f t="shared" si="717"/>
        <v>0</v>
      </c>
      <c r="R330" s="209">
        <f t="shared" si="717"/>
        <v>0</v>
      </c>
      <c r="S330" s="209">
        <f t="shared" si="717"/>
        <v>0</v>
      </c>
      <c r="T330" s="209">
        <f t="shared" si="717"/>
        <v>0</v>
      </c>
      <c r="U330" s="209">
        <f t="shared" si="717"/>
        <v>0</v>
      </c>
      <c r="V330" s="209">
        <f t="shared" si="717"/>
        <v>0</v>
      </c>
      <c r="W330" s="209">
        <f t="shared" si="717"/>
        <v>0</v>
      </c>
      <c r="X330" s="209">
        <f t="shared" si="717"/>
        <v>0</v>
      </c>
      <c r="Y330" s="209">
        <f t="shared" si="601"/>
        <v>0</v>
      </c>
      <c r="Z330" s="209">
        <f t="shared" si="717"/>
        <v>0</v>
      </c>
      <c r="AA330" s="209">
        <f t="shared" si="717"/>
        <v>0</v>
      </c>
      <c r="AB330" s="209">
        <f t="shared" si="717"/>
        <v>0</v>
      </c>
      <c r="AC330" s="209">
        <f t="shared" si="602"/>
        <v>0</v>
      </c>
      <c r="AD330" s="209">
        <f t="shared" si="717"/>
        <v>0</v>
      </c>
      <c r="AE330" s="209">
        <f t="shared" si="717"/>
        <v>0</v>
      </c>
      <c r="AF330" s="209">
        <f t="shared" si="717"/>
        <v>0</v>
      </c>
      <c r="AG330" s="209">
        <f t="shared" si="603"/>
        <v>0</v>
      </c>
      <c r="AH330" s="209">
        <f t="shared" si="717"/>
        <v>0</v>
      </c>
      <c r="AI330" s="209">
        <f t="shared" si="717"/>
        <v>0</v>
      </c>
      <c r="AJ330" s="209">
        <f t="shared" si="717"/>
        <v>0</v>
      </c>
      <c r="AK330" s="209">
        <f t="shared" si="604"/>
        <v>0</v>
      </c>
      <c r="AL330" s="209">
        <f t="shared" si="605"/>
        <v>0</v>
      </c>
    </row>
    <row r="331" spans="2:38" x14ac:dyDescent="0.25">
      <c r="B331" s="219" t="s">
        <v>425</v>
      </c>
      <c r="C331" s="220" t="s">
        <v>302</v>
      </c>
      <c r="D331" s="221">
        <f>SUM(D332:D335)</f>
        <v>0</v>
      </c>
      <c r="E331" s="221">
        <f>SUM(E332:E335)</f>
        <v>0</v>
      </c>
      <c r="F331" s="221">
        <f t="shared" si="597"/>
        <v>0</v>
      </c>
      <c r="G331" s="221">
        <f>SUM(G332:G335)</f>
        <v>0</v>
      </c>
      <c r="H331" s="221">
        <f t="shared" si="598"/>
        <v>0</v>
      </c>
      <c r="I331" s="221">
        <f>SUM(I332:I335)</f>
        <v>0</v>
      </c>
      <c r="J331" s="221">
        <f t="shared" si="599"/>
        <v>0</v>
      </c>
      <c r="K331" s="221">
        <f t="shared" ref="K331:X331" si="718">SUM(K332:K335)</f>
        <v>0</v>
      </c>
      <c r="L331" s="221">
        <f t="shared" si="718"/>
        <v>0</v>
      </c>
      <c r="M331" s="221">
        <f t="shared" si="718"/>
        <v>0</v>
      </c>
      <c r="N331" s="221">
        <f t="shared" si="718"/>
        <v>0</v>
      </c>
      <c r="O331" s="221">
        <f t="shared" si="718"/>
        <v>0</v>
      </c>
      <c r="P331" s="221">
        <f t="shared" si="718"/>
        <v>0</v>
      </c>
      <c r="Q331" s="221">
        <f t="shared" si="718"/>
        <v>0</v>
      </c>
      <c r="R331" s="221">
        <f t="shared" si="718"/>
        <v>0</v>
      </c>
      <c r="S331" s="221">
        <f t="shared" si="718"/>
        <v>0</v>
      </c>
      <c r="T331" s="221">
        <f t="shared" si="718"/>
        <v>0</v>
      </c>
      <c r="U331" s="221">
        <f t="shared" si="718"/>
        <v>0</v>
      </c>
      <c r="V331" s="221">
        <f t="shared" si="718"/>
        <v>0</v>
      </c>
      <c r="W331" s="221">
        <f t="shared" si="718"/>
        <v>0</v>
      </c>
      <c r="X331" s="221">
        <f t="shared" si="718"/>
        <v>0</v>
      </c>
      <c r="Y331" s="221">
        <f t="shared" si="601"/>
        <v>0</v>
      </c>
      <c r="Z331" s="221">
        <f>SUM(Z332:Z335)</f>
        <v>0</v>
      </c>
      <c r="AA331" s="221">
        <f>SUM(AA332:AA335)</f>
        <v>0</v>
      </c>
      <c r="AB331" s="221">
        <f>SUM(AB332:AB335)</f>
        <v>0</v>
      </c>
      <c r="AC331" s="221">
        <f t="shared" si="602"/>
        <v>0</v>
      </c>
      <c r="AD331" s="221">
        <f>SUM(AD332:AD335)</f>
        <v>0</v>
      </c>
      <c r="AE331" s="221">
        <f>SUM(AE332:AE335)</f>
        <v>0</v>
      </c>
      <c r="AF331" s="221">
        <f>SUM(AF332:AF335)</f>
        <v>0</v>
      </c>
      <c r="AG331" s="221">
        <f t="shared" si="603"/>
        <v>0</v>
      </c>
      <c r="AH331" s="221">
        <f>SUM(AH332:AH335)</f>
        <v>0</v>
      </c>
      <c r="AI331" s="221">
        <f>SUM(AI332:AI335)</f>
        <v>0</v>
      </c>
      <c r="AJ331" s="221">
        <f>SUM(AJ332:AJ335)</f>
        <v>0</v>
      </c>
      <c r="AK331" s="221">
        <f t="shared" si="604"/>
        <v>0</v>
      </c>
      <c r="AL331" s="221">
        <f t="shared" si="605"/>
        <v>0</v>
      </c>
    </row>
    <row r="332" spans="2:38" x14ac:dyDescent="0.25">
      <c r="B332" s="210" t="s">
        <v>442</v>
      </c>
      <c r="C332" s="211" t="s">
        <v>313</v>
      </c>
      <c r="D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2">
        <f t="shared" si="597"/>
        <v>0</v>
      </c>
      <c r="G332" s="212"/>
      <c r="H332" s="212">
        <f t="shared" si="598"/>
        <v>0</v>
      </c>
      <c r="I332" s="212"/>
      <c r="J332" s="212">
        <f t="shared" si="599"/>
        <v>0</v>
      </c>
      <c r="K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2">
        <f t="shared" si="601"/>
        <v>0</v>
      </c>
      <c r="Z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2">
        <f t="shared" si="602"/>
        <v>0</v>
      </c>
      <c r="AD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2">
        <f t="shared" si="603"/>
        <v>0</v>
      </c>
      <c r="AH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2">
        <f t="shared" si="604"/>
        <v>0</v>
      </c>
      <c r="AL332" s="212">
        <f t="shared" si="605"/>
        <v>0</v>
      </c>
    </row>
    <row r="333" spans="2:38" x14ac:dyDescent="0.25">
      <c r="B333" s="210" t="s">
        <v>1106</v>
      </c>
      <c r="C333" s="211" t="s">
        <v>1107</v>
      </c>
      <c r="D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2">
        <f t="shared" ref="F333" si="719">D333+E333</f>
        <v>0</v>
      </c>
      <c r="G333" s="212"/>
      <c r="H333" s="212">
        <f t="shared" ref="H333" si="720">F333-G333</f>
        <v>0</v>
      </c>
      <c r="I333" s="212"/>
      <c r="J333" s="212">
        <f t="shared" ref="J333" si="721">F333-I333</f>
        <v>0</v>
      </c>
      <c r="K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2">
        <f t="shared" ref="Y333" si="722">V333+W333+X333</f>
        <v>0</v>
      </c>
      <c r="Z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2">
        <f t="shared" ref="AC333" si="723">Z333+AA333+AB333</f>
        <v>0</v>
      </c>
      <c r="AD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2">
        <f t="shared" ref="AG333" si="724">AD333+AE333+AF333</f>
        <v>0</v>
      </c>
      <c r="AH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2">
        <f t="shared" ref="AK333" si="725">AH333+AI333+AJ333</f>
        <v>0</v>
      </c>
      <c r="AL333" s="212">
        <f t="shared" ref="AL333" si="726">Y333+AC333+AG333+AK333</f>
        <v>0</v>
      </c>
    </row>
    <row r="334" spans="2:38" x14ac:dyDescent="0.25">
      <c r="B334" s="210" t="s">
        <v>1108</v>
      </c>
      <c r="C334" s="211" t="s">
        <v>1109</v>
      </c>
      <c r="D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2">
        <f t="shared" ref="F334" si="727">D334+E334</f>
        <v>0</v>
      </c>
      <c r="G334" s="212"/>
      <c r="H334" s="212">
        <f t="shared" ref="H334" si="728">F334-G334</f>
        <v>0</v>
      </c>
      <c r="I334" s="212"/>
      <c r="J334" s="212">
        <f t="shared" ref="J334" si="729">F334-I334</f>
        <v>0</v>
      </c>
      <c r="K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2">
        <f t="shared" ref="Y334" si="730">V334+W334+X334</f>
        <v>0</v>
      </c>
      <c r="Z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2">
        <f t="shared" ref="AC334" si="731">Z334+AA334+AB334</f>
        <v>0</v>
      </c>
      <c r="AD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2">
        <f t="shared" ref="AG334" si="732">AD334+AE334+AF334</f>
        <v>0</v>
      </c>
      <c r="AH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2">
        <f t="shared" ref="AK334" si="733">AH334+AI334+AJ334</f>
        <v>0</v>
      </c>
      <c r="AL334" s="212">
        <f t="shared" ref="AL334" si="734">Y334+AC334+AG334+AK334</f>
        <v>0</v>
      </c>
    </row>
    <row r="335" spans="2:38" x14ac:dyDescent="0.25">
      <c r="B335" s="210" t="s">
        <v>1110</v>
      </c>
      <c r="C335" s="211" t="s">
        <v>1111</v>
      </c>
      <c r="D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2">
        <f t="shared" si="597"/>
        <v>0</v>
      </c>
      <c r="G335" s="212"/>
      <c r="H335" s="212">
        <f t="shared" si="598"/>
        <v>0</v>
      </c>
      <c r="I335" s="212"/>
      <c r="J335" s="212">
        <f t="shared" si="599"/>
        <v>0</v>
      </c>
      <c r="K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2">
        <f t="shared" si="601"/>
        <v>0</v>
      </c>
      <c r="Z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2">
        <f t="shared" si="602"/>
        <v>0</v>
      </c>
      <c r="AD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2">
        <f t="shared" si="603"/>
        <v>0</v>
      </c>
      <c r="AH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2">
        <f t="shared" si="604"/>
        <v>0</v>
      </c>
      <c r="AL335" s="212">
        <f t="shared" si="605"/>
        <v>0</v>
      </c>
    </row>
    <row r="336" spans="2:38" x14ac:dyDescent="0.25">
      <c r="B336" s="207" t="s">
        <v>443</v>
      </c>
      <c r="C336" s="208" t="s">
        <v>314</v>
      </c>
      <c r="D336" s="209">
        <f>D337+D340+D378+D384</f>
        <v>4137000</v>
      </c>
      <c r="E336" s="209">
        <f>E337+E340+E378+E384</f>
        <v>4132600</v>
      </c>
      <c r="F336" s="209">
        <f t="shared" si="597"/>
        <v>8269600</v>
      </c>
      <c r="G336" s="209">
        <f>G337+G340+G378+G384</f>
        <v>0</v>
      </c>
      <c r="H336" s="209">
        <f t="shared" si="598"/>
        <v>8269600</v>
      </c>
      <c r="I336" s="209">
        <f>I337+I340+I378+I384</f>
        <v>0</v>
      </c>
      <c r="J336" s="209">
        <f t="shared" si="599"/>
        <v>8269600</v>
      </c>
      <c r="K336" s="209">
        <f t="shared" ref="K336:X336" si="735">K337+K340+K378+K384</f>
        <v>0</v>
      </c>
      <c r="L336" s="209">
        <f t="shared" si="735"/>
        <v>0</v>
      </c>
      <c r="M336" s="209">
        <f t="shared" si="735"/>
        <v>0</v>
      </c>
      <c r="N336" s="209">
        <f t="shared" si="735"/>
        <v>0</v>
      </c>
      <c r="O336" s="209">
        <f t="shared" si="735"/>
        <v>0</v>
      </c>
      <c r="P336" s="209">
        <f t="shared" si="735"/>
        <v>8269600</v>
      </c>
      <c r="Q336" s="209">
        <f t="shared" si="735"/>
        <v>0</v>
      </c>
      <c r="R336" s="209">
        <f t="shared" si="735"/>
        <v>0</v>
      </c>
      <c r="S336" s="209">
        <f t="shared" si="735"/>
        <v>0</v>
      </c>
      <c r="T336" s="209">
        <f t="shared" si="735"/>
        <v>0</v>
      </c>
      <c r="U336" s="209">
        <f t="shared" si="735"/>
        <v>0</v>
      </c>
      <c r="V336" s="209">
        <f t="shared" si="735"/>
        <v>105600</v>
      </c>
      <c r="W336" s="209">
        <f t="shared" si="735"/>
        <v>0</v>
      </c>
      <c r="X336" s="209">
        <f t="shared" si="735"/>
        <v>105000</v>
      </c>
      <c r="Y336" s="209">
        <f t="shared" si="601"/>
        <v>210600</v>
      </c>
      <c r="Z336" s="209">
        <f>Z337+Z340+Z378+Z384</f>
        <v>7684000</v>
      </c>
      <c r="AA336" s="209">
        <f>AA337+AA340+AA378+AA384</f>
        <v>0</v>
      </c>
      <c r="AB336" s="209">
        <f>AB337+AB340+AB378+AB384</f>
        <v>0</v>
      </c>
      <c r="AC336" s="209">
        <f t="shared" si="602"/>
        <v>7684000</v>
      </c>
      <c r="AD336" s="209">
        <f>AD337+AD340+AD378+AD384</f>
        <v>274000</v>
      </c>
      <c r="AE336" s="209">
        <f>AE337+AE340+AE378+AE384</f>
        <v>0</v>
      </c>
      <c r="AF336" s="209">
        <f>AF337+AF340+AF378+AF384</f>
        <v>101000</v>
      </c>
      <c r="AG336" s="209">
        <f t="shared" si="603"/>
        <v>375000</v>
      </c>
      <c r="AH336" s="209">
        <f>AH337+AH340+AH378+AH384</f>
        <v>0</v>
      </c>
      <c r="AI336" s="209">
        <f>AI337+AI340+AI378+AI384</f>
        <v>0</v>
      </c>
      <c r="AJ336" s="209">
        <f>AJ337+AJ340+AJ378+AJ384</f>
        <v>0</v>
      </c>
      <c r="AK336" s="209">
        <f t="shared" si="604"/>
        <v>0</v>
      </c>
      <c r="AL336" s="209">
        <f t="shared" si="605"/>
        <v>8269600</v>
      </c>
    </row>
    <row r="337" spans="2:38" x14ac:dyDescent="0.25">
      <c r="B337" s="219" t="s">
        <v>444</v>
      </c>
      <c r="C337" s="220" t="s">
        <v>315</v>
      </c>
      <c r="D337" s="221">
        <f>SUM(D338:D339)</f>
        <v>0</v>
      </c>
      <c r="E337" s="221">
        <f>SUM(E338:E339)</f>
        <v>0</v>
      </c>
      <c r="F337" s="221">
        <f t="shared" si="597"/>
        <v>0</v>
      </c>
      <c r="G337" s="221">
        <f t="shared" ref="G337:I337" si="736">SUM(G338:G339)</f>
        <v>0</v>
      </c>
      <c r="H337" s="221">
        <f t="shared" si="598"/>
        <v>0</v>
      </c>
      <c r="I337" s="221">
        <f t="shared" si="736"/>
        <v>0</v>
      </c>
      <c r="J337" s="221">
        <f t="shared" si="599"/>
        <v>0</v>
      </c>
      <c r="K337" s="221">
        <f t="shared" ref="K337:AJ337" si="737">SUM(K338:K339)</f>
        <v>0</v>
      </c>
      <c r="L337" s="221">
        <f t="shared" si="737"/>
        <v>0</v>
      </c>
      <c r="M337" s="221">
        <f t="shared" si="737"/>
        <v>0</v>
      </c>
      <c r="N337" s="221">
        <f t="shared" si="737"/>
        <v>0</v>
      </c>
      <c r="O337" s="221">
        <f t="shared" si="737"/>
        <v>0</v>
      </c>
      <c r="P337" s="221">
        <f t="shared" si="737"/>
        <v>0</v>
      </c>
      <c r="Q337" s="221">
        <f t="shared" si="737"/>
        <v>0</v>
      </c>
      <c r="R337" s="221">
        <f t="shared" si="737"/>
        <v>0</v>
      </c>
      <c r="S337" s="221">
        <f t="shared" si="737"/>
        <v>0</v>
      </c>
      <c r="T337" s="221">
        <f t="shared" si="737"/>
        <v>0</v>
      </c>
      <c r="U337" s="221">
        <f t="shared" si="737"/>
        <v>0</v>
      </c>
      <c r="V337" s="221">
        <f t="shared" si="737"/>
        <v>0</v>
      </c>
      <c r="W337" s="221">
        <f t="shared" si="737"/>
        <v>0</v>
      </c>
      <c r="X337" s="221">
        <f t="shared" si="737"/>
        <v>0</v>
      </c>
      <c r="Y337" s="221">
        <f t="shared" si="601"/>
        <v>0</v>
      </c>
      <c r="Z337" s="221">
        <f t="shared" si="737"/>
        <v>0</v>
      </c>
      <c r="AA337" s="221">
        <f t="shared" si="737"/>
        <v>0</v>
      </c>
      <c r="AB337" s="221">
        <f t="shared" si="737"/>
        <v>0</v>
      </c>
      <c r="AC337" s="221">
        <f t="shared" si="602"/>
        <v>0</v>
      </c>
      <c r="AD337" s="221">
        <f t="shared" si="737"/>
        <v>0</v>
      </c>
      <c r="AE337" s="221">
        <f t="shared" si="737"/>
        <v>0</v>
      </c>
      <c r="AF337" s="221">
        <f t="shared" si="737"/>
        <v>0</v>
      </c>
      <c r="AG337" s="221">
        <f t="shared" si="603"/>
        <v>0</v>
      </c>
      <c r="AH337" s="221">
        <f t="shared" si="737"/>
        <v>0</v>
      </c>
      <c r="AI337" s="221">
        <f t="shared" si="737"/>
        <v>0</v>
      </c>
      <c r="AJ337" s="221">
        <f t="shared" si="737"/>
        <v>0</v>
      </c>
      <c r="AK337" s="221">
        <f t="shared" si="604"/>
        <v>0</v>
      </c>
      <c r="AL337" s="221">
        <f t="shared" si="605"/>
        <v>0</v>
      </c>
    </row>
    <row r="338" spans="2:38" x14ac:dyDescent="0.25">
      <c r="B338" s="210" t="s">
        <v>445</v>
      </c>
      <c r="C338" s="211" t="s">
        <v>316</v>
      </c>
      <c r="D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2">
        <f t="shared" si="597"/>
        <v>0</v>
      </c>
      <c r="G338" s="212"/>
      <c r="H338" s="212">
        <f t="shared" si="598"/>
        <v>0</v>
      </c>
      <c r="I338" s="212"/>
      <c r="J338" s="212">
        <f t="shared" si="599"/>
        <v>0</v>
      </c>
      <c r="K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2">
        <f t="shared" si="601"/>
        <v>0</v>
      </c>
      <c r="Z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2">
        <f t="shared" si="602"/>
        <v>0</v>
      </c>
      <c r="AD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2">
        <f t="shared" si="603"/>
        <v>0</v>
      </c>
      <c r="AH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2">
        <f t="shared" si="604"/>
        <v>0</v>
      </c>
      <c r="AL338" s="212">
        <f t="shared" si="605"/>
        <v>0</v>
      </c>
    </row>
    <row r="339" spans="2:38" x14ac:dyDescent="0.25">
      <c r="B339" s="210" t="s">
        <v>446</v>
      </c>
      <c r="C339" s="211" t="s">
        <v>317</v>
      </c>
      <c r="D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2">
        <f t="shared" si="597"/>
        <v>0</v>
      </c>
      <c r="G339" s="212"/>
      <c r="H339" s="212">
        <f t="shared" si="598"/>
        <v>0</v>
      </c>
      <c r="I339" s="212"/>
      <c r="J339" s="212">
        <f t="shared" si="599"/>
        <v>0</v>
      </c>
      <c r="K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2">
        <f t="shared" si="601"/>
        <v>0</v>
      </c>
      <c r="Z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2">
        <f t="shared" si="602"/>
        <v>0</v>
      </c>
      <c r="AD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2">
        <f t="shared" si="603"/>
        <v>0</v>
      </c>
      <c r="AH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2">
        <f t="shared" si="604"/>
        <v>0</v>
      </c>
      <c r="AL339" s="212">
        <f t="shared" si="605"/>
        <v>0</v>
      </c>
    </row>
    <row r="340" spans="2:38" x14ac:dyDescent="0.25">
      <c r="B340" s="219" t="s">
        <v>447</v>
      </c>
      <c r="C340" s="220" t="s">
        <v>318</v>
      </c>
      <c r="D340" s="221">
        <f>SUM(D341:D377)</f>
        <v>4137000</v>
      </c>
      <c r="E340" s="221">
        <f>SUM(E341:E377)</f>
        <v>4132600</v>
      </c>
      <c r="F340" s="221">
        <f t="shared" si="597"/>
        <v>8269600</v>
      </c>
      <c r="G340" s="221">
        <f>SUM(G341:G377)</f>
        <v>0</v>
      </c>
      <c r="H340" s="221">
        <f t="shared" si="598"/>
        <v>8269600</v>
      </c>
      <c r="I340" s="221">
        <f>SUM(I341:I377)</f>
        <v>0</v>
      </c>
      <c r="J340" s="221">
        <f t="shared" si="599"/>
        <v>8269600</v>
      </c>
      <c r="K340" s="221">
        <f t="shared" ref="K340:X340" si="738">SUM(K341:K377)</f>
        <v>0</v>
      </c>
      <c r="L340" s="221">
        <f t="shared" si="738"/>
        <v>0</v>
      </c>
      <c r="M340" s="221">
        <f t="shared" si="738"/>
        <v>0</v>
      </c>
      <c r="N340" s="221">
        <f t="shared" si="738"/>
        <v>0</v>
      </c>
      <c r="O340" s="221">
        <f t="shared" si="738"/>
        <v>0</v>
      </c>
      <c r="P340" s="221">
        <f t="shared" si="738"/>
        <v>8269600</v>
      </c>
      <c r="Q340" s="221">
        <f t="shared" si="738"/>
        <v>0</v>
      </c>
      <c r="R340" s="221">
        <f t="shared" si="738"/>
        <v>0</v>
      </c>
      <c r="S340" s="221">
        <f t="shared" si="738"/>
        <v>0</v>
      </c>
      <c r="T340" s="221">
        <f t="shared" si="738"/>
        <v>0</v>
      </c>
      <c r="U340" s="221">
        <f t="shared" si="738"/>
        <v>0</v>
      </c>
      <c r="V340" s="221">
        <f t="shared" si="738"/>
        <v>105600</v>
      </c>
      <c r="W340" s="221">
        <f t="shared" si="738"/>
        <v>0</v>
      </c>
      <c r="X340" s="221">
        <f t="shared" si="738"/>
        <v>105000</v>
      </c>
      <c r="Y340" s="221">
        <f t="shared" si="601"/>
        <v>210600</v>
      </c>
      <c r="Z340" s="221">
        <f>SUM(Z341:Z377)</f>
        <v>7684000</v>
      </c>
      <c r="AA340" s="221">
        <f>SUM(AA341:AA377)</f>
        <v>0</v>
      </c>
      <c r="AB340" s="221">
        <f>SUM(AB341:AB377)</f>
        <v>0</v>
      </c>
      <c r="AC340" s="221">
        <f t="shared" si="602"/>
        <v>7684000</v>
      </c>
      <c r="AD340" s="221">
        <f>SUM(AD341:AD377)</f>
        <v>274000</v>
      </c>
      <c r="AE340" s="221">
        <f>SUM(AE341:AE377)</f>
        <v>0</v>
      </c>
      <c r="AF340" s="221">
        <f>SUM(AF341:AF377)</f>
        <v>101000</v>
      </c>
      <c r="AG340" s="221">
        <f t="shared" si="603"/>
        <v>375000</v>
      </c>
      <c r="AH340" s="221">
        <f>SUM(AH341:AH377)</f>
        <v>0</v>
      </c>
      <c r="AI340" s="221">
        <f>SUM(AI341:AI377)</f>
        <v>0</v>
      </c>
      <c r="AJ340" s="221">
        <f>SUM(AJ341:AJ377)</f>
        <v>0</v>
      </c>
      <c r="AK340" s="221">
        <f t="shared" si="604"/>
        <v>0</v>
      </c>
      <c r="AL340" s="221">
        <f t="shared" si="605"/>
        <v>8269600</v>
      </c>
    </row>
    <row r="341" spans="2:38" x14ac:dyDescent="0.25">
      <c r="B341" s="210" t="s">
        <v>448</v>
      </c>
      <c r="C341" s="211" t="s">
        <v>319</v>
      </c>
      <c r="D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2">
        <f t="shared" si="597"/>
        <v>0</v>
      </c>
      <c r="G341" s="212"/>
      <c r="H341" s="212">
        <f t="shared" si="598"/>
        <v>0</v>
      </c>
      <c r="I341" s="212"/>
      <c r="J341" s="212">
        <f t="shared" si="599"/>
        <v>0</v>
      </c>
      <c r="K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2">
        <f t="shared" si="601"/>
        <v>0</v>
      </c>
      <c r="Z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2">
        <f t="shared" si="602"/>
        <v>0</v>
      </c>
      <c r="AD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2">
        <f t="shared" si="603"/>
        <v>0</v>
      </c>
      <c r="AH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2">
        <f t="shared" si="604"/>
        <v>0</v>
      </c>
      <c r="AL341" s="212">
        <f t="shared" si="605"/>
        <v>0</v>
      </c>
    </row>
    <row r="342" spans="2:38" x14ac:dyDescent="0.25">
      <c r="B342" s="210" t="s">
        <v>1250</v>
      </c>
      <c r="C342" s="211" t="s">
        <v>1251</v>
      </c>
      <c r="D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340600</v>
      </c>
      <c r="F342" s="212">
        <f t="shared" si="597"/>
        <v>340600</v>
      </c>
      <c r="G342" s="212"/>
      <c r="H342" s="212">
        <f t="shared" si="598"/>
        <v>340600</v>
      </c>
      <c r="I342" s="212"/>
      <c r="J342" s="212">
        <f t="shared" si="599"/>
        <v>340600</v>
      </c>
      <c r="K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340600</v>
      </c>
      <c r="Q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105600</v>
      </c>
      <c r="W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2">
        <f t="shared" si="601"/>
        <v>105600</v>
      </c>
      <c r="Z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84000</v>
      </c>
      <c r="AA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2">
        <f t="shared" si="602"/>
        <v>84000</v>
      </c>
      <c r="AD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78000</v>
      </c>
      <c r="AE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73000</v>
      </c>
      <c r="AG342" s="212">
        <f t="shared" si="603"/>
        <v>151000</v>
      </c>
      <c r="AH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2">
        <f t="shared" si="604"/>
        <v>0</v>
      </c>
      <c r="AL342" s="212">
        <f t="shared" si="605"/>
        <v>340600</v>
      </c>
    </row>
    <row r="343" spans="2:38" x14ac:dyDescent="0.25">
      <c r="B343" s="210" t="s">
        <v>1252</v>
      </c>
      <c r="C343" s="211" t="s">
        <v>1251</v>
      </c>
      <c r="D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28000</v>
      </c>
      <c r="F343" s="212">
        <f t="shared" si="597"/>
        <v>28000</v>
      </c>
      <c r="G343" s="212"/>
      <c r="H343" s="212">
        <f t="shared" si="598"/>
        <v>28000</v>
      </c>
      <c r="I343" s="212"/>
      <c r="J343" s="212">
        <f t="shared" si="599"/>
        <v>28000</v>
      </c>
      <c r="K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v>
      </c>
      <c r="Q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2">
        <f t="shared" si="601"/>
        <v>0</v>
      </c>
      <c r="Z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2">
        <f t="shared" si="602"/>
        <v>0</v>
      </c>
      <c r="AD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AG343" s="212">
        <f t="shared" si="603"/>
        <v>28000</v>
      </c>
      <c r="AH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2">
        <f t="shared" si="604"/>
        <v>0</v>
      </c>
      <c r="AL343" s="212">
        <f t="shared" si="605"/>
        <v>28000</v>
      </c>
    </row>
    <row r="344" spans="2:38" x14ac:dyDescent="0.25">
      <c r="B344" s="210" t="s">
        <v>1253</v>
      </c>
      <c r="C344" s="211" t="s">
        <v>1254</v>
      </c>
      <c r="D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2">
        <f t="shared" si="597"/>
        <v>0</v>
      </c>
      <c r="G344" s="212"/>
      <c r="H344" s="212">
        <f t="shared" si="598"/>
        <v>0</v>
      </c>
      <c r="I344" s="212"/>
      <c r="J344" s="212">
        <f t="shared" si="599"/>
        <v>0</v>
      </c>
      <c r="K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2">
        <f t="shared" si="601"/>
        <v>0</v>
      </c>
      <c r="Z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2">
        <f t="shared" si="602"/>
        <v>0</v>
      </c>
      <c r="AD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2">
        <f t="shared" si="603"/>
        <v>0</v>
      </c>
      <c r="AH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2">
        <f t="shared" si="604"/>
        <v>0</v>
      </c>
      <c r="AL344" s="212">
        <f t="shared" si="605"/>
        <v>0</v>
      </c>
    </row>
    <row r="345" spans="2:38" x14ac:dyDescent="0.25">
      <c r="B345" s="210" t="s">
        <v>1255</v>
      </c>
      <c r="C345" s="211" t="s">
        <v>1254</v>
      </c>
      <c r="D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2">
        <f t="shared" si="597"/>
        <v>0</v>
      </c>
      <c r="G345" s="212"/>
      <c r="H345" s="212">
        <f t="shared" si="598"/>
        <v>0</v>
      </c>
      <c r="I345" s="212"/>
      <c r="J345" s="212">
        <f t="shared" si="599"/>
        <v>0</v>
      </c>
      <c r="K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2">
        <f t="shared" si="601"/>
        <v>0</v>
      </c>
      <c r="Z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2">
        <f t="shared" si="602"/>
        <v>0</v>
      </c>
      <c r="AD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2">
        <f t="shared" si="603"/>
        <v>0</v>
      </c>
      <c r="AH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2">
        <f t="shared" si="604"/>
        <v>0</v>
      </c>
      <c r="AL345" s="212">
        <f t="shared" si="605"/>
        <v>0</v>
      </c>
    </row>
    <row r="346" spans="2:38" x14ac:dyDescent="0.25">
      <c r="B346" s="210" t="s">
        <v>1256</v>
      </c>
      <c r="C346" s="211" t="s">
        <v>1257</v>
      </c>
      <c r="D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2">
        <f t="shared" si="597"/>
        <v>0</v>
      </c>
      <c r="G346" s="212"/>
      <c r="H346" s="212">
        <f t="shared" si="598"/>
        <v>0</v>
      </c>
      <c r="I346" s="212"/>
      <c r="J346" s="212">
        <f t="shared" si="599"/>
        <v>0</v>
      </c>
      <c r="K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2">
        <f t="shared" si="601"/>
        <v>0</v>
      </c>
      <c r="Z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2">
        <f t="shared" si="602"/>
        <v>0</v>
      </c>
      <c r="AD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2">
        <f t="shared" si="603"/>
        <v>0</v>
      </c>
      <c r="AH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2">
        <f t="shared" si="604"/>
        <v>0</v>
      </c>
      <c r="AL346" s="212">
        <f t="shared" si="605"/>
        <v>0</v>
      </c>
    </row>
    <row r="347" spans="2:38" x14ac:dyDescent="0.25">
      <c r="B347" s="210" t="s">
        <v>1258</v>
      </c>
      <c r="C347" s="211" t="s">
        <v>1259</v>
      </c>
      <c r="D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2">
        <f t="shared" si="597"/>
        <v>0</v>
      </c>
      <c r="G347" s="212"/>
      <c r="H347" s="212">
        <f t="shared" si="598"/>
        <v>0</v>
      </c>
      <c r="I347" s="212"/>
      <c r="J347" s="212">
        <f t="shared" si="599"/>
        <v>0</v>
      </c>
      <c r="K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2">
        <f t="shared" si="601"/>
        <v>0</v>
      </c>
      <c r="Z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2">
        <f t="shared" si="602"/>
        <v>0</v>
      </c>
      <c r="AD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2">
        <f t="shared" si="603"/>
        <v>0</v>
      </c>
      <c r="AH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2">
        <f t="shared" si="604"/>
        <v>0</v>
      </c>
      <c r="AL347" s="212">
        <f t="shared" si="605"/>
        <v>0</v>
      </c>
    </row>
    <row r="348" spans="2:38" x14ac:dyDescent="0.25">
      <c r="B348" s="210" t="s">
        <v>1260</v>
      </c>
      <c r="C348" s="211" t="s">
        <v>1261</v>
      </c>
      <c r="D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2">
        <f t="shared" si="597"/>
        <v>0</v>
      </c>
      <c r="G348" s="212"/>
      <c r="H348" s="212">
        <f t="shared" si="598"/>
        <v>0</v>
      </c>
      <c r="I348" s="212"/>
      <c r="J348" s="212">
        <f t="shared" si="599"/>
        <v>0</v>
      </c>
      <c r="K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2">
        <f t="shared" si="601"/>
        <v>0</v>
      </c>
      <c r="Z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2">
        <f t="shared" si="602"/>
        <v>0</v>
      </c>
      <c r="AD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2">
        <f t="shared" si="603"/>
        <v>0</v>
      </c>
      <c r="AH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2">
        <f t="shared" si="604"/>
        <v>0</v>
      </c>
      <c r="AL348" s="212">
        <f t="shared" si="605"/>
        <v>0</v>
      </c>
    </row>
    <row r="349" spans="2:38" x14ac:dyDescent="0.25">
      <c r="B349" s="210" t="s">
        <v>1262</v>
      </c>
      <c r="C349" s="211" t="s">
        <v>1263</v>
      </c>
      <c r="D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2">
        <f t="shared" si="597"/>
        <v>0</v>
      </c>
      <c r="G349" s="212"/>
      <c r="H349" s="212">
        <f t="shared" si="598"/>
        <v>0</v>
      </c>
      <c r="I349" s="212"/>
      <c r="J349" s="212">
        <f t="shared" si="599"/>
        <v>0</v>
      </c>
      <c r="K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2">
        <f t="shared" si="601"/>
        <v>0</v>
      </c>
      <c r="Z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2">
        <f t="shared" si="602"/>
        <v>0</v>
      </c>
      <c r="AD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2">
        <f t="shared" si="603"/>
        <v>0</v>
      </c>
      <c r="AH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2">
        <f t="shared" si="604"/>
        <v>0</v>
      </c>
      <c r="AL349" s="212">
        <f t="shared" si="605"/>
        <v>0</v>
      </c>
    </row>
    <row r="350" spans="2:38" x14ac:dyDescent="0.25">
      <c r="B350" s="210" t="s">
        <v>1264</v>
      </c>
      <c r="C350" s="211" t="s">
        <v>1265</v>
      </c>
      <c r="D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2">
        <f t="shared" si="597"/>
        <v>0</v>
      </c>
      <c r="G350" s="212"/>
      <c r="H350" s="212">
        <f t="shared" si="598"/>
        <v>0</v>
      </c>
      <c r="I350" s="212"/>
      <c r="J350" s="212">
        <f t="shared" si="599"/>
        <v>0</v>
      </c>
      <c r="K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2">
        <f t="shared" si="601"/>
        <v>0</v>
      </c>
      <c r="Z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2">
        <f t="shared" si="602"/>
        <v>0</v>
      </c>
      <c r="AD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2">
        <f t="shared" si="603"/>
        <v>0</v>
      </c>
      <c r="AH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2">
        <f t="shared" si="604"/>
        <v>0</v>
      </c>
      <c r="AL350" s="212">
        <f t="shared" si="605"/>
        <v>0</v>
      </c>
    </row>
    <row r="351" spans="2:38" x14ac:dyDescent="0.25">
      <c r="B351" s="210" t="s">
        <v>449</v>
      </c>
      <c r="C351" s="211" t="s">
        <v>1266</v>
      </c>
      <c r="D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2">
        <f t="shared" si="597"/>
        <v>0</v>
      </c>
      <c r="G351" s="212"/>
      <c r="H351" s="212">
        <f t="shared" si="598"/>
        <v>0</v>
      </c>
      <c r="I351" s="212"/>
      <c r="J351" s="212">
        <f t="shared" si="599"/>
        <v>0</v>
      </c>
      <c r="K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2">
        <f t="shared" si="601"/>
        <v>0</v>
      </c>
      <c r="Z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2">
        <f t="shared" si="602"/>
        <v>0</v>
      </c>
      <c r="AD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2">
        <f t="shared" si="603"/>
        <v>0</v>
      </c>
      <c r="AH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2">
        <f t="shared" si="604"/>
        <v>0</v>
      </c>
      <c r="AL351" s="212">
        <f t="shared" si="605"/>
        <v>0</v>
      </c>
    </row>
    <row r="352" spans="2:38" x14ac:dyDescent="0.25">
      <c r="B352" s="210" t="s">
        <v>1267</v>
      </c>
      <c r="C352" s="211" t="s">
        <v>1266</v>
      </c>
      <c r="D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2">
        <f t="shared" si="597"/>
        <v>0</v>
      </c>
      <c r="G352" s="212"/>
      <c r="H352" s="212">
        <f t="shared" si="598"/>
        <v>0</v>
      </c>
      <c r="I352" s="212"/>
      <c r="J352" s="212">
        <f t="shared" si="599"/>
        <v>0</v>
      </c>
      <c r="K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2">
        <f t="shared" si="601"/>
        <v>0</v>
      </c>
      <c r="Z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2">
        <f t="shared" si="602"/>
        <v>0</v>
      </c>
      <c r="AD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2">
        <f t="shared" si="603"/>
        <v>0</v>
      </c>
      <c r="AH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2">
        <f t="shared" si="604"/>
        <v>0</v>
      </c>
      <c r="AL352" s="212">
        <f t="shared" si="605"/>
        <v>0</v>
      </c>
    </row>
    <row r="353" spans="2:38" x14ac:dyDescent="0.25">
      <c r="B353" s="210" t="s">
        <v>1268</v>
      </c>
      <c r="C353" s="211" t="s">
        <v>1269</v>
      </c>
      <c r="D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2">
        <f t="shared" si="597"/>
        <v>0</v>
      </c>
      <c r="G353" s="212"/>
      <c r="H353" s="212">
        <f t="shared" si="598"/>
        <v>0</v>
      </c>
      <c r="I353" s="212"/>
      <c r="J353" s="212">
        <f t="shared" si="599"/>
        <v>0</v>
      </c>
      <c r="K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2">
        <f t="shared" si="601"/>
        <v>0</v>
      </c>
      <c r="Z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2">
        <f t="shared" si="602"/>
        <v>0</v>
      </c>
      <c r="AD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2">
        <f t="shared" si="603"/>
        <v>0</v>
      </c>
      <c r="AH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2">
        <f t="shared" si="604"/>
        <v>0</v>
      </c>
      <c r="AL353" s="212">
        <f t="shared" si="605"/>
        <v>0</v>
      </c>
    </row>
    <row r="354" spans="2:38" x14ac:dyDescent="0.25">
      <c r="B354" s="210" t="s">
        <v>1270</v>
      </c>
      <c r="C354" s="211" t="s">
        <v>1271</v>
      </c>
      <c r="D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2">
        <f t="shared" si="597"/>
        <v>0</v>
      </c>
      <c r="G354" s="212"/>
      <c r="H354" s="212">
        <f t="shared" si="598"/>
        <v>0</v>
      </c>
      <c r="I354" s="212"/>
      <c r="J354" s="212">
        <f t="shared" si="599"/>
        <v>0</v>
      </c>
      <c r="K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2">
        <f t="shared" si="601"/>
        <v>0</v>
      </c>
      <c r="Z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2">
        <f t="shared" si="602"/>
        <v>0</v>
      </c>
      <c r="AD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2">
        <f t="shared" si="603"/>
        <v>0</v>
      </c>
      <c r="AH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2">
        <f t="shared" si="604"/>
        <v>0</v>
      </c>
      <c r="AL354" s="212">
        <f t="shared" si="605"/>
        <v>0</v>
      </c>
    </row>
    <row r="355" spans="2:38" x14ac:dyDescent="0.25">
      <c r="B355" s="210" t="s">
        <v>450</v>
      </c>
      <c r="C355" s="211" t="s">
        <v>1272</v>
      </c>
      <c r="D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4137000</v>
      </c>
      <c r="E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3344000</v>
      </c>
      <c r="F355" s="212">
        <f t="shared" si="597"/>
        <v>7481000</v>
      </c>
      <c r="G355" s="212"/>
      <c r="H355" s="212">
        <f t="shared" si="598"/>
        <v>7481000</v>
      </c>
      <c r="I355" s="212"/>
      <c r="J355" s="212">
        <f t="shared" si="599"/>
        <v>7481000</v>
      </c>
      <c r="K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7481000</v>
      </c>
      <c r="Q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105000</v>
      </c>
      <c r="Y355" s="212">
        <f t="shared" si="601"/>
        <v>105000</v>
      </c>
      <c r="Z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7180000</v>
      </c>
      <c r="AA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2">
        <f t="shared" si="602"/>
        <v>7180000</v>
      </c>
      <c r="AD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196000</v>
      </c>
      <c r="AE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2">
        <f t="shared" si="603"/>
        <v>196000</v>
      </c>
      <c r="AH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2">
        <f t="shared" si="604"/>
        <v>0</v>
      </c>
      <c r="AL355" s="212">
        <f t="shared" si="605"/>
        <v>7481000</v>
      </c>
    </row>
    <row r="356" spans="2:38" x14ac:dyDescent="0.25">
      <c r="B356" s="210" t="s">
        <v>1273</v>
      </c>
      <c r="C356" s="211" t="s">
        <v>1272</v>
      </c>
      <c r="D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2">
        <f t="shared" si="597"/>
        <v>0</v>
      </c>
      <c r="G356" s="212"/>
      <c r="H356" s="212">
        <f t="shared" si="598"/>
        <v>0</v>
      </c>
      <c r="I356" s="212"/>
      <c r="J356" s="212">
        <f t="shared" si="599"/>
        <v>0</v>
      </c>
      <c r="K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2">
        <f t="shared" si="601"/>
        <v>0</v>
      </c>
      <c r="Z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2">
        <f t="shared" si="602"/>
        <v>0</v>
      </c>
      <c r="AD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2">
        <f t="shared" si="603"/>
        <v>0</v>
      </c>
      <c r="AH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2">
        <f t="shared" si="604"/>
        <v>0</v>
      </c>
      <c r="AL356" s="212">
        <f t="shared" si="605"/>
        <v>0</v>
      </c>
    </row>
    <row r="357" spans="2:38" x14ac:dyDescent="0.25">
      <c r="B357" s="210" t="s">
        <v>1274</v>
      </c>
      <c r="C357" s="211" t="s">
        <v>1275</v>
      </c>
      <c r="D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2">
        <f t="shared" si="597"/>
        <v>0</v>
      </c>
      <c r="G357" s="212"/>
      <c r="H357" s="212">
        <f t="shared" si="598"/>
        <v>0</v>
      </c>
      <c r="I357" s="212"/>
      <c r="J357" s="212">
        <f t="shared" si="599"/>
        <v>0</v>
      </c>
      <c r="K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2">
        <f t="shared" si="601"/>
        <v>0</v>
      </c>
      <c r="Z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2">
        <f t="shared" si="602"/>
        <v>0</v>
      </c>
      <c r="AD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2">
        <f t="shared" si="603"/>
        <v>0</v>
      </c>
      <c r="AH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2">
        <f t="shared" si="604"/>
        <v>0</v>
      </c>
      <c r="AL357" s="212">
        <f t="shared" si="605"/>
        <v>0</v>
      </c>
    </row>
    <row r="358" spans="2:38" x14ac:dyDescent="0.25">
      <c r="B358" s="210" t="s">
        <v>1276</v>
      </c>
      <c r="C358" s="211" t="s">
        <v>1277</v>
      </c>
      <c r="D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2">
        <f t="shared" ref="F358:F373" si="739">D358+E358</f>
        <v>0</v>
      </c>
      <c r="G358" s="212"/>
      <c r="H358" s="212">
        <f t="shared" ref="H358:H373" si="740">F358-G358</f>
        <v>0</v>
      </c>
      <c r="I358" s="212"/>
      <c r="J358" s="212">
        <f t="shared" ref="J358:J373" si="741">F358-I358</f>
        <v>0</v>
      </c>
      <c r="K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2">
        <f t="shared" ref="Y358:Y373" si="742">V358+W358+X358</f>
        <v>0</v>
      </c>
      <c r="Z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2">
        <f t="shared" ref="AC358:AC373" si="743">Z358+AA358+AB358</f>
        <v>0</v>
      </c>
      <c r="AD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2">
        <f t="shared" ref="AG358:AG373" si="744">AD358+AE358+AF358</f>
        <v>0</v>
      </c>
      <c r="AH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2">
        <f t="shared" ref="AK358:AK373" si="745">AH358+AI358+AJ358</f>
        <v>0</v>
      </c>
      <c r="AL358" s="212">
        <f t="shared" ref="AL358:AL373" si="746">Y358+AC358+AG358+AK358</f>
        <v>0</v>
      </c>
    </row>
    <row r="359" spans="2:38" x14ac:dyDescent="0.25">
      <c r="B359" s="210" t="s">
        <v>1278</v>
      </c>
      <c r="C359" s="211" t="s">
        <v>1279</v>
      </c>
      <c r="D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2">
        <f t="shared" si="739"/>
        <v>0</v>
      </c>
      <c r="G359" s="212"/>
      <c r="H359" s="212">
        <f t="shared" si="740"/>
        <v>0</v>
      </c>
      <c r="I359" s="212"/>
      <c r="J359" s="212">
        <f t="shared" si="741"/>
        <v>0</v>
      </c>
      <c r="K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2">
        <f t="shared" si="742"/>
        <v>0</v>
      </c>
      <c r="Z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2">
        <f t="shared" si="743"/>
        <v>0</v>
      </c>
      <c r="AD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2">
        <f t="shared" si="744"/>
        <v>0</v>
      </c>
      <c r="AH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2">
        <f t="shared" si="745"/>
        <v>0</v>
      </c>
      <c r="AL359" s="212">
        <f t="shared" si="746"/>
        <v>0</v>
      </c>
    </row>
    <row r="360" spans="2:38" x14ac:dyDescent="0.25">
      <c r="B360" s="210" t="s">
        <v>451</v>
      </c>
      <c r="C360" s="211" t="s">
        <v>1280</v>
      </c>
      <c r="D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420000</v>
      </c>
      <c r="F360" s="212">
        <f t="shared" si="739"/>
        <v>420000</v>
      </c>
      <c r="G360" s="212"/>
      <c r="H360" s="212">
        <f t="shared" si="740"/>
        <v>420000</v>
      </c>
      <c r="I360" s="212"/>
      <c r="J360" s="212">
        <f t="shared" si="741"/>
        <v>420000</v>
      </c>
      <c r="K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420000</v>
      </c>
      <c r="Q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2">
        <f t="shared" si="742"/>
        <v>0</v>
      </c>
      <c r="Z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420000</v>
      </c>
      <c r="AA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2">
        <f t="shared" si="743"/>
        <v>420000</v>
      </c>
      <c r="AD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2">
        <f t="shared" si="744"/>
        <v>0</v>
      </c>
      <c r="AH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2">
        <f t="shared" si="745"/>
        <v>0</v>
      </c>
      <c r="AL360" s="212">
        <f t="shared" si="746"/>
        <v>420000</v>
      </c>
    </row>
    <row r="361" spans="2:38" x14ac:dyDescent="0.25">
      <c r="B361" s="210" t="s">
        <v>1281</v>
      </c>
      <c r="C361" s="211" t="s">
        <v>1282</v>
      </c>
      <c r="D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2">
        <f t="shared" si="739"/>
        <v>0</v>
      </c>
      <c r="G361" s="212"/>
      <c r="H361" s="212">
        <f t="shared" si="740"/>
        <v>0</v>
      </c>
      <c r="I361" s="212"/>
      <c r="J361" s="212">
        <f t="shared" si="741"/>
        <v>0</v>
      </c>
      <c r="K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2">
        <f t="shared" si="742"/>
        <v>0</v>
      </c>
      <c r="Z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2">
        <f t="shared" si="743"/>
        <v>0</v>
      </c>
      <c r="AD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2">
        <f t="shared" si="744"/>
        <v>0</v>
      </c>
      <c r="AH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2">
        <f t="shared" si="745"/>
        <v>0</v>
      </c>
      <c r="AL361" s="212">
        <f t="shared" si="746"/>
        <v>0</v>
      </c>
    </row>
    <row r="362" spans="2:38" x14ac:dyDescent="0.25">
      <c r="B362" s="210" t="s">
        <v>1283</v>
      </c>
      <c r="C362" s="211" t="s">
        <v>1284</v>
      </c>
      <c r="D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2">
        <f t="shared" si="739"/>
        <v>0</v>
      </c>
      <c r="G362" s="212"/>
      <c r="H362" s="212">
        <f t="shared" si="740"/>
        <v>0</v>
      </c>
      <c r="I362" s="212"/>
      <c r="J362" s="212">
        <f t="shared" si="741"/>
        <v>0</v>
      </c>
      <c r="K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2">
        <f t="shared" si="742"/>
        <v>0</v>
      </c>
      <c r="Z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2">
        <f t="shared" si="743"/>
        <v>0</v>
      </c>
      <c r="AD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2">
        <f t="shared" si="744"/>
        <v>0</v>
      </c>
      <c r="AH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2">
        <f t="shared" si="745"/>
        <v>0</v>
      </c>
      <c r="AL362" s="212">
        <f t="shared" si="746"/>
        <v>0</v>
      </c>
    </row>
    <row r="363" spans="2:38" x14ac:dyDescent="0.25">
      <c r="B363" s="210" t="s">
        <v>1285</v>
      </c>
      <c r="C363" s="211" t="s">
        <v>1286</v>
      </c>
      <c r="D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2">
        <f t="shared" si="739"/>
        <v>0</v>
      </c>
      <c r="G363" s="212"/>
      <c r="H363" s="212">
        <f t="shared" si="740"/>
        <v>0</v>
      </c>
      <c r="I363" s="212"/>
      <c r="J363" s="212">
        <f t="shared" si="741"/>
        <v>0</v>
      </c>
      <c r="K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2">
        <f t="shared" si="742"/>
        <v>0</v>
      </c>
      <c r="Z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2">
        <f t="shared" si="743"/>
        <v>0</v>
      </c>
      <c r="AD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2">
        <f t="shared" si="744"/>
        <v>0</v>
      </c>
      <c r="AH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2">
        <f t="shared" si="745"/>
        <v>0</v>
      </c>
      <c r="AL363" s="212">
        <f t="shared" si="746"/>
        <v>0</v>
      </c>
    </row>
    <row r="364" spans="2:38" x14ac:dyDescent="0.25">
      <c r="B364" s="210" t="s">
        <v>1287</v>
      </c>
      <c r="C364" s="211" t="s">
        <v>1288</v>
      </c>
      <c r="D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2">
        <f t="shared" si="739"/>
        <v>0</v>
      </c>
      <c r="G364" s="212"/>
      <c r="H364" s="212">
        <f t="shared" si="740"/>
        <v>0</v>
      </c>
      <c r="I364" s="212"/>
      <c r="J364" s="212">
        <f t="shared" si="741"/>
        <v>0</v>
      </c>
      <c r="K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2">
        <f t="shared" si="742"/>
        <v>0</v>
      </c>
      <c r="Z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2">
        <f t="shared" si="743"/>
        <v>0</v>
      </c>
      <c r="AD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2">
        <f t="shared" si="744"/>
        <v>0</v>
      </c>
      <c r="AH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2">
        <f t="shared" si="745"/>
        <v>0</v>
      </c>
      <c r="AL364" s="212">
        <f t="shared" si="746"/>
        <v>0</v>
      </c>
    </row>
    <row r="365" spans="2:38" x14ac:dyDescent="0.25">
      <c r="B365" s="210" t="s">
        <v>452</v>
      </c>
      <c r="C365" s="211" t="s">
        <v>1289</v>
      </c>
      <c r="D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2">
        <f t="shared" si="739"/>
        <v>0</v>
      </c>
      <c r="G365" s="212"/>
      <c r="H365" s="212">
        <f t="shared" si="740"/>
        <v>0</v>
      </c>
      <c r="I365" s="212"/>
      <c r="J365" s="212">
        <f t="shared" si="741"/>
        <v>0</v>
      </c>
      <c r="K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2">
        <f t="shared" si="742"/>
        <v>0</v>
      </c>
      <c r="Z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2">
        <f t="shared" si="743"/>
        <v>0</v>
      </c>
      <c r="AD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2">
        <f t="shared" si="744"/>
        <v>0</v>
      </c>
      <c r="AH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2">
        <f t="shared" si="745"/>
        <v>0</v>
      </c>
      <c r="AL365" s="212">
        <f t="shared" si="746"/>
        <v>0</v>
      </c>
    </row>
    <row r="366" spans="2:38" x14ac:dyDescent="0.25">
      <c r="B366" s="210" t="s">
        <v>1290</v>
      </c>
      <c r="C366" s="211" t="s">
        <v>1291</v>
      </c>
      <c r="D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2">
        <f t="shared" si="739"/>
        <v>0</v>
      </c>
      <c r="G366" s="212"/>
      <c r="H366" s="212">
        <f t="shared" si="740"/>
        <v>0</v>
      </c>
      <c r="I366" s="212"/>
      <c r="J366" s="212">
        <f t="shared" si="741"/>
        <v>0</v>
      </c>
      <c r="K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2">
        <f t="shared" si="742"/>
        <v>0</v>
      </c>
      <c r="Z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2">
        <f t="shared" si="743"/>
        <v>0</v>
      </c>
      <c r="AD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2">
        <f t="shared" si="744"/>
        <v>0</v>
      </c>
      <c r="AH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2">
        <f t="shared" si="745"/>
        <v>0</v>
      </c>
      <c r="AL366" s="212">
        <f t="shared" si="746"/>
        <v>0</v>
      </c>
    </row>
    <row r="367" spans="2:38" x14ac:dyDescent="0.25">
      <c r="B367" s="210" t="s">
        <v>1292</v>
      </c>
      <c r="C367" s="211" t="s">
        <v>1293</v>
      </c>
      <c r="D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2">
        <f t="shared" si="739"/>
        <v>0</v>
      </c>
      <c r="G367" s="212"/>
      <c r="H367" s="212">
        <f t="shared" si="740"/>
        <v>0</v>
      </c>
      <c r="I367" s="212"/>
      <c r="J367" s="212">
        <f t="shared" si="741"/>
        <v>0</v>
      </c>
      <c r="K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2">
        <f t="shared" si="742"/>
        <v>0</v>
      </c>
      <c r="Z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2">
        <f t="shared" si="743"/>
        <v>0</v>
      </c>
      <c r="AD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2">
        <f t="shared" si="744"/>
        <v>0</v>
      </c>
      <c r="AH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2">
        <f t="shared" si="745"/>
        <v>0</v>
      </c>
      <c r="AL367" s="212">
        <f t="shared" si="746"/>
        <v>0</v>
      </c>
    </row>
    <row r="368" spans="2:38" x14ac:dyDescent="0.25">
      <c r="B368" s="210" t="s">
        <v>1294</v>
      </c>
      <c r="C368" s="211" t="s">
        <v>1295</v>
      </c>
      <c r="D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2">
        <f t="shared" si="739"/>
        <v>0</v>
      </c>
      <c r="G368" s="212"/>
      <c r="H368" s="212">
        <f t="shared" si="740"/>
        <v>0</v>
      </c>
      <c r="I368" s="212"/>
      <c r="J368" s="212">
        <f t="shared" si="741"/>
        <v>0</v>
      </c>
      <c r="K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2">
        <f t="shared" si="742"/>
        <v>0</v>
      </c>
      <c r="Z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2">
        <f t="shared" si="743"/>
        <v>0</v>
      </c>
      <c r="AD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2">
        <f t="shared" si="744"/>
        <v>0</v>
      </c>
      <c r="AH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2">
        <f t="shared" si="745"/>
        <v>0</v>
      </c>
      <c r="AL368" s="212">
        <f t="shared" si="746"/>
        <v>0</v>
      </c>
    </row>
    <row r="369" spans="1:38" x14ac:dyDescent="0.25">
      <c r="B369" s="210" t="s">
        <v>1296</v>
      </c>
      <c r="C369" s="211" t="s">
        <v>1297</v>
      </c>
      <c r="D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2">
        <f t="shared" si="739"/>
        <v>0</v>
      </c>
      <c r="G369" s="212"/>
      <c r="H369" s="212">
        <f t="shared" si="740"/>
        <v>0</v>
      </c>
      <c r="I369" s="212"/>
      <c r="J369" s="212">
        <f t="shared" si="741"/>
        <v>0</v>
      </c>
      <c r="K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2">
        <f t="shared" si="742"/>
        <v>0</v>
      </c>
      <c r="Z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2">
        <f t="shared" si="743"/>
        <v>0</v>
      </c>
      <c r="AD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2">
        <f t="shared" si="744"/>
        <v>0</v>
      </c>
      <c r="AH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2">
        <f t="shared" si="745"/>
        <v>0</v>
      </c>
      <c r="AL369" s="212">
        <f t="shared" si="746"/>
        <v>0</v>
      </c>
    </row>
    <row r="370" spans="1:38" x14ac:dyDescent="0.25">
      <c r="B370" s="210" t="s">
        <v>1298</v>
      </c>
      <c r="C370" s="211" t="s">
        <v>1299</v>
      </c>
      <c r="D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2">
        <f t="shared" si="739"/>
        <v>0</v>
      </c>
      <c r="G370" s="212"/>
      <c r="H370" s="212">
        <f t="shared" si="740"/>
        <v>0</v>
      </c>
      <c r="I370" s="212"/>
      <c r="J370" s="212">
        <f t="shared" si="741"/>
        <v>0</v>
      </c>
      <c r="K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2">
        <f t="shared" si="742"/>
        <v>0</v>
      </c>
      <c r="Z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2">
        <f t="shared" si="743"/>
        <v>0</v>
      </c>
      <c r="AD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2">
        <f t="shared" si="744"/>
        <v>0</v>
      </c>
      <c r="AH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2">
        <f t="shared" si="745"/>
        <v>0</v>
      </c>
      <c r="AL370" s="212">
        <f t="shared" si="746"/>
        <v>0</v>
      </c>
    </row>
    <row r="371" spans="1:38" x14ac:dyDescent="0.25">
      <c r="B371" s="210" t="s">
        <v>1300</v>
      </c>
      <c r="C371" s="211" t="s">
        <v>1301</v>
      </c>
      <c r="D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2">
        <f t="shared" si="739"/>
        <v>0</v>
      </c>
      <c r="G371" s="212"/>
      <c r="H371" s="212">
        <f t="shared" si="740"/>
        <v>0</v>
      </c>
      <c r="I371" s="212"/>
      <c r="J371" s="212">
        <f t="shared" si="741"/>
        <v>0</v>
      </c>
      <c r="K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2">
        <f t="shared" si="742"/>
        <v>0</v>
      </c>
      <c r="Z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2">
        <f t="shared" si="743"/>
        <v>0</v>
      </c>
      <c r="AD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2">
        <f t="shared" si="744"/>
        <v>0</v>
      </c>
      <c r="AH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2">
        <f t="shared" si="745"/>
        <v>0</v>
      </c>
      <c r="AL371" s="212">
        <f t="shared" si="746"/>
        <v>0</v>
      </c>
    </row>
    <row r="372" spans="1:38" x14ac:dyDescent="0.25">
      <c r="B372" s="210" t="s">
        <v>1302</v>
      </c>
      <c r="C372" s="211" t="s">
        <v>1303</v>
      </c>
      <c r="D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2">
        <f t="shared" si="739"/>
        <v>0</v>
      </c>
      <c r="G372" s="212"/>
      <c r="H372" s="212">
        <f t="shared" si="740"/>
        <v>0</v>
      </c>
      <c r="I372" s="212"/>
      <c r="J372" s="212">
        <f t="shared" si="741"/>
        <v>0</v>
      </c>
      <c r="K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2">
        <f t="shared" si="742"/>
        <v>0</v>
      </c>
      <c r="Z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2">
        <f t="shared" si="743"/>
        <v>0</v>
      </c>
      <c r="AD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2">
        <f t="shared" si="744"/>
        <v>0</v>
      </c>
      <c r="AH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2">
        <f t="shared" si="745"/>
        <v>0</v>
      </c>
      <c r="AL372" s="212">
        <f t="shared" si="746"/>
        <v>0</v>
      </c>
    </row>
    <row r="373" spans="1:38" x14ac:dyDescent="0.25">
      <c r="B373" s="210" t="s">
        <v>1304</v>
      </c>
      <c r="C373" s="211" t="s">
        <v>1305</v>
      </c>
      <c r="D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2">
        <f t="shared" si="739"/>
        <v>0</v>
      </c>
      <c r="G373" s="212"/>
      <c r="H373" s="212">
        <f t="shared" si="740"/>
        <v>0</v>
      </c>
      <c r="I373" s="212"/>
      <c r="J373" s="212">
        <f t="shared" si="741"/>
        <v>0</v>
      </c>
      <c r="K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2">
        <f t="shared" si="742"/>
        <v>0</v>
      </c>
      <c r="Z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2">
        <f t="shared" si="743"/>
        <v>0</v>
      </c>
      <c r="AD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2">
        <f t="shared" si="744"/>
        <v>0</v>
      </c>
      <c r="AH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2">
        <f t="shared" si="745"/>
        <v>0</v>
      </c>
      <c r="AL373" s="212">
        <f t="shared" si="746"/>
        <v>0</v>
      </c>
    </row>
    <row r="374" spans="1:38" x14ac:dyDescent="0.25">
      <c r="B374" s="210" t="s">
        <v>1306</v>
      </c>
      <c r="C374" s="211" t="s">
        <v>1307</v>
      </c>
      <c r="D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2">
        <f t="shared" si="597"/>
        <v>0</v>
      </c>
      <c r="G374" s="212"/>
      <c r="H374" s="212">
        <f t="shared" si="598"/>
        <v>0</v>
      </c>
      <c r="I374" s="212"/>
      <c r="J374" s="212">
        <f t="shared" si="599"/>
        <v>0</v>
      </c>
      <c r="K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2">
        <f t="shared" si="601"/>
        <v>0</v>
      </c>
      <c r="Z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2">
        <f t="shared" si="602"/>
        <v>0</v>
      </c>
      <c r="AD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2">
        <f t="shared" si="603"/>
        <v>0</v>
      </c>
      <c r="AH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2">
        <f t="shared" si="604"/>
        <v>0</v>
      </c>
      <c r="AL374" s="212">
        <f t="shared" si="605"/>
        <v>0</v>
      </c>
    </row>
    <row r="375" spans="1:38" x14ac:dyDescent="0.25">
      <c r="B375" s="210" t="s">
        <v>1308</v>
      </c>
      <c r="C375" s="211" t="s">
        <v>1309</v>
      </c>
      <c r="D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2">
        <f t="shared" si="597"/>
        <v>0</v>
      </c>
      <c r="G375" s="212"/>
      <c r="H375" s="212">
        <f t="shared" si="598"/>
        <v>0</v>
      </c>
      <c r="I375" s="212"/>
      <c r="J375" s="212">
        <f t="shared" si="599"/>
        <v>0</v>
      </c>
      <c r="K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2">
        <f t="shared" si="601"/>
        <v>0</v>
      </c>
      <c r="Z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2">
        <f t="shared" si="602"/>
        <v>0</v>
      </c>
      <c r="AD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2">
        <f t="shared" si="603"/>
        <v>0</v>
      </c>
      <c r="AH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2">
        <f t="shared" si="604"/>
        <v>0</v>
      </c>
      <c r="AL375" s="212">
        <f t="shared" si="605"/>
        <v>0</v>
      </c>
    </row>
    <row r="376" spans="1:38" x14ac:dyDescent="0.25">
      <c r="B376" s="210" t="s">
        <v>1310</v>
      </c>
      <c r="C376" s="211" t="s">
        <v>1309</v>
      </c>
      <c r="D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2">
        <f t="shared" si="597"/>
        <v>0</v>
      </c>
      <c r="G376" s="212"/>
      <c r="H376" s="212">
        <f t="shared" si="598"/>
        <v>0</v>
      </c>
      <c r="I376" s="212"/>
      <c r="J376" s="212">
        <f t="shared" si="599"/>
        <v>0</v>
      </c>
      <c r="K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2">
        <f t="shared" si="601"/>
        <v>0</v>
      </c>
      <c r="Z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2">
        <f t="shared" si="602"/>
        <v>0</v>
      </c>
      <c r="AD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2">
        <f t="shared" si="603"/>
        <v>0</v>
      </c>
      <c r="AH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2">
        <f t="shared" si="604"/>
        <v>0</v>
      </c>
      <c r="AL376" s="212">
        <f t="shared" si="605"/>
        <v>0</v>
      </c>
    </row>
    <row r="377" spans="1:38" x14ac:dyDescent="0.25">
      <c r="B377" s="210" t="s">
        <v>1311</v>
      </c>
      <c r="C377" s="211" t="s">
        <v>1312</v>
      </c>
      <c r="D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2">
        <f t="shared" si="597"/>
        <v>0</v>
      </c>
      <c r="G377" s="212"/>
      <c r="H377" s="212">
        <f t="shared" si="598"/>
        <v>0</v>
      </c>
      <c r="I377" s="212"/>
      <c r="J377" s="212">
        <f t="shared" si="599"/>
        <v>0</v>
      </c>
      <c r="K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2">
        <f t="shared" si="601"/>
        <v>0</v>
      </c>
      <c r="Z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2">
        <f t="shared" si="602"/>
        <v>0</v>
      </c>
      <c r="AD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2">
        <f t="shared" si="603"/>
        <v>0</v>
      </c>
      <c r="AH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2">
        <f t="shared" si="604"/>
        <v>0</v>
      </c>
      <c r="AL377" s="212">
        <f t="shared" si="605"/>
        <v>0</v>
      </c>
    </row>
    <row r="378" spans="1:38" x14ac:dyDescent="0.25">
      <c r="B378" s="219" t="s">
        <v>453</v>
      </c>
      <c r="C378" s="220" t="s">
        <v>320</v>
      </c>
      <c r="D378" s="221">
        <f>SUM(D379:D383)</f>
        <v>0</v>
      </c>
      <c r="E378" s="221">
        <f>SUM(E379:E383)</f>
        <v>0</v>
      </c>
      <c r="F378" s="221">
        <f t="shared" ref="F378:F448" si="747">D378+E378</f>
        <v>0</v>
      </c>
      <c r="G378" s="221">
        <f>SUM(G379:G383)</f>
        <v>0</v>
      </c>
      <c r="H378" s="221">
        <f t="shared" si="598"/>
        <v>0</v>
      </c>
      <c r="I378" s="221">
        <f>SUM(I379:I383)</f>
        <v>0</v>
      </c>
      <c r="J378" s="221">
        <f t="shared" si="599"/>
        <v>0</v>
      </c>
      <c r="K378" s="221">
        <f t="shared" ref="K378:X378" si="748">SUM(K379:K383)</f>
        <v>0</v>
      </c>
      <c r="L378" s="221">
        <f t="shared" si="748"/>
        <v>0</v>
      </c>
      <c r="M378" s="221">
        <f t="shared" si="748"/>
        <v>0</v>
      </c>
      <c r="N378" s="221">
        <f t="shared" si="748"/>
        <v>0</v>
      </c>
      <c r="O378" s="221">
        <f t="shared" si="748"/>
        <v>0</v>
      </c>
      <c r="P378" s="221">
        <f t="shared" si="748"/>
        <v>0</v>
      </c>
      <c r="Q378" s="221">
        <f t="shared" si="748"/>
        <v>0</v>
      </c>
      <c r="R378" s="221">
        <f t="shared" si="748"/>
        <v>0</v>
      </c>
      <c r="S378" s="221">
        <f t="shared" si="748"/>
        <v>0</v>
      </c>
      <c r="T378" s="221">
        <f t="shared" si="748"/>
        <v>0</v>
      </c>
      <c r="U378" s="221">
        <f t="shared" si="748"/>
        <v>0</v>
      </c>
      <c r="V378" s="221">
        <f t="shared" si="748"/>
        <v>0</v>
      </c>
      <c r="W378" s="221">
        <f t="shared" si="748"/>
        <v>0</v>
      </c>
      <c r="X378" s="221">
        <f t="shared" si="748"/>
        <v>0</v>
      </c>
      <c r="Y378" s="221">
        <f t="shared" si="601"/>
        <v>0</v>
      </c>
      <c r="Z378" s="221">
        <f>SUM(Z379:Z383)</f>
        <v>0</v>
      </c>
      <c r="AA378" s="221">
        <f>SUM(AA379:AA383)</f>
        <v>0</v>
      </c>
      <c r="AB378" s="221">
        <f>SUM(AB379:AB383)</f>
        <v>0</v>
      </c>
      <c r="AC378" s="221">
        <f t="shared" si="602"/>
        <v>0</v>
      </c>
      <c r="AD378" s="221">
        <f>SUM(AD379:AD383)</f>
        <v>0</v>
      </c>
      <c r="AE378" s="221">
        <f>SUM(AE379:AE383)</f>
        <v>0</v>
      </c>
      <c r="AF378" s="221">
        <f>SUM(AF379:AF383)</f>
        <v>0</v>
      </c>
      <c r="AG378" s="221">
        <f t="shared" si="603"/>
        <v>0</v>
      </c>
      <c r="AH378" s="221">
        <f>SUM(AH379:AH383)</f>
        <v>0</v>
      </c>
      <c r="AI378" s="221">
        <f>SUM(AI379:AI383)</f>
        <v>0</v>
      </c>
      <c r="AJ378" s="221">
        <f>SUM(AJ379:AJ383)</f>
        <v>0</v>
      </c>
      <c r="AK378" s="221">
        <f t="shared" si="604"/>
        <v>0</v>
      </c>
      <c r="AL378" s="221">
        <f t="shared" si="605"/>
        <v>0</v>
      </c>
    </row>
    <row r="379" spans="1:38" x14ac:dyDescent="0.25">
      <c r="B379" s="210" t="s">
        <v>454</v>
      </c>
      <c r="C379" s="211" t="s">
        <v>321</v>
      </c>
      <c r="D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2">
        <f t="shared" si="747"/>
        <v>0</v>
      </c>
      <c r="G379" s="212"/>
      <c r="H379" s="212">
        <f t="shared" si="598"/>
        <v>0</v>
      </c>
      <c r="I379" s="212"/>
      <c r="J379" s="212">
        <f t="shared" si="599"/>
        <v>0</v>
      </c>
      <c r="K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2">
        <f t="shared" si="601"/>
        <v>0</v>
      </c>
      <c r="Z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2">
        <f t="shared" si="602"/>
        <v>0</v>
      </c>
      <c r="AD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2">
        <f t="shared" si="603"/>
        <v>0</v>
      </c>
      <c r="AH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2">
        <f t="shared" si="604"/>
        <v>0</v>
      </c>
      <c r="AL379" s="212">
        <f t="shared" si="605"/>
        <v>0</v>
      </c>
    </row>
    <row r="380" spans="1:38" x14ac:dyDescent="0.25">
      <c r="B380" s="210" t="s">
        <v>1313</v>
      </c>
      <c r="C380" s="211" t="s">
        <v>1314</v>
      </c>
      <c r="D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2">
        <f t="shared" si="747"/>
        <v>0</v>
      </c>
      <c r="G380" s="212"/>
      <c r="H380" s="212">
        <f t="shared" si="598"/>
        <v>0</v>
      </c>
      <c r="I380" s="212"/>
      <c r="J380" s="212">
        <f t="shared" si="599"/>
        <v>0</v>
      </c>
      <c r="K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2">
        <f t="shared" si="601"/>
        <v>0</v>
      </c>
      <c r="Z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2">
        <f t="shared" si="602"/>
        <v>0</v>
      </c>
      <c r="AD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2">
        <f t="shared" si="603"/>
        <v>0</v>
      </c>
      <c r="AH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2">
        <f t="shared" si="604"/>
        <v>0</v>
      </c>
      <c r="AL380" s="212">
        <f t="shared" si="605"/>
        <v>0</v>
      </c>
    </row>
    <row r="381" spans="1:38" x14ac:dyDescent="0.25">
      <c r="B381" s="210" t="s">
        <v>1315</v>
      </c>
      <c r="C381" s="211" t="s">
        <v>1316</v>
      </c>
      <c r="D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2">
        <f t="shared" ref="F381" si="749">D381+E381</f>
        <v>0</v>
      </c>
      <c r="G381" s="212"/>
      <c r="H381" s="212">
        <f t="shared" ref="H381" si="750">F381-G381</f>
        <v>0</v>
      </c>
      <c r="I381" s="212"/>
      <c r="J381" s="212">
        <f t="shared" ref="J381" si="751">F381-I381</f>
        <v>0</v>
      </c>
      <c r="K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2">
        <f t="shared" ref="Y381" si="752">V381+W381+X381</f>
        <v>0</v>
      </c>
      <c r="Z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2">
        <f t="shared" ref="AC381" si="753">Z381+AA381+AB381</f>
        <v>0</v>
      </c>
      <c r="AD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2">
        <f t="shared" ref="AG381" si="754">AD381+AE381+AF381</f>
        <v>0</v>
      </c>
      <c r="AH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2">
        <f t="shared" ref="AK381" si="755">AH381+AI381+AJ381</f>
        <v>0</v>
      </c>
      <c r="AL381" s="212">
        <f t="shared" ref="AL381" si="756">Y381+AC381+AG381+AK381</f>
        <v>0</v>
      </c>
    </row>
    <row r="382" spans="1:38" x14ac:dyDescent="0.25">
      <c r="A382" s="467"/>
      <c r="B382" s="210" t="s">
        <v>1317</v>
      </c>
      <c r="C382" s="211" t="s">
        <v>1318</v>
      </c>
      <c r="D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2">
        <f t="shared" ref="F382" si="757">D382+E382</f>
        <v>0</v>
      </c>
      <c r="G382" s="212"/>
      <c r="H382" s="212">
        <f t="shared" ref="H382" si="758">F382-G382</f>
        <v>0</v>
      </c>
      <c r="I382" s="212"/>
      <c r="J382" s="212">
        <f t="shared" ref="J382" si="759">F382-I382</f>
        <v>0</v>
      </c>
      <c r="K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2">
        <f t="shared" ref="Y382" si="760">V382+W382+X382</f>
        <v>0</v>
      </c>
      <c r="Z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2">
        <f t="shared" ref="AC382" si="761">Z382+AA382+AB382</f>
        <v>0</v>
      </c>
      <c r="AD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2">
        <f t="shared" ref="AG382" si="762">AD382+AE382+AF382</f>
        <v>0</v>
      </c>
      <c r="AH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2">
        <f t="shared" ref="AK382" si="763">AH382+AI382+AJ382</f>
        <v>0</v>
      </c>
      <c r="AL382" s="212">
        <f t="shared" ref="AL382" si="764">Y382+AC382+AG382+AK382</f>
        <v>0</v>
      </c>
    </row>
    <row r="383" spans="1:38" x14ac:dyDescent="0.25">
      <c r="A383" s="467"/>
      <c r="B383" s="210" t="s">
        <v>1319</v>
      </c>
      <c r="C383" s="211" t="s">
        <v>1318</v>
      </c>
      <c r="D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2">
        <f t="shared" si="747"/>
        <v>0</v>
      </c>
      <c r="G383" s="212"/>
      <c r="H383" s="212">
        <f t="shared" si="598"/>
        <v>0</v>
      </c>
      <c r="I383" s="212"/>
      <c r="J383" s="212">
        <f t="shared" si="599"/>
        <v>0</v>
      </c>
      <c r="K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2">
        <f t="shared" si="601"/>
        <v>0</v>
      </c>
      <c r="Z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2">
        <f t="shared" si="602"/>
        <v>0</v>
      </c>
      <c r="AD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2">
        <f t="shared" si="603"/>
        <v>0</v>
      </c>
      <c r="AH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2">
        <f t="shared" si="604"/>
        <v>0</v>
      </c>
      <c r="AL383" s="212">
        <f t="shared" si="605"/>
        <v>0</v>
      </c>
    </row>
    <row r="384" spans="1:38" x14ac:dyDescent="0.25">
      <c r="B384" s="219" t="s">
        <v>455</v>
      </c>
      <c r="C384" s="220" t="s">
        <v>322</v>
      </c>
      <c r="D384" s="221">
        <f>SUM(D385:D392)</f>
        <v>0</v>
      </c>
      <c r="E384" s="221">
        <f>SUM(E385:E392)</f>
        <v>0</v>
      </c>
      <c r="F384" s="221">
        <f t="shared" si="747"/>
        <v>0</v>
      </c>
      <c r="G384" s="221">
        <f t="shared" ref="G384:I384" si="765">SUM(G385:G392)</f>
        <v>0</v>
      </c>
      <c r="H384" s="221">
        <f t="shared" si="598"/>
        <v>0</v>
      </c>
      <c r="I384" s="221">
        <f t="shared" si="765"/>
        <v>0</v>
      </c>
      <c r="J384" s="221">
        <f t="shared" si="599"/>
        <v>0</v>
      </c>
      <c r="K384" s="221">
        <f t="shared" ref="K384:AJ384" si="766">SUM(K385:K392)</f>
        <v>0</v>
      </c>
      <c r="L384" s="221">
        <f t="shared" si="766"/>
        <v>0</v>
      </c>
      <c r="M384" s="221">
        <f t="shared" si="766"/>
        <v>0</v>
      </c>
      <c r="N384" s="221">
        <f t="shared" si="766"/>
        <v>0</v>
      </c>
      <c r="O384" s="221">
        <f t="shared" si="766"/>
        <v>0</v>
      </c>
      <c r="P384" s="221">
        <f t="shared" si="766"/>
        <v>0</v>
      </c>
      <c r="Q384" s="221">
        <f t="shared" si="766"/>
        <v>0</v>
      </c>
      <c r="R384" s="221">
        <f t="shared" si="766"/>
        <v>0</v>
      </c>
      <c r="S384" s="221">
        <f t="shared" si="766"/>
        <v>0</v>
      </c>
      <c r="T384" s="221">
        <f t="shared" si="766"/>
        <v>0</v>
      </c>
      <c r="U384" s="221">
        <f t="shared" si="766"/>
        <v>0</v>
      </c>
      <c r="V384" s="221">
        <f t="shared" si="766"/>
        <v>0</v>
      </c>
      <c r="W384" s="221">
        <f t="shared" si="766"/>
        <v>0</v>
      </c>
      <c r="X384" s="221">
        <f t="shared" si="766"/>
        <v>0</v>
      </c>
      <c r="Y384" s="221">
        <f t="shared" si="601"/>
        <v>0</v>
      </c>
      <c r="Z384" s="221">
        <f t="shared" si="766"/>
        <v>0</v>
      </c>
      <c r="AA384" s="221">
        <f t="shared" si="766"/>
        <v>0</v>
      </c>
      <c r="AB384" s="221">
        <f t="shared" si="766"/>
        <v>0</v>
      </c>
      <c r="AC384" s="221">
        <f t="shared" si="602"/>
        <v>0</v>
      </c>
      <c r="AD384" s="221">
        <f t="shared" si="766"/>
        <v>0</v>
      </c>
      <c r="AE384" s="221">
        <f t="shared" si="766"/>
        <v>0</v>
      </c>
      <c r="AF384" s="221">
        <f t="shared" si="766"/>
        <v>0</v>
      </c>
      <c r="AG384" s="221">
        <f t="shared" si="603"/>
        <v>0</v>
      </c>
      <c r="AH384" s="221">
        <f t="shared" si="766"/>
        <v>0</v>
      </c>
      <c r="AI384" s="221">
        <f t="shared" si="766"/>
        <v>0</v>
      </c>
      <c r="AJ384" s="221">
        <f t="shared" si="766"/>
        <v>0</v>
      </c>
      <c r="AK384" s="221">
        <f t="shared" si="604"/>
        <v>0</v>
      </c>
      <c r="AL384" s="221">
        <f t="shared" si="605"/>
        <v>0</v>
      </c>
    </row>
    <row r="385" spans="2:38" x14ac:dyDescent="0.25">
      <c r="B385" s="210" t="s">
        <v>456</v>
      </c>
      <c r="C385" s="211" t="s">
        <v>323</v>
      </c>
      <c r="D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2">
        <f t="shared" si="747"/>
        <v>0</v>
      </c>
      <c r="G385" s="212"/>
      <c r="H385" s="212">
        <f t="shared" si="598"/>
        <v>0</v>
      </c>
      <c r="I385" s="212"/>
      <c r="J385" s="212">
        <f t="shared" si="599"/>
        <v>0</v>
      </c>
      <c r="K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2">
        <f t="shared" si="601"/>
        <v>0</v>
      </c>
      <c r="Z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2">
        <f t="shared" si="602"/>
        <v>0</v>
      </c>
      <c r="AD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2">
        <f t="shared" si="603"/>
        <v>0</v>
      </c>
      <c r="AH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2">
        <f t="shared" si="604"/>
        <v>0</v>
      </c>
      <c r="AL385" s="212">
        <f t="shared" si="605"/>
        <v>0</v>
      </c>
    </row>
    <row r="386" spans="2:38" x14ac:dyDescent="0.25">
      <c r="B386" s="210" t="s">
        <v>1320</v>
      </c>
      <c r="C386" s="211" t="s">
        <v>1321</v>
      </c>
      <c r="D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2">
        <f t="shared" ref="F386:F389" si="767">D386+E386</f>
        <v>0</v>
      </c>
      <c r="G386" s="212"/>
      <c r="H386" s="212">
        <f t="shared" ref="H386:H389" si="768">F386-G386</f>
        <v>0</v>
      </c>
      <c r="I386" s="212"/>
      <c r="J386" s="212">
        <f t="shared" ref="J386:J389" si="769">F386-I386</f>
        <v>0</v>
      </c>
      <c r="K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2">
        <f t="shared" ref="Y386:Y389" si="770">V386+W386+X386</f>
        <v>0</v>
      </c>
      <c r="Z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2">
        <f t="shared" ref="AC386:AC389" si="771">Z386+AA386+AB386</f>
        <v>0</v>
      </c>
      <c r="AD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2">
        <f t="shared" ref="AG386:AG389" si="772">AD386+AE386+AF386</f>
        <v>0</v>
      </c>
      <c r="AH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2">
        <f t="shared" ref="AK386:AK389" si="773">AH386+AI386+AJ386</f>
        <v>0</v>
      </c>
      <c r="AL386" s="212">
        <f t="shared" ref="AL386:AL389" si="774">Y386+AC386+AG386+AK386</f>
        <v>0</v>
      </c>
    </row>
    <row r="387" spans="2:38" x14ac:dyDescent="0.25">
      <c r="B387" s="210" t="s">
        <v>457</v>
      </c>
      <c r="C387" s="211" t="s">
        <v>324</v>
      </c>
      <c r="D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2">
        <f t="shared" si="767"/>
        <v>0</v>
      </c>
      <c r="G387" s="212"/>
      <c r="H387" s="212">
        <f t="shared" si="768"/>
        <v>0</v>
      </c>
      <c r="I387" s="212"/>
      <c r="J387" s="212">
        <f t="shared" si="769"/>
        <v>0</v>
      </c>
      <c r="K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2">
        <f t="shared" si="770"/>
        <v>0</v>
      </c>
      <c r="Z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2">
        <f t="shared" si="771"/>
        <v>0</v>
      </c>
      <c r="AD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2">
        <f t="shared" si="772"/>
        <v>0</v>
      </c>
      <c r="AH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2">
        <f t="shared" si="773"/>
        <v>0</v>
      </c>
      <c r="AL387" s="212">
        <f t="shared" si="774"/>
        <v>0</v>
      </c>
    </row>
    <row r="388" spans="2:38" x14ac:dyDescent="0.25">
      <c r="B388" s="210" t="s">
        <v>1322</v>
      </c>
      <c r="C388" s="211" t="s">
        <v>1323</v>
      </c>
      <c r="D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2">
        <f t="shared" si="767"/>
        <v>0</v>
      </c>
      <c r="G388" s="212"/>
      <c r="H388" s="212">
        <f t="shared" si="768"/>
        <v>0</v>
      </c>
      <c r="I388" s="212"/>
      <c r="J388" s="212">
        <f t="shared" si="769"/>
        <v>0</v>
      </c>
      <c r="K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2">
        <f t="shared" si="770"/>
        <v>0</v>
      </c>
      <c r="Z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2">
        <f t="shared" si="771"/>
        <v>0</v>
      </c>
      <c r="AD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2">
        <f t="shared" si="772"/>
        <v>0</v>
      </c>
      <c r="AH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2">
        <f t="shared" si="773"/>
        <v>0</v>
      </c>
      <c r="AL388" s="212">
        <f t="shared" si="774"/>
        <v>0</v>
      </c>
    </row>
    <row r="389" spans="2:38" x14ac:dyDescent="0.25">
      <c r="B389" s="210" t="s">
        <v>1324</v>
      </c>
      <c r="C389" s="211" t="s">
        <v>1325</v>
      </c>
      <c r="D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2">
        <f t="shared" si="767"/>
        <v>0</v>
      </c>
      <c r="G389" s="212"/>
      <c r="H389" s="212">
        <f t="shared" si="768"/>
        <v>0</v>
      </c>
      <c r="I389" s="212"/>
      <c r="J389" s="212">
        <f t="shared" si="769"/>
        <v>0</v>
      </c>
      <c r="K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2">
        <f t="shared" si="770"/>
        <v>0</v>
      </c>
      <c r="Z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2">
        <f t="shared" si="771"/>
        <v>0</v>
      </c>
      <c r="AD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2">
        <f t="shared" si="772"/>
        <v>0</v>
      </c>
      <c r="AH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2">
        <f t="shared" si="773"/>
        <v>0</v>
      </c>
      <c r="AL389" s="212">
        <f t="shared" si="774"/>
        <v>0</v>
      </c>
    </row>
    <row r="390" spans="2:38" x14ac:dyDescent="0.25">
      <c r="B390" s="210" t="s">
        <v>458</v>
      </c>
      <c r="C390" s="211" t="s">
        <v>325</v>
      </c>
      <c r="D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2">
        <f t="shared" si="747"/>
        <v>0</v>
      </c>
      <c r="G390" s="212"/>
      <c r="H390" s="212">
        <f t="shared" si="598"/>
        <v>0</v>
      </c>
      <c r="I390" s="212"/>
      <c r="J390" s="212">
        <f t="shared" si="599"/>
        <v>0</v>
      </c>
      <c r="K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2">
        <f t="shared" si="601"/>
        <v>0</v>
      </c>
      <c r="Z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2">
        <f t="shared" si="602"/>
        <v>0</v>
      </c>
      <c r="AD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2">
        <f t="shared" si="603"/>
        <v>0</v>
      </c>
      <c r="AH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2">
        <f t="shared" si="604"/>
        <v>0</v>
      </c>
      <c r="AL390" s="212">
        <f t="shared" si="605"/>
        <v>0</v>
      </c>
    </row>
    <row r="391" spans="2:38" x14ac:dyDescent="0.25">
      <c r="B391" s="210" t="s">
        <v>1326</v>
      </c>
      <c r="C391" s="211" t="s">
        <v>1327</v>
      </c>
      <c r="D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2">
        <f t="shared" ref="F391" si="775">D391+E391</f>
        <v>0</v>
      </c>
      <c r="G391" s="212"/>
      <c r="H391" s="212">
        <f t="shared" ref="H391" si="776">F391-G391</f>
        <v>0</v>
      </c>
      <c r="I391" s="212"/>
      <c r="J391" s="212">
        <f t="shared" ref="J391" si="777">F391-I391</f>
        <v>0</v>
      </c>
      <c r="K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2">
        <f t="shared" ref="Y391" si="778">V391+W391+X391</f>
        <v>0</v>
      </c>
      <c r="Z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2">
        <f t="shared" ref="AC391" si="779">Z391+AA391+AB391</f>
        <v>0</v>
      </c>
      <c r="AD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2">
        <f t="shared" ref="AG391" si="780">AD391+AE391+AF391</f>
        <v>0</v>
      </c>
      <c r="AH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2">
        <f t="shared" ref="AK391" si="781">AH391+AI391+AJ391</f>
        <v>0</v>
      </c>
      <c r="AL391" s="212">
        <f t="shared" ref="AL391" si="782">Y391+AC391+AG391+AK391</f>
        <v>0</v>
      </c>
    </row>
    <row r="392" spans="2:38" x14ac:dyDescent="0.25">
      <c r="B392" s="210" t="s">
        <v>1328</v>
      </c>
      <c r="C392" s="211" t="s">
        <v>1329</v>
      </c>
      <c r="D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2">
        <f t="shared" si="747"/>
        <v>0</v>
      </c>
      <c r="G392" s="212"/>
      <c r="H392" s="212">
        <f t="shared" si="598"/>
        <v>0</v>
      </c>
      <c r="I392" s="212"/>
      <c r="J392" s="212">
        <f t="shared" si="599"/>
        <v>0</v>
      </c>
      <c r="K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2">
        <f t="shared" si="601"/>
        <v>0</v>
      </c>
      <c r="Z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2">
        <f t="shared" si="602"/>
        <v>0</v>
      </c>
      <c r="AD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2">
        <f t="shared" si="603"/>
        <v>0</v>
      </c>
      <c r="AH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2">
        <f t="shared" si="604"/>
        <v>0</v>
      </c>
      <c r="AL392" s="212">
        <f t="shared" si="605"/>
        <v>0</v>
      </c>
    </row>
    <row r="393" spans="2:38" x14ac:dyDescent="0.25">
      <c r="B393" s="207" t="s">
        <v>444</v>
      </c>
      <c r="C393" s="208" t="s">
        <v>315</v>
      </c>
      <c r="D393" s="209">
        <f>D394+D404</f>
        <v>0</v>
      </c>
      <c r="E393" s="209">
        <f>E394+E404</f>
        <v>0</v>
      </c>
      <c r="F393" s="209">
        <f t="shared" si="747"/>
        <v>0</v>
      </c>
      <c r="G393" s="209">
        <f t="shared" ref="G393:I393" si="783">G394+G404</f>
        <v>0</v>
      </c>
      <c r="H393" s="209">
        <f t="shared" si="598"/>
        <v>0</v>
      </c>
      <c r="I393" s="209">
        <f t="shared" si="783"/>
        <v>0</v>
      </c>
      <c r="J393" s="209">
        <f t="shared" si="599"/>
        <v>0</v>
      </c>
      <c r="K393" s="209">
        <f t="shared" ref="K393:AJ393" si="784">K394+K404</f>
        <v>0</v>
      </c>
      <c r="L393" s="209">
        <f t="shared" si="784"/>
        <v>0</v>
      </c>
      <c r="M393" s="209">
        <f t="shared" si="784"/>
        <v>0</v>
      </c>
      <c r="N393" s="209">
        <f t="shared" si="784"/>
        <v>0</v>
      </c>
      <c r="O393" s="209">
        <f t="shared" si="784"/>
        <v>0</v>
      </c>
      <c r="P393" s="209">
        <f t="shared" si="784"/>
        <v>0</v>
      </c>
      <c r="Q393" s="209">
        <f t="shared" si="784"/>
        <v>0</v>
      </c>
      <c r="R393" s="209">
        <f t="shared" si="784"/>
        <v>0</v>
      </c>
      <c r="S393" s="209">
        <f t="shared" si="784"/>
        <v>0</v>
      </c>
      <c r="T393" s="209">
        <f t="shared" si="784"/>
        <v>0</v>
      </c>
      <c r="U393" s="209">
        <f t="shared" si="784"/>
        <v>0</v>
      </c>
      <c r="V393" s="209">
        <f t="shared" si="784"/>
        <v>0</v>
      </c>
      <c r="W393" s="209">
        <f t="shared" si="784"/>
        <v>0</v>
      </c>
      <c r="X393" s="209">
        <f t="shared" si="784"/>
        <v>0</v>
      </c>
      <c r="Y393" s="209">
        <f t="shared" si="601"/>
        <v>0</v>
      </c>
      <c r="Z393" s="209">
        <f t="shared" si="784"/>
        <v>0</v>
      </c>
      <c r="AA393" s="209">
        <f t="shared" si="784"/>
        <v>0</v>
      </c>
      <c r="AB393" s="209">
        <f t="shared" si="784"/>
        <v>0</v>
      </c>
      <c r="AC393" s="209">
        <f t="shared" si="602"/>
        <v>0</v>
      </c>
      <c r="AD393" s="209">
        <f t="shared" si="784"/>
        <v>0</v>
      </c>
      <c r="AE393" s="209">
        <f t="shared" si="784"/>
        <v>0</v>
      </c>
      <c r="AF393" s="209">
        <f t="shared" si="784"/>
        <v>0</v>
      </c>
      <c r="AG393" s="209">
        <f t="shared" si="603"/>
        <v>0</v>
      </c>
      <c r="AH393" s="209">
        <f t="shared" si="784"/>
        <v>0</v>
      </c>
      <c r="AI393" s="209">
        <f t="shared" si="784"/>
        <v>0</v>
      </c>
      <c r="AJ393" s="209">
        <f t="shared" si="784"/>
        <v>0</v>
      </c>
      <c r="AK393" s="209">
        <f t="shared" si="604"/>
        <v>0</v>
      </c>
      <c r="AL393" s="209">
        <f t="shared" si="605"/>
        <v>0</v>
      </c>
    </row>
    <row r="394" spans="2:38" x14ac:dyDescent="0.25">
      <c r="B394" s="219" t="s">
        <v>445</v>
      </c>
      <c r="C394" s="220" t="s">
        <v>316</v>
      </c>
      <c r="D394" s="221">
        <f>SUM(D395:D403)</f>
        <v>0</v>
      </c>
      <c r="E394" s="221">
        <f>SUM(E395:E403)</f>
        <v>0</v>
      </c>
      <c r="F394" s="221">
        <f t="shared" si="747"/>
        <v>0</v>
      </c>
      <c r="G394" s="221">
        <f t="shared" ref="G394:I394" si="785">SUM(G395:G403)</f>
        <v>0</v>
      </c>
      <c r="H394" s="221">
        <f t="shared" si="598"/>
        <v>0</v>
      </c>
      <c r="I394" s="221">
        <f t="shared" si="785"/>
        <v>0</v>
      </c>
      <c r="J394" s="221">
        <f t="shared" si="599"/>
        <v>0</v>
      </c>
      <c r="K394" s="221">
        <f t="shared" ref="K394:AJ394" si="786">SUM(K395:K403)</f>
        <v>0</v>
      </c>
      <c r="L394" s="221">
        <f t="shared" si="786"/>
        <v>0</v>
      </c>
      <c r="M394" s="221">
        <f t="shared" si="786"/>
        <v>0</v>
      </c>
      <c r="N394" s="221">
        <f t="shared" si="786"/>
        <v>0</v>
      </c>
      <c r="O394" s="221">
        <f t="shared" si="786"/>
        <v>0</v>
      </c>
      <c r="P394" s="221">
        <f t="shared" si="786"/>
        <v>0</v>
      </c>
      <c r="Q394" s="221">
        <f t="shared" si="786"/>
        <v>0</v>
      </c>
      <c r="R394" s="221">
        <f t="shared" si="786"/>
        <v>0</v>
      </c>
      <c r="S394" s="221">
        <f t="shared" si="786"/>
        <v>0</v>
      </c>
      <c r="T394" s="221">
        <f t="shared" si="786"/>
        <v>0</v>
      </c>
      <c r="U394" s="221">
        <f t="shared" si="786"/>
        <v>0</v>
      </c>
      <c r="V394" s="221">
        <f t="shared" si="786"/>
        <v>0</v>
      </c>
      <c r="W394" s="221">
        <f t="shared" si="786"/>
        <v>0</v>
      </c>
      <c r="X394" s="221">
        <f t="shared" si="786"/>
        <v>0</v>
      </c>
      <c r="Y394" s="221">
        <f t="shared" si="601"/>
        <v>0</v>
      </c>
      <c r="Z394" s="221">
        <f t="shared" si="786"/>
        <v>0</v>
      </c>
      <c r="AA394" s="221">
        <f t="shared" si="786"/>
        <v>0</v>
      </c>
      <c r="AB394" s="221">
        <f t="shared" si="786"/>
        <v>0</v>
      </c>
      <c r="AC394" s="221">
        <f t="shared" si="602"/>
        <v>0</v>
      </c>
      <c r="AD394" s="221">
        <f t="shared" si="786"/>
        <v>0</v>
      </c>
      <c r="AE394" s="221">
        <f t="shared" si="786"/>
        <v>0</v>
      </c>
      <c r="AF394" s="221">
        <f t="shared" si="786"/>
        <v>0</v>
      </c>
      <c r="AG394" s="221">
        <f t="shared" si="603"/>
        <v>0</v>
      </c>
      <c r="AH394" s="221">
        <f t="shared" si="786"/>
        <v>0</v>
      </c>
      <c r="AI394" s="221">
        <f t="shared" si="786"/>
        <v>0</v>
      </c>
      <c r="AJ394" s="221">
        <f t="shared" si="786"/>
        <v>0</v>
      </c>
      <c r="AK394" s="221">
        <f t="shared" si="604"/>
        <v>0</v>
      </c>
      <c r="AL394" s="221">
        <f t="shared" si="605"/>
        <v>0</v>
      </c>
    </row>
    <row r="395" spans="2:38" x14ac:dyDescent="0.25">
      <c r="B395" s="210" t="s">
        <v>459</v>
      </c>
      <c r="C395" s="211" t="s">
        <v>326</v>
      </c>
      <c r="D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2">
        <f t="shared" si="747"/>
        <v>0</v>
      </c>
      <c r="G395" s="212"/>
      <c r="H395" s="212">
        <f t="shared" si="598"/>
        <v>0</v>
      </c>
      <c r="I395" s="212"/>
      <c r="J395" s="212">
        <f t="shared" si="599"/>
        <v>0</v>
      </c>
      <c r="K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2">
        <f t="shared" si="601"/>
        <v>0</v>
      </c>
      <c r="Z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2">
        <f t="shared" si="602"/>
        <v>0</v>
      </c>
      <c r="AD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2">
        <f t="shared" si="603"/>
        <v>0</v>
      </c>
      <c r="AH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2">
        <f t="shared" si="604"/>
        <v>0</v>
      </c>
      <c r="AL395" s="212">
        <f t="shared" si="605"/>
        <v>0</v>
      </c>
    </row>
    <row r="396" spans="2:38" x14ac:dyDescent="0.25">
      <c r="B396" s="210" t="s">
        <v>1232</v>
      </c>
      <c r="C396" s="211" t="s">
        <v>1233</v>
      </c>
      <c r="D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2">
        <f t="shared" si="747"/>
        <v>0</v>
      </c>
      <c r="G396" s="212"/>
      <c r="H396" s="212">
        <f t="shared" si="598"/>
        <v>0</v>
      </c>
      <c r="I396" s="212"/>
      <c r="J396" s="212">
        <f t="shared" si="599"/>
        <v>0</v>
      </c>
      <c r="K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2">
        <f t="shared" si="601"/>
        <v>0</v>
      </c>
      <c r="Z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2">
        <f t="shared" si="602"/>
        <v>0</v>
      </c>
      <c r="AD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2">
        <f t="shared" si="603"/>
        <v>0</v>
      </c>
      <c r="AH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2">
        <f t="shared" si="604"/>
        <v>0</v>
      </c>
      <c r="AL396" s="212">
        <f t="shared" si="605"/>
        <v>0</v>
      </c>
    </row>
    <row r="397" spans="2:38" x14ac:dyDescent="0.25">
      <c r="B397" s="210" t="s">
        <v>1234</v>
      </c>
      <c r="C397" s="211" t="s">
        <v>1235</v>
      </c>
      <c r="D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2">
        <f t="shared" ref="F397:F399" si="787">D397+E397</f>
        <v>0</v>
      </c>
      <c r="G397" s="212"/>
      <c r="H397" s="212">
        <f t="shared" ref="H397:H399" si="788">F397-G397</f>
        <v>0</v>
      </c>
      <c r="I397" s="212"/>
      <c r="J397" s="212">
        <f t="shared" ref="J397:J399" si="789">F397-I397</f>
        <v>0</v>
      </c>
      <c r="K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2">
        <f t="shared" ref="Y397:Y399" si="790">V397+W397+X397</f>
        <v>0</v>
      </c>
      <c r="Z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2">
        <f t="shared" ref="AC397:AC399" si="791">Z397+AA397+AB397</f>
        <v>0</v>
      </c>
      <c r="AD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2">
        <f t="shared" ref="AG397:AG399" si="792">AD397+AE397+AF397</f>
        <v>0</v>
      </c>
      <c r="AH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2">
        <f t="shared" ref="AK397:AK399" si="793">AH397+AI397+AJ397</f>
        <v>0</v>
      </c>
      <c r="AL397" s="212">
        <f t="shared" ref="AL397:AL399" si="794">Y397+AC397+AG397+AK397</f>
        <v>0</v>
      </c>
    </row>
    <row r="398" spans="2:38" x14ac:dyDescent="0.25">
      <c r="B398" s="210" t="s">
        <v>1236</v>
      </c>
      <c r="C398" s="211" t="s">
        <v>1237</v>
      </c>
      <c r="D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2">
        <f t="shared" si="787"/>
        <v>0</v>
      </c>
      <c r="G398" s="212"/>
      <c r="H398" s="212">
        <f t="shared" si="788"/>
        <v>0</v>
      </c>
      <c r="I398" s="212"/>
      <c r="J398" s="212">
        <f t="shared" si="789"/>
        <v>0</v>
      </c>
      <c r="K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2">
        <f t="shared" si="790"/>
        <v>0</v>
      </c>
      <c r="Z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2">
        <f t="shared" si="791"/>
        <v>0</v>
      </c>
      <c r="AD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2">
        <f t="shared" si="792"/>
        <v>0</v>
      </c>
      <c r="AH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2">
        <f t="shared" si="793"/>
        <v>0</v>
      </c>
      <c r="AL398" s="212">
        <f t="shared" si="794"/>
        <v>0</v>
      </c>
    </row>
    <row r="399" spans="2:38" x14ac:dyDescent="0.25">
      <c r="B399" s="210" t="s">
        <v>1238</v>
      </c>
      <c r="C399" s="211" t="s">
        <v>1239</v>
      </c>
      <c r="D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2">
        <f t="shared" si="787"/>
        <v>0</v>
      </c>
      <c r="G399" s="212"/>
      <c r="H399" s="212">
        <f t="shared" si="788"/>
        <v>0</v>
      </c>
      <c r="I399" s="212"/>
      <c r="J399" s="212">
        <f t="shared" si="789"/>
        <v>0</v>
      </c>
      <c r="K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2">
        <f t="shared" si="790"/>
        <v>0</v>
      </c>
      <c r="Z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2">
        <f t="shared" si="791"/>
        <v>0</v>
      </c>
      <c r="AD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2">
        <f t="shared" si="792"/>
        <v>0</v>
      </c>
      <c r="AH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2">
        <f t="shared" si="793"/>
        <v>0</v>
      </c>
      <c r="AL399" s="212">
        <f t="shared" si="794"/>
        <v>0</v>
      </c>
    </row>
    <row r="400" spans="2:38" x14ac:dyDescent="0.25">
      <c r="B400" s="210" t="s">
        <v>460</v>
      </c>
      <c r="C400" s="211" t="s">
        <v>327</v>
      </c>
      <c r="D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2">
        <f t="shared" si="747"/>
        <v>0</v>
      </c>
      <c r="G400" s="212"/>
      <c r="H400" s="212">
        <f t="shared" si="598"/>
        <v>0</v>
      </c>
      <c r="I400" s="212"/>
      <c r="J400" s="212">
        <f t="shared" si="599"/>
        <v>0</v>
      </c>
      <c r="K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2">
        <f t="shared" si="601"/>
        <v>0</v>
      </c>
      <c r="Z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2">
        <f t="shared" si="602"/>
        <v>0</v>
      </c>
      <c r="AD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2">
        <f t="shared" si="603"/>
        <v>0</v>
      </c>
      <c r="AH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2">
        <f t="shared" si="604"/>
        <v>0</v>
      </c>
      <c r="AL400" s="212">
        <f t="shared" si="605"/>
        <v>0</v>
      </c>
    </row>
    <row r="401" spans="2:38" x14ac:dyDescent="0.25">
      <c r="B401" s="210" t="s">
        <v>1240</v>
      </c>
      <c r="C401" s="211" t="s">
        <v>1241</v>
      </c>
      <c r="D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2">
        <f t="shared" ref="F401:F402" si="795">D401+E401</f>
        <v>0</v>
      </c>
      <c r="G401" s="212"/>
      <c r="H401" s="212">
        <f t="shared" ref="H401:H402" si="796">F401-G401</f>
        <v>0</v>
      </c>
      <c r="I401" s="212"/>
      <c r="J401" s="212">
        <f t="shared" ref="J401:J402" si="797">F401-I401</f>
        <v>0</v>
      </c>
      <c r="K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2">
        <f t="shared" ref="Y401:Y402" si="798">V401+W401+X401</f>
        <v>0</v>
      </c>
      <c r="Z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2">
        <f t="shared" ref="AC401:AC402" si="799">Z401+AA401+AB401</f>
        <v>0</v>
      </c>
      <c r="AD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2">
        <f t="shared" ref="AG401:AG402" si="800">AD401+AE401+AF401</f>
        <v>0</v>
      </c>
      <c r="AH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2">
        <f t="shared" ref="AK401:AK402" si="801">AH401+AI401+AJ401</f>
        <v>0</v>
      </c>
      <c r="AL401" s="212">
        <f t="shared" ref="AL401:AL402" si="802">Y401+AC401+AG401+AK401</f>
        <v>0</v>
      </c>
    </row>
    <row r="402" spans="2:38" x14ac:dyDescent="0.25">
      <c r="B402" s="210" t="s">
        <v>461</v>
      </c>
      <c r="C402" s="211" t="s">
        <v>328</v>
      </c>
      <c r="D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2">
        <f t="shared" si="795"/>
        <v>0</v>
      </c>
      <c r="G402" s="212"/>
      <c r="H402" s="212">
        <f t="shared" si="796"/>
        <v>0</v>
      </c>
      <c r="I402" s="212"/>
      <c r="J402" s="212">
        <f t="shared" si="797"/>
        <v>0</v>
      </c>
      <c r="K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2">
        <f t="shared" si="798"/>
        <v>0</v>
      </c>
      <c r="Z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2">
        <f t="shared" si="799"/>
        <v>0</v>
      </c>
      <c r="AD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2">
        <f t="shared" si="800"/>
        <v>0</v>
      </c>
      <c r="AH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2">
        <f t="shared" si="801"/>
        <v>0</v>
      </c>
      <c r="AL402" s="212">
        <f t="shared" si="802"/>
        <v>0</v>
      </c>
    </row>
    <row r="403" spans="2:38" x14ac:dyDescent="0.25">
      <c r="B403" s="210" t="s">
        <v>1242</v>
      </c>
      <c r="C403" s="211" t="s">
        <v>1243</v>
      </c>
      <c r="D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2">
        <f t="shared" si="747"/>
        <v>0</v>
      </c>
      <c r="G403" s="212"/>
      <c r="H403" s="212">
        <f t="shared" si="598"/>
        <v>0</v>
      </c>
      <c r="I403" s="212"/>
      <c r="J403" s="212">
        <f t="shared" si="599"/>
        <v>0</v>
      </c>
      <c r="K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2">
        <f t="shared" si="601"/>
        <v>0</v>
      </c>
      <c r="Z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2">
        <f t="shared" si="602"/>
        <v>0</v>
      </c>
      <c r="AD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2">
        <f t="shared" si="603"/>
        <v>0</v>
      </c>
      <c r="AH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2">
        <f t="shared" si="604"/>
        <v>0</v>
      </c>
      <c r="AL403" s="212">
        <f t="shared" si="605"/>
        <v>0</v>
      </c>
    </row>
    <row r="404" spans="2:38" x14ac:dyDescent="0.25">
      <c r="B404" s="219" t="s">
        <v>446</v>
      </c>
      <c r="C404" s="220" t="s">
        <v>317</v>
      </c>
      <c r="D404" s="221">
        <f>SUM(D405:D406)</f>
        <v>0</v>
      </c>
      <c r="E404" s="221">
        <f>SUM(E405:E406)</f>
        <v>0</v>
      </c>
      <c r="F404" s="221">
        <f t="shared" si="747"/>
        <v>0</v>
      </c>
      <c r="G404" s="221">
        <f>SUM(G405:G406)</f>
        <v>0</v>
      </c>
      <c r="H404" s="221">
        <f t="shared" si="598"/>
        <v>0</v>
      </c>
      <c r="I404" s="221">
        <f>SUM(I405:I406)</f>
        <v>0</v>
      </c>
      <c r="J404" s="221">
        <f t="shared" si="599"/>
        <v>0</v>
      </c>
      <c r="K404" s="221">
        <f t="shared" ref="K404:X404" si="803">SUM(K405:K406)</f>
        <v>0</v>
      </c>
      <c r="L404" s="221">
        <f t="shared" si="803"/>
        <v>0</v>
      </c>
      <c r="M404" s="221">
        <f t="shared" si="803"/>
        <v>0</v>
      </c>
      <c r="N404" s="221">
        <f t="shared" si="803"/>
        <v>0</v>
      </c>
      <c r="O404" s="221">
        <f t="shared" si="803"/>
        <v>0</v>
      </c>
      <c r="P404" s="221">
        <f t="shared" si="803"/>
        <v>0</v>
      </c>
      <c r="Q404" s="221">
        <f t="shared" si="803"/>
        <v>0</v>
      </c>
      <c r="R404" s="221">
        <f t="shared" si="803"/>
        <v>0</v>
      </c>
      <c r="S404" s="221">
        <f t="shared" si="803"/>
        <v>0</v>
      </c>
      <c r="T404" s="221">
        <f t="shared" si="803"/>
        <v>0</v>
      </c>
      <c r="U404" s="221">
        <f t="shared" si="803"/>
        <v>0</v>
      </c>
      <c r="V404" s="221">
        <f t="shared" si="803"/>
        <v>0</v>
      </c>
      <c r="W404" s="221">
        <f t="shared" si="803"/>
        <v>0</v>
      </c>
      <c r="X404" s="221">
        <f t="shared" si="803"/>
        <v>0</v>
      </c>
      <c r="Y404" s="221">
        <f t="shared" si="601"/>
        <v>0</v>
      </c>
      <c r="Z404" s="221">
        <f>SUM(Z405:Z406)</f>
        <v>0</v>
      </c>
      <c r="AA404" s="221">
        <f>SUM(AA405:AA406)</f>
        <v>0</v>
      </c>
      <c r="AB404" s="221">
        <f>SUM(AB405:AB406)</f>
        <v>0</v>
      </c>
      <c r="AC404" s="221">
        <f t="shared" si="602"/>
        <v>0</v>
      </c>
      <c r="AD404" s="221">
        <f>SUM(AD405:AD406)</f>
        <v>0</v>
      </c>
      <c r="AE404" s="221">
        <f>SUM(AE405:AE406)</f>
        <v>0</v>
      </c>
      <c r="AF404" s="221">
        <f>SUM(AF405:AF406)</f>
        <v>0</v>
      </c>
      <c r="AG404" s="221">
        <f t="shared" si="603"/>
        <v>0</v>
      </c>
      <c r="AH404" s="221">
        <f>SUM(AH405:AH406)</f>
        <v>0</v>
      </c>
      <c r="AI404" s="221">
        <f>SUM(AI405:AI406)</f>
        <v>0</v>
      </c>
      <c r="AJ404" s="221">
        <f>SUM(AJ405:AJ406)</f>
        <v>0</v>
      </c>
      <c r="AK404" s="221">
        <f t="shared" si="604"/>
        <v>0</v>
      </c>
      <c r="AL404" s="221">
        <f t="shared" si="605"/>
        <v>0</v>
      </c>
    </row>
    <row r="405" spans="2:38" x14ac:dyDescent="0.25">
      <c r="B405" s="210" t="s">
        <v>1244</v>
      </c>
      <c r="C405" s="211" t="s">
        <v>1245</v>
      </c>
      <c r="D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2">
        <f t="shared" ref="F405" si="804">D405+E405</f>
        <v>0</v>
      </c>
      <c r="G405" s="212"/>
      <c r="H405" s="212">
        <f t="shared" ref="H405" si="805">F405-G405</f>
        <v>0</v>
      </c>
      <c r="I405" s="212"/>
      <c r="J405" s="212">
        <f t="shared" ref="J405" si="806">F405-I405</f>
        <v>0</v>
      </c>
      <c r="K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2">
        <f t="shared" ref="Y405" si="807">V405+W405+X405</f>
        <v>0</v>
      </c>
      <c r="Z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2">
        <f t="shared" ref="AC405" si="808">Z405+AA405+AB405</f>
        <v>0</v>
      </c>
      <c r="AD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2">
        <f t="shared" ref="AG405" si="809">AD405+AE405+AF405</f>
        <v>0</v>
      </c>
      <c r="AH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2">
        <f t="shared" ref="AK405" si="810">AH405+AI405+AJ405</f>
        <v>0</v>
      </c>
      <c r="AL405" s="212">
        <f t="shared" ref="AL405" si="811">Y405+AC405+AG405+AK405</f>
        <v>0</v>
      </c>
    </row>
    <row r="406" spans="2:38" x14ac:dyDescent="0.25">
      <c r="B406" s="210" t="s">
        <v>462</v>
      </c>
      <c r="C406" s="211" t="s">
        <v>329</v>
      </c>
      <c r="D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2">
        <f t="shared" si="747"/>
        <v>0</v>
      </c>
      <c r="G406" s="212"/>
      <c r="H406" s="212">
        <f t="shared" si="598"/>
        <v>0</v>
      </c>
      <c r="I406" s="212"/>
      <c r="J406" s="212">
        <f t="shared" si="599"/>
        <v>0</v>
      </c>
      <c r="K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2">
        <f t="shared" si="601"/>
        <v>0</v>
      </c>
      <c r="Z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2">
        <f t="shared" si="602"/>
        <v>0</v>
      </c>
      <c r="AD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2">
        <f t="shared" si="603"/>
        <v>0</v>
      </c>
      <c r="AH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2">
        <f t="shared" si="604"/>
        <v>0</v>
      </c>
      <c r="AL406" s="212">
        <f t="shared" si="605"/>
        <v>0</v>
      </c>
    </row>
    <row r="407" spans="2:38" x14ac:dyDescent="0.25">
      <c r="B407" s="207" t="s">
        <v>446</v>
      </c>
      <c r="C407" s="208" t="s">
        <v>317</v>
      </c>
      <c r="D407" s="209">
        <f>D408</f>
        <v>0</v>
      </c>
      <c r="E407" s="209">
        <f>E408</f>
        <v>0</v>
      </c>
      <c r="F407" s="209">
        <f t="shared" si="747"/>
        <v>0</v>
      </c>
      <c r="G407" s="209">
        <f t="shared" ref="G407:I407" si="812">G408</f>
        <v>0</v>
      </c>
      <c r="H407" s="209">
        <f t="shared" si="598"/>
        <v>0</v>
      </c>
      <c r="I407" s="209">
        <f t="shared" si="812"/>
        <v>0</v>
      </c>
      <c r="J407" s="209">
        <f t="shared" si="599"/>
        <v>0</v>
      </c>
      <c r="K407" s="209">
        <f t="shared" ref="K407:AJ407" si="813">K408</f>
        <v>0</v>
      </c>
      <c r="L407" s="209">
        <f t="shared" si="813"/>
        <v>0</v>
      </c>
      <c r="M407" s="209">
        <f t="shared" si="813"/>
        <v>0</v>
      </c>
      <c r="N407" s="209">
        <f t="shared" si="813"/>
        <v>0</v>
      </c>
      <c r="O407" s="209">
        <f t="shared" si="813"/>
        <v>0</v>
      </c>
      <c r="P407" s="209">
        <f t="shared" si="813"/>
        <v>0</v>
      </c>
      <c r="Q407" s="209">
        <f t="shared" si="813"/>
        <v>0</v>
      </c>
      <c r="R407" s="209">
        <f t="shared" si="813"/>
        <v>0</v>
      </c>
      <c r="S407" s="209">
        <f t="shared" si="813"/>
        <v>0</v>
      </c>
      <c r="T407" s="209">
        <f t="shared" si="813"/>
        <v>0</v>
      </c>
      <c r="U407" s="209">
        <f t="shared" si="813"/>
        <v>0</v>
      </c>
      <c r="V407" s="209">
        <f t="shared" si="813"/>
        <v>0</v>
      </c>
      <c r="W407" s="209">
        <f t="shared" si="813"/>
        <v>0</v>
      </c>
      <c r="X407" s="209">
        <f t="shared" si="813"/>
        <v>0</v>
      </c>
      <c r="Y407" s="209">
        <f t="shared" si="601"/>
        <v>0</v>
      </c>
      <c r="Z407" s="209">
        <f t="shared" si="813"/>
        <v>0</v>
      </c>
      <c r="AA407" s="209">
        <f t="shared" si="813"/>
        <v>0</v>
      </c>
      <c r="AB407" s="209">
        <f t="shared" si="813"/>
        <v>0</v>
      </c>
      <c r="AC407" s="209">
        <f t="shared" si="602"/>
        <v>0</v>
      </c>
      <c r="AD407" s="209">
        <f t="shared" si="813"/>
        <v>0</v>
      </c>
      <c r="AE407" s="209">
        <f t="shared" si="813"/>
        <v>0</v>
      </c>
      <c r="AF407" s="209">
        <f t="shared" si="813"/>
        <v>0</v>
      </c>
      <c r="AG407" s="209">
        <f t="shared" si="603"/>
        <v>0</v>
      </c>
      <c r="AH407" s="209">
        <f t="shared" si="813"/>
        <v>0</v>
      </c>
      <c r="AI407" s="209">
        <f t="shared" si="813"/>
        <v>0</v>
      </c>
      <c r="AJ407" s="209">
        <f t="shared" si="813"/>
        <v>0</v>
      </c>
      <c r="AK407" s="209">
        <f t="shared" si="604"/>
        <v>0</v>
      </c>
      <c r="AL407" s="209">
        <f t="shared" si="605"/>
        <v>0</v>
      </c>
    </row>
    <row r="408" spans="2:38" x14ac:dyDescent="0.25">
      <c r="B408" s="219" t="s">
        <v>462</v>
      </c>
      <c r="C408" s="220" t="s">
        <v>329</v>
      </c>
      <c r="D408" s="221">
        <f>SUM(D409:D411)</f>
        <v>0</v>
      </c>
      <c r="E408" s="221">
        <f>SUM(E409:E411)</f>
        <v>0</v>
      </c>
      <c r="F408" s="221">
        <f t="shared" si="747"/>
        <v>0</v>
      </c>
      <c r="G408" s="221">
        <f>SUM(G409:G411)</f>
        <v>0</v>
      </c>
      <c r="H408" s="221">
        <f t="shared" si="598"/>
        <v>0</v>
      </c>
      <c r="I408" s="221">
        <f>SUM(I409:I411)</f>
        <v>0</v>
      </c>
      <c r="J408" s="221">
        <f t="shared" si="599"/>
        <v>0</v>
      </c>
      <c r="K408" s="221">
        <f t="shared" ref="K408:X408" si="814">SUM(K409:K411)</f>
        <v>0</v>
      </c>
      <c r="L408" s="221">
        <f t="shared" si="814"/>
        <v>0</v>
      </c>
      <c r="M408" s="221">
        <f t="shared" si="814"/>
        <v>0</v>
      </c>
      <c r="N408" s="221">
        <f t="shared" si="814"/>
        <v>0</v>
      </c>
      <c r="O408" s="221">
        <f t="shared" si="814"/>
        <v>0</v>
      </c>
      <c r="P408" s="221">
        <f t="shared" si="814"/>
        <v>0</v>
      </c>
      <c r="Q408" s="221">
        <f t="shared" si="814"/>
        <v>0</v>
      </c>
      <c r="R408" s="221">
        <f t="shared" si="814"/>
        <v>0</v>
      </c>
      <c r="S408" s="221">
        <f t="shared" si="814"/>
        <v>0</v>
      </c>
      <c r="T408" s="221">
        <f t="shared" si="814"/>
        <v>0</v>
      </c>
      <c r="U408" s="221">
        <f t="shared" si="814"/>
        <v>0</v>
      </c>
      <c r="V408" s="221">
        <f t="shared" si="814"/>
        <v>0</v>
      </c>
      <c r="W408" s="221">
        <f t="shared" si="814"/>
        <v>0</v>
      </c>
      <c r="X408" s="221">
        <f t="shared" si="814"/>
        <v>0</v>
      </c>
      <c r="Y408" s="221">
        <f t="shared" si="601"/>
        <v>0</v>
      </c>
      <c r="Z408" s="221">
        <f>SUM(Z409:Z411)</f>
        <v>0</v>
      </c>
      <c r="AA408" s="221">
        <f>SUM(AA409:AA411)</f>
        <v>0</v>
      </c>
      <c r="AB408" s="221">
        <f>SUM(AB409:AB411)</f>
        <v>0</v>
      </c>
      <c r="AC408" s="221">
        <f t="shared" si="602"/>
        <v>0</v>
      </c>
      <c r="AD408" s="221">
        <f>SUM(AD409:AD411)</f>
        <v>0</v>
      </c>
      <c r="AE408" s="221">
        <f>SUM(AE409:AE411)</f>
        <v>0</v>
      </c>
      <c r="AF408" s="221">
        <f>SUM(AF409:AF411)</f>
        <v>0</v>
      </c>
      <c r="AG408" s="221">
        <f t="shared" si="603"/>
        <v>0</v>
      </c>
      <c r="AH408" s="221">
        <f>SUM(AH409:AH411)</f>
        <v>0</v>
      </c>
      <c r="AI408" s="221">
        <f>SUM(AI409:AI411)</f>
        <v>0</v>
      </c>
      <c r="AJ408" s="221">
        <f>SUM(AJ409:AJ411)</f>
        <v>0</v>
      </c>
      <c r="AK408" s="221">
        <f t="shared" si="604"/>
        <v>0</v>
      </c>
      <c r="AL408" s="221">
        <f t="shared" si="605"/>
        <v>0</v>
      </c>
    </row>
    <row r="409" spans="2:38" x14ac:dyDescent="0.25">
      <c r="B409" s="210" t="s">
        <v>1246</v>
      </c>
      <c r="C409" s="211" t="s">
        <v>1247</v>
      </c>
      <c r="D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2">
        <f t="shared" si="747"/>
        <v>0</v>
      </c>
      <c r="G409" s="212"/>
      <c r="H409" s="212">
        <f t="shared" si="598"/>
        <v>0</v>
      </c>
      <c r="I409" s="212"/>
      <c r="J409" s="212">
        <f t="shared" si="599"/>
        <v>0</v>
      </c>
      <c r="K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2">
        <f t="shared" si="601"/>
        <v>0</v>
      </c>
      <c r="Z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2">
        <f t="shared" si="602"/>
        <v>0</v>
      </c>
      <c r="AD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2">
        <f t="shared" si="603"/>
        <v>0</v>
      </c>
      <c r="AH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2">
        <f t="shared" si="604"/>
        <v>0</v>
      </c>
      <c r="AL409" s="212">
        <f t="shared" si="605"/>
        <v>0</v>
      </c>
    </row>
    <row r="410" spans="2:38" x14ac:dyDescent="0.25">
      <c r="B410" s="210" t="s">
        <v>1248</v>
      </c>
      <c r="C410" s="211" t="s">
        <v>1249</v>
      </c>
      <c r="D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2">
        <f t="shared" ref="F410" si="815">D410+E410</f>
        <v>0</v>
      </c>
      <c r="G410" s="212"/>
      <c r="H410" s="212">
        <f t="shared" ref="H410" si="816">F410-G410</f>
        <v>0</v>
      </c>
      <c r="I410" s="212"/>
      <c r="J410" s="212">
        <f t="shared" ref="J410" si="817">F410-I410</f>
        <v>0</v>
      </c>
      <c r="K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2">
        <f t="shared" ref="Y410" si="818">V410+W410+X410</f>
        <v>0</v>
      </c>
      <c r="Z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2">
        <f t="shared" ref="AC410" si="819">Z410+AA410+AB410</f>
        <v>0</v>
      </c>
      <c r="AD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2">
        <f t="shared" ref="AG410" si="820">AD410+AE410+AF410</f>
        <v>0</v>
      </c>
      <c r="AH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2">
        <f t="shared" ref="AK410" si="821">AH410+AI410+AJ410</f>
        <v>0</v>
      </c>
      <c r="AL410" s="212">
        <f t="shared" ref="AL410" si="822">Y410+AC410+AG410+AK410</f>
        <v>0</v>
      </c>
    </row>
    <row r="411" spans="2:38" x14ac:dyDescent="0.25">
      <c r="B411" s="210" t="s">
        <v>463</v>
      </c>
      <c r="C411" s="211" t="s">
        <v>330</v>
      </c>
      <c r="D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2">
        <f t="shared" si="747"/>
        <v>0</v>
      </c>
      <c r="G411" s="212"/>
      <c r="H411" s="212">
        <f t="shared" si="598"/>
        <v>0</v>
      </c>
      <c r="I411" s="212"/>
      <c r="J411" s="212">
        <f t="shared" si="599"/>
        <v>0</v>
      </c>
      <c r="K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2">
        <f t="shared" si="601"/>
        <v>0</v>
      </c>
      <c r="Z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2">
        <f t="shared" si="602"/>
        <v>0</v>
      </c>
      <c r="AD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2">
        <f t="shared" si="603"/>
        <v>0</v>
      </c>
      <c r="AH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2">
        <f t="shared" si="604"/>
        <v>0</v>
      </c>
      <c r="AL411" s="212">
        <f t="shared" si="605"/>
        <v>0</v>
      </c>
    </row>
    <row r="412" spans="2:38" x14ac:dyDescent="0.25">
      <c r="B412" s="207" t="s">
        <v>464</v>
      </c>
      <c r="C412" s="208" t="s">
        <v>331</v>
      </c>
      <c r="D412" s="209">
        <f>D413+D424+D432+D435+D439</f>
        <v>0</v>
      </c>
      <c r="E412" s="209">
        <f>E413+E424+E432+E435+E439</f>
        <v>0</v>
      </c>
      <c r="F412" s="209">
        <f t="shared" si="747"/>
        <v>0</v>
      </c>
      <c r="G412" s="209">
        <f t="shared" ref="G412:I412" si="823">G413+G424+G432+G435+G439</f>
        <v>0</v>
      </c>
      <c r="H412" s="209">
        <f t="shared" si="598"/>
        <v>0</v>
      </c>
      <c r="I412" s="209">
        <f t="shared" si="823"/>
        <v>0</v>
      </c>
      <c r="J412" s="209">
        <f t="shared" si="599"/>
        <v>0</v>
      </c>
      <c r="K412" s="209">
        <f t="shared" ref="K412:AJ412" si="824">K413+K424+K432+K435+K439</f>
        <v>0</v>
      </c>
      <c r="L412" s="209">
        <f t="shared" si="824"/>
        <v>0</v>
      </c>
      <c r="M412" s="209">
        <f t="shared" si="824"/>
        <v>0</v>
      </c>
      <c r="N412" s="209">
        <f t="shared" si="824"/>
        <v>0</v>
      </c>
      <c r="O412" s="209">
        <f t="shared" si="824"/>
        <v>0</v>
      </c>
      <c r="P412" s="209">
        <f t="shared" si="824"/>
        <v>0</v>
      </c>
      <c r="Q412" s="209">
        <f t="shared" si="824"/>
        <v>0</v>
      </c>
      <c r="R412" s="209">
        <f t="shared" si="824"/>
        <v>0</v>
      </c>
      <c r="S412" s="209">
        <f t="shared" si="824"/>
        <v>0</v>
      </c>
      <c r="T412" s="209">
        <f t="shared" si="824"/>
        <v>0</v>
      </c>
      <c r="U412" s="209">
        <f t="shared" si="824"/>
        <v>0</v>
      </c>
      <c r="V412" s="209">
        <f t="shared" si="824"/>
        <v>0</v>
      </c>
      <c r="W412" s="209">
        <f t="shared" si="824"/>
        <v>0</v>
      </c>
      <c r="X412" s="209">
        <f t="shared" si="824"/>
        <v>0</v>
      </c>
      <c r="Y412" s="209">
        <f t="shared" si="601"/>
        <v>0</v>
      </c>
      <c r="Z412" s="209">
        <f t="shared" si="824"/>
        <v>0</v>
      </c>
      <c r="AA412" s="209">
        <f t="shared" si="824"/>
        <v>0</v>
      </c>
      <c r="AB412" s="209">
        <f t="shared" si="824"/>
        <v>0</v>
      </c>
      <c r="AC412" s="209">
        <f t="shared" si="602"/>
        <v>0</v>
      </c>
      <c r="AD412" s="209">
        <f t="shared" si="824"/>
        <v>0</v>
      </c>
      <c r="AE412" s="209">
        <f t="shared" si="824"/>
        <v>0</v>
      </c>
      <c r="AF412" s="209">
        <f t="shared" si="824"/>
        <v>0</v>
      </c>
      <c r="AG412" s="209">
        <f t="shared" si="603"/>
        <v>0</v>
      </c>
      <c r="AH412" s="209">
        <f t="shared" si="824"/>
        <v>0</v>
      </c>
      <c r="AI412" s="209">
        <f t="shared" si="824"/>
        <v>0</v>
      </c>
      <c r="AJ412" s="209">
        <f t="shared" si="824"/>
        <v>0</v>
      </c>
      <c r="AK412" s="209">
        <f t="shared" si="604"/>
        <v>0</v>
      </c>
      <c r="AL412" s="209">
        <f t="shared" si="605"/>
        <v>0</v>
      </c>
    </row>
    <row r="413" spans="2:38" x14ac:dyDescent="0.25">
      <c r="B413" s="219" t="s">
        <v>465</v>
      </c>
      <c r="C413" s="220" t="s">
        <v>332</v>
      </c>
      <c r="D413" s="221">
        <f>SUM(D414:D423)</f>
        <v>0</v>
      </c>
      <c r="E413" s="221">
        <f>SUM(E414:E423)</f>
        <v>0</v>
      </c>
      <c r="F413" s="221">
        <f t="shared" si="747"/>
        <v>0</v>
      </c>
      <c r="G413" s="221">
        <f t="shared" ref="G413:I413" si="825">SUM(G414:G423)</f>
        <v>0</v>
      </c>
      <c r="H413" s="221">
        <f t="shared" si="598"/>
        <v>0</v>
      </c>
      <c r="I413" s="221">
        <f t="shared" si="825"/>
        <v>0</v>
      </c>
      <c r="J413" s="221">
        <f t="shared" si="599"/>
        <v>0</v>
      </c>
      <c r="K413" s="221">
        <f t="shared" ref="K413:AJ413" si="826">SUM(K414:K423)</f>
        <v>0</v>
      </c>
      <c r="L413" s="221">
        <f t="shared" si="826"/>
        <v>0</v>
      </c>
      <c r="M413" s="221">
        <f t="shared" si="826"/>
        <v>0</v>
      </c>
      <c r="N413" s="221">
        <f t="shared" si="826"/>
        <v>0</v>
      </c>
      <c r="O413" s="221">
        <f t="shared" si="826"/>
        <v>0</v>
      </c>
      <c r="P413" s="221">
        <f t="shared" si="826"/>
        <v>0</v>
      </c>
      <c r="Q413" s="221">
        <f t="shared" si="826"/>
        <v>0</v>
      </c>
      <c r="R413" s="221">
        <f t="shared" si="826"/>
        <v>0</v>
      </c>
      <c r="S413" s="221">
        <f t="shared" si="826"/>
        <v>0</v>
      </c>
      <c r="T413" s="221">
        <f t="shared" si="826"/>
        <v>0</v>
      </c>
      <c r="U413" s="221">
        <f t="shared" si="826"/>
        <v>0</v>
      </c>
      <c r="V413" s="221">
        <f t="shared" si="826"/>
        <v>0</v>
      </c>
      <c r="W413" s="221">
        <f t="shared" si="826"/>
        <v>0</v>
      </c>
      <c r="X413" s="221">
        <f t="shared" si="826"/>
        <v>0</v>
      </c>
      <c r="Y413" s="221">
        <f t="shared" si="601"/>
        <v>0</v>
      </c>
      <c r="Z413" s="221">
        <f t="shared" si="826"/>
        <v>0</v>
      </c>
      <c r="AA413" s="221">
        <f t="shared" si="826"/>
        <v>0</v>
      </c>
      <c r="AB413" s="221">
        <f t="shared" si="826"/>
        <v>0</v>
      </c>
      <c r="AC413" s="221">
        <f t="shared" si="602"/>
        <v>0</v>
      </c>
      <c r="AD413" s="221">
        <f t="shared" si="826"/>
        <v>0</v>
      </c>
      <c r="AE413" s="221">
        <f t="shared" si="826"/>
        <v>0</v>
      </c>
      <c r="AF413" s="221">
        <f t="shared" si="826"/>
        <v>0</v>
      </c>
      <c r="AG413" s="221">
        <f t="shared" si="603"/>
        <v>0</v>
      </c>
      <c r="AH413" s="221">
        <f t="shared" si="826"/>
        <v>0</v>
      </c>
      <c r="AI413" s="221">
        <f t="shared" si="826"/>
        <v>0</v>
      </c>
      <c r="AJ413" s="221">
        <f t="shared" si="826"/>
        <v>0</v>
      </c>
      <c r="AK413" s="221">
        <f t="shared" si="604"/>
        <v>0</v>
      </c>
      <c r="AL413" s="221">
        <f t="shared" si="605"/>
        <v>0</v>
      </c>
    </row>
    <row r="414" spans="2:38" x14ac:dyDescent="0.25">
      <c r="B414" s="210" t="s">
        <v>466</v>
      </c>
      <c r="C414" s="211" t="s">
        <v>333</v>
      </c>
      <c r="D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2">
        <f t="shared" si="747"/>
        <v>0</v>
      </c>
      <c r="G414" s="212"/>
      <c r="H414" s="212">
        <f t="shared" si="598"/>
        <v>0</v>
      </c>
      <c r="I414" s="212"/>
      <c r="J414" s="212">
        <f t="shared" si="599"/>
        <v>0</v>
      </c>
      <c r="K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2">
        <f t="shared" si="601"/>
        <v>0</v>
      </c>
      <c r="Z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2">
        <f t="shared" si="602"/>
        <v>0</v>
      </c>
      <c r="AD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2">
        <f t="shared" si="603"/>
        <v>0</v>
      </c>
      <c r="AH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2">
        <f t="shared" si="604"/>
        <v>0</v>
      </c>
      <c r="AL414" s="212">
        <f t="shared" si="605"/>
        <v>0</v>
      </c>
    </row>
    <row r="415" spans="2:38" x14ac:dyDescent="0.25">
      <c r="B415" s="210" t="s">
        <v>1330</v>
      </c>
      <c r="C415" s="211" t="s">
        <v>1331</v>
      </c>
      <c r="D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2">
        <f t="shared" si="747"/>
        <v>0</v>
      </c>
      <c r="G415" s="212"/>
      <c r="H415" s="212">
        <f t="shared" si="598"/>
        <v>0</v>
      </c>
      <c r="I415" s="212"/>
      <c r="J415" s="212">
        <f t="shared" si="599"/>
        <v>0</v>
      </c>
      <c r="K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2">
        <f t="shared" si="601"/>
        <v>0</v>
      </c>
      <c r="Z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2">
        <f t="shared" si="602"/>
        <v>0</v>
      </c>
      <c r="AD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2">
        <f t="shared" si="603"/>
        <v>0</v>
      </c>
      <c r="AH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2">
        <f t="shared" si="604"/>
        <v>0</v>
      </c>
      <c r="AL415" s="212">
        <f t="shared" si="605"/>
        <v>0</v>
      </c>
    </row>
    <row r="416" spans="2:38" x14ac:dyDescent="0.25">
      <c r="B416" s="210" t="s">
        <v>1332</v>
      </c>
      <c r="C416" s="211" t="s">
        <v>1333</v>
      </c>
      <c r="D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2">
        <f t="shared" si="747"/>
        <v>0</v>
      </c>
      <c r="G416" s="212"/>
      <c r="H416" s="212">
        <f t="shared" si="598"/>
        <v>0</v>
      </c>
      <c r="I416" s="212"/>
      <c r="J416" s="212">
        <f t="shared" si="599"/>
        <v>0</v>
      </c>
      <c r="K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2">
        <f t="shared" si="601"/>
        <v>0</v>
      </c>
      <c r="Z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2">
        <f t="shared" si="602"/>
        <v>0</v>
      </c>
      <c r="AD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2">
        <f t="shared" si="603"/>
        <v>0</v>
      </c>
      <c r="AH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2">
        <f t="shared" si="604"/>
        <v>0</v>
      </c>
      <c r="AL416" s="212">
        <f t="shared" si="605"/>
        <v>0</v>
      </c>
    </row>
    <row r="417" spans="2:38" x14ac:dyDescent="0.25">
      <c r="B417" s="210" t="s">
        <v>467</v>
      </c>
      <c r="C417" s="211" t="s">
        <v>334</v>
      </c>
      <c r="D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2">
        <f t="shared" ref="F417:F418" si="827">D417+E417</f>
        <v>0</v>
      </c>
      <c r="G417" s="212"/>
      <c r="H417" s="212">
        <f t="shared" ref="H417:H418" si="828">F417-G417</f>
        <v>0</v>
      </c>
      <c r="I417" s="212"/>
      <c r="J417" s="212">
        <f t="shared" ref="J417:J418" si="829">F417-I417</f>
        <v>0</v>
      </c>
      <c r="K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2">
        <f t="shared" ref="Y417:Y418" si="830">V417+W417+X417</f>
        <v>0</v>
      </c>
      <c r="Z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2">
        <f t="shared" ref="AC417:AC418" si="831">Z417+AA417+AB417</f>
        <v>0</v>
      </c>
      <c r="AD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2">
        <f t="shared" ref="AG417:AG418" si="832">AD417+AE417+AF417</f>
        <v>0</v>
      </c>
      <c r="AH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2">
        <f t="shared" ref="AK417:AK418" si="833">AH417+AI417+AJ417</f>
        <v>0</v>
      </c>
      <c r="AL417" s="212">
        <f t="shared" ref="AL417:AL418" si="834">Y417+AC417+AG417+AK417</f>
        <v>0</v>
      </c>
    </row>
    <row r="418" spans="2:38" x14ac:dyDescent="0.25">
      <c r="B418" s="210" t="s">
        <v>468</v>
      </c>
      <c r="C418" s="211" t="s">
        <v>335</v>
      </c>
      <c r="D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2">
        <f t="shared" si="827"/>
        <v>0</v>
      </c>
      <c r="G418" s="212"/>
      <c r="H418" s="212">
        <f t="shared" si="828"/>
        <v>0</v>
      </c>
      <c r="I418" s="212"/>
      <c r="J418" s="212">
        <f t="shared" si="829"/>
        <v>0</v>
      </c>
      <c r="K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2">
        <f t="shared" si="830"/>
        <v>0</v>
      </c>
      <c r="Z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2">
        <f t="shared" si="831"/>
        <v>0</v>
      </c>
      <c r="AD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2">
        <f t="shared" si="832"/>
        <v>0</v>
      </c>
      <c r="AH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2">
        <f t="shared" si="833"/>
        <v>0</v>
      </c>
      <c r="AL418" s="212">
        <f t="shared" si="834"/>
        <v>0</v>
      </c>
    </row>
    <row r="419" spans="2:38" x14ac:dyDescent="0.25">
      <c r="B419" s="210" t="s">
        <v>1430</v>
      </c>
      <c r="C419" s="211" t="s">
        <v>1431</v>
      </c>
      <c r="D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2">
        <f t="shared" ref="F419:F421" si="835">D419+E419</f>
        <v>0</v>
      </c>
      <c r="G419" s="212"/>
      <c r="H419" s="212">
        <f t="shared" ref="H419:H421" si="836">F419-G419</f>
        <v>0</v>
      </c>
      <c r="I419" s="212"/>
      <c r="J419" s="212">
        <f t="shared" ref="J419:J421" si="837">F419-I419</f>
        <v>0</v>
      </c>
      <c r="K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2">
        <f t="shared" ref="Y419:Y421" si="838">V419+W419+X419</f>
        <v>0</v>
      </c>
      <c r="Z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2">
        <f t="shared" ref="AC419:AC421" si="839">Z419+AA419+AB419</f>
        <v>0</v>
      </c>
      <c r="AD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2">
        <f t="shared" ref="AG419:AG421" si="840">AD419+AE419+AF419</f>
        <v>0</v>
      </c>
      <c r="AH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2">
        <f t="shared" ref="AK419:AK421" si="841">AH419+AI419+AJ419</f>
        <v>0</v>
      </c>
      <c r="AL419" s="212">
        <f t="shared" ref="AL419:AL421" si="842">Y419+AC419+AG419+AK419</f>
        <v>0</v>
      </c>
    </row>
    <row r="420" spans="2:38" x14ac:dyDescent="0.25">
      <c r="B420" s="210" t="s">
        <v>1432</v>
      </c>
      <c r="C420" s="211" t="s">
        <v>1433</v>
      </c>
      <c r="D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2">
        <f t="shared" si="835"/>
        <v>0</v>
      </c>
      <c r="G420" s="212"/>
      <c r="H420" s="212">
        <f t="shared" si="836"/>
        <v>0</v>
      </c>
      <c r="I420" s="212"/>
      <c r="J420" s="212">
        <f t="shared" si="837"/>
        <v>0</v>
      </c>
      <c r="K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2">
        <f t="shared" si="838"/>
        <v>0</v>
      </c>
      <c r="Z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2">
        <f t="shared" si="839"/>
        <v>0</v>
      </c>
      <c r="AD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2">
        <f t="shared" si="840"/>
        <v>0</v>
      </c>
      <c r="AH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2">
        <f t="shared" si="841"/>
        <v>0</v>
      </c>
      <c r="AL420" s="212">
        <f t="shared" si="842"/>
        <v>0</v>
      </c>
    </row>
    <row r="421" spans="2:38" x14ac:dyDescent="0.25">
      <c r="B421" s="210" t="s">
        <v>1434</v>
      </c>
      <c r="C421" s="211" t="s">
        <v>1435</v>
      </c>
      <c r="D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2">
        <f t="shared" si="835"/>
        <v>0</v>
      </c>
      <c r="G421" s="212"/>
      <c r="H421" s="212">
        <f t="shared" si="836"/>
        <v>0</v>
      </c>
      <c r="I421" s="212"/>
      <c r="J421" s="212">
        <f t="shared" si="837"/>
        <v>0</v>
      </c>
      <c r="K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2">
        <f t="shared" si="838"/>
        <v>0</v>
      </c>
      <c r="Z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2">
        <f t="shared" si="839"/>
        <v>0</v>
      </c>
      <c r="AD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2">
        <f t="shared" si="840"/>
        <v>0</v>
      </c>
      <c r="AH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2">
        <f t="shared" si="841"/>
        <v>0</v>
      </c>
      <c r="AL421" s="212">
        <f t="shared" si="842"/>
        <v>0</v>
      </c>
    </row>
    <row r="422" spans="2:38" x14ac:dyDescent="0.25">
      <c r="B422" s="210" t="s">
        <v>1436</v>
      </c>
      <c r="C422" s="211" t="s">
        <v>1437</v>
      </c>
      <c r="D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2">
        <f t="shared" si="747"/>
        <v>0</v>
      </c>
      <c r="G422" s="212"/>
      <c r="H422" s="212">
        <f t="shared" si="598"/>
        <v>0</v>
      </c>
      <c r="I422" s="212"/>
      <c r="J422" s="212">
        <f t="shared" si="599"/>
        <v>0</v>
      </c>
      <c r="K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2">
        <f t="shared" si="601"/>
        <v>0</v>
      </c>
      <c r="Z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2">
        <f t="shared" si="602"/>
        <v>0</v>
      </c>
      <c r="AD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2">
        <f t="shared" si="603"/>
        <v>0</v>
      </c>
      <c r="AH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2">
        <f t="shared" si="604"/>
        <v>0</v>
      </c>
      <c r="AL422" s="212">
        <f t="shared" si="605"/>
        <v>0</v>
      </c>
    </row>
    <row r="423" spans="2:38" x14ac:dyDescent="0.25">
      <c r="B423" s="210" t="s">
        <v>1438</v>
      </c>
      <c r="C423" s="211" t="s">
        <v>1439</v>
      </c>
      <c r="D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2">
        <f t="shared" si="747"/>
        <v>0</v>
      </c>
      <c r="G423" s="212"/>
      <c r="H423" s="212">
        <f t="shared" si="598"/>
        <v>0</v>
      </c>
      <c r="I423" s="212"/>
      <c r="J423" s="212">
        <f t="shared" si="599"/>
        <v>0</v>
      </c>
      <c r="K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2">
        <f t="shared" si="601"/>
        <v>0</v>
      </c>
      <c r="Z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2">
        <f t="shared" si="602"/>
        <v>0</v>
      </c>
      <c r="AD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2">
        <f t="shared" si="603"/>
        <v>0</v>
      </c>
      <c r="AH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2">
        <f t="shared" si="604"/>
        <v>0</v>
      </c>
      <c r="AL423" s="212">
        <f t="shared" si="605"/>
        <v>0</v>
      </c>
    </row>
    <row r="424" spans="2:38" x14ac:dyDescent="0.25">
      <c r="B424" s="219" t="s">
        <v>469</v>
      </c>
      <c r="C424" s="220" t="s">
        <v>336</v>
      </c>
      <c r="D424" s="221">
        <f>SUM(D425:D431)</f>
        <v>0</v>
      </c>
      <c r="E424" s="221">
        <f>SUM(E425:E431)</f>
        <v>0</v>
      </c>
      <c r="F424" s="221">
        <f t="shared" si="747"/>
        <v>0</v>
      </c>
      <c r="G424" s="221">
        <f>SUM(G425:G431)</f>
        <v>0</v>
      </c>
      <c r="H424" s="221">
        <f t="shared" si="598"/>
        <v>0</v>
      </c>
      <c r="I424" s="221">
        <f>SUM(I425:I431)</f>
        <v>0</v>
      </c>
      <c r="J424" s="221">
        <f t="shared" si="599"/>
        <v>0</v>
      </c>
      <c r="K424" s="221">
        <f t="shared" ref="K424:X424" si="843">SUM(K425:K431)</f>
        <v>0</v>
      </c>
      <c r="L424" s="221">
        <f t="shared" si="843"/>
        <v>0</v>
      </c>
      <c r="M424" s="221">
        <f t="shared" si="843"/>
        <v>0</v>
      </c>
      <c r="N424" s="221">
        <f t="shared" si="843"/>
        <v>0</v>
      </c>
      <c r="O424" s="221">
        <f t="shared" si="843"/>
        <v>0</v>
      </c>
      <c r="P424" s="221">
        <f t="shared" si="843"/>
        <v>0</v>
      </c>
      <c r="Q424" s="221">
        <f t="shared" si="843"/>
        <v>0</v>
      </c>
      <c r="R424" s="221">
        <f t="shared" si="843"/>
        <v>0</v>
      </c>
      <c r="S424" s="221">
        <f t="shared" si="843"/>
        <v>0</v>
      </c>
      <c r="T424" s="221">
        <f t="shared" si="843"/>
        <v>0</v>
      </c>
      <c r="U424" s="221">
        <f t="shared" si="843"/>
        <v>0</v>
      </c>
      <c r="V424" s="221">
        <f t="shared" si="843"/>
        <v>0</v>
      </c>
      <c r="W424" s="221">
        <f t="shared" si="843"/>
        <v>0</v>
      </c>
      <c r="X424" s="221">
        <f t="shared" si="843"/>
        <v>0</v>
      </c>
      <c r="Y424" s="221">
        <f t="shared" si="601"/>
        <v>0</v>
      </c>
      <c r="Z424" s="221">
        <f>SUM(Z425:Z431)</f>
        <v>0</v>
      </c>
      <c r="AA424" s="221">
        <f>SUM(AA425:AA431)</f>
        <v>0</v>
      </c>
      <c r="AB424" s="221">
        <f>SUM(AB425:AB431)</f>
        <v>0</v>
      </c>
      <c r="AC424" s="221">
        <f t="shared" si="602"/>
        <v>0</v>
      </c>
      <c r="AD424" s="221">
        <f>SUM(AD425:AD431)</f>
        <v>0</v>
      </c>
      <c r="AE424" s="221">
        <f>SUM(AE425:AE431)</f>
        <v>0</v>
      </c>
      <c r="AF424" s="221">
        <f>SUM(AF425:AF431)</f>
        <v>0</v>
      </c>
      <c r="AG424" s="221">
        <f t="shared" si="603"/>
        <v>0</v>
      </c>
      <c r="AH424" s="221">
        <f>SUM(AH425:AH431)</f>
        <v>0</v>
      </c>
      <c r="AI424" s="221">
        <f>SUM(AI425:AI431)</f>
        <v>0</v>
      </c>
      <c r="AJ424" s="221">
        <f>SUM(AJ425:AJ431)</f>
        <v>0</v>
      </c>
      <c r="AK424" s="221">
        <f t="shared" si="604"/>
        <v>0</v>
      </c>
      <c r="AL424" s="221">
        <f t="shared" si="605"/>
        <v>0</v>
      </c>
    </row>
    <row r="425" spans="2:38" x14ac:dyDescent="0.25">
      <c r="B425" s="210" t="s">
        <v>470</v>
      </c>
      <c r="C425" s="211" t="s">
        <v>337</v>
      </c>
      <c r="D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2">
        <f t="shared" ref="F425:F427" si="844">D425+E425</f>
        <v>0</v>
      </c>
      <c r="G425" s="212"/>
      <c r="H425" s="212">
        <f t="shared" ref="H425:H427" si="845">F425-G425</f>
        <v>0</v>
      </c>
      <c r="I425" s="212"/>
      <c r="J425" s="212">
        <f t="shared" ref="J425:J427" si="846">F425-I425</f>
        <v>0</v>
      </c>
      <c r="K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2">
        <f t="shared" ref="Y425:Y427" si="847">V425+W425+X425</f>
        <v>0</v>
      </c>
      <c r="Z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2">
        <f t="shared" ref="AC425:AC427" si="848">Z425+AA425+AB425</f>
        <v>0</v>
      </c>
      <c r="AD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2">
        <f t="shared" ref="AG425:AG427" si="849">AD425+AE425+AF425</f>
        <v>0</v>
      </c>
      <c r="AH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2">
        <f t="shared" ref="AK425:AK427" si="850">AH425+AI425+AJ425</f>
        <v>0</v>
      </c>
      <c r="AL425" s="212">
        <f t="shared" ref="AL425:AL427" si="851">Y425+AC425+AG425+AK425</f>
        <v>0</v>
      </c>
    </row>
    <row r="426" spans="2:38" x14ac:dyDescent="0.25">
      <c r="B426" s="210" t="s">
        <v>1440</v>
      </c>
      <c r="C426" s="211" t="s">
        <v>1441</v>
      </c>
      <c r="D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2">
        <f t="shared" si="844"/>
        <v>0</v>
      </c>
      <c r="G426" s="212"/>
      <c r="H426" s="212">
        <f t="shared" si="845"/>
        <v>0</v>
      </c>
      <c r="I426" s="212"/>
      <c r="J426" s="212">
        <f t="shared" si="846"/>
        <v>0</v>
      </c>
      <c r="K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2">
        <f t="shared" si="847"/>
        <v>0</v>
      </c>
      <c r="Z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2">
        <f t="shared" si="848"/>
        <v>0</v>
      </c>
      <c r="AD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2">
        <f t="shared" si="849"/>
        <v>0</v>
      </c>
      <c r="AH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2">
        <f t="shared" si="850"/>
        <v>0</v>
      </c>
      <c r="AL426" s="212">
        <f t="shared" si="851"/>
        <v>0</v>
      </c>
    </row>
    <row r="427" spans="2:38" x14ac:dyDescent="0.25">
      <c r="B427" s="210" t="s">
        <v>1442</v>
      </c>
      <c r="C427" s="211" t="s">
        <v>1443</v>
      </c>
      <c r="D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2">
        <f t="shared" si="844"/>
        <v>0</v>
      </c>
      <c r="G427" s="212"/>
      <c r="H427" s="212">
        <f t="shared" si="845"/>
        <v>0</v>
      </c>
      <c r="I427" s="212"/>
      <c r="J427" s="212">
        <f t="shared" si="846"/>
        <v>0</v>
      </c>
      <c r="K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2">
        <f t="shared" si="847"/>
        <v>0</v>
      </c>
      <c r="Z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2">
        <f t="shared" si="848"/>
        <v>0</v>
      </c>
      <c r="AD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2">
        <f t="shared" si="849"/>
        <v>0</v>
      </c>
      <c r="AH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2">
        <f t="shared" si="850"/>
        <v>0</v>
      </c>
      <c r="AL427" s="212">
        <f t="shared" si="851"/>
        <v>0</v>
      </c>
    </row>
    <row r="428" spans="2:38" x14ac:dyDescent="0.25">
      <c r="B428" s="210" t="s">
        <v>1444</v>
      </c>
      <c r="C428" s="211" t="s">
        <v>1445</v>
      </c>
      <c r="D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2">
        <f t="shared" si="747"/>
        <v>0</v>
      </c>
      <c r="G428" s="212"/>
      <c r="H428" s="212">
        <f t="shared" si="598"/>
        <v>0</v>
      </c>
      <c r="I428" s="212"/>
      <c r="J428" s="212">
        <f t="shared" si="599"/>
        <v>0</v>
      </c>
      <c r="K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2">
        <f t="shared" si="601"/>
        <v>0</v>
      </c>
      <c r="Z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2">
        <f t="shared" si="602"/>
        <v>0</v>
      </c>
      <c r="AD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2">
        <f t="shared" si="603"/>
        <v>0</v>
      </c>
      <c r="AH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2">
        <f t="shared" si="604"/>
        <v>0</v>
      </c>
      <c r="AL428" s="212">
        <f t="shared" si="605"/>
        <v>0</v>
      </c>
    </row>
    <row r="429" spans="2:38" x14ac:dyDescent="0.25">
      <c r="B429" s="210" t="s">
        <v>1446</v>
      </c>
      <c r="C429" s="211" t="s">
        <v>1447</v>
      </c>
      <c r="D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2">
        <f t="shared" ref="F429" si="852">D429+E429</f>
        <v>0</v>
      </c>
      <c r="G429" s="212"/>
      <c r="H429" s="212">
        <f t="shared" ref="H429" si="853">F429-G429</f>
        <v>0</v>
      </c>
      <c r="I429" s="212"/>
      <c r="J429" s="212">
        <f t="shared" ref="J429" si="854">F429-I429</f>
        <v>0</v>
      </c>
      <c r="K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2">
        <f t="shared" ref="Y429" si="855">V429+W429+X429</f>
        <v>0</v>
      </c>
      <c r="Z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2">
        <f t="shared" ref="AC429" si="856">Z429+AA429+AB429</f>
        <v>0</v>
      </c>
      <c r="AD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2">
        <f t="shared" ref="AG429" si="857">AD429+AE429+AF429</f>
        <v>0</v>
      </c>
      <c r="AH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2">
        <f t="shared" ref="AK429" si="858">AH429+AI429+AJ429</f>
        <v>0</v>
      </c>
      <c r="AL429" s="212">
        <f t="shared" ref="AL429" si="859">Y429+AC429+AG429+AK429</f>
        <v>0</v>
      </c>
    </row>
    <row r="430" spans="2:38" x14ac:dyDescent="0.25">
      <c r="B430" s="210" t="s">
        <v>1448</v>
      </c>
      <c r="C430" s="211" t="s">
        <v>1449</v>
      </c>
      <c r="D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2">
        <f t="shared" ref="F430" si="860">D430+E430</f>
        <v>0</v>
      </c>
      <c r="G430" s="212"/>
      <c r="H430" s="212">
        <f t="shared" ref="H430" si="861">F430-G430</f>
        <v>0</v>
      </c>
      <c r="I430" s="212"/>
      <c r="J430" s="212">
        <f t="shared" ref="J430" si="862">F430-I430</f>
        <v>0</v>
      </c>
      <c r="K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2">
        <f t="shared" ref="Y430" si="863">V430+W430+X430</f>
        <v>0</v>
      </c>
      <c r="Z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2">
        <f t="shared" ref="AC430" si="864">Z430+AA430+AB430</f>
        <v>0</v>
      </c>
      <c r="AD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2">
        <f t="shared" ref="AG430" si="865">AD430+AE430+AF430</f>
        <v>0</v>
      </c>
      <c r="AH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2">
        <f t="shared" ref="AK430" si="866">AH430+AI430+AJ430</f>
        <v>0</v>
      </c>
      <c r="AL430" s="212">
        <f t="shared" ref="AL430" si="867">Y430+AC430+AG430+AK430</f>
        <v>0</v>
      </c>
    </row>
    <row r="431" spans="2:38" x14ac:dyDescent="0.25">
      <c r="B431" s="210" t="s">
        <v>1450</v>
      </c>
      <c r="C431" s="211" t="s">
        <v>1451</v>
      </c>
      <c r="D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2">
        <f t="shared" si="747"/>
        <v>0</v>
      </c>
      <c r="G431" s="212"/>
      <c r="H431" s="212">
        <f t="shared" si="598"/>
        <v>0</v>
      </c>
      <c r="I431" s="212"/>
      <c r="J431" s="212">
        <f t="shared" si="599"/>
        <v>0</v>
      </c>
      <c r="K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2">
        <f t="shared" si="601"/>
        <v>0</v>
      </c>
      <c r="Z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2">
        <f t="shared" si="602"/>
        <v>0</v>
      </c>
      <c r="AD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2">
        <f t="shared" si="603"/>
        <v>0</v>
      </c>
      <c r="AH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2">
        <f t="shared" si="604"/>
        <v>0</v>
      </c>
      <c r="AL431" s="212">
        <f t="shared" si="605"/>
        <v>0</v>
      </c>
    </row>
    <row r="432" spans="2:38" x14ac:dyDescent="0.25">
      <c r="B432" s="219" t="s">
        <v>471</v>
      </c>
      <c r="C432" s="220" t="s">
        <v>338</v>
      </c>
      <c r="D432" s="221">
        <f>SUM(D433:D434)</f>
        <v>0</v>
      </c>
      <c r="E432" s="221">
        <f>SUM(E433:E434)</f>
        <v>0</v>
      </c>
      <c r="F432" s="221">
        <f t="shared" si="747"/>
        <v>0</v>
      </c>
      <c r="G432" s="221">
        <f>SUM(G433:G434)</f>
        <v>0</v>
      </c>
      <c r="H432" s="221">
        <f t="shared" si="598"/>
        <v>0</v>
      </c>
      <c r="I432" s="221">
        <f>SUM(I433:I434)</f>
        <v>0</v>
      </c>
      <c r="J432" s="221">
        <f t="shared" si="599"/>
        <v>0</v>
      </c>
      <c r="K432" s="221">
        <f t="shared" ref="K432:X432" si="868">SUM(K433:K434)</f>
        <v>0</v>
      </c>
      <c r="L432" s="221">
        <f t="shared" si="868"/>
        <v>0</v>
      </c>
      <c r="M432" s="221">
        <f t="shared" si="868"/>
        <v>0</v>
      </c>
      <c r="N432" s="221">
        <f t="shared" si="868"/>
        <v>0</v>
      </c>
      <c r="O432" s="221">
        <f t="shared" si="868"/>
        <v>0</v>
      </c>
      <c r="P432" s="221">
        <f t="shared" si="868"/>
        <v>0</v>
      </c>
      <c r="Q432" s="221">
        <f t="shared" si="868"/>
        <v>0</v>
      </c>
      <c r="R432" s="221">
        <f t="shared" si="868"/>
        <v>0</v>
      </c>
      <c r="S432" s="221">
        <f t="shared" si="868"/>
        <v>0</v>
      </c>
      <c r="T432" s="221">
        <f t="shared" si="868"/>
        <v>0</v>
      </c>
      <c r="U432" s="221">
        <f t="shared" si="868"/>
        <v>0</v>
      </c>
      <c r="V432" s="221">
        <f t="shared" si="868"/>
        <v>0</v>
      </c>
      <c r="W432" s="221">
        <f t="shared" si="868"/>
        <v>0</v>
      </c>
      <c r="X432" s="221">
        <f t="shared" si="868"/>
        <v>0</v>
      </c>
      <c r="Y432" s="221">
        <f t="shared" si="601"/>
        <v>0</v>
      </c>
      <c r="Z432" s="221">
        <f>SUM(Z433:Z434)</f>
        <v>0</v>
      </c>
      <c r="AA432" s="221">
        <f>SUM(AA433:AA434)</f>
        <v>0</v>
      </c>
      <c r="AB432" s="221">
        <f>SUM(AB433:AB434)</f>
        <v>0</v>
      </c>
      <c r="AC432" s="221">
        <f t="shared" si="602"/>
        <v>0</v>
      </c>
      <c r="AD432" s="221">
        <f>SUM(AD433:AD434)</f>
        <v>0</v>
      </c>
      <c r="AE432" s="221">
        <f>SUM(AE433:AE434)</f>
        <v>0</v>
      </c>
      <c r="AF432" s="221">
        <f>SUM(AF433:AF434)</f>
        <v>0</v>
      </c>
      <c r="AG432" s="221">
        <f t="shared" si="603"/>
        <v>0</v>
      </c>
      <c r="AH432" s="221">
        <f>SUM(AH433:AH434)</f>
        <v>0</v>
      </c>
      <c r="AI432" s="221">
        <f>SUM(AI433:AI434)</f>
        <v>0</v>
      </c>
      <c r="AJ432" s="221">
        <f>SUM(AJ433:AJ434)</f>
        <v>0</v>
      </c>
      <c r="AK432" s="221">
        <f t="shared" si="604"/>
        <v>0</v>
      </c>
      <c r="AL432" s="221">
        <f t="shared" si="605"/>
        <v>0</v>
      </c>
    </row>
    <row r="433" spans="2:38" x14ac:dyDescent="0.25">
      <c r="B433" s="210" t="s">
        <v>1452</v>
      </c>
      <c r="C433" s="211" t="s">
        <v>1453</v>
      </c>
      <c r="D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2">
        <f t="shared" ref="F433" si="869">D433+E433</f>
        <v>0</v>
      </c>
      <c r="G433" s="212"/>
      <c r="H433" s="212">
        <f t="shared" ref="H433" si="870">F433-G433</f>
        <v>0</v>
      </c>
      <c r="I433" s="212"/>
      <c r="J433" s="212">
        <f t="shared" ref="J433" si="871">F433-I433</f>
        <v>0</v>
      </c>
      <c r="K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2">
        <f t="shared" ref="Y433" si="872">V433+W433+X433</f>
        <v>0</v>
      </c>
      <c r="Z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2">
        <f t="shared" ref="AC433" si="873">Z433+AA433+AB433</f>
        <v>0</v>
      </c>
      <c r="AD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2">
        <f t="shared" ref="AG433" si="874">AD433+AE433+AF433</f>
        <v>0</v>
      </c>
      <c r="AH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2">
        <f t="shared" ref="AK433" si="875">AH433+AI433+AJ433</f>
        <v>0</v>
      </c>
      <c r="AL433" s="212">
        <f t="shared" ref="AL433" si="876">Y433+AC433+AG433+AK433</f>
        <v>0</v>
      </c>
    </row>
    <row r="434" spans="2:38" x14ac:dyDescent="0.25">
      <c r="B434" s="210" t="s">
        <v>472</v>
      </c>
      <c r="C434" s="211" t="s">
        <v>339</v>
      </c>
      <c r="D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2">
        <f t="shared" si="747"/>
        <v>0</v>
      </c>
      <c r="G434" s="212"/>
      <c r="H434" s="212">
        <f t="shared" si="598"/>
        <v>0</v>
      </c>
      <c r="I434" s="212"/>
      <c r="J434" s="212">
        <f t="shared" si="599"/>
        <v>0</v>
      </c>
      <c r="K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2">
        <f t="shared" si="601"/>
        <v>0</v>
      </c>
      <c r="Z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2">
        <f t="shared" si="602"/>
        <v>0</v>
      </c>
      <c r="AD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2">
        <f t="shared" si="603"/>
        <v>0</v>
      </c>
      <c r="AH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2">
        <f t="shared" si="604"/>
        <v>0</v>
      </c>
      <c r="AL434" s="212">
        <f t="shared" si="605"/>
        <v>0</v>
      </c>
    </row>
    <row r="435" spans="2:38" x14ac:dyDescent="0.25">
      <c r="B435" s="219" t="s">
        <v>473</v>
      </c>
      <c r="C435" s="220" t="s">
        <v>340</v>
      </c>
      <c r="D435" s="221">
        <f>SUM(D436:D438)</f>
        <v>0</v>
      </c>
      <c r="E435" s="221">
        <f>SUM(E436:E438)</f>
        <v>0</v>
      </c>
      <c r="F435" s="221">
        <f t="shared" si="747"/>
        <v>0</v>
      </c>
      <c r="G435" s="221">
        <f>SUM(G436:G438)</f>
        <v>0</v>
      </c>
      <c r="H435" s="221">
        <f t="shared" si="598"/>
        <v>0</v>
      </c>
      <c r="I435" s="221">
        <f>SUM(I436:I438)</f>
        <v>0</v>
      </c>
      <c r="J435" s="221">
        <f t="shared" si="599"/>
        <v>0</v>
      </c>
      <c r="K435" s="221">
        <f t="shared" ref="K435:X435" si="877">SUM(K436:K438)</f>
        <v>0</v>
      </c>
      <c r="L435" s="221">
        <f t="shared" si="877"/>
        <v>0</v>
      </c>
      <c r="M435" s="221">
        <f t="shared" si="877"/>
        <v>0</v>
      </c>
      <c r="N435" s="221">
        <f t="shared" si="877"/>
        <v>0</v>
      </c>
      <c r="O435" s="221">
        <f t="shared" si="877"/>
        <v>0</v>
      </c>
      <c r="P435" s="221">
        <f t="shared" si="877"/>
        <v>0</v>
      </c>
      <c r="Q435" s="221">
        <f t="shared" si="877"/>
        <v>0</v>
      </c>
      <c r="R435" s="221">
        <f t="shared" si="877"/>
        <v>0</v>
      </c>
      <c r="S435" s="221">
        <f t="shared" si="877"/>
        <v>0</v>
      </c>
      <c r="T435" s="221">
        <f t="shared" si="877"/>
        <v>0</v>
      </c>
      <c r="U435" s="221">
        <f t="shared" si="877"/>
        <v>0</v>
      </c>
      <c r="V435" s="221">
        <f t="shared" si="877"/>
        <v>0</v>
      </c>
      <c r="W435" s="221">
        <f t="shared" si="877"/>
        <v>0</v>
      </c>
      <c r="X435" s="221">
        <f t="shared" si="877"/>
        <v>0</v>
      </c>
      <c r="Y435" s="221">
        <f t="shared" si="601"/>
        <v>0</v>
      </c>
      <c r="Z435" s="221">
        <f>SUM(Z436:Z438)</f>
        <v>0</v>
      </c>
      <c r="AA435" s="221">
        <f>SUM(AA436:AA438)</f>
        <v>0</v>
      </c>
      <c r="AB435" s="221">
        <f>SUM(AB436:AB438)</f>
        <v>0</v>
      </c>
      <c r="AC435" s="221">
        <f t="shared" si="602"/>
        <v>0</v>
      </c>
      <c r="AD435" s="221">
        <f>SUM(AD436:AD438)</f>
        <v>0</v>
      </c>
      <c r="AE435" s="221">
        <f>SUM(AE436:AE438)</f>
        <v>0</v>
      </c>
      <c r="AF435" s="221">
        <f>SUM(AF436:AF438)</f>
        <v>0</v>
      </c>
      <c r="AG435" s="221">
        <f t="shared" si="603"/>
        <v>0</v>
      </c>
      <c r="AH435" s="221">
        <f>SUM(AH436:AH438)</f>
        <v>0</v>
      </c>
      <c r="AI435" s="221">
        <f>SUM(AI436:AI438)</f>
        <v>0</v>
      </c>
      <c r="AJ435" s="221">
        <f>SUM(AJ436:AJ438)</f>
        <v>0</v>
      </c>
      <c r="AK435" s="221">
        <f t="shared" si="604"/>
        <v>0</v>
      </c>
      <c r="AL435" s="221">
        <f t="shared" si="605"/>
        <v>0</v>
      </c>
    </row>
    <row r="436" spans="2:38" x14ac:dyDescent="0.25">
      <c r="B436" s="210" t="s">
        <v>474</v>
      </c>
      <c r="C436" s="211" t="s">
        <v>341</v>
      </c>
      <c r="D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2">
        <f t="shared" si="747"/>
        <v>0</v>
      </c>
      <c r="G436" s="212"/>
      <c r="H436" s="212">
        <f t="shared" si="598"/>
        <v>0</v>
      </c>
      <c r="I436" s="212"/>
      <c r="J436" s="212">
        <f t="shared" si="599"/>
        <v>0</v>
      </c>
      <c r="K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2">
        <f t="shared" si="601"/>
        <v>0</v>
      </c>
      <c r="Z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2">
        <f t="shared" si="602"/>
        <v>0</v>
      </c>
      <c r="AD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2">
        <f t="shared" si="603"/>
        <v>0</v>
      </c>
      <c r="AH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2">
        <f t="shared" si="604"/>
        <v>0</v>
      </c>
      <c r="AL436" s="212">
        <f t="shared" si="605"/>
        <v>0</v>
      </c>
    </row>
    <row r="437" spans="2:38" x14ac:dyDescent="0.25">
      <c r="B437" s="210" t="s">
        <v>1482</v>
      </c>
      <c r="C437" s="211" t="s">
        <v>1483</v>
      </c>
      <c r="D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2">
        <f t="shared" ref="F437" si="878">D437+E437</f>
        <v>0</v>
      </c>
      <c r="G437" s="212"/>
      <c r="H437" s="212">
        <f t="shared" ref="H437" si="879">F437-G437</f>
        <v>0</v>
      </c>
      <c r="I437" s="212"/>
      <c r="J437" s="212">
        <f t="shared" ref="J437" si="880">F437-I437</f>
        <v>0</v>
      </c>
      <c r="K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2">
        <f t="shared" ref="Y437" si="881">V437+W437+X437</f>
        <v>0</v>
      </c>
      <c r="Z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2">
        <f t="shared" ref="AC437" si="882">Z437+AA437+AB437</f>
        <v>0</v>
      </c>
      <c r="AD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2">
        <f t="shared" ref="AG437" si="883">AD437+AE437+AF437</f>
        <v>0</v>
      </c>
      <c r="AH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2">
        <f t="shared" ref="AK437" si="884">AH437+AI437+AJ437</f>
        <v>0</v>
      </c>
      <c r="AL437" s="212">
        <f t="shared" ref="AL437" si="885">Y437+AC437+AG437+AK437</f>
        <v>0</v>
      </c>
    </row>
    <row r="438" spans="2:38" x14ac:dyDescent="0.25">
      <c r="B438" s="210" t="s">
        <v>1484</v>
      </c>
      <c r="C438" s="211" t="s">
        <v>1485</v>
      </c>
      <c r="D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2">
        <f t="shared" si="747"/>
        <v>0</v>
      </c>
      <c r="G438" s="212"/>
      <c r="H438" s="212">
        <f t="shared" si="598"/>
        <v>0</v>
      </c>
      <c r="I438" s="212"/>
      <c r="J438" s="212">
        <f t="shared" si="599"/>
        <v>0</v>
      </c>
      <c r="K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2">
        <f t="shared" si="601"/>
        <v>0</v>
      </c>
      <c r="Z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2">
        <f t="shared" si="602"/>
        <v>0</v>
      </c>
      <c r="AD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2">
        <f t="shared" si="603"/>
        <v>0</v>
      </c>
      <c r="AH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2">
        <f t="shared" si="604"/>
        <v>0</v>
      </c>
      <c r="AL438" s="212">
        <f t="shared" si="605"/>
        <v>0</v>
      </c>
    </row>
    <row r="439" spans="2:38" x14ac:dyDescent="0.25">
      <c r="B439" s="219" t="s">
        <v>475</v>
      </c>
      <c r="C439" s="220" t="s">
        <v>342</v>
      </c>
      <c r="D439" s="221">
        <f>SUM(D440:D448)</f>
        <v>0</v>
      </c>
      <c r="E439" s="221">
        <f>SUM(E440:E448)</f>
        <v>0</v>
      </c>
      <c r="F439" s="221">
        <f t="shared" si="747"/>
        <v>0</v>
      </c>
      <c r="G439" s="221">
        <f>SUM(G440:G448)</f>
        <v>0</v>
      </c>
      <c r="H439" s="221">
        <f t="shared" si="598"/>
        <v>0</v>
      </c>
      <c r="I439" s="221">
        <f>SUM(I440:I448)</f>
        <v>0</v>
      </c>
      <c r="J439" s="221">
        <f t="shared" si="599"/>
        <v>0</v>
      </c>
      <c r="K439" s="221">
        <f t="shared" ref="K439:X439" si="886">SUM(K440:K448)</f>
        <v>0</v>
      </c>
      <c r="L439" s="221">
        <f t="shared" si="886"/>
        <v>0</v>
      </c>
      <c r="M439" s="221">
        <f t="shared" si="886"/>
        <v>0</v>
      </c>
      <c r="N439" s="221">
        <f t="shared" si="886"/>
        <v>0</v>
      </c>
      <c r="O439" s="221">
        <f t="shared" si="886"/>
        <v>0</v>
      </c>
      <c r="P439" s="221">
        <f t="shared" si="886"/>
        <v>0</v>
      </c>
      <c r="Q439" s="221">
        <f t="shared" si="886"/>
        <v>0</v>
      </c>
      <c r="R439" s="221">
        <f t="shared" si="886"/>
        <v>0</v>
      </c>
      <c r="S439" s="221">
        <f t="shared" si="886"/>
        <v>0</v>
      </c>
      <c r="T439" s="221">
        <f t="shared" si="886"/>
        <v>0</v>
      </c>
      <c r="U439" s="221">
        <f t="shared" si="886"/>
        <v>0</v>
      </c>
      <c r="V439" s="221">
        <f t="shared" si="886"/>
        <v>0</v>
      </c>
      <c r="W439" s="221">
        <f t="shared" si="886"/>
        <v>0</v>
      </c>
      <c r="X439" s="221">
        <f t="shared" si="886"/>
        <v>0</v>
      </c>
      <c r="Y439" s="221">
        <f t="shared" si="601"/>
        <v>0</v>
      </c>
      <c r="Z439" s="221">
        <f>SUM(Z440:Z448)</f>
        <v>0</v>
      </c>
      <c r="AA439" s="221">
        <f>SUM(AA440:AA448)</f>
        <v>0</v>
      </c>
      <c r="AB439" s="221">
        <f>SUM(AB440:AB448)</f>
        <v>0</v>
      </c>
      <c r="AC439" s="221">
        <f t="shared" si="602"/>
        <v>0</v>
      </c>
      <c r="AD439" s="221">
        <f>SUM(AD440:AD448)</f>
        <v>0</v>
      </c>
      <c r="AE439" s="221">
        <f>SUM(AE440:AE448)</f>
        <v>0</v>
      </c>
      <c r="AF439" s="221">
        <f>SUM(AF440:AF448)</f>
        <v>0</v>
      </c>
      <c r="AG439" s="221">
        <f t="shared" si="603"/>
        <v>0</v>
      </c>
      <c r="AH439" s="221">
        <f>SUM(AH440:AH448)</f>
        <v>0</v>
      </c>
      <c r="AI439" s="221">
        <f>SUM(AI440:AI448)</f>
        <v>0</v>
      </c>
      <c r="AJ439" s="221">
        <f>SUM(AJ440:AJ448)</f>
        <v>0</v>
      </c>
      <c r="AK439" s="221">
        <f t="shared" si="604"/>
        <v>0</v>
      </c>
      <c r="AL439" s="221">
        <f t="shared" si="605"/>
        <v>0</v>
      </c>
    </row>
    <row r="440" spans="2:38" x14ac:dyDescent="0.25">
      <c r="B440" s="210" t="s">
        <v>476</v>
      </c>
      <c r="C440" s="211" t="s">
        <v>337</v>
      </c>
      <c r="D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2">
        <f t="shared" ref="F440:F444" si="887">D440+E440</f>
        <v>0</v>
      </c>
      <c r="G440" s="212"/>
      <c r="H440" s="212">
        <f t="shared" ref="H440:H444" si="888">F440-G440</f>
        <v>0</v>
      </c>
      <c r="I440" s="212"/>
      <c r="J440" s="212">
        <f t="shared" ref="J440:J444" si="889">F440-I440</f>
        <v>0</v>
      </c>
      <c r="K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2">
        <f t="shared" ref="Y440:Y444" si="890">V440+W440+X440</f>
        <v>0</v>
      </c>
      <c r="Z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2">
        <f t="shared" ref="AC440:AC444" si="891">Z440+AA440+AB440</f>
        <v>0</v>
      </c>
      <c r="AD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2">
        <f t="shared" ref="AG440:AG444" si="892">AD440+AE440+AF440</f>
        <v>0</v>
      </c>
      <c r="AH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2">
        <f t="shared" ref="AK440:AK444" si="893">AH440+AI440+AJ440</f>
        <v>0</v>
      </c>
      <c r="AL440" s="212">
        <f t="shared" ref="AL440:AL444" si="894">Y440+AC440+AG440+AK440</f>
        <v>0</v>
      </c>
    </row>
    <row r="441" spans="2:38" x14ac:dyDescent="0.25">
      <c r="B441" s="210" t="s">
        <v>1486</v>
      </c>
      <c r="C441" s="211" t="s">
        <v>1441</v>
      </c>
      <c r="D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2">
        <f t="shared" ref="F441" si="895">D441+E441</f>
        <v>0</v>
      </c>
      <c r="G441" s="212"/>
      <c r="H441" s="212">
        <f t="shared" ref="H441" si="896">F441-G441</f>
        <v>0</v>
      </c>
      <c r="I441" s="212"/>
      <c r="J441" s="212">
        <f t="shared" ref="J441" si="897">F441-I441</f>
        <v>0</v>
      </c>
      <c r="K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2">
        <f t="shared" ref="Y441" si="898">V441+W441+X441</f>
        <v>0</v>
      </c>
      <c r="Z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2">
        <f t="shared" ref="AC441" si="899">Z441+AA441+AB441</f>
        <v>0</v>
      </c>
      <c r="AD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2">
        <f t="shared" ref="AG441" si="900">AD441+AE441+AF441</f>
        <v>0</v>
      </c>
      <c r="AH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2">
        <f t="shared" ref="AK441" si="901">AH441+AI441+AJ441</f>
        <v>0</v>
      </c>
      <c r="AL441" s="212">
        <f t="shared" ref="AL441" si="902">Y441+AC441+AG441+AK441</f>
        <v>0</v>
      </c>
    </row>
    <row r="442" spans="2:38" x14ac:dyDescent="0.25">
      <c r="B442" s="210" t="s">
        <v>1487</v>
      </c>
      <c r="C442" s="211" t="s">
        <v>1443</v>
      </c>
      <c r="D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2">
        <f t="shared" si="887"/>
        <v>0</v>
      </c>
      <c r="G442" s="212"/>
      <c r="H442" s="212">
        <f t="shared" si="888"/>
        <v>0</v>
      </c>
      <c r="I442" s="212"/>
      <c r="J442" s="212">
        <f t="shared" si="889"/>
        <v>0</v>
      </c>
      <c r="K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2">
        <f t="shared" si="890"/>
        <v>0</v>
      </c>
      <c r="Z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2">
        <f t="shared" si="891"/>
        <v>0</v>
      </c>
      <c r="AD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2">
        <f t="shared" si="892"/>
        <v>0</v>
      </c>
      <c r="AH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2">
        <f t="shared" si="893"/>
        <v>0</v>
      </c>
      <c r="AL442" s="212">
        <f t="shared" si="894"/>
        <v>0</v>
      </c>
    </row>
    <row r="443" spans="2:38" x14ac:dyDescent="0.25">
      <c r="B443" s="210" t="s">
        <v>1488</v>
      </c>
      <c r="C443" s="211" t="s">
        <v>1447</v>
      </c>
      <c r="D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2">
        <f t="shared" si="887"/>
        <v>0</v>
      </c>
      <c r="G443" s="212"/>
      <c r="H443" s="212">
        <f t="shared" si="888"/>
        <v>0</v>
      </c>
      <c r="I443" s="212"/>
      <c r="J443" s="212">
        <f t="shared" si="889"/>
        <v>0</v>
      </c>
      <c r="K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2">
        <f t="shared" si="890"/>
        <v>0</v>
      </c>
      <c r="Z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2">
        <f t="shared" si="891"/>
        <v>0</v>
      </c>
      <c r="AD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2">
        <f t="shared" si="892"/>
        <v>0</v>
      </c>
      <c r="AH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2">
        <f t="shared" si="893"/>
        <v>0</v>
      </c>
      <c r="AL443" s="212">
        <f t="shared" si="894"/>
        <v>0</v>
      </c>
    </row>
    <row r="444" spans="2:38" x14ac:dyDescent="0.25">
      <c r="B444" s="210" t="s">
        <v>1489</v>
      </c>
      <c r="C444" s="211" t="s">
        <v>1490</v>
      </c>
      <c r="D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2">
        <f t="shared" si="887"/>
        <v>0</v>
      </c>
      <c r="G444" s="212"/>
      <c r="H444" s="212">
        <f t="shared" si="888"/>
        <v>0</v>
      </c>
      <c r="I444" s="212"/>
      <c r="J444" s="212">
        <f t="shared" si="889"/>
        <v>0</v>
      </c>
      <c r="K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2">
        <f t="shared" si="890"/>
        <v>0</v>
      </c>
      <c r="Z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2">
        <f t="shared" si="891"/>
        <v>0</v>
      </c>
      <c r="AD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2">
        <f t="shared" si="892"/>
        <v>0</v>
      </c>
      <c r="AH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2">
        <f t="shared" si="893"/>
        <v>0</v>
      </c>
      <c r="AL444" s="212">
        <f t="shared" si="894"/>
        <v>0</v>
      </c>
    </row>
    <row r="445" spans="2:38" x14ac:dyDescent="0.25">
      <c r="B445" s="210" t="s">
        <v>1491</v>
      </c>
      <c r="C445" s="211" t="s">
        <v>1451</v>
      </c>
      <c r="D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2">
        <f t="shared" si="747"/>
        <v>0</v>
      </c>
      <c r="G445" s="212"/>
      <c r="H445" s="212">
        <f t="shared" si="598"/>
        <v>0</v>
      </c>
      <c r="I445" s="212"/>
      <c r="J445" s="212">
        <f t="shared" si="599"/>
        <v>0</v>
      </c>
      <c r="K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2">
        <f t="shared" si="601"/>
        <v>0</v>
      </c>
      <c r="Z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2">
        <f t="shared" si="602"/>
        <v>0</v>
      </c>
      <c r="AD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2">
        <f t="shared" si="603"/>
        <v>0</v>
      </c>
      <c r="AH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2">
        <f t="shared" si="604"/>
        <v>0</v>
      </c>
      <c r="AL445" s="212">
        <f t="shared" si="605"/>
        <v>0</v>
      </c>
    </row>
    <row r="446" spans="2:38" x14ac:dyDescent="0.25">
      <c r="B446" s="210" t="s">
        <v>1492</v>
      </c>
      <c r="C446" s="211" t="s">
        <v>1493</v>
      </c>
      <c r="D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2">
        <f t="shared" ref="F446" si="903">D446+E446</f>
        <v>0</v>
      </c>
      <c r="G446" s="212"/>
      <c r="H446" s="212">
        <f t="shared" ref="H446" si="904">F446-G446</f>
        <v>0</v>
      </c>
      <c r="I446" s="212"/>
      <c r="J446" s="212">
        <f t="shared" ref="J446" si="905">F446-I446</f>
        <v>0</v>
      </c>
      <c r="K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2">
        <f t="shared" ref="Y446" si="906">V446+W446+X446</f>
        <v>0</v>
      </c>
      <c r="Z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2">
        <f t="shared" ref="AC446" si="907">Z446+AA446+AB446</f>
        <v>0</v>
      </c>
      <c r="AD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2">
        <f t="shared" ref="AG446" si="908">AD446+AE446+AF446</f>
        <v>0</v>
      </c>
      <c r="AH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2">
        <f t="shared" ref="AK446" si="909">AH446+AI446+AJ446</f>
        <v>0</v>
      </c>
      <c r="AL446" s="212">
        <f t="shared" ref="AL446" si="910">Y446+AC446+AG446+AK446</f>
        <v>0</v>
      </c>
    </row>
    <row r="447" spans="2:38" x14ac:dyDescent="0.25">
      <c r="B447" s="210" t="s">
        <v>1494</v>
      </c>
      <c r="C447" s="211" t="s">
        <v>1453</v>
      </c>
      <c r="D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2">
        <f t="shared" ref="F447" si="911">D447+E447</f>
        <v>0</v>
      </c>
      <c r="G447" s="212"/>
      <c r="H447" s="212">
        <f t="shared" ref="H447" si="912">F447-G447</f>
        <v>0</v>
      </c>
      <c r="I447" s="212"/>
      <c r="J447" s="212">
        <f t="shared" ref="J447" si="913">F447-I447</f>
        <v>0</v>
      </c>
      <c r="K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2">
        <f t="shared" ref="Y447" si="914">V447+W447+X447</f>
        <v>0</v>
      </c>
      <c r="Z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2">
        <f t="shared" ref="AC447" si="915">Z447+AA447+AB447</f>
        <v>0</v>
      </c>
      <c r="AD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2">
        <f t="shared" ref="AG447" si="916">AD447+AE447+AF447</f>
        <v>0</v>
      </c>
      <c r="AH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2">
        <f t="shared" ref="AK447" si="917">AH447+AI447+AJ447</f>
        <v>0</v>
      </c>
      <c r="AL447" s="212">
        <f t="shared" ref="AL447" si="918">Y447+AC447+AG447+AK447</f>
        <v>0</v>
      </c>
    </row>
    <row r="448" spans="2:38" x14ac:dyDescent="0.25">
      <c r="B448" s="210" t="s">
        <v>1495</v>
      </c>
      <c r="C448" s="211" t="s">
        <v>1496</v>
      </c>
      <c r="D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2">
        <f t="shared" si="747"/>
        <v>0</v>
      </c>
      <c r="G448" s="212"/>
      <c r="H448" s="212">
        <f t="shared" si="598"/>
        <v>0</v>
      </c>
      <c r="I448" s="212"/>
      <c r="J448" s="212">
        <f t="shared" si="599"/>
        <v>0</v>
      </c>
      <c r="K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2">
        <f t="shared" si="601"/>
        <v>0</v>
      </c>
      <c r="Z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2">
        <f t="shared" si="602"/>
        <v>0</v>
      </c>
      <c r="AD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2">
        <f t="shared" si="603"/>
        <v>0</v>
      </c>
      <c r="AH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2">
        <f t="shared" si="604"/>
        <v>0</v>
      </c>
      <c r="AL448" s="212">
        <f t="shared" si="605"/>
        <v>0</v>
      </c>
    </row>
    <row r="449" spans="2:38" x14ac:dyDescent="0.25">
      <c r="B449" s="207" t="s">
        <v>465</v>
      </c>
      <c r="C449" s="208" t="s">
        <v>332</v>
      </c>
      <c r="D449" s="209">
        <f>D450</f>
        <v>0</v>
      </c>
      <c r="E449" s="209">
        <f>E450</f>
        <v>0</v>
      </c>
      <c r="F449" s="209">
        <f t="shared" ref="F449:F587" si="919">D449+E449</f>
        <v>0</v>
      </c>
      <c r="G449" s="209">
        <f t="shared" ref="G449:I449" si="920">G450</f>
        <v>0</v>
      </c>
      <c r="H449" s="209">
        <f t="shared" si="598"/>
        <v>0</v>
      </c>
      <c r="I449" s="209">
        <f t="shared" si="920"/>
        <v>0</v>
      </c>
      <c r="J449" s="209">
        <f t="shared" si="599"/>
        <v>0</v>
      </c>
      <c r="K449" s="209">
        <f t="shared" ref="K449:AJ449" si="921">K450</f>
        <v>0</v>
      </c>
      <c r="L449" s="209">
        <f t="shared" si="921"/>
        <v>0</v>
      </c>
      <c r="M449" s="209">
        <f t="shared" si="921"/>
        <v>0</v>
      </c>
      <c r="N449" s="209">
        <f t="shared" si="921"/>
        <v>0</v>
      </c>
      <c r="O449" s="209">
        <f t="shared" si="921"/>
        <v>0</v>
      </c>
      <c r="P449" s="209">
        <f t="shared" si="921"/>
        <v>0</v>
      </c>
      <c r="Q449" s="209">
        <f t="shared" si="921"/>
        <v>0</v>
      </c>
      <c r="R449" s="209">
        <f t="shared" si="921"/>
        <v>0</v>
      </c>
      <c r="S449" s="209">
        <f t="shared" si="921"/>
        <v>0</v>
      </c>
      <c r="T449" s="209">
        <f t="shared" si="921"/>
        <v>0</v>
      </c>
      <c r="U449" s="209">
        <f t="shared" si="921"/>
        <v>0</v>
      </c>
      <c r="V449" s="209">
        <f t="shared" si="921"/>
        <v>0</v>
      </c>
      <c r="W449" s="209">
        <f t="shared" si="921"/>
        <v>0</v>
      </c>
      <c r="X449" s="209">
        <f t="shared" si="921"/>
        <v>0</v>
      </c>
      <c r="Y449" s="209">
        <f t="shared" si="601"/>
        <v>0</v>
      </c>
      <c r="Z449" s="209">
        <f t="shared" si="921"/>
        <v>0</v>
      </c>
      <c r="AA449" s="209">
        <f t="shared" si="921"/>
        <v>0</v>
      </c>
      <c r="AB449" s="209">
        <f t="shared" si="921"/>
        <v>0</v>
      </c>
      <c r="AC449" s="209">
        <f t="shared" si="602"/>
        <v>0</v>
      </c>
      <c r="AD449" s="209">
        <f t="shared" si="921"/>
        <v>0</v>
      </c>
      <c r="AE449" s="209">
        <f t="shared" si="921"/>
        <v>0</v>
      </c>
      <c r="AF449" s="209">
        <f t="shared" si="921"/>
        <v>0</v>
      </c>
      <c r="AG449" s="209">
        <f t="shared" si="603"/>
        <v>0</v>
      </c>
      <c r="AH449" s="209">
        <f t="shared" si="921"/>
        <v>0</v>
      </c>
      <c r="AI449" s="209">
        <f t="shared" si="921"/>
        <v>0</v>
      </c>
      <c r="AJ449" s="209">
        <f t="shared" si="921"/>
        <v>0</v>
      </c>
      <c r="AK449" s="209">
        <f t="shared" si="604"/>
        <v>0</v>
      </c>
      <c r="AL449" s="209">
        <f t="shared" si="605"/>
        <v>0</v>
      </c>
    </row>
    <row r="450" spans="2:38" x14ac:dyDescent="0.25">
      <c r="B450" s="219" t="s">
        <v>467</v>
      </c>
      <c r="C450" s="220" t="s">
        <v>334</v>
      </c>
      <c r="D450" s="221">
        <f>SUM(D451:D500)</f>
        <v>0</v>
      </c>
      <c r="E450" s="221">
        <f>SUM(E451:E500)</f>
        <v>0</v>
      </c>
      <c r="F450" s="221">
        <f t="shared" si="919"/>
        <v>0</v>
      </c>
      <c r="G450" s="221">
        <f>SUM(G451:G500)</f>
        <v>0</v>
      </c>
      <c r="H450" s="221">
        <f t="shared" ref="H450:H587" si="922">F450-G450</f>
        <v>0</v>
      </c>
      <c r="I450" s="221">
        <f>SUM(I451:I500)</f>
        <v>0</v>
      </c>
      <c r="J450" s="221">
        <f t="shared" ref="J450:J587" si="923">F450-I450</f>
        <v>0</v>
      </c>
      <c r="K450" s="221">
        <f t="shared" ref="K450:X450" si="924">SUM(K451:K500)</f>
        <v>0</v>
      </c>
      <c r="L450" s="221">
        <f t="shared" si="924"/>
        <v>0</v>
      </c>
      <c r="M450" s="221">
        <f t="shared" si="924"/>
        <v>0</v>
      </c>
      <c r="N450" s="221">
        <f t="shared" si="924"/>
        <v>0</v>
      </c>
      <c r="O450" s="221">
        <f t="shared" si="924"/>
        <v>0</v>
      </c>
      <c r="P450" s="221">
        <f t="shared" si="924"/>
        <v>0</v>
      </c>
      <c r="Q450" s="221">
        <f t="shared" si="924"/>
        <v>0</v>
      </c>
      <c r="R450" s="221">
        <f t="shared" si="924"/>
        <v>0</v>
      </c>
      <c r="S450" s="221">
        <f t="shared" si="924"/>
        <v>0</v>
      </c>
      <c r="T450" s="221">
        <f t="shared" si="924"/>
        <v>0</v>
      </c>
      <c r="U450" s="221">
        <f t="shared" si="924"/>
        <v>0</v>
      </c>
      <c r="V450" s="221">
        <f t="shared" si="924"/>
        <v>0</v>
      </c>
      <c r="W450" s="221">
        <f t="shared" si="924"/>
        <v>0</v>
      </c>
      <c r="X450" s="221">
        <f t="shared" si="924"/>
        <v>0</v>
      </c>
      <c r="Y450" s="221">
        <f t="shared" ref="Y450:Y587" si="925">V450+W450+X450</f>
        <v>0</v>
      </c>
      <c r="Z450" s="221">
        <f>SUM(Z451:Z500)</f>
        <v>0</v>
      </c>
      <c r="AA450" s="221">
        <f>SUM(AA451:AA500)</f>
        <v>0</v>
      </c>
      <c r="AB450" s="221">
        <f>SUM(AB451:AB500)</f>
        <v>0</v>
      </c>
      <c r="AC450" s="221">
        <f t="shared" ref="AC450:AC587" si="926">Z450+AA450+AB450</f>
        <v>0</v>
      </c>
      <c r="AD450" s="221">
        <f>SUM(AD451:AD500)</f>
        <v>0</v>
      </c>
      <c r="AE450" s="221">
        <f>SUM(AE451:AE500)</f>
        <v>0</v>
      </c>
      <c r="AF450" s="221">
        <f>SUM(AF451:AF500)</f>
        <v>0</v>
      </c>
      <c r="AG450" s="221">
        <f t="shared" ref="AG450:AG587" si="927">AD450+AE450+AF450</f>
        <v>0</v>
      </c>
      <c r="AH450" s="221">
        <f>SUM(AH451:AH500)</f>
        <v>0</v>
      </c>
      <c r="AI450" s="221">
        <f>SUM(AI451:AI500)</f>
        <v>0</v>
      </c>
      <c r="AJ450" s="221">
        <f>SUM(AJ451:AJ500)</f>
        <v>0</v>
      </c>
      <c r="AK450" s="221">
        <f t="shared" ref="AK450:AK587" si="928">AH450+AI450+AJ450</f>
        <v>0</v>
      </c>
      <c r="AL450" s="221">
        <f t="shared" ref="AL450:AL587" si="929">Y450+AC450+AG450+AK450</f>
        <v>0</v>
      </c>
    </row>
    <row r="451" spans="2:38" x14ac:dyDescent="0.25">
      <c r="B451" s="210" t="s">
        <v>477</v>
      </c>
      <c r="C451" s="211" t="s">
        <v>343</v>
      </c>
      <c r="D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2">
        <f t="shared" si="919"/>
        <v>0</v>
      </c>
      <c r="G451" s="212"/>
      <c r="H451" s="212">
        <f t="shared" si="922"/>
        <v>0</v>
      </c>
      <c r="I451" s="212"/>
      <c r="J451" s="212">
        <f t="shared" si="923"/>
        <v>0</v>
      </c>
      <c r="K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2">
        <f t="shared" si="925"/>
        <v>0</v>
      </c>
      <c r="Z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2">
        <f t="shared" si="926"/>
        <v>0</v>
      </c>
      <c r="AD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2">
        <f t="shared" si="927"/>
        <v>0</v>
      </c>
      <c r="AH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2">
        <f t="shared" si="928"/>
        <v>0</v>
      </c>
      <c r="AL451" s="212">
        <f t="shared" si="929"/>
        <v>0</v>
      </c>
    </row>
    <row r="452" spans="2:38" x14ac:dyDescent="0.25">
      <c r="B452" s="210" t="s">
        <v>1334</v>
      </c>
      <c r="C452" s="211" t="s">
        <v>1335</v>
      </c>
      <c r="D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2">
        <f t="shared" si="919"/>
        <v>0</v>
      </c>
      <c r="G452" s="212"/>
      <c r="H452" s="212">
        <f t="shared" si="922"/>
        <v>0</v>
      </c>
      <c r="I452" s="212"/>
      <c r="J452" s="212">
        <f t="shared" si="923"/>
        <v>0</v>
      </c>
      <c r="K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2">
        <f t="shared" si="925"/>
        <v>0</v>
      </c>
      <c r="Z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2">
        <f t="shared" si="926"/>
        <v>0</v>
      </c>
      <c r="AD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2">
        <f t="shared" si="927"/>
        <v>0</v>
      </c>
      <c r="AH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2">
        <f t="shared" si="928"/>
        <v>0</v>
      </c>
      <c r="AL452" s="212">
        <f t="shared" si="929"/>
        <v>0</v>
      </c>
    </row>
    <row r="453" spans="2:38" x14ac:dyDescent="0.25">
      <c r="B453" s="210" t="s">
        <v>1336</v>
      </c>
      <c r="C453" s="211" t="s">
        <v>1337</v>
      </c>
      <c r="D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2">
        <f t="shared" si="919"/>
        <v>0</v>
      </c>
      <c r="G453" s="212"/>
      <c r="H453" s="212">
        <f t="shared" si="922"/>
        <v>0</v>
      </c>
      <c r="I453" s="212"/>
      <c r="J453" s="212">
        <f t="shared" si="923"/>
        <v>0</v>
      </c>
      <c r="K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2">
        <f t="shared" si="925"/>
        <v>0</v>
      </c>
      <c r="Z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2">
        <f t="shared" si="926"/>
        <v>0</v>
      </c>
      <c r="AD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2">
        <f t="shared" si="927"/>
        <v>0</v>
      </c>
      <c r="AH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2">
        <f t="shared" si="928"/>
        <v>0</v>
      </c>
      <c r="AL453" s="212">
        <f t="shared" si="929"/>
        <v>0</v>
      </c>
    </row>
    <row r="454" spans="2:38" x14ac:dyDescent="0.25">
      <c r="B454" s="210" t="s">
        <v>1338</v>
      </c>
      <c r="C454" s="211" t="s">
        <v>1339</v>
      </c>
      <c r="D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2">
        <f t="shared" si="919"/>
        <v>0</v>
      </c>
      <c r="G454" s="212"/>
      <c r="H454" s="212">
        <f t="shared" si="922"/>
        <v>0</v>
      </c>
      <c r="I454" s="212"/>
      <c r="J454" s="212">
        <f t="shared" si="923"/>
        <v>0</v>
      </c>
      <c r="K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2">
        <f t="shared" si="925"/>
        <v>0</v>
      </c>
      <c r="Z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2">
        <f t="shared" si="926"/>
        <v>0</v>
      </c>
      <c r="AD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2">
        <f t="shared" si="927"/>
        <v>0</v>
      </c>
      <c r="AH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2">
        <f t="shared" si="928"/>
        <v>0</v>
      </c>
      <c r="AL454" s="212">
        <f t="shared" si="929"/>
        <v>0</v>
      </c>
    </row>
    <row r="455" spans="2:38" x14ac:dyDescent="0.25">
      <c r="B455" s="210" t="s">
        <v>1340</v>
      </c>
      <c r="C455" s="211" t="s">
        <v>1341</v>
      </c>
      <c r="D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2">
        <f t="shared" si="919"/>
        <v>0</v>
      </c>
      <c r="G455" s="212"/>
      <c r="H455" s="212">
        <f t="shared" si="922"/>
        <v>0</v>
      </c>
      <c r="I455" s="212"/>
      <c r="J455" s="212">
        <f t="shared" si="923"/>
        <v>0</v>
      </c>
      <c r="K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2">
        <f t="shared" si="925"/>
        <v>0</v>
      </c>
      <c r="Z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2">
        <f t="shared" si="926"/>
        <v>0</v>
      </c>
      <c r="AD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2">
        <f t="shared" si="927"/>
        <v>0</v>
      </c>
      <c r="AH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2">
        <f t="shared" si="928"/>
        <v>0</v>
      </c>
      <c r="AL455" s="212">
        <f t="shared" si="929"/>
        <v>0</v>
      </c>
    </row>
    <row r="456" spans="2:38" x14ac:dyDescent="0.25">
      <c r="B456" s="210" t="s">
        <v>1342</v>
      </c>
      <c r="C456" s="211" t="s">
        <v>1343</v>
      </c>
      <c r="D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2">
        <f t="shared" si="919"/>
        <v>0</v>
      </c>
      <c r="G456" s="212"/>
      <c r="H456" s="212">
        <f t="shared" si="922"/>
        <v>0</v>
      </c>
      <c r="I456" s="212"/>
      <c r="J456" s="212">
        <f t="shared" si="923"/>
        <v>0</v>
      </c>
      <c r="K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2">
        <f t="shared" si="925"/>
        <v>0</v>
      </c>
      <c r="Z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2">
        <f t="shared" si="926"/>
        <v>0</v>
      </c>
      <c r="AD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2">
        <f t="shared" si="927"/>
        <v>0</v>
      </c>
      <c r="AH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2">
        <f t="shared" si="928"/>
        <v>0</v>
      </c>
      <c r="AL456" s="212">
        <f t="shared" si="929"/>
        <v>0</v>
      </c>
    </row>
    <row r="457" spans="2:38" x14ac:dyDescent="0.25">
      <c r="B457" s="210" t="s">
        <v>1344</v>
      </c>
      <c r="C457" s="211" t="s">
        <v>1345</v>
      </c>
      <c r="D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2">
        <f t="shared" si="919"/>
        <v>0</v>
      </c>
      <c r="G457" s="212"/>
      <c r="H457" s="212">
        <f t="shared" si="922"/>
        <v>0</v>
      </c>
      <c r="I457" s="212"/>
      <c r="J457" s="212">
        <f t="shared" si="923"/>
        <v>0</v>
      </c>
      <c r="K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2">
        <f t="shared" si="925"/>
        <v>0</v>
      </c>
      <c r="Z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2">
        <f t="shared" si="926"/>
        <v>0</v>
      </c>
      <c r="AD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2">
        <f t="shared" si="927"/>
        <v>0</v>
      </c>
      <c r="AH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2">
        <f t="shared" si="928"/>
        <v>0</v>
      </c>
      <c r="AL457" s="212">
        <f t="shared" si="929"/>
        <v>0</v>
      </c>
    </row>
    <row r="458" spans="2:38" x14ac:dyDescent="0.25">
      <c r="B458" s="210" t="s">
        <v>1346</v>
      </c>
      <c r="C458" s="211" t="s">
        <v>1347</v>
      </c>
      <c r="D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2">
        <f t="shared" si="919"/>
        <v>0</v>
      </c>
      <c r="G458" s="212"/>
      <c r="H458" s="212">
        <f t="shared" si="922"/>
        <v>0</v>
      </c>
      <c r="I458" s="212"/>
      <c r="J458" s="212">
        <f t="shared" si="923"/>
        <v>0</v>
      </c>
      <c r="K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2">
        <f t="shared" si="925"/>
        <v>0</v>
      </c>
      <c r="Z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2">
        <f t="shared" si="926"/>
        <v>0</v>
      </c>
      <c r="AD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2">
        <f t="shared" si="927"/>
        <v>0</v>
      </c>
      <c r="AH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2">
        <f t="shared" si="928"/>
        <v>0</v>
      </c>
      <c r="AL458" s="212">
        <f t="shared" si="929"/>
        <v>0</v>
      </c>
    </row>
    <row r="459" spans="2:38" x14ac:dyDescent="0.25">
      <c r="B459" s="210" t="s">
        <v>1348</v>
      </c>
      <c r="C459" s="211" t="s">
        <v>1349</v>
      </c>
      <c r="D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2">
        <f t="shared" si="919"/>
        <v>0</v>
      </c>
      <c r="G459" s="212"/>
      <c r="H459" s="212">
        <f t="shared" si="922"/>
        <v>0</v>
      </c>
      <c r="I459" s="212"/>
      <c r="J459" s="212">
        <f t="shared" si="923"/>
        <v>0</v>
      </c>
      <c r="K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2">
        <f t="shared" si="925"/>
        <v>0</v>
      </c>
      <c r="Z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2">
        <f t="shared" si="926"/>
        <v>0</v>
      </c>
      <c r="AD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2">
        <f t="shared" si="927"/>
        <v>0</v>
      </c>
      <c r="AH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2">
        <f t="shared" si="928"/>
        <v>0</v>
      </c>
      <c r="AL459" s="212">
        <f t="shared" si="929"/>
        <v>0</v>
      </c>
    </row>
    <row r="460" spans="2:38" x14ac:dyDescent="0.25">
      <c r="B460" s="210" t="s">
        <v>1350</v>
      </c>
      <c r="C460" s="211" t="s">
        <v>1351</v>
      </c>
      <c r="D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2">
        <f t="shared" si="919"/>
        <v>0</v>
      </c>
      <c r="G460" s="212"/>
      <c r="H460" s="212">
        <f t="shared" si="922"/>
        <v>0</v>
      </c>
      <c r="I460" s="212"/>
      <c r="J460" s="212">
        <f t="shared" si="923"/>
        <v>0</v>
      </c>
      <c r="K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2">
        <f t="shared" si="925"/>
        <v>0</v>
      </c>
      <c r="Z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2">
        <f t="shared" si="926"/>
        <v>0</v>
      </c>
      <c r="AD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2">
        <f t="shared" si="927"/>
        <v>0</v>
      </c>
      <c r="AH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2">
        <f t="shared" si="928"/>
        <v>0</v>
      </c>
      <c r="AL460" s="212">
        <f t="shared" si="929"/>
        <v>0</v>
      </c>
    </row>
    <row r="461" spans="2:38" x14ac:dyDescent="0.25">
      <c r="B461" s="210" t="s">
        <v>1352</v>
      </c>
      <c r="C461" s="211" t="s">
        <v>1353</v>
      </c>
      <c r="D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2">
        <f t="shared" si="919"/>
        <v>0</v>
      </c>
      <c r="G461" s="212"/>
      <c r="H461" s="212">
        <f t="shared" si="922"/>
        <v>0</v>
      </c>
      <c r="I461" s="212"/>
      <c r="J461" s="212">
        <f t="shared" si="923"/>
        <v>0</v>
      </c>
      <c r="K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2">
        <f t="shared" si="925"/>
        <v>0</v>
      </c>
      <c r="Z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2">
        <f t="shared" si="926"/>
        <v>0</v>
      </c>
      <c r="AD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2">
        <f t="shared" si="927"/>
        <v>0</v>
      </c>
      <c r="AH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2">
        <f t="shared" si="928"/>
        <v>0</v>
      </c>
      <c r="AL461" s="212">
        <f t="shared" si="929"/>
        <v>0</v>
      </c>
    </row>
    <row r="462" spans="2:38" x14ac:dyDescent="0.25">
      <c r="B462" s="210" t="s">
        <v>1354</v>
      </c>
      <c r="C462" s="211" t="s">
        <v>1355</v>
      </c>
      <c r="D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2">
        <f t="shared" si="919"/>
        <v>0</v>
      </c>
      <c r="G462" s="212"/>
      <c r="H462" s="212">
        <f t="shared" si="922"/>
        <v>0</v>
      </c>
      <c r="I462" s="212"/>
      <c r="J462" s="212">
        <f t="shared" si="923"/>
        <v>0</v>
      </c>
      <c r="K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2">
        <f t="shared" si="925"/>
        <v>0</v>
      </c>
      <c r="Z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2">
        <f t="shared" si="926"/>
        <v>0</v>
      </c>
      <c r="AD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2">
        <f t="shared" si="927"/>
        <v>0</v>
      </c>
      <c r="AH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2">
        <f t="shared" si="928"/>
        <v>0</v>
      </c>
      <c r="AL462" s="212">
        <f t="shared" si="929"/>
        <v>0</v>
      </c>
    </row>
    <row r="463" spans="2:38" x14ac:dyDescent="0.25">
      <c r="B463" s="210" t="s">
        <v>1356</v>
      </c>
      <c r="C463" s="211" t="s">
        <v>1357</v>
      </c>
      <c r="D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2">
        <f t="shared" si="919"/>
        <v>0</v>
      </c>
      <c r="G463" s="212"/>
      <c r="H463" s="212">
        <f t="shared" si="922"/>
        <v>0</v>
      </c>
      <c r="I463" s="212"/>
      <c r="J463" s="212">
        <f t="shared" si="923"/>
        <v>0</v>
      </c>
      <c r="K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2">
        <f t="shared" si="925"/>
        <v>0</v>
      </c>
      <c r="Z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2">
        <f t="shared" si="926"/>
        <v>0</v>
      </c>
      <c r="AD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2">
        <f t="shared" si="927"/>
        <v>0</v>
      </c>
      <c r="AH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2">
        <f t="shared" si="928"/>
        <v>0</v>
      </c>
      <c r="AL463" s="212">
        <f t="shared" si="929"/>
        <v>0</v>
      </c>
    </row>
    <row r="464" spans="2:38" x14ac:dyDescent="0.25">
      <c r="B464" s="210" t="s">
        <v>1358</v>
      </c>
      <c r="C464" s="211" t="s">
        <v>1359</v>
      </c>
      <c r="D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2">
        <f t="shared" si="919"/>
        <v>0</v>
      </c>
      <c r="G464" s="212"/>
      <c r="H464" s="212">
        <f t="shared" si="922"/>
        <v>0</v>
      </c>
      <c r="I464" s="212"/>
      <c r="J464" s="212">
        <f t="shared" si="923"/>
        <v>0</v>
      </c>
      <c r="K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2">
        <f t="shared" si="925"/>
        <v>0</v>
      </c>
      <c r="Z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2">
        <f t="shared" si="926"/>
        <v>0</v>
      </c>
      <c r="AD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2">
        <f t="shared" si="927"/>
        <v>0</v>
      </c>
      <c r="AH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2">
        <f t="shared" si="928"/>
        <v>0</v>
      </c>
      <c r="AL464" s="212">
        <f t="shared" si="929"/>
        <v>0</v>
      </c>
    </row>
    <row r="465" spans="2:38" x14ac:dyDescent="0.25">
      <c r="B465" s="210" t="s">
        <v>1360</v>
      </c>
      <c r="C465" s="211" t="s">
        <v>1361</v>
      </c>
      <c r="D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2">
        <f t="shared" si="919"/>
        <v>0</v>
      </c>
      <c r="G465" s="212"/>
      <c r="H465" s="212">
        <f t="shared" si="922"/>
        <v>0</v>
      </c>
      <c r="I465" s="212"/>
      <c r="J465" s="212">
        <f t="shared" si="923"/>
        <v>0</v>
      </c>
      <c r="K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2">
        <f t="shared" si="925"/>
        <v>0</v>
      </c>
      <c r="Z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2">
        <f t="shared" si="926"/>
        <v>0</v>
      </c>
      <c r="AD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2">
        <f t="shared" si="927"/>
        <v>0</v>
      </c>
      <c r="AH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2">
        <f t="shared" si="928"/>
        <v>0</v>
      </c>
      <c r="AL465" s="212">
        <f t="shared" si="929"/>
        <v>0</v>
      </c>
    </row>
    <row r="466" spans="2:38" x14ac:dyDescent="0.25">
      <c r="B466" s="210" t="s">
        <v>1362</v>
      </c>
      <c r="C466" s="211" t="s">
        <v>1363</v>
      </c>
      <c r="D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2">
        <f t="shared" si="919"/>
        <v>0</v>
      </c>
      <c r="G466" s="212"/>
      <c r="H466" s="212">
        <f t="shared" si="922"/>
        <v>0</v>
      </c>
      <c r="I466" s="212"/>
      <c r="J466" s="212">
        <f t="shared" si="923"/>
        <v>0</v>
      </c>
      <c r="K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2">
        <f t="shared" si="925"/>
        <v>0</v>
      </c>
      <c r="Z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2">
        <f t="shared" si="926"/>
        <v>0</v>
      </c>
      <c r="AD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2">
        <f t="shared" si="927"/>
        <v>0</v>
      </c>
      <c r="AH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2">
        <f t="shared" si="928"/>
        <v>0</v>
      </c>
      <c r="AL466" s="212">
        <f t="shared" si="929"/>
        <v>0</v>
      </c>
    </row>
    <row r="467" spans="2:38" x14ac:dyDescent="0.25">
      <c r="B467" s="210" t="s">
        <v>1364</v>
      </c>
      <c r="C467" s="211" t="s">
        <v>1365</v>
      </c>
      <c r="D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2">
        <f t="shared" si="919"/>
        <v>0</v>
      </c>
      <c r="G467" s="212"/>
      <c r="H467" s="212">
        <f t="shared" si="922"/>
        <v>0</v>
      </c>
      <c r="I467" s="212"/>
      <c r="J467" s="212">
        <f t="shared" si="923"/>
        <v>0</v>
      </c>
      <c r="K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2">
        <f t="shared" si="925"/>
        <v>0</v>
      </c>
      <c r="Z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2">
        <f t="shared" si="926"/>
        <v>0</v>
      </c>
      <c r="AD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2">
        <f t="shared" si="927"/>
        <v>0</v>
      </c>
      <c r="AH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2">
        <f t="shared" si="928"/>
        <v>0</v>
      </c>
      <c r="AL467" s="212">
        <f t="shared" si="929"/>
        <v>0</v>
      </c>
    </row>
    <row r="468" spans="2:38" x14ac:dyDescent="0.25">
      <c r="B468" s="210" t="s">
        <v>1366</v>
      </c>
      <c r="C468" s="211" t="s">
        <v>1367</v>
      </c>
      <c r="D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2">
        <f t="shared" ref="F468:F476" si="930">D468+E468</f>
        <v>0</v>
      </c>
      <c r="G468" s="212"/>
      <c r="H468" s="212">
        <f t="shared" ref="H468:H476" si="931">F468-G468</f>
        <v>0</v>
      </c>
      <c r="I468" s="212"/>
      <c r="J468" s="212">
        <f t="shared" ref="J468:J476" si="932">F468-I468</f>
        <v>0</v>
      </c>
      <c r="K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2">
        <f t="shared" ref="Y468:Y476" si="933">V468+W468+X468</f>
        <v>0</v>
      </c>
      <c r="Z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2">
        <f t="shared" ref="AC468:AC476" si="934">Z468+AA468+AB468</f>
        <v>0</v>
      </c>
      <c r="AD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2">
        <f t="shared" ref="AG468:AG476" si="935">AD468+AE468+AF468</f>
        <v>0</v>
      </c>
      <c r="AH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2">
        <f t="shared" ref="AK468:AK476" si="936">AH468+AI468+AJ468</f>
        <v>0</v>
      </c>
      <c r="AL468" s="212">
        <f t="shared" ref="AL468:AL476" si="937">Y468+AC468+AG468+AK468</f>
        <v>0</v>
      </c>
    </row>
    <row r="469" spans="2:38" x14ac:dyDescent="0.25">
      <c r="B469" s="210" t="s">
        <v>1368</v>
      </c>
      <c r="C469" s="211" t="s">
        <v>1369</v>
      </c>
      <c r="D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2">
        <f t="shared" si="930"/>
        <v>0</v>
      </c>
      <c r="G469" s="212"/>
      <c r="H469" s="212">
        <f t="shared" si="931"/>
        <v>0</v>
      </c>
      <c r="I469" s="212"/>
      <c r="J469" s="212">
        <f t="shared" si="932"/>
        <v>0</v>
      </c>
      <c r="K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2">
        <f t="shared" si="933"/>
        <v>0</v>
      </c>
      <c r="Z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2">
        <f t="shared" si="934"/>
        <v>0</v>
      </c>
      <c r="AD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2">
        <f t="shared" si="935"/>
        <v>0</v>
      </c>
      <c r="AH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2">
        <f t="shared" si="936"/>
        <v>0</v>
      </c>
      <c r="AL469" s="212">
        <f t="shared" si="937"/>
        <v>0</v>
      </c>
    </row>
    <row r="470" spans="2:38" x14ac:dyDescent="0.25">
      <c r="B470" s="210" t="s">
        <v>1370</v>
      </c>
      <c r="C470" s="211" t="s">
        <v>1371</v>
      </c>
      <c r="D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2">
        <f t="shared" si="930"/>
        <v>0</v>
      </c>
      <c r="G470" s="212"/>
      <c r="H470" s="212">
        <f t="shared" si="931"/>
        <v>0</v>
      </c>
      <c r="I470" s="212"/>
      <c r="J470" s="212">
        <f t="shared" si="932"/>
        <v>0</v>
      </c>
      <c r="K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2">
        <f t="shared" si="933"/>
        <v>0</v>
      </c>
      <c r="Z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2">
        <f t="shared" si="934"/>
        <v>0</v>
      </c>
      <c r="AD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2">
        <f t="shared" si="935"/>
        <v>0</v>
      </c>
      <c r="AH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2">
        <f t="shared" si="936"/>
        <v>0</v>
      </c>
      <c r="AL470" s="212">
        <f t="shared" si="937"/>
        <v>0</v>
      </c>
    </row>
    <row r="471" spans="2:38" x14ac:dyDescent="0.25">
      <c r="B471" s="210" t="s">
        <v>1372</v>
      </c>
      <c r="C471" s="211" t="s">
        <v>1373</v>
      </c>
      <c r="D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2">
        <f t="shared" si="930"/>
        <v>0</v>
      </c>
      <c r="G471" s="212"/>
      <c r="H471" s="212">
        <f t="shared" si="931"/>
        <v>0</v>
      </c>
      <c r="I471" s="212"/>
      <c r="J471" s="212">
        <f t="shared" si="932"/>
        <v>0</v>
      </c>
      <c r="K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2">
        <f t="shared" si="933"/>
        <v>0</v>
      </c>
      <c r="Z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2">
        <f t="shared" si="934"/>
        <v>0</v>
      </c>
      <c r="AD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2">
        <f t="shared" si="935"/>
        <v>0</v>
      </c>
      <c r="AH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2">
        <f t="shared" si="936"/>
        <v>0</v>
      </c>
      <c r="AL471" s="212">
        <f t="shared" si="937"/>
        <v>0</v>
      </c>
    </row>
    <row r="472" spans="2:38" x14ac:dyDescent="0.25">
      <c r="B472" s="210" t="s">
        <v>1374</v>
      </c>
      <c r="C472" s="211" t="s">
        <v>1375</v>
      </c>
      <c r="D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2">
        <f t="shared" si="930"/>
        <v>0</v>
      </c>
      <c r="G472" s="212"/>
      <c r="H472" s="212">
        <f t="shared" si="931"/>
        <v>0</v>
      </c>
      <c r="I472" s="212"/>
      <c r="J472" s="212">
        <f t="shared" si="932"/>
        <v>0</v>
      </c>
      <c r="K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2">
        <f t="shared" si="933"/>
        <v>0</v>
      </c>
      <c r="Z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2">
        <f t="shared" si="934"/>
        <v>0</v>
      </c>
      <c r="AD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2">
        <f t="shared" si="935"/>
        <v>0</v>
      </c>
      <c r="AH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2">
        <f t="shared" si="936"/>
        <v>0</v>
      </c>
      <c r="AL472" s="212">
        <f t="shared" si="937"/>
        <v>0</v>
      </c>
    </row>
    <row r="473" spans="2:38" x14ac:dyDescent="0.25">
      <c r="B473" s="210" t="s">
        <v>1376</v>
      </c>
      <c r="C473" s="211" t="s">
        <v>1377</v>
      </c>
      <c r="D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2">
        <f t="shared" si="930"/>
        <v>0</v>
      </c>
      <c r="G473" s="212"/>
      <c r="H473" s="212">
        <f t="shared" si="931"/>
        <v>0</v>
      </c>
      <c r="I473" s="212"/>
      <c r="J473" s="212">
        <f t="shared" si="932"/>
        <v>0</v>
      </c>
      <c r="K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2">
        <f t="shared" si="933"/>
        <v>0</v>
      </c>
      <c r="Z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2">
        <f t="shared" si="934"/>
        <v>0</v>
      </c>
      <c r="AD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2">
        <f t="shared" si="935"/>
        <v>0</v>
      </c>
      <c r="AH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2">
        <f t="shared" si="936"/>
        <v>0</v>
      </c>
      <c r="AL473" s="212">
        <f t="shared" si="937"/>
        <v>0</v>
      </c>
    </row>
    <row r="474" spans="2:38" x14ac:dyDescent="0.25">
      <c r="B474" s="210" t="s">
        <v>478</v>
      </c>
      <c r="C474" s="211" t="s">
        <v>1378</v>
      </c>
      <c r="D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2">
        <f t="shared" si="930"/>
        <v>0</v>
      </c>
      <c r="G474" s="212"/>
      <c r="H474" s="212">
        <f t="shared" si="931"/>
        <v>0</v>
      </c>
      <c r="I474" s="212"/>
      <c r="J474" s="212">
        <f t="shared" si="932"/>
        <v>0</v>
      </c>
      <c r="K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2">
        <f t="shared" si="933"/>
        <v>0</v>
      </c>
      <c r="Z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2">
        <f t="shared" si="934"/>
        <v>0</v>
      </c>
      <c r="AD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2">
        <f t="shared" si="935"/>
        <v>0</v>
      </c>
      <c r="AH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2">
        <f t="shared" si="936"/>
        <v>0</v>
      </c>
      <c r="AL474" s="212">
        <f t="shared" si="937"/>
        <v>0</v>
      </c>
    </row>
    <row r="475" spans="2:38" x14ac:dyDescent="0.25">
      <c r="B475" s="210" t="s">
        <v>1379</v>
      </c>
      <c r="C475" s="211" t="s">
        <v>1380</v>
      </c>
      <c r="D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2">
        <f t="shared" si="930"/>
        <v>0</v>
      </c>
      <c r="G475" s="212"/>
      <c r="H475" s="212">
        <f t="shared" si="931"/>
        <v>0</v>
      </c>
      <c r="I475" s="212"/>
      <c r="J475" s="212">
        <f t="shared" si="932"/>
        <v>0</v>
      </c>
      <c r="K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2">
        <f t="shared" si="933"/>
        <v>0</v>
      </c>
      <c r="Z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2">
        <f t="shared" si="934"/>
        <v>0</v>
      </c>
      <c r="AD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2">
        <f t="shared" si="935"/>
        <v>0</v>
      </c>
      <c r="AH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2">
        <f t="shared" si="936"/>
        <v>0</v>
      </c>
      <c r="AL475" s="212">
        <f t="shared" si="937"/>
        <v>0</v>
      </c>
    </row>
    <row r="476" spans="2:38" x14ac:dyDescent="0.25">
      <c r="B476" s="210" t="s">
        <v>1381</v>
      </c>
      <c r="C476" s="211" t="s">
        <v>1371</v>
      </c>
      <c r="D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2">
        <f t="shared" si="930"/>
        <v>0</v>
      </c>
      <c r="G476" s="212"/>
      <c r="H476" s="212">
        <f t="shared" si="931"/>
        <v>0</v>
      </c>
      <c r="I476" s="212"/>
      <c r="J476" s="212">
        <f t="shared" si="932"/>
        <v>0</v>
      </c>
      <c r="K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2">
        <f t="shared" si="933"/>
        <v>0</v>
      </c>
      <c r="Z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2">
        <f t="shared" si="934"/>
        <v>0</v>
      </c>
      <c r="AD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2">
        <f t="shared" si="935"/>
        <v>0</v>
      </c>
      <c r="AH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2">
        <f t="shared" si="936"/>
        <v>0</v>
      </c>
      <c r="AL476" s="212">
        <f t="shared" si="937"/>
        <v>0</v>
      </c>
    </row>
    <row r="477" spans="2:38" x14ac:dyDescent="0.25">
      <c r="B477" s="210" t="s">
        <v>1382</v>
      </c>
      <c r="C477" s="211" t="s">
        <v>1383</v>
      </c>
      <c r="D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2">
        <f t="shared" ref="F477:F492" si="938">D477+E477</f>
        <v>0</v>
      </c>
      <c r="G477" s="212"/>
      <c r="H477" s="212">
        <f t="shared" ref="H477:H492" si="939">F477-G477</f>
        <v>0</v>
      </c>
      <c r="I477" s="212"/>
      <c r="J477" s="212">
        <f t="shared" ref="J477:J492" si="940">F477-I477</f>
        <v>0</v>
      </c>
      <c r="K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2">
        <f t="shared" ref="Y477:Y492" si="941">V477+W477+X477</f>
        <v>0</v>
      </c>
      <c r="Z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2">
        <f t="shared" ref="AC477:AC492" si="942">Z477+AA477+AB477</f>
        <v>0</v>
      </c>
      <c r="AD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2">
        <f t="shared" ref="AG477:AG492" si="943">AD477+AE477+AF477</f>
        <v>0</v>
      </c>
      <c r="AH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2">
        <f t="shared" ref="AK477:AK492" si="944">AH477+AI477+AJ477</f>
        <v>0</v>
      </c>
      <c r="AL477" s="212">
        <f t="shared" ref="AL477:AL492" si="945">Y477+AC477+AG477+AK477</f>
        <v>0</v>
      </c>
    </row>
    <row r="478" spans="2:38" x14ac:dyDescent="0.25">
      <c r="B478" s="210" t="s">
        <v>1384</v>
      </c>
      <c r="C478" s="211" t="s">
        <v>1385</v>
      </c>
      <c r="D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2">
        <f t="shared" si="938"/>
        <v>0</v>
      </c>
      <c r="G478" s="212"/>
      <c r="H478" s="212">
        <f t="shared" si="939"/>
        <v>0</v>
      </c>
      <c r="I478" s="212"/>
      <c r="J478" s="212">
        <f t="shared" si="940"/>
        <v>0</v>
      </c>
      <c r="K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2">
        <f t="shared" si="941"/>
        <v>0</v>
      </c>
      <c r="Z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2">
        <f t="shared" si="942"/>
        <v>0</v>
      </c>
      <c r="AD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2">
        <f t="shared" si="943"/>
        <v>0</v>
      </c>
      <c r="AH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2">
        <f t="shared" si="944"/>
        <v>0</v>
      </c>
      <c r="AL478" s="212">
        <f t="shared" si="945"/>
        <v>0</v>
      </c>
    </row>
    <row r="479" spans="2:38" x14ac:dyDescent="0.25">
      <c r="B479" s="210" t="s">
        <v>1386</v>
      </c>
      <c r="C479" s="211" t="s">
        <v>1387</v>
      </c>
      <c r="D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2">
        <f t="shared" si="938"/>
        <v>0</v>
      </c>
      <c r="G479" s="212"/>
      <c r="H479" s="212">
        <f t="shared" si="939"/>
        <v>0</v>
      </c>
      <c r="I479" s="212"/>
      <c r="J479" s="212">
        <f t="shared" si="940"/>
        <v>0</v>
      </c>
      <c r="K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2">
        <f t="shared" si="941"/>
        <v>0</v>
      </c>
      <c r="Z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2">
        <f t="shared" si="942"/>
        <v>0</v>
      </c>
      <c r="AD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2">
        <f t="shared" si="943"/>
        <v>0</v>
      </c>
      <c r="AH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2">
        <f t="shared" si="944"/>
        <v>0</v>
      </c>
      <c r="AL479" s="212">
        <f t="shared" si="945"/>
        <v>0</v>
      </c>
    </row>
    <row r="480" spans="2:38" x14ac:dyDescent="0.25">
      <c r="B480" s="210" t="s">
        <v>1388</v>
      </c>
      <c r="C480" s="211" t="s">
        <v>1389</v>
      </c>
      <c r="D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2">
        <f t="shared" si="938"/>
        <v>0</v>
      </c>
      <c r="G480" s="212"/>
      <c r="H480" s="212">
        <f t="shared" si="939"/>
        <v>0</v>
      </c>
      <c r="I480" s="212"/>
      <c r="J480" s="212">
        <f t="shared" si="940"/>
        <v>0</v>
      </c>
      <c r="K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2">
        <f t="shared" si="941"/>
        <v>0</v>
      </c>
      <c r="Z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2">
        <f t="shared" si="942"/>
        <v>0</v>
      </c>
      <c r="AD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2">
        <f t="shared" si="943"/>
        <v>0</v>
      </c>
      <c r="AH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2">
        <f t="shared" si="944"/>
        <v>0</v>
      </c>
      <c r="AL480" s="212">
        <f t="shared" si="945"/>
        <v>0</v>
      </c>
    </row>
    <row r="481" spans="2:38" x14ac:dyDescent="0.25">
      <c r="B481" s="210" t="s">
        <v>1390</v>
      </c>
      <c r="C481" s="211" t="s">
        <v>1391</v>
      </c>
      <c r="D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2">
        <f t="shared" si="938"/>
        <v>0</v>
      </c>
      <c r="G481" s="212"/>
      <c r="H481" s="212">
        <f t="shared" si="939"/>
        <v>0</v>
      </c>
      <c r="I481" s="212"/>
      <c r="J481" s="212">
        <f t="shared" si="940"/>
        <v>0</v>
      </c>
      <c r="K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2">
        <f t="shared" si="941"/>
        <v>0</v>
      </c>
      <c r="Z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2">
        <f t="shared" si="942"/>
        <v>0</v>
      </c>
      <c r="AD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2">
        <f t="shared" si="943"/>
        <v>0</v>
      </c>
      <c r="AH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2">
        <f t="shared" si="944"/>
        <v>0</v>
      </c>
      <c r="AL481" s="212">
        <f t="shared" si="945"/>
        <v>0</v>
      </c>
    </row>
    <row r="482" spans="2:38" x14ac:dyDescent="0.25">
      <c r="B482" s="210" t="s">
        <v>1392</v>
      </c>
      <c r="C482" s="211" t="s">
        <v>1393</v>
      </c>
      <c r="D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2">
        <f t="shared" si="938"/>
        <v>0</v>
      </c>
      <c r="G482" s="212"/>
      <c r="H482" s="212">
        <f t="shared" si="939"/>
        <v>0</v>
      </c>
      <c r="I482" s="212"/>
      <c r="J482" s="212">
        <f t="shared" si="940"/>
        <v>0</v>
      </c>
      <c r="K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2">
        <f t="shared" si="941"/>
        <v>0</v>
      </c>
      <c r="Z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2">
        <f t="shared" si="942"/>
        <v>0</v>
      </c>
      <c r="AD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2">
        <f t="shared" si="943"/>
        <v>0</v>
      </c>
      <c r="AH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2">
        <f t="shared" si="944"/>
        <v>0</v>
      </c>
      <c r="AL482" s="212">
        <f t="shared" si="945"/>
        <v>0</v>
      </c>
    </row>
    <row r="483" spans="2:38" x14ac:dyDescent="0.25">
      <c r="B483" s="210" t="s">
        <v>1394</v>
      </c>
      <c r="C483" s="211" t="s">
        <v>1395</v>
      </c>
      <c r="D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2">
        <f t="shared" si="938"/>
        <v>0</v>
      </c>
      <c r="G483" s="212"/>
      <c r="H483" s="212">
        <f t="shared" si="939"/>
        <v>0</v>
      </c>
      <c r="I483" s="212"/>
      <c r="J483" s="212">
        <f t="shared" si="940"/>
        <v>0</v>
      </c>
      <c r="K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2">
        <f t="shared" si="941"/>
        <v>0</v>
      </c>
      <c r="Z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2">
        <f t="shared" si="942"/>
        <v>0</v>
      </c>
      <c r="AD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2">
        <f t="shared" si="943"/>
        <v>0</v>
      </c>
      <c r="AH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2">
        <f t="shared" si="944"/>
        <v>0</v>
      </c>
      <c r="AL483" s="212">
        <f t="shared" si="945"/>
        <v>0</v>
      </c>
    </row>
    <row r="484" spans="2:38" x14ac:dyDescent="0.25">
      <c r="B484" s="210" t="s">
        <v>1396</v>
      </c>
      <c r="C484" s="211" t="s">
        <v>1397</v>
      </c>
      <c r="D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2">
        <f t="shared" si="938"/>
        <v>0</v>
      </c>
      <c r="G484" s="212"/>
      <c r="H484" s="212">
        <f t="shared" si="939"/>
        <v>0</v>
      </c>
      <c r="I484" s="212"/>
      <c r="J484" s="212">
        <f t="shared" si="940"/>
        <v>0</v>
      </c>
      <c r="K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2">
        <f t="shared" si="941"/>
        <v>0</v>
      </c>
      <c r="Z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2">
        <f t="shared" si="942"/>
        <v>0</v>
      </c>
      <c r="AD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2">
        <f t="shared" si="943"/>
        <v>0</v>
      </c>
      <c r="AH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2">
        <f t="shared" si="944"/>
        <v>0</v>
      </c>
      <c r="AL484" s="212">
        <f t="shared" si="945"/>
        <v>0</v>
      </c>
    </row>
    <row r="485" spans="2:38" x14ac:dyDescent="0.25">
      <c r="B485" s="210" t="s">
        <v>1398</v>
      </c>
      <c r="C485" s="211" t="s">
        <v>1399</v>
      </c>
      <c r="D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2">
        <f t="shared" si="938"/>
        <v>0</v>
      </c>
      <c r="G485" s="212"/>
      <c r="H485" s="212">
        <f t="shared" si="939"/>
        <v>0</v>
      </c>
      <c r="I485" s="212"/>
      <c r="J485" s="212">
        <f t="shared" si="940"/>
        <v>0</v>
      </c>
      <c r="K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2">
        <f t="shared" si="941"/>
        <v>0</v>
      </c>
      <c r="Z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2">
        <f t="shared" si="942"/>
        <v>0</v>
      </c>
      <c r="AD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2">
        <f t="shared" si="943"/>
        <v>0</v>
      </c>
      <c r="AH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2">
        <f t="shared" si="944"/>
        <v>0</v>
      </c>
      <c r="AL485" s="212">
        <f t="shared" si="945"/>
        <v>0</v>
      </c>
    </row>
    <row r="486" spans="2:38" x14ac:dyDescent="0.25">
      <c r="B486" s="210" t="s">
        <v>1400</v>
      </c>
      <c r="C486" s="211" t="s">
        <v>1401</v>
      </c>
      <c r="D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2">
        <f t="shared" si="938"/>
        <v>0</v>
      </c>
      <c r="G486" s="212"/>
      <c r="H486" s="212">
        <f t="shared" si="939"/>
        <v>0</v>
      </c>
      <c r="I486" s="212"/>
      <c r="J486" s="212">
        <f t="shared" si="940"/>
        <v>0</v>
      </c>
      <c r="K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2">
        <f t="shared" si="941"/>
        <v>0</v>
      </c>
      <c r="Z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2">
        <f t="shared" si="942"/>
        <v>0</v>
      </c>
      <c r="AD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2">
        <f t="shared" si="943"/>
        <v>0</v>
      </c>
      <c r="AH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2">
        <f t="shared" si="944"/>
        <v>0</v>
      </c>
      <c r="AL486" s="212">
        <f t="shared" si="945"/>
        <v>0</v>
      </c>
    </row>
    <row r="487" spans="2:38" x14ac:dyDescent="0.25">
      <c r="B487" s="210" t="s">
        <v>1402</v>
      </c>
      <c r="C487" s="211" t="s">
        <v>1403</v>
      </c>
      <c r="D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2">
        <f t="shared" si="938"/>
        <v>0</v>
      </c>
      <c r="G487" s="212"/>
      <c r="H487" s="212">
        <f t="shared" si="939"/>
        <v>0</v>
      </c>
      <c r="I487" s="212"/>
      <c r="J487" s="212">
        <f t="shared" si="940"/>
        <v>0</v>
      </c>
      <c r="K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2">
        <f t="shared" si="941"/>
        <v>0</v>
      </c>
      <c r="Z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2">
        <f t="shared" si="942"/>
        <v>0</v>
      </c>
      <c r="AD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2">
        <f t="shared" si="943"/>
        <v>0</v>
      </c>
      <c r="AH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2">
        <f t="shared" si="944"/>
        <v>0</v>
      </c>
      <c r="AL487" s="212">
        <f t="shared" si="945"/>
        <v>0</v>
      </c>
    </row>
    <row r="488" spans="2:38" x14ac:dyDescent="0.25">
      <c r="B488" s="210" t="s">
        <v>1404</v>
      </c>
      <c r="C488" s="211" t="s">
        <v>1405</v>
      </c>
      <c r="D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2">
        <f t="shared" si="938"/>
        <v>0</v>
      </c>
      <c r="G488" s="212"/>
      <c r="H488" s="212">
        <f t="shared" si="939"/>
        <v>0</v>
      </c>
      <c r="I488" s="212"/>
      <c r="J488" s="212">
        <f t="shared" si="940"/>
        <v>0</v>
      </c>
      <c r="K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2">
        <f t="shared" si="941"/>
        <v>0</v>
      </c>
      <c r="Z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2">
        <f t="shared" si="942"/>
        <v>0</v>
      </c>
      <c r="AD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2">
        <f t="shared" si="943"/>
        <v>0</v>
      </c>
      <c r="AH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2">
        <f t="shared" si="944"/>
        <v>0</v>
      </c>
      <c r="AL488" s="212">
        <f t="shared" si="945"/>
        <v>0</v>
      </c>
    </row>
    <row r="489" spans="2:38" x14ac:dyDescent="0.25">
      <c r="B489" s="210" t="s">
        <v>1406</v>
      </c>
      <c r="C489" s="211" t="s">
        <v>1407</v>
      </c>
      <c r="D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2">
        <f t="shared" si="938"/>
        <v>0</v>
      </c>
      <c r="G489" s="212"/>
      <c r="H489" s="212">
        <f t="shared" si="939"/>
        <v>0</v>
      </c>
      <c r="I489" s="212"/>
      <c r="J489" s="212">
        <f t="shared" si="940"/>
        <v>0</v>
      </c>
      <c r="K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2">
        <f t="shared" si="941"/>
        <v>0</v>
      </c>
      <c r="Z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2">
        <f t="shared" si="942"/>
        <v>0</v>
      </c>
      <c r="AD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2">
        <f t="shared" si="943"/>
        <v>0</v>
      </c>
      <c r="AH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2">
        <f t="shared" si="944"/>
        <v>0</v>
      </c>
      <c r="AL489" s="212">
        <f t="shared" si="945"/>
        <v>0</v>
      </c>
    </row>
    <row r="490" spans="2:38" x14ac:dyDescent="0.25">
      <c r="B490" s="210" t="s">
        <v>1408</v>
      </c>
      <c r="C490" s="211" t="s">
        <v>1409</v>
      </c>
      <c r="D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2">
        <f t="shared" si="938"/>
        <v>0</v>
      </c>
      <c r="G490" s="212"/>
      <c r="H490" s="212">
        <f t="shared" si="939"/>
        <v>0</v>
      </c>
      <c r="I490" s="212"/>
      <c r="J490" s="212">
        <f t="shared" si="940"/>
        <v>0</v>
      </c>
      <c r="K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2">
        <f t="shared" si="941"/>
        <v>0</v>
      </c>
      <c r="Z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2">
        <f t="shared" si="942"/>
        <v>0</v>
      </c>
      <c r="AD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2">
        <f t="shared" si="943"/>
        <v>0</v>
      </c>
      <c r="AH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2">
        <f t="shared" si="944"/>
        <v>0</v>
      </c>
      <c r="AL490" s="212">
        <f t="shared" si="945"/>
        <v>0</v>
      </c>
    </row>
    <row r="491" spans="2:38" x14ac:dyDescent="0.25">
      <c r="B491" s="210" t="s">
        <v>1410</v>
      </c>
      <c r="C491" s="211" t="s">
        <v>1411</v>
      </c>
      <c r="D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2">
        <f t="shared" si="938"/>
        <v>0</v>
      </c>
      <c r="G491" s="212"/>
      <c r="H491" s="212">
        <f t="shared" si="939"/>
        <v>0</v>
      </c>
      <c r="I491" s="212"/>
      <c r="J491" s="212">
        <f t="shared" si="940"/>
        <v>0</v>
      </c>
      <c r="K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2">
        <f t="shared" si="941"/>
        <v>0</v>
      </c>
      <c r="Z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2">
        <f t="shared" si="942"/>
        <v>0</v>
      </c>
      <c r="AD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2">
        <f t="shared" si="943"/>
        <v>0</v>
      </c>
      <c r="AH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2">
        <f t="shared" si="944"/>
        <v>0</v>
      </c>
      <c r="AL491" s="212">
        <f t="shared" si="945"/>
        <v>0</v>
      </c>
    </row>
    <row r="492" spans="2:38" x14ac:dyDescent="0.25">
      <c r="B492" s="210" t="s">
        <v>1412</v>
      </c>
      <c r="C492" s="211" t="s">
        <v>1413</v>
      </c>
      <c r="D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2">
        <f t="shared" si="938"/>
        <v>0</v>
      </c>
      <c r="G492" s="212"/>
      <c r="H492" s="212">
        <f t="shared" si="939"/>
        <v>0</v>
      </c>
      <c r="I492" s="212"/>
      <c r="J492" s="212">
        <f t="shared" si="940"/>
        <v>0</v>
      </c>
      <c r="K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2">
        <f t="shared" si="941"/>
        <v>0</v>
      </c>
      <c r="Z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2">
        <f t="shared" si="942"/>
        <v>0</v>
      </c>
      <c r="AD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2">
        <f t="shared" si="943"/>
        <v>0</v>
      </c>
      <c r="AH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2">
        <f t="shared" si="944"/>
        <v>0</v>
      </c>
      <c r="AL492" s="212">
        <f t="shared" si="945"/>
        <v>0</v>
      </c>
    </row>
    <row r="493" spans="2:38" x14ac:dyDescent="0.25">
      <c r="B493" s="210" t="s">
        <v>1414</v>
      </c>
      <c r="C493" s="211" t="s">
        <v>1415</v>
      </c>
      <c r="D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2">
        <f t="shared" si="919"/>
        <v>0</v>
      </c>
      <c r="G493" s="212"/>
      <c r="H493" s="212">
        <f t="shared" si="922"/>
        <v>0</v>
      </c>
      <c r="I493" s="212"/>
      <c r="J493" s="212">
        <f t="shared" si="923"/>
        <v>0</v>
      </c>
      <c r="K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2">
        <f t="shared" si="925"/>
        <v>0</v>
      </c>
      <c r="Z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2">
        <f t="shared" si="926"/>
        <v>0</v>
      </c>
      <c r="AD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2">
        <f t="shared" si="927"/>
        <v>0</v>
      </c>
      <c r="AH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2">
        <f t="shared" si="928"/>
        <v>0</v>
      </c>
      <c r="AL493" s="212">
        <f t="shared" si="929"/>
        <v>0</v>
      </c>
    </row>
    <row r="494" spans="2:38" x14ac:dyDescent="0.25">
      <c r="B494" s="210" t="s">
        <v>1416</v>
      </c>
      <c r="C494" s="211" t="s">
        <v>1417</v>
      </c>
      <c r="D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2">
        <f t="shared" si="919"/>
        <v>0</v>
      </c>
      <c r="G494" s="212"/>
      <c r="H494" s="212">
        <f t="shared" si="922"/>
        <v>0</v>
      </c>
      <c r="I494" s="212"/>
      <c r="J494" s="212">
        <f t="shared" si="923"/>
        <v>0</v>
      </c>
      <c r="K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2">
        <f t="shared" si="925"/>
        <v>0</v>
      </c>
      <c r="Z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2">
        <f t="shared" si="926"/>
        <v>0</v>
      </c>
      <c r="AD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2">
        <f t="shared" si="927"/>
        <v>0</v>
      </c>
      <c r="AH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2">
        <f t="shared" si="928"/>
        <v>0</v>
      </c>
      <c r="AL494" s="212">
        <f t="shared" si="929"/>
        <v>0</v>
      </c>
    </row>
    <row r="495" spans="2:38" x14ac:dyDescent="0.25">
      <c r="B495" s="210" t="s">
        <v>1418</v>
      </c>
      <c r="C495" s="211" t="s">
        <v>1419</v>
      </c>
      <c r="D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2">
        <f t="shared" si="919"/>
        <v>0</v>
      </c>
      <c r="G495" s="212"/>
      <c r="H495" s="212">
        <f t="shared" si="922"/>
        <v>0</v>
      </c>
      <c r="I495" s="212"/>
      <c r="J495" s="212">
        <f t="shared" si="923"/>
        <v>0</v>
      </c>
      <c r="K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2">
        <f t="shared" si="925"/>
        <v>0</v>
      </c>
      <c r="Z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2">
        <f t="shared" si="926"/>
        <v>0</v>
      </c>
      <c r="AD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2">
        <f t="shared" si="927"/>
        <v>0</v>
      </c>
      <c r="AH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2">
        <f t="shared" si="928"/>
        <v>0</v>
      </c>
      <c r="AL495" s="212">
        <f t="shared" si="929"/>
        <v>0</v>
      </c>
    </row>
    <row r="496" spans="2:38" x14ac:dyDescent="0.25">
      <c r="B496" s="210" t="s">
        <v>1420</v>
      </c>
      <c r="C496" s="211" t="s">
        <v>1421</v>
      </c>
      <c r="D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2">
        <f t="shared" si="919"/>
        <v>0</v>
      </c>
      <c r="G496" s="212"/>
      <c r="H496" s="212">
        <f t="shared" si="922"/>
        <v>0</v>
      </c>
      <c r="I496" s="212"/>
      <c r="J496" s="212">
        <f t="shared" si="923"/>
        <v>0</v>
      </c>
      <c r="K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2">
        <f t="shared" si="925"/>
        <v>0</v>
      </c>
      <c r="Z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2">
        <f t="shared" si="926"/>
        <v>0</v>
      </c>
      <c r="AD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2">
        <f t="shared" si="927"/>
        <v>0</v>
      </c>
      <c r="AH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2">
        <f t="shared" si="928"/>
        <v>0</v>
      </c>
      <c r="AL496" s="212">
        <f t="shared" si="929"/>
        <v>0</v>
      </c>
    </row>
    <row r="497" spans="2:38" x14ac:dyDescent="0.25">
      <c r="B497" s="210" t="s">
        <v>1422</v>
      </c>
      <c r="C497" s="211" t="s">
        <v>1423</v>
      </c>
      <c r="D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2">
        <f t="shared" ref="F497:F500" si="946">D497+E497</f>
        <v>0</v>
      </c>
      <c r="G497" s="212"/>
      <c r="H497" s="212">
        <f t="shared" ref="H497:H500" si="947">F497-G497</f>
        <v>0</v>
      </c>
      <c r="I497" s="212"/>
      <c r="J497" s="212">
        <f t="shared" ref="J497:J500" si="948">F497-I497</f>
        <v>0</v>
      </c>
      <c r="K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2">
        <f t="shared" ref="Y497:Y500" si="949">V497+W497+X497</f>
        <v>0</v>
      </c>
      <c r="Z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2">
        <f t="shared" ref="AC497:AC500" si="950">Z497+AA497+AB497</f>
        <v>0</v>
      </c>
      <c r="AD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2">
        <f t="shared" ref="AG497:AG500" si="951">AD497+AE497+AF497</f>
        <v>0</v>
      </c>
      <c r="AH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2">
        <f t="shared" ref="AK497:AK500" si="952">AH497+AI497+AJ497</f>
        <v>0</v>
      </c>
      <c r="AL497" s="212">
        <f t="shared" ref="AL497:AL500" si="953">Y497+AC497+AG497+AK497</f>
        <v>0</v>
      </c>
    </row>
    <row r="498" spans="2:38" x14ac:dyDescent="0.25">
      <c r="B498" s="210" t="s">
        <v>1424</v>
      </c>
      <c r="C498" s="211" t="s">
        <v>1425</v>
      </c>
      <c r="D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2">
        <f t="shared" si="946"/>
        <v>0</v>
      </c>
      <c r="G498" s="212"/>
      <c r="H498" s="212">
        <f t="shared" si="947"/>
        <v>0</v>
      </c>
      <c r="I498" s="212"/>
      <c r="J498" s="212">
        <f t="shared" si="948"/>
        <v>0</v>
      </c>
      <c r="K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2">
        <f t="shared" si="949"/>
        <v>0</v>
      </c>
      <c r="Z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2">
        <f t="shared" si="950"/>
        <v>0</v>
      </c>
      <c r="AD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2">
        <f t="shared" si="951"/>
        <v>0</v>
      </c>
      <c r="AH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2">
        <f t="shared" si="952"/>
        <v>0</v>
      </c>
      <c r="AL498" s="212">
        <f t="shared" si="953"/>
        <v>0</v>
      </c>
    </row>
    <row r="499" spans="2:38" x14ac:dyDescent="0.25">
      <c r="B499" s="210" t="s">
        <v>1426</v>
      </c>
      <c r="C499" s="211" t="s">
        <v>1427</v>
      </c>
      <c r="D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2">
        <f t="shared" si="946"/>
        <v>0</v>
      </c>
      <c r="G499" s="212"/>
      <c r="H499" s="212">
        <f t="shared" si="947"/>
        <v>0</v>
      </c>
      <c r="I499" s="212"/>
      <c r="J499" s="212">
        <f t="shared" si="948"/>
        <v>0</v>
      </c>
      <c r="K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2">
        <f t="shared" si="949"/>
        <v>0</v>
      </c>
      <c r="Z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2">
        <f t="shared" si="950"/>
        <v>0</v>
      </c>
      <c r="AD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2">
        <f t="shared" si="951"/>
        <v>0</v>
      </c>
      <c r="AH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2">
        <f t="shared" si="952"/>
        <v>0</v>
      </c>
      <c r="AL499" s="212">
        <f t="shared" si="953"/>
        <v>0</v>
      </c>
    </row>
    <row r="500" spans="2:38" x14ac:dyDescent="0.25">
      <c r="B500" s="210" t="s">
        <v>1428</v>
      </c>
      <c r="C500" s="211" t="s">
        <v>1429</v>
      </c>
      <c r="D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2">
        <f t="shared" si="946"/>
        <v>0</v>
      </c>
      <c r="G500" s="212"/>
      <c r="H500" s="212">
        <f t="shared" si="947"/>
        <v>0</v>
      </c>
      <c r="I500" s="212"/>
      <c r="J500" s="212">
        <f t="shared" si="948"/>
        <v>0</v>
      </c>
      <c r="K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2">
        <f t="shared" si="949"/>
        <v>0</v>
      </c>
      <c r="Z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2">
        <f t="shared" si="950"/>
        <v>0</v>
      </c>
      <c r="AD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2">
        <f t="shared" si="951"/>
        <v>0</v>
      </c>
      <c r="AH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2">
        <f t="shared" si="952"/>
        <v>0</v>
      </c>
      <c r="AL500" s="212">
        <f t="shared" si="953"/>
        <v>0</v>
      </c>
    </row>
    <row r="501" spans="2:38" x14ac:dyDescent="0.25">
      <c r="B501" s="207" t="s">
        <v>471</v>
      </c>
      <c r="C501" s="208" t="s">
        <v>338</v>
      </c>
      <c r="D501" s="209">
        <f>D502</f>
        <v>0</v>
      </c>
      <c r="E501" s="209">
        <f>E502</f>
        <v>0</v>
      </c>
      <c r="F501" s="209">
        <f t="shared" si="919"/>
        <v>0</v>
      </c>
      <c r="G501" s="209">
        <f t="shared" ref="G501:I501" si="954">G502</f>
        <v>0</v>
      </c>
      <c r="H501" s="209">
        <f t="shared" si="922"/>
        <v>0</v>
      </c>
      <c r="I501" s="209">
        <f t="shared" si="954"/>
        <v>0</v>
      </c>
      <c r="J501" s="209">
        <f t="shared" si="923"/>
        <v>0</v>
      </c>
      <c r="K501" s="209">
        <f t="shared" ref="K501:AJ501" si="955">K502</f>
        <v>0</v>
      </c>
      <c r="L501" s="209">
        <f t="shared" si="955"/>
        <v>0</v>
      </c>
      <c r="M501" s="209">
        <f t="shared" si="955"/>
        <v>0</v>
      </c>
      <c r="N501" s="209">
        <f t="shared" si="955"/>
        <v>0</v>
      </c>
      <c r="O501" s="209">
        <f t="shared" si="955"/>
        <v>0</v>
      </c>
      <c r="P501" s="209">
        <f t="shared" si="955"/>
        <v>0</v>
      </c>
      <c r="Q501" s="209">
        <f t="shared" si="955"/>
        <v>0</v>
      </c>
      <c r="R501" s="209">
        <f t="shared" si="955"/>
        <v>0</v>
      </c>
      <c r="S501" s="209">
        <f t="shared" si="955"/>
        <v>0</v>
      </c>
      <c r="T501" s="209">
        <f t="shared" si="955"/>
        <v>0</v>
      </c>
      <c r="U501" s="209">
        <f t="shared" si="955"/>
        <v>0</v>
      </c>
      <c r="V501" s="209">
        <f t="shared" si="955"/>
        <v>0</v>
      </c>
      <c r="W501" s="209">
        <f t="shared" si="955"/>
        <v>0</v>
      </c>
      <c r="X501" s="209">
        <f t="shared" si="955"/>
        <v>0</v>
      </c>
      <c r="Y501" s="209">
        <f t="shared" si="925"/>
        <v>0</v>
      </c>
      <c r="Z501" s="209">
        <f t="shared" si="955"/>
        <v>0</v>
      </c>
      <c r="AA501" s="209">
        <f t="shared" si="955"/>
        <v>0</v>
      </c>
      <c r="AB501" s="209">
        <f t="shared" si="955"/>
        <v>0</v>
      </c>
      <c r="AC501" s="209">
        <f t="shared" si="926"/>
        <v>0</v>
      </c>
      <c r="AD501" s="209">
        <f t="shared" si="955"/>
        <v>0</v>
      </c>
      <c r="AE501" s="209">
        <f t="shared" si="955"/>
        <v>0</v>
      </c>
      <c r="AF501" s="209">
        <f t="shared" si="955"/>
        <v>0</v>
      </c>
      <c r="AG501" s="209">
        <f t="shared" si="927"/>
        <v>0</v>
      </c>
      <c r="AH501" s="209">
        <f t="shared" si="955"/>
        <v>0</v>
      </c>
      <c r="AI501" s="209">
        <f t="shared" si="955"/>
        <v>0</v>
      </c>
      <c r="AJ501" s="209">
        <f t="shared" si="955"/>
        <v>0</v>
      </c>
      <c r="AK501" s="209">
        <f t="shared" si="928"/>
        <v>0</v>
      </c>
      <c r="AL501" s="209">
        <f t="shared" si="929"/>
        <v>0</v>
      </c>
    </row>
    <row r="502" spans="2:38" x14ac:dyDescent="0.25">
      <c r="B502" s="219" t="s">
        <v>472</v>
      </c>
      <c r="C502" s="220" t="s">
        <v>339</v>
      </c>
      <c r="D502" s="221">
        <f>SUM(D503:D517)</f>
        <v>0</v>
      </c>
      <c r="E502" s="221">
        <f>SUM(E503:E517)</f>
        <v>0</v>
      </c>
      <c r="F502" s="221">
        <f t="shared" si="919"/>
        <v>0</v>
      </c>
      <c r="G502" s="221">
        <f>SUM(G503:G517)</f>
        <v>0</v>
      </c>
      <c r="H502" s="221">
        <f t="shared" si="922"/>
        <v>0</v>
      </c>
      <c r="I502" s="221">
        <f>SUM(I503:I517)</f>
        <v>0</v>
      </c>
      <c r="J502" s="221">
        <f t="shared" si="923"/>
        <v>0</v>
      </c>
      <c r="K502" s="221">
        <f t="shared" ref="K502:X502" si="956">SUM(K503:K517)</f>
        <v>0</v>
      </c>
      <c r="L502" s="221">
        <f t="shared" si="956"/>
        <v>0</v>
      </c>
      <c r="M502" s="221">
        <f t="shared" si="956"/>
        <v>0</v>
      </c>
      <c r="N502" s="221">
        <f t="shared" si="956"/>
        <v>0</v>
      </c>
      <c r="O502" s="221">
        <f t="shared" si="956"/>
        <v>0</v>
      </c>
      <c r="P502" s="221">
        <f t="shared" si="956"/>
        <v>0</v>
      </c>
      <c r="Q502" s="221">
        <f t="shared" si="956"/>
        <v>0</v>
      </c>
      <c r="R502" s="221">
        <f t="shared" si="956"/>
        <v>0</v>
      </c>
      <c r="S502" s="221">
        <f t="shared" si="956"/>
        <v>0</v>
      </c>
      <c r="T502" s="221">
        <f t="shared" si="956"/>
        <v>0</v>
      </c>
      <c r="U502" s="221">
        <f t="shared" si="956"/>
        <v>0</v>
      </c>
      <c r="V502" s="221">
        <f t="shared" si="956"/>
        <v>0</v>
      </c>
      <c r="W502" s="221">
        <f t="shared" si="956"/>
        <v>0</v>
      </c>
      <c r="X502" s="221">
        <f t="shared" si="956"/>
        <v>0</v>
      </c>
      <c r="Y502" s="221">
        <f t="shared" si="925"/>
        <v>0</v>
      </c>
      <c r="Z502" s="221">
        <f>SUM(Z503:Z517)</f>
        <v>0</v>
      </c>
      <c r="AA502" s="221">
        <f>SUM(AA503:AA517)</f>
        <v>0</v>
      </c>
      <c r="AB502" s="221">
        <f>SUM(AB503:AB517)</f>
        <v>0</v>
      </c>
      <c r="AC502" s="221">
        <f t="shared" si="926"/>
        <v>0</v>
      </c>
      <c r="AD502" s="221">
        <f>SUM(AD503:AD517)</f>
        <v>0</v>
      </c>
      <c r="AE502" s="221">
        <f>SUM(AE503:AE517)</f>
        <v>0</v>
      </c>
      <c r="AF502" s="221">
        <f>SUM(AF503:AF517)</f>
        <v>0</v>
      </c>
      <c r="AG502" s="221">
        <f t="shared" si="927"/>
        <v>0</v>
      </c>
      <c r="AH502" s="221">
        <f>SUM(AH503:AH517)</f>
        <v>0</v>
      </c>
      <c r="AI502" s="221">
        <f>SUM(AI503:AI517)</f>
        <v>0</v>
      </c>
      <c r="AJ502" s="221">
        <f>SUM(AJ503:AJ517)</f>
        <v>0</v>
      </c>
      <c r="AK502" s="221">
        <f t="shared" si="928"/>
        <v>0</v>
      </c>
      <c r="AL502" s="221">
        <f t="shared" si="929"/>
        <v>0</v>
      </c>
    </row>
    <row r="503" spans="2:38" x14ac:dyDescent="0.25">
      <c r="B503" s="210" t="s">
        <v>479</v>
      </c>
      <c r="C503" s="211" t="s">
        <v>344</v>
      </c>
      <c r="D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2">
        <f t="shared" si="919"/>
        <v>0</v>
      </c>
      <c r="G503" s="212"/>
      <c r="H503" s="212">
        <f t="shared" si="922"/>
        <v>0</v>
      </c>
      <c r="I503" s="212"/>
      <c r="J503" s="212">
        <f t="shared" si="923"/>
        <v>0</v>
      </c>
      <c r="K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2">
        <f t="shared" si="925"/>
        <v>0</v>
      </c>
      <c r="Z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2">
        <f t="shared" si="926"/>
        <v>0</v>
      </c>
      <c r="AD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2">
        <f t="shared" si="927"/>
        <v>0</v>
      </c>
      <c r="AH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2">
        <f t="shared" si="928"/>
        <v>0</v>
      </c>
      <c r="AL503" s="212">
        <f t="shared" si="929"/>
        <v>0</v>
      </c>
    </row>
    <row r="504" spans="2:38" x14ac:dyDescent="0.25">
      <c r="B504" s="210" t="s">
        <v>1454</v>
      </c>
      <c r="C504" s="211" t="s">
        <v>1455</v>
      </c>
      <c r="D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2">
        <f t="shared" si="919"/>
        <v>0</v>
      </c>
      <c r="G504" s="212"/>
      <c r="H504" s="212">
        <f t="shared" si="922"/>
        <v>0</v>
      </c>
      <c r="I504" s="212"/>
      <c r="J504" s="212">
        <f t="shared" si="923"/>
        <v>0</v>
      </c>
      <c r="K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2">
        <f t="shared" si="925"/>
        <v>0</v>
      </c>
      <c r="Z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2">
        <f t="shared" si="926"/>
        <v>0</v>
      </c>
      <c r="AD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2">
        <f t="shared" si="927"/>
        <v>0</v>
      </c>
      <c r="AH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2">
        <f t="shared" si="928"/>
        <v>0</v>
      </c>
      <c r="AL504" s="212">
        <f t="shared" si="929"/>
        <v>0</v>
      </c>
    </row>
    <row r="505" spans="2:38" x14ac:dyDescent="0.25">
      <c r="B505" s="210" t="s">
        <v>1456</v>
      </c>
      <c r="C505" s="211" t="s">
        <v>1457</v>
      </c>
      <c r="D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2">
        <f t="shared" si="919"/>
        <v>0</v>
      </c>
      <c r="G505" s="212"/>
      <c r="H505" s="212">
        <f t="shared" si="922"/>
        <v>0</v>
      </c>
      <c r="I505" s="212"/>
      <c r="J505" s="212">
        <f t="shared" si="923"/>
        <v>0</v>
      </c>
      <c r="K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2">
        <f t="shared" si="925"/>
        <v>0</v>
      </c>
      <c r="Z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2">
        <f t="shared" si="926"/>
        <v>0</v>
      </c>
      <c r="AD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2">
        <f t="shared" si="927"/>
        <v>0</v>
      </c>
      <c r="AH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2">
        <f t="shared" si="928"/>
        <v>0</v>
      </c>
      <c r="AL505" s="212">
        <f t="shared" si="929"/>
        <v>0</v>
      </c>
    </row>
    <row r="506" spans="2:38" x14ac:dyDescent="0.25">
      <c r="B506" s="210" t="s">
        <v>1458</v>
      </c>
      <c r="C506" s="211" t="s">
        <v>1459</v>
      </c>
      <c r="D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2">
        <f t="shared" si="919"/>
        <v>0</v>
      </c>
      <c r="G506" s="212"/>
      <c r="H506" s="212">
        <f t="shared" si="922"/>
        <v>0</v>
      </c>
      <c r="I506" s="212"/>
      <c r="J506" s="212">
        <f t="shared" si="923"/>
        <v>0</v>
      </c>
      <c r="K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2">
        <f t="shared" si="925"/>
        <v>0</v>
      </c>
      <c r="Z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2">
        <f t="shared" si="926"/>
        <v>0</v>
      </c>
      <c r="AD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2">
        <f t="shared" si="927"/>
        <v>0</v>
      </c>
      <c r="AH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2">
        <f t="shared" si="928"/>
        <v>0</v>
      </c>
      <c r="AL506" s="212">
        <f t="shared" si="929"/>
        <v>0</v>
      </c>
    </row>
    <row r="507" spans="2:38" x14ac:dyDescent="0.25">
      <c r="B507" s="210" t="s">
        <v>1460</v>
      </c>
      <c r="C507" s="211" t="s">
        <v>1461</v>
      </c>
      <c r="D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2">
        <f t="shared" ref="F507:F510" si="957">D507+E507</f>
        <v>0</v>
      </c>
      <c r="G507" s="212"/>
      <c r="H507" s="212">
        <f t="shared" ref="H507:H510" si="958">F507-G507</f>
        <v>0</v>
      </c>
      <c r="I507" s="212"/>
      <c r="J507" s="212">
        <f t="shared" ref="J507:J510" si="959">F507-I507</f>
        <v>0</v>
      </c>
      <c r="K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2">
        <f t="shared" ref="Y507:Y510" si="960">V507+W507+X507</f>
        <v>0</v>
      </c>
      <c r="Z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2">
        <f t="shared" ref="AC507:AC510" si="961">Z507+AA507+AB507</f>
        <v>0</v>
      </c>
      <c r="AD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2">
        <f t="shared" ref="AG507:AG510" si="962">AD507+AE507+AF507</f>
        <v>0</v>
      </c>
      <c r="AH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2">
        <f t="shared" ref="AK507:AK510" si="963">AH507+AI507+AJ507</f>
        <v>0</v>
      </c>
      <c r="AL507" s="212">
        <f t="shared" ref="AL507:AL510" si="964">Y507+AC507+AG507+AK507</f>
        <v>0</v>
      </c>
    </row>
    <row r="508" spans="2:38" x14ac:dyDescent="0.25">
      <c r="B508" s="210" t="s">
        <v>1462</v>
      </c>
      <c r="C508" s="211" t="s">
        <v>1463</v>
      </c>
      <c r="D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2">
        <f t="shared" si="957"/>
        <v>0</v>
      </c>
      <c r="G508" s="212"/>
      <c r="H508" s="212">
        <f t="shared" si="958"/>
        <v>0</v>
      </c>
      <c r="I508" s="212"/>
      <c r="J508" s="212">
        <f t="shared" si="959"/>
        <v>0</v>
      </c>
      <c r="K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2">
        <f t="shared" si="960"/>
        <v>0</v>
      </c>
      <c r="Z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2">
        <f t="shared" si="961"/>
        <v>0</v>
      </c>
      <c r="AD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2">
        <f t="shared" si="962"/>
        <v>0</v>
      </c>
      <c r="AH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2">
        <f t="shared" si="963"/>
        <v>0</v>
      </c>
      <c r="AL508" s="212">
        <f t="shared" si="964"/>
        <v>0</v>
      </c>
    </row>
    <row r="509" spans="2:38" x14ac:dyDescent="0.25">
      <c r="B509" s="210" t="s">
        <v>1464</v>
      </c>
      <c r="C509" s="211" t="s">
        <v>1465</v>
      </c>
      <c r="D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2">
        <f t="shared" si="957"/>
        <v>0</v>
      </c>
      <c r="G509" s="212"/>
      <c r="H509" s="212">
        <f t="shared" si="958"/>
        <v>0</v>
      </c>
      <c r="I509" s="212"/>
      <c r="J509" s="212">
        <f t="shared" si="959"/>
        <v>0</v>
      </c>
      <c r="K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2">
        <f t="shared" si="960"/>
        <v>0</v>
      </c>
      <c r="Z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2">
        <f t="shared" si="961"/>
        <v>0</v>
      </c>
      <c r="AD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2">
        <f t="shared" si="962"/>
        <v>0</v>
      </c>
      <c r="AH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2">
        <f t="shared" si="963"/>
        <v>0</v>
      </c>
      <c r="AL509" s="212">
        <f t="shared" si="964"/>
        <v>0</v>
      </c>
    </row>
    <row r="510" spans="2:38" x14ac:dyDescent="0.25">
      <c r="B510" s="210" t="s">
        <v>1466</v>
      </c>
      <c r="C510" s="211" t="s">
        <v>1467</v>
      </c>
      <c r="D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2">
        <f t="shared" si="957"/>
        <v>0</v>
      </c>
      <c r="G510" s="212"/>
      <c r="H510" s="212">
        <f t="shared" si="958"/>
        <v>0</v>
      </c>
      <c r="I510" s="212"/>
      <c r="J510" s="212">
        <f t="shared" si="959"/>
        <v>0</v>
      </c>
      <c r="K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2">
        <f t="shared" si="960"/>
        <v>0</v>
      </c>
      <c r="Z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2">
        <f t="shared" si="961"/>
        <v>0</v>
      </c>
      <c r="AD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2">
        <f t="shared" si="962"/>
        <v>0</v>
      </c>
      <c r="AH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2">
        <f t="shared" si="963"/>
        <v>0</v>
      </c>
      <c r="AL510" s="212">
        <f t="shared" si="964"/>
        <v>0</v>
      </c>
    </row>
    <row r="511" spans="2:38" x14ac:dyDescent="0.25">
      <c r="B511" s="210" t="s">
        <v>1468</v>
      </c>
      <c r="C511" s="211" t="s">
        <v>1469</v>
      </c>
      <c r="D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2">
        <f t="shared" ref="F511:F514" si="965">D511+E511</f>
        <v>0</v>
      </c>
      <c r="G511" s="212"/>
      <c r="H511" s="212">
        <f t="shared" ref="H511:H514" si="966">F511-G511</f>
        <v>0</v>
      </c>
      <c r="I511" s="212"/>
      <c r="J511" s="212">
        <f t="shared" ref="J511:J514" si="967">F511-I511</f>
        <v>0</v>
      </c>
      <c r="K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2">
        <f t="shared" ref="Y511:Y514" si="968">V511+W511+X511</f>
        <v>0</v>
      </c>
      <c r="Z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2">
        <f t="shared" ref="AC511:AC514" si="969">Z511+AA511+AB511</f>
        <v>0</v>
      </c>
      <c r="AD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2">
        <f t="shared" ref="AG511:AG514" si="970">AD511+AE511+AF511</f>
        <v>0</v>
      </c>
      <c r="AH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2">
        <f t="shared" ref="AK511:AK514" si="971">AH511+AI511+AJ511</f>
        <v>0</v>
      </c>
      <c r="AL511" s="212">
        <f t="shared" ref="AL511:AL514" si="972">Y511+AC511+AG511+AK511</f>
        <v>0</v>
      </c>
    </row>
    <row r="512" spans="2:38" x14ac:dyDescent="0.25">
      <c r="B512" s="210" t="s">
        <v>1470</v>
      </c>
      <c r="C512" s="211" t="s">
        <v>1471</v>
      </c>
      <c r="D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2">
        <f t="shared" si="965"/>
        <v>0</v>
      </c>
      <c r="G512" s="212"/>
      <c r="H512" s="212">
        <f t="shared" si="966"/>
        <v>0</v>
      </c>
      <c r="I512" s="212"/>
      <c r="J512" s="212">
        <f t="shared" si="967"/>
        <v>0</v>
      </c>
      <c r="K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2">
        <f t="shared" si="968"/>
        <v>0</v>
      </c>
      <c r="Z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2">
        <f t="shared" si="969"/>
        <v>0</v>
      </c>
      <c r="AD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2">
        <f t="shared" si="970"/>
        <v>0</v>
      </c>
      <c r="AH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2">
        <f t="shared" si="971"/>
        <v>0</v>
      </c>
      <c r="AL512" s="212">
        <f t="shared" si="972"/>
        <v>0</v>
      </c>
    </row>
    <row r="513" spans="2:38" x14ac:dyDescent="0.25">
      <c r="B513" s="210" t="s">
        <v>1472</v>
      </c>
      <c r="C513" s="211" t="s">
        <v>1473</v>
      </c>
      <c r="D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2">
        <f t="shared" si="965"/>
        <v>0</v>
      </c>
      <c r="G513" s="212"/>
      <c r="H513" s="212">
        <f t="shared" si="966"/>
        <v>0</v>
      </c>
      <c r="I513" s="212"/>
      <c r="J513" s="212">
        <f t="shared" si="967"/>
        <v>0</v>
      </c>
      <c r="K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2">
        <f t="shared" si="968"/>
        <v>0</v>
      </c>
      <c r="Z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2">
        <f t="shared" si="969"/>
        <v>0</v>
      </c>
      <c r="AD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2">
        <f t="shared" si="970"/>
        <v>0</v>
      </c>
      <c r="AH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2">
        <f t="shared" si="971"/>
        <v>0</v>
      </c>
      <c r="AL513" s="212">
        <f t="shared" si="972"/>
        <v>0</v>
      </c>
    </row>
    <row r="514" spans="2:38" x14ac:dyDescent="0.25">
      <c r="B514" s="210" t="s">
        <v>1474</v>
      </c>
      <c r="C514" s="211" t="s">
        <v>1475</v>
      </c>
      <c r="D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2">
        <f t="shared" si="965"/>
        <v>0</v>
      </c>
      <c r="G514" s="212"/>
      <c r="H514" s="212">
        <f t="shared" si="966"/>
        <v>0</v>
      </c>
      <c r="I514" s="212"/>
      <c r="J514" s="212">
        <f t="shared" si="967"/>
        <v>0</v>
      </c>
      <c r="K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2">
        <f t="shared" si="968"/>
        <v>0</v>
      </c>
      <c r="Z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2">
        <f t="shared" si="969"/>
        <v>0</v>
      </c>
      <c r="AD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2">
        <f t="shared" si="970"/>
        <v>0</v>
      </c>
      <c r="AH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2">
        <f t="shared" si="971"/>
        <v>0</v>
      </c>
      <c r="AL514" s="212">
        <f t="shared" si="972"/>
        <v>0</v>
      </c>
    </row>
    <row r="515" spans="2:38" x14ac:dyDescent="0.25">
      <c r="B515" s="210" t="s">
        <v>1476</v>
      </c>
      <c r="C515" s="211" t="s">
        <v>1477</v>
      </c>
      <c r="D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2">
        <f t="shared" si="919"/>
        <v>0</v>
      </c>
      <c r="G515" s="212"/>
      <c r="H515" s="212">
        <f t="shared" si="922"/>
        <v>0</v>
      </c>
      <c r="I515" s="212"/>
      <c r="J515" s="212">
        <f t="shared" si="923"/>
        <v>0</v>
      </c>
      <c r="K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2">
        <f t="shared" si="925"/>
        <v>0</v>
      </c>
      <c r="Z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2">
        <f t="shared" si="926"/>
        <v>0</v>
      </c>
      <c r="AD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2">
        <f t="shared" si="927"/>
        <v>0</v>
      </c>
      <c r="AH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2">
        <f t="shared" si="928"/>
        <v>0</v>
      </c>
      <c r="AL515" s="212">
        <f t="shared" si="929"/>
        <v>0</v>
      </c>
    </row>
    <row r="516" spans="2:38" x14ac:dyDescent="0.25">
      <c r="B516" s="210" t="s">
        <v>1478</v>
      </c>
      <c r="C516" s="211" t="s">
        <v>1479</v>
      </c>
      <c r="D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2">
        <f t="shared" ref="F516" si="973">D516+E516</f>
        <v>0</v>
      </c>
      <c r="G516" s="212"/>
      <c r="H516" s="212">
        <f t="shared" ref="H516" si="974">F516-G516</f>
        <v>0</v>
      </c>
      <c r="I516" s="212"/>
      <c r="J516" s="212">
        <f t="shared" ref="J516" si="975">F516-I516</f>
        <v>0</v>
      </c>
      <c r="K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2">
        <f t="shared" ref="Y516" si="976">V516+W516+X516</f>
        <v>0</v>
      </c>
      <c r="Z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2">
        <f t="shared" ref="AC516" si="977">Z516+AA516+AB516</f>
        <v>0</v>
      </c>
      <c r="AD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2">
        <f t="shared" ref="AG516" si="978">AD516+AE516+AF516</f>
        <v>0</v>
      </c>
      <c r="AH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2">
        <f t="shared" ref="AK516" si="979">AH516+AI516+AJ516</f>
        <v>0</v>
      </c>
      <c r="AL516" s="212">
        <f t="shared" ref="AL516" si="980">Y516+AC516+AG516+AK516</f>
        <v>0</v>
      </c>
    </row>
    <row r="517" spans="2:38" x14ac:dyDescent="0.25">
      <c r="B517" s="210" t="s">
        <v>1480</v>
      </c>
      <c r="C517" s="211" t="s">
        <v>1481</v>
      </c>
      <c r="D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2">
        <f t="shared" ref="F517" si="981">D517+E517</f>
        <v>0</v>
      </c>
      <c r="G517" s="212"/>
      <c r="H517" s="212">
        <f t="shared" ref="H517" si="982">F517-G517</f>
        <v>0</v>
      </c>
      <c r="I517" s="212"/>
      <c r="J517" s="212">
        <f t="shared" ref="J517" si="983">F517-I517</f>
        <v>0</v>
      </c>
      <c r="K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2">
        <f t="shared" ref="Y517" si="984">V517+W517+X517</f>
        <v>0</v>
      </c>
      <c r="Z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2">
        <f t="shared" ref="AC517" si="985">Z517+AA517+AB517</f>
        <v>0</v>
      </c>
      <c r="AD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2">
        <f t="shared" ref="AG517" si="986">AD517+AE517+AF517</f>
        <v>0</v>
      </c>
      <c r="AH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2">
        <f t="shared" ref="AK517" si="987">AH517+AI517+AJ517</f>
        <v>0</v>
      </c>
      <c r="AL517" s="212">
        <f t="shared" ref="AL517" si="988">Y517+AC517+AG517+AK517</f>
        <v>0</v>
      </c>
    </row>
    <row r="518" spans="2:38" x14ac:dyDescent="0.25">
      <c r="B518" s="207" t="s">
        <v>480</v>
      </c>
      <c r="C518" s="208" t="s">
        <v>345</v>
      </c>
      <c r="D518" s="209">
        <f>D519+D528</f>
        <v>0</v>
      </c>
      <c r="E518" s="209">
        <f>E519+E528</f>
        <v>0</v>
      </c>
      <c r="F518" s="209">
        <f t="shared" si="919"/>
        <v>0</v>
      </c>
      <c r="G518" s="209">
        <f t="shared" ref="G518:I518" si="989">G519+G528</f>
        <v>0</v>
      </c>
      <c r="H518" s="209">
        <f t="shared" si="922"/>
        <v>0</v>
      </c>
      <c r="I518" s="209">
        <f t="shared" si="989"/>
        <v>0</v>
      </c>
      <c r="J518" s="209">
        <f t="shared" si="923"/>
        <v>0</v>
      </c>
      <c r="K518" s="209">
        <f t="shared" ref="K518:AJ518" si="990">K519+K528</f>
        <v>0</v>
      </c>
      <c r="L518" s="209">
        <f t="shared" si="990"/>
        <v>0</v>
      </c>
      <c r="M518" s="209">
        <f t="shared" si="990"/>
        <v>0</v>
      </c>
      <c r="N518" s="209">
        <f t="shared" si="990"/>
        <v>0</v>
      </c>
      <c r="O518" s="209">
        <f t="shared" si="990"/>
        <v>0</v>
      </c>
      <c r="P518" s="209">
        <f t="shared" si="990"/>
        <v>0</v>
      </c>
      <c r="Q518" s="209">
        <f t="shared" si="990"/>
        <v>0</v>
      </c>
      <c r="R518" s="209">
        <f t="shared" si="990"/>
        <v>0</v>
      </c>
      <c r="S518" s="209">
        <f t="shared" si="990"/>
        <v>0</v>
      </c>
      <c r="T518" s="209">
        <f t="shared" si="990"/>
        <v>0</v>
      </c>
      <c r="U518" s="209">
        <f t="shared" si="990"/>
        <v>0</v>
      </c>
      <c r="V518" s="209">
        <f t="shared" si="990"/>
        <v>0</v>
      </c>
      <c r="W518" s="209">
        <f t="shared" si="990"/>
        <v>0</v>
      </c>
      <c r="X518" s="209">
        <f t="shared" si="990"/>
        <v>0</v>
      </c>
      <c r="Y518" s="209">
        <f t="shared" si="925"/>
        <v>0</v>
      </c>
      <c r="Z518" s="209">
        <f t="shared" si="990"/>
        <v>0</v>
      </c>
      <c r="AA518" s="209">
        <f t="shared" si="990"/>
        <v>0</v>
      </c>
      <c r="AB518" s="209">
        <f t="shared" si="990"/>
        <v>0</v>
      </c>
      <c r="AC518" s="209">
        <f t="shared" si="926"/>
        <v>0</v>
      </c>
      <c r="AD518" s="209">
        <f t="shared" si="990"/>
        <v>0</v>
      </c>
      <c r="AE518" s="209">
        <f t="shared" si="990"/>
        <v>0</v>
      </c>
      <c r="AF518" s="209">
        <f t="shared" si="990"/>
        <v>0</v>
      </c>
      <c r="AG518" s="209">
        <f t="shared" si="927"/>
        <v>0</v>
      </c>
      <c r="AH518" s="209">
        <f t="shared" si="990"/>
        <v>0</v>
      </c>
      <c r="AI518" s="209">
        <f t="shared" si="990"/>
        <v>0</v>
      </c>
      <c r="AJ518" s="209">
        <f t="shared" si="990"/>
        <v>0</v>
      </c>
      <c r="AK518" s="209">
        <f t="shared" si="928"/>
        <v>0</v>
      </c>
      <c r="AL518" s="209">
        <f t="shared" si="929"/>
        <v>0</v>
      </c>
    </row>
    <row r="519" spans="2:38" x14ac:dyDescent="0.25">
      <c r="B519" s="219" t="s">
        <v>481</v>
      </c>
      <c r="C519" s="220" t="s">
        <v>346</v>
      </c>
      <c r="D519" s="221">
        <f>SUM(D520:D527)</f>
        <v>0</v>
      </c>
      <c r="E519" s="221">
        <f>SUM(E520:E527)</f>
        <v>0</v>
      </c>
      <c r="F519" s="221">
        <f t="shared" si="919"/>
        <v>0</v>
      </c>
      <c r="G519" s="221">
        <f t="shared" ref="G519:I519" si="991">SUM(G520:G527)</f>
        <v>0</v>
      </c>
      <c r="H519" s="221">
        <f t="shared" si="922"/>
        <v>0</v>
      </c>
      <c r="I519" s="221">
        <f t="shared" si="991"/>
        <v>0</v>
      </c>
      <c r="J519" s="221">
        <f t="shared" si="923"/>
        <v>0</v>
      </c>
      <c r="K519" s="221">
        <f t="shared" ref="K519:AJ519" si="992">SUM(K520:K527)</f>
        <v>0</v>
      </c>
      <c r="L519" s="221">
        <f t="shared" si="992"/>
        <v>0</v>
      </c>
      <c r="M519" s="221">
        <f t="shared" si="992"/>
        <v>0</v>
      </c>
      <c r="N519" s="221">
        <f t="shared" si="992"/>
        <v>0</v>
      </c>
      <c r="O519" s="221">
        <f t="shared" si="992"/>
        <v>0</v>
      </c>
      <c r="P519" s="221">
        <f t="shared" si="992"/>
        <v>0</v>
      </c>
      <c r="Q519" s="221">
        <f t="shared" si="992"/>
        <v>0</v>
      </c>
      <c r="R519" s="221">
        <f t="shared" si="992"/>
        <v>0</v>
      </c>
      <c r="S519" s="221">
        <f t="shared" si="992"/>
        <v>0</v>
      </c>
      <c r="T519" s="221">
        <f t="shared" si="992"/>
        <v>0</v>
      </c>
      <c r="U519" s="221">
        <f t="shared" si="992"/>
        <v>0</v>
      </c>
      <c r="V519" s="221">
        <f t="shared" si="992"/>
        <v>0</v>
      </c>
      <c r="W519" s="221">
        <f t="shared" si="992"/>
        <v>0</v>
      </c>
      <c r="X519" s="221">
        <f t="shared" si="992"/>
        <v>0</v>
      </c>
      <c r="Y519" s="221">
        <f t="shared" si="925"/>
        <v>0</v>
      </c>
      <c r="Z519" s="221">
        <f t="shared" si="992"/>
        <v>0</v>
      </c>
      <c r="AA519" s="221">
        <f t="shared" si="992"/>
        <v>0</v>
      </c>
      <c r="AB519" s="221">
        <f t="shared" si="992"/>
        <v>0</v>
      </c>
      <c r="AC519" s="221">
        <f t="shared" si="926"/>
        <v>0</v>
      </c>
      <c r="AD519" s="221">
        <f t="shared" si="992"/>
        <v>0</v>
      </c>
      <c r="AE519" s="221">
        <f t="shared" si="992"/>
        <v>0</v>
      </c>
      <c r="AF519" s="221">
        <f t="shared" si="992"/>
        <v>0</v>
      </c>
      <c r="AG519" s="221">
        <f t="shared" si="927"/>
        <v>0</v>
      </c>
      <c r="AH519" s="221">
        <f t="shared" si="992"/>
        <v>0</v>
      </c>
      <c r="AI519" s="221">
        <f t="shared" si="992"/>
        <v>0</v>
      </c>
      <c r="AJ519" s="221">
        <f t="shared" si="992"/>
        <v>0</v>
      </c>
      <c r="AK519" s="221">
        <f t="shared" si="928"/>
        <v>0</v>
      </c>
      <c r="AL519" s="221">
        <f t="shared" si="929"/>
        <v>0</v>
      </c>
    </row>
    <row r="520" spans="2:38" x14ac:dyDescent="0.25">
      <c r="B520" s="210" t="s">
        <v>482</v>
      </c>
      <c r="C520" s="211" t="s">
        <v>347</v>
      </c>
      <c r="D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2">
        <f t="shared" si="919"/>
        <v>0</v>
      </c>
      <c r="G520" s="212"/>
      <c r="H520" s="212">
        <f t="shared" si="922"/>
        <v>0</v>
      </c>
      <c r="I520" s="212"/>
      <c r="J520" s="212">
        <f t="shared" si="923"/>
        <v>0</v>
      </c>
      <c r="K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2">
        <f t="shared" si="925"/>
        <v>0</v>
      </c>
      <c r="Z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2">
        <f t="shared" si="926"/>
        <v>0</v>
      </c>
      <c r="AD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2">
        <f t="shared" si="927"/>
        <v>0</v>
      </c>
      <c r="AH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2">
        <f t="shared" si="928"/>
        <v>0</v>
      </c>
      <c r="AL520" s="212">
        <f t="shared" si="929"/>
        <v>0</v>
      </c>
    </row>
    <row r="521" spans="2:38" x14ac:dyDescent="0.25">
      <c r="B521" s="210" t="s">
        <v>1497</v>
      </c>
      <c r="C521" s="211" t="s">
        <v>1498</v>
      </c>
      <c r="D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2">
        <f t="shared" si="919"/>
        <v>0</v>
      </c>
      <c r="G521" s="212"/>
      <c r="H521" s="212">
        <f t="shared" si="922"/>
        <v>0</v>
      </c>
      <c r="I521" s="212"/>
      <c r="J521" s="212">
        <f t="shared" si="923"/>
        <v>0</v>
      </c>
      <c r="K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2">
        <f t="shared" si="925"/>
        <v>0</v>
      </c>
      <c r="Z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2">
        <f t="shared" si="926"/>
        <v>0</v>
      </c>
      <c r="AD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2">
        <f t="shared" si="927"/>
        <v>0</v>
      </c>
      <c r="AH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2">
        <f t="shared" si="928"/>
        <v>0</v>
      </c>
      <c r="AL521" s="212">
        <f t="shared" si="929"/>
        <v>0</v>
      </c>
    </row>
    <row r="522" spans="2:38" x14ac:dyDescent="0.25">
      <c r="B522" s="210" t="s">
        <v>1499</v>
      </c>
      <c r="C522" s="211" t="s">
        <v>1500</v>
      </c>
      <c r="D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2">
        <f t="shared" ref="F522:F525" si="993">D522+E522</f>
        <v>0</v>
      </c>
      <c r="G522" s="212"/>
      <c r="H522" s="212">
        <f t="shared" ref="H522:H525" si="994">F522-G522</f>
        <v>0</v>
      </c>
      <c r="I522" s="212"/>
      <c r="J522" s="212">
        <f t="shared" ref="J522:J525" si="995">F522-I522</f>
        <v>0</v>
      </c>
      <c r="K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2">
        <f t="shared" ref="Y522:Y525" si="996">V522+W522+X522</f>
        <v>0</v>
      </c>
      <c r="Z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2">
        <f t="shared" ref="AC522:AC525" si="997">Z522+AA522+AB522</f>
        <v>0</v>
      </c>
      <c r="AD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2">
        <f t="shared" ref="AG522:AG525" si="998">AD522+AE522+AF522</f>
        <v>0</v>
      </c>
      <c r="AH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2">
        <f t="shared" ref="AK522:AK525" si="999">AH522+AI522+AJ522</f>
        <v>0</v>
      </c>
      <c r="AL522" s="212">
        <f t="shared" ref="AL522:AL525" si="1000">Y522+AC522+AG522+AK522</f>
        <v>0</v>
      </c>
    </row>
    <row r="523" spans="2:38" x14ac:dyDescent="0.25">
      <c r="B523" s="210" t="s">
        <v>483</v>
      </c>
      <c r="C523" s="211" t="s">
        <v>348</v>
      </c>
      <c r="D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2">
        <f t="shared" si="993"/>
        <v>0</v>
      </c>
      <c r="G523" s="212"/>
      <c r="H523" s="212">
        <f t="shared" si="994"/>
        <v>0</v>
      </c>
      <c r="I523" s="212"/>
      <c r="J523" s="212">
        <f t="shared" si="995"/>
        <v>0</v>
      </c>
      <c r="K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2">
        <f t="shared" si="996"/>
        <v>0</v>
      </c>
      <c r="Z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2">
        <f t="shared" si="997"/>
        <v>0</v>
      </c>
      <c r="AD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2">
        <f t="shared" si="998"/>
        <v>0</v>
      </c>
      <c r="AH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2">
        <f t="shared" si="999"/>
        <v>0</v>
      </c>
      <c r="AL523" s="212">
        <f t="shared" si="1000"/>
        <v>0</v>
      </c>
    </row>
    <row r="524" spans="2:38" x14ac:dyDescent="0.25">
      <c r="B524" s="210" t="s">
        <v>1501</v>
      </c>
      <c r="C524" s="211" t="s">
        <v>1502</v>
      </c>
      <c r="D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2">
        <f t="shared" ref="F524" si="1001">D524+E524</f>
        <v>0</v>
      </c>
      <c r="G524" s="212"/>
      <c r="H524" s="212">
        <f t="shared" ref="H524" si="1002">F524-G524</f>
        <v>0</v>
      </c>
      <c r="I524" s="212"/>
      <c r="J524" s="212">
        <f t="shared" ref="J524" si="1003">F524-I524</f>
        <v>0</v>
      </c>
      <c r="K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2">
        <f t="shared" ref="Y524" si="1004">V524+W524+X524</f>
        <v>0</v>
      </c>
      <c r="Z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2">
        <f t="shared" ref="AC524" si="1005">Z524+AA524+AB524</f>
        <v>0</v>
      </c>
      <c r="AD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2">
        <f t="shared" ref="AG524" si="1006">AD524+AE524+AF524</f>
        <v>0</v>
      </c>
      <c r="AH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2">
        <f t="shared" ref="AK524" si="1007">AH524+AI524+AJ524</f>
        <v>0</v>
      </c>
      <c r="AL524" s="212">
        <f t="shared" ref="AL524" si="1008">Y524+AC524+AG524+AK524</f>
        <v>0</v>
      </c>
    </row>
    <row r="525" spans="2:38" x14ac:dyDescent="0.25">
      <c r="B525" s="210" t="s">
        <v>1503</v>
      </c>
      <c r="C525" s="211" t="s">
        <v>1504</v>
      </c>
      <c r="D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2">
        <f t="shared" si="993"/>
        <v>0</v>
      </c>
      <c r="G525" s="212"/>
      <c r="H525" s="212">
        <f t="shared" si="994"/>
        <v>0</v>
      </c>
      <c r="I525" s="212"/>
      <c r="J525" s="212">
        <f t="shared" si="995"/>
        <v>0</v>
      </c>
      <c r="K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2">
        <f t="shared" si="996"/>
        <v>0</v>
      </c>
      <c r="Z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2">
        <f t="shared" si="997"/>
        <v>0</v>
      </c>
      <c r="AD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2">
        <f t="shared" si="998"/>
        <v>0</v>
      </c>
      <c r="AH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2">
        <f t="shared" si="999"/>
        <v>0</v>
      </c>
      <c r="AL525" s="212">
        <f t="shared" si="1000"/>
        <v>0</v>
      </c>
    </row>
    <row r="526" spans="2:38" x14ac:dyDescent="0.25">
      <c r="B526" s="210" t="s">
        <v>1505</v>
      </c>
      <c r="C526" s="211" t="s">
        <v>1506</v>
      </c>
      <c r="D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2">
        <f t="shared" ref="F526" si="1009">D526+E526</f>
        <v>0</v>
      </c>
      <c r="G526" s="212"/>
      <c r="H526" s="212">
        <f t="shared" ref="H526" si="1010">F526-G526</f>
        <v>0</v>
      </c>
      <c r="I526" s="212"/>
      <c r="J526" s="212">
        <f t="shared" ref="J526" si="1011">F526-I526</f>
        <v>0</v>
      </c>
      <c r="K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2">
        <f t="shared" ref="Y526" si="1012">V526+W526+X526</f>
        <v>0</v>
      </c>
      <c r="Z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2">
        <f t="shared" ref="AC526" si="1013">Z526+AA526+AB526</f>
        <v>0</v>
      </c>
      <c r="AD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2">
        <f t="shared" ref="AG526" si="1014">AD526+AE526+AF526</f>
        <v>0</v>
      </c>
      <c r="AH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2">
        <f t="shared" ref="AK526" si="1015">AH526+AI526+AJ526</f>
        <v>0</v>
      </c>
      <c r="AL526" s="212">
        <f t="shared" ref="AL526" si="1016">Y526+AC526+AG526+AK526</f>
        <v>0</v>
      </c>
    </row>
    <row r="527" spans="2:38" x14ac:dyDescent="0.25">
      <c r="B527" s="210" t="s">
        <v>1507</v>
      </c>
      <c r="C527" s="211" t="s">
        <v>1508</v>
      </c>
      <c r="D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2">
        <f t="shared" si="919"/>
        <v>0</v>
      </c>
      <c r="G527" s="212"/>
      <c r="H527" s="212">
        <f t="shared" si="922"/>
        <v>0</v>
      </c>
      <c r="I527" s="212"/>
      <c r="J527" s="212">
        <f t="shared" si="923"/>
        <v>0</v>
      </c>
      <c r="K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2">
        <f t="shared" si="925"/>
        <v>0</v>
      </c>
      <c r="Z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2">
        <f t="shared" si="926"/>
        <v>0</v>
      </c>
      <c r="AD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2">
        <f t="shared" si="927"/>
        <v>0</v>
      </c>
      <c r="AH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2">
        <f t="shared" si="928"/>
        <v>0</v>
      </c>
      <c r="AL527" s="212">
        <f t="shared" si="929"/>
        <v>0</v>
      </c>
    </row>
    <row r="528" spans="2:38" x14ac:dyDescent="0.25">
      <c r="B528" s="219" t="s">
        <v>484</v>
      </c>
      <c r="C528" s="220" t="s">
        <v>349</v>
      </c>
      <c r="D528" s="221">
        <f>SUM(D529:D544)</f>
        <v>0</v>
      </c>
      <c r="E528" s="221">
        <f>SUM(E529:E544)</f>
        <v>0</v>
      </c>
      <c r="F528" s="221">
        <f t="shared" si="919"/>
        <v>0</v>
      </c>
      <c r="G528" s="221">
        <f>SUM(G529:G544)</f>
        <v>0</v>
      </c>
      <c r="H528" s="221">
        <f t="shared" si="922"/>
        <v>0</v>
      </c>
      <c r="I528" s="221">
        <f>SUM(I529:I544)</f>
        <v>0</v>
      </c>
      <c r="J528" s="221">
        <f t="shared" si="923"/>
        <v>0</v>
      </c>
      <c r="K528" s="221">
        <f t="shared" ref="K528:X528" si="1017">SUM(K529:K544)</f>
        <v>0</v>
      </c>
      <c r="L528" s="221">
        <f t="shared" si="1017"/>
        <v>0</v>
      </c>
      <c r="M528" s="221">
        <f t="shared" si="1017"/>
        <v>0</v>
      </c>
      <c r="N528" s="221">
        <f t="shared" si="1017"/>
        <v>0</v>
      </c>
      <c r="O528" s="221">
        <f t="shared" si="1017"/>
        <v>0</v>
      </c>
      <c r="P528" s="221">
        <f t="shared" si="1017"/>
        <v>0</v>
      </c>
      <c r="Q528" s="221">
        <f t="shared" si="1017"/>
        <v>0</v>
      </c>
      <c r="R528" s="221">
        <f t="shared" si="1017"/>
        <v>0</v>
      </c>
      <c r="S528" s="221">
        <f t="shared" si="1017"/>
        <v>0</v>
      </c>
      <c r="T528" s="221">
        <f t="shared" si="1017"/>
        <v>0</v>
      </c>
      <c r="U528" s="221">
        <f t="shared" si="1017"/>
        <v>0</v>
      </c>
      <c r="V528" s="221">
        <f t="shared" si="1017"/>
        <v>0</v>
      </c>
      <c r="W528" s="221">
        <f t="shared" si="1017"/>
        <v>0</v>
      </c>
      <c r="X528" s="221">
        <f t="shared" si="1017"/>
        <v>0</v>
      </c>
      <c r="Y528" s="221">
        <f t="shared" si="925"/>
        <v>0</v>
      </c>
      <c r="Z528" s="221">
        <f>SUM(Z529:Z544)</f>
        <v>0</v>
      </c>
      <c r="AA528" s="221">
        <f>SUM(AA529:AA544)</f>
        <v>0</v>
      </c>
      <c r="AB528" s="221">
        <f>SUM(AB529:AB544)</f>
        <v>0</v>
      </c>
      <c r="AC528" s="221">
        <f t="shared" si="926"/>
        <v>0</v>
      </c>
      <c r="AD528" s="221">
        <f>SUM(AD529:AD544)</f>
        <v>0</v>
      </c>
      <c r="AE528" s="221">
        <f>SUM(AE529:AE544)</f>
        <v>0</v>
      </c>
      <c r="AF528" s="221">
        <f>SUM(AF529:AF544)</f>
        <v>0</v>
      </c>
      <c r="AG528" s="221">
        <f t="shared" si="927"/>
        <v>0</v>
      </c>
      <c r="AH528" s="221">
        <f>SUM(AH529:AH544)</f>
        <v>0</v>
      </c>
      <c r="AI528" s="221">
        <f>SUM(AI529:AI544)</f>
        <v>0</v>
      </c>
      <c r="AJ528" s="221">
        <f>SUM(AJ529:AJ544)</f>
        <v>0</v>
      </c>
      <c r="AK528" s="221">
        <f t="shared" si="928"/>
        <v>0</v>
      </c>
      <c r="AL528" s="221">
        <f t="shared" si="929"/>
        <v>0</v>
      </c>
    </row>
    <row r="529" spans="2:38" x14ac:dyDescent="0.25">
      <c r="B529" s="210" t="s">
        <v>485</v>
      </c>
      <c r="C529" s="211" t="s">
        <v>350</v>
      </c>
      <c r="D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2">
        <f t="shared" si="919"/>
        <v>0</v>
      </c>
      <c r="G529" s="212"/>
      <c r="H529" s="212">
        <f t="shared" si="922"/>
        <v>0</v>
      </c>
      <c r="I529" s="212"/>
      <c r="J529" s="212">
        <f t="shared" si="923"/>
        <v>0</v>
      </c>
      <c r="K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2">
        <f t="shared" si="925"/>
        <v>0</v>
      </c>
      <c r="Z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2">
        <f t="shared" si="926"/>
        <v>0</v>
      </c>
      <c r="AD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2">
        <f t="shared" si="927"/>
        <v>0</v>
      </c>
      <c r="AH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2">
        <f t="shared" si="928"/>
        <v>0</v>
      </c>
      <c r="AL529" s="212">
        <f t="shared" si="929"/>
        <v>0</v>
      </c>
    </row>
    <row r="530" spans="2:38" x14ac:dyDescent="0.25">
      <c r="B530" s="210" t="s">
        <v>1509</v>
      </c>
      <c r="C530" s="211" t="s">
        <v>1510</v>
      </c>
      <c r="D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2">
        <f t="shared" ref="F530:F537" si="1018">D530+E530</f>
        <v>0</v>
      </c>
      <c r="G530" s="212"/>
      <c r="H530" s="212">
        <f t="shared" ref="H530:H537" si="1019">F530-G530</f>
        <v>0</v>
      </c>
      <c r="I530" s="212"/>
      <c r="J530" s="212">
        <f t="shared" ref="J530:J537" si="1020">F530-I530</f>
        <v>0</v>
      </c>
      <c r="K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2">
        <f t="shared" ref="Y530:Y537" si="1021">V530+W530+X530</f>
        <v>0</v>
      </c>
      <c r="Z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2">
        <f t="shared" ref="AC530:AC537" si="1022">Z530+AA530+AB530</f>
        <v>0</v>
      </c>
      <c r="AD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2">
        <f t="shared" ref="AG530:AG537" si="1023">AD530+AE530+AF530</f>
        <v>0</v>
      </c>
      <c r="AH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2">
        <f t="shared" ref="AK530:AK537" si="1024">AH530+AI530+AJ530</f>
        <v>0</v>
      </c>
      <c r="AL530" s="212">
        <f t="shared" ref="AL530:AL537" si="1025">Y530+AC530+AG530+AK530</f>
        <v>0</v>
      </c>
    </row>
    <row r="531" spans="2:38" x14ac:dyDescent="0.25">
      <c r="B531" s="210" t="s">
        <v>1511</v>
      </c>
      <c r="C531" s="211" t="s">
        <v>1512</v>
      </c>
      <c r="D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2">
        <f t="shared" si="1018"/>
        <v>0</v>
      </c>
      <c r="G531" s="212"/>
      <c r="H531" s="212">
        <f t="shared" si="1019"/>
        <v>0</v>
      </c>
      <c r="I531" s="212"/>
      <c r="J531" s="212">
        <f t="shared" si="1020"/>
        <v>0</v>
      </c>
      <c r="K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2">
        <f t="shared" si="1021"/>
        <v>0</v>
      </c>
      <c r="Z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2">
        <f t="shared" si="1022"/>
        <v>0</v>
      </c>
      <c r="AD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2">
        <f t="shared" si="1023"/>
        <v>0</v>
      </c>
      <c r="AH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2">
        <f t="shared" si="1024"/>
        <v>0</v>
      </c>
      <c r="AL531" s="212">
        <f t="shared" si="1025"/>
        <v>0</v>
      </c>
    </row>
    <row r="532" spans="2:38" x14ac:dyDescent="0.25">
      <c r="B532" s="210" t="s">
        <v>1513</v>
      </c>
      <c r="C532" s="211" t="s">
        <v>1514</v>
      </c>
      <c r="D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2">
        <f t="shared" si="1018"/>
        <v>0</v>
      </c>
      <c r="G532" s="212"/>
      <c r="H532" s="212">
        <f t="shared" si="1019"/>
        <v>0</v>
      </c>
      <c r="I532" s="212"/>
      <c r="J532" s="212">
        <f t="shared" si="1020"/>
        <v>0</v>
      </c>
      <c r="K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2">
        <f t="shared" si="1021"/>
        <v>0</v>
      </c>
      <c r="Z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2">
        <f t="shared" si="1022"/>
        <v>0</v>
      </c>
      <c r="AD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2">
        <f t="shared" si="1023"/>
        <v>0</v>
      </c>
      <c r="AH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2">
        <f t="shared" si="1024"/>
        <v>0</v>
      </c>
      <c r="AL532" s="212">
        <f t="shared" si="1025"/>
        <v>0</v>
      </c>
    </row>
    <row r="533" spans="2:38" x14ac:dyDescent="0.25">
      <c r="B533" s="210" t="s">
        <v>1515</v>
      </c>
      <c r="C533" s="211" t="s">
        <v>1516</v>
      </c>
      <c r="D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2">
        <f t="shared" si="1018"/>
        <v>0</v>
      </c>
      <c r="G533" s="212"/>
      <c r="H533" s="212">
        <f t="shared" si="1019"/>
        <v>0</v>
      </c>
      <c r="I533" s="212"/>
      <c r="J533" s="212">
        <f t="shared" si="1020"/>
        <v>0</v>
      </c>
      <c r="K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2">
        <f t="shared" si="1021"/>
        <v>0</v>
      </c>
      <c r="Z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2">
        <f t="shared" si="1022"/>
        <v>0</v>
      </c>
      <c r="AD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2">
        <f t="shared" si="1023"/>
        <v>0</v>
      </c>
      <c r="AH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2">
        <f t="shared" si="1024"/>
        <v>0</v>
      </c>
      <c r="AL533" s="212">
        <f t="shared" si="1025"/>
        <v>0</v>
      </c>
    </row>
    <row r="534" spans="2:38" x14ac:dyDescent="0.25">
      <c r="B534" s="210" t="s">
        <v>1517</v>
      </c>
      <c r="C534" s="211" t="s">
        <v>1518</v>
      </c>
      <c r="D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2">
        <f t="shared" si="1018"/>
        <v>0</v>
      </c>
      <c r="G534" s="212"/>
      <c r="H534" s="212">
        <f t="shared" si="1019"/>
        <v>0</v>
      </c>
      <c r="I534" s="212"/>
      <c r="J534" s="212">
        <f t="shared" si="1020"/>
        <v>0</v>
      </c>
      <c r="K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2">
        <f t="shared" si="1021"/>
        <v>0</v>
      </c>
      <c r="Z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2">
        <f t="shared" si="1022"/>
        <v>0</v>
      </c>
      <c r="AD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2">
        <f t="shared" si="1023"/>
        <v>0</v>
      </c>
      <c r="AH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2">
        <f t="shared" si="1024"/>
        <v>0</v>
      </c>
      <c r="AL534" s="212">
        <f t="shared" si="1025"/>
        <v>0</v>
      </c>
    </row>
    <row r="535" spans="2:38" x14ac:dyDescent="0.25">
      <c r="B535" s="210" t="s">
        <v>1519</v>
      </c>
      <c r="C535" s="211" t="s">
        <v>1520</v>
      </c>
      <c r="D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2">
        <f t="shared" si="1018"/>
        <v>0</v>
      </c>
      <c r="G535" s="212"/>
      <c r="H535" s="212">
        <f t="shared" si="1019"/>
        <v>0</v>
      </c>
      <c r="I535" s="212"/>
      <c r="J535" s="212">
        <f t="shared" si="1020"/>
        <v>0</v>
      </c>
      <c r="K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2">
        <f t="shared" si="1021"/>
        <v>0</v>
      </c>
      <c r="Z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2">
        <f t="shared" si="1022"/>
        <v>0</v>
      </c>
      <c r="AD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2">
        <f t="shared" si="1023"/>
        <v>0</v>
      </c>
      <c r="AH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2">
        <f t="shared" si="1024"/>
        <v>0</v>
      </c>
      <c r="AL535" s="212">
        <f t="shared" si="1025"/>
        <v>0</v>
      </c>
    </row>
    <row r="536" spans="2:38" x14ac:dyDescent="0.25">
      <c r="B536" s="210" t="s">
        <v>1521</v>
      </c>
      <c r="C536" s="211" t="s">
        <v>1522</v>
      </c>
      <c r="D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2">
        <f t="shared" si="1018"/>
        <v>0</v>
      </c>
      <c r="G536" s="212"/>
      <c r="H536" s="212">
        <f t="shared" si="1019"/>
        <v>0</v>
      </c>
      <c r="I536" s="212"/>
      <c r="J536" s="212">
        <f t="shared" si="1020"/>
        <v>0</v>
      </c>
      <c r="K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2">
        <f t="shared" si="1021"/>
        <v>0</v>
      </c>
      <c r="Z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2">
        <f t="shared" si="1022"/>
        <v>0</v>
      </c>
      <c r="AD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2">
        <f t="shared" si="1023"/>
        <v>0</v>
      </c>
      <c r="AH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2">
        <f t="shared" si="1024"/>
        <v>0</v>
      </c>
      <c r="AL536" s="212">
        <f t="shared" si="1025"/>
        <v>0</v>
      </c>
    </row>
    <row r="537" spans="2:38" x14ac:dyDescent="0.25">
      <c r="B537" s="210" t="s">
        <v>1523</v>
      </c>
      <c r="C537" s="211" t="s">
        <v>1524</v>
      </c>
      <c r="D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2">
        <f t="shared" si="1018"/>
        <v>0</v>
      </c>
      <c r="G537" s="212"/>
      <c r="H537" s="212">
        <f t="shared" si="1019"/>
        <v>0</v>
      </c>
      <c r="I537" s="212"/>
      <c r="J537" s="212">
        <f t="shared" si="1020"/>
        <v>0</v>
      </c>
      <c r="K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2">
        <f t="shared" si="1021"/>
        <v>0</v>
      </c>
      <c r="Z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2">
        <f t="shared" si="1022"/>
        <v>0</v>
      </c>
      <c r="AD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2">
        <f t="shared" si="1023"/>
        <v>0</v>
      </c>
      <c r="AH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2">
        <f t="shared" si="1024"/>
        <v>0</v>
      </c>
      <c r="AL537" s="212">
        <f t="shared" si="1025"/>
        <v>0</v>
      </c>
    </row>
    <row r="538" spans="2:38" x14ac:dyDescent="0.25">
      <c r="B538" s="210" t="s">
        <v>1525</v>
      </c>
      <c r="C538" s="211" t="s">
        <v>1526</v>
      </c>
      <c r="D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2">
        <f t="shared" si="919"/>
        <v>0</v>
      </c>
      <c r="G538" s="212"/>
      <c r="H538" s="212">
        <f t="shared" si="922"/>
        <v>0</v>
      </c>
      <c r="I538" s="212"/>
      <c r="J538" s="212">
        <f t="shared" si="923"/>
        <v>0</v>
      </c>
      <c r="K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2">
        <f t="shared" si="925"/>
        <v>0</v>
      </c>
      <c r="Z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2">
        <f t="shared" si="926"/>
        <v>0</v>
      </c>
      <c r="AD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2">
        <f t="shared" si="927"/>
        <v>0</v>
      </c>
      <c r="AH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2">
        <f t="shared" si="928"/>
        <v>0</v>
      </c>
      <c r="AL538" s="212">
        <f t="shared" si="929"/>
        <v>0</v>
      </c>
    </row>
    <row r="539" spans="2:38" x14ac:dyDescent="0.25">
      <c r="B539" s="210" t="s">
        <v>1527</v>
      </c>
      <c r="C539" s="211" t="s">
        <v>1528</v>
      </c>
      <c r="D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2">
        <f t="shared" si="919"/>
        <v>0</v>
      </c>
      <c r="G539" s="212"/>
      <c r="H539" s="212">
        <f t="shared" si="922"/>
        <v>0</v>
      </c>
      <c r="I539" s="212"/>
      <c r="J539" s="212">
        <f t="shared" si="923"/>
        <v>0</v>
      </c>
      <c r="K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2">
        <f t="shared" si="925"/>
        <v>0</v>
      </c>
      <c r="Z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2">
        <f t="shared" si="926"/>
        <v>0</v>
      </c>
      <c r="AD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2">
        <f t="shared" si="927"/>
        <v>0</v>
      </c>
      <c r="AH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2">
        <f t="shared" si="928"/>
        <v>0</v>
      </c>
      <c r="AL539" s="212">
        <f t="shared" si="929"/>
        <v>0</v>
      </c>
    </row>
    <row r="540" spans="2:38" x14ac:dyDescent="0.25">
      <c r="B540" s="210" t="s">
        <v>1529</v>
      </c>
      <c r="C540" s="211" t="s">
        <v>1530</v>
      </c>
      <c r="D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2">
        <f t="shared" ref="F540:F541" si="1026">D540+E540</f>
        <v>0</v>
      </c>
      <c r="G540" s="212"/>
      <c r="H540" s="212">
        <f t="shared" ref="H540:H541" si="1027">F540-G540</f>
        <v>0</v>
      </c>
      <c r="I540" s="212"/>
      <c r="J540" s="212">
        <f t="shared" ref="J540:J541" si="1028">F540-I540</f>
        <v>0</v>
      </c>
      <c r="K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2">
        <f t="shared" ref="Y540:Y541" si="1029">V540+W540+X540</f>
        <v>0</v>
      </c>
      <c r="Z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2">
        <f t="shared" ref="AC540:AC541" si="1030">Z540+AA540+AB540</f>
        <v>0</v>
      </c>
      <c r="AD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2">
        <f t="shared" ref="AG540:AG541" si="1031">AD540+AE540+AF540</f>
        <v>0</v>
      </c>
      <c r="AH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2">
        <f t="shared" ref="AK540:AK541" si="1032">AH540+AI540+AJ540</f>
        <v>0</v>
      </c>
      <c r="AL540" s="212">
        <f t="shared" ref="AL540:AL541" si="1033">Y540+AC540+AG540+AK540</f>
        <v>0</v>
      </c>
    </row>
    <row r="541" spans="2:38" x14ac:dyDescent="0.25">
      <c r="B541" s="210" t="s">
        <v>1531</v>
      </c>
      <c r="C541" s="211" t="s">
        <v>1532</v>
      </c>
      <c r="D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2">
        <f t="shared" si="1026"/>
        <v>0</v>
      </c>
      <c r="G541" s="212"/>
      <c r="H541" s="212">
        <f t="shared" si="1027"/>
        <v>0</v>
      </c>
      <c r="I541" s="212"/>
      <c r="J541" s="212">
        <f t="shared" si="1028"/>
        <v>0</v>
      </c>
      <c r="K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2">
        <f t="shared" si="1029"/>
        <v>0</v>
      </c>
      <c r="Z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2">
        <f t="shared" si="1030"/>
        <v>0</v>
      </c>
      <c r="AD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2">
        <f t="shared" si="1031"/>
        <v>0</v>
      </c>
      <c r="AH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2">
        <f t="shared" si="1032"/>
        <v>0</v>
      </c>
      <c r="AL541" s="212">
        <f t="shared" si="1033"/>
        <v>0</v>
      </c>
    </row>
    <row r="542" spans="2:38" x14ac:dyDescent="0.25">
      <c r="B542" s="210" t="s">
        <v>1533</v>
      </c>
      <c r="C542" s="211" t="s">
        <v>1534</v>
      </c>
      <c r="D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2">
        <f t="shared" ref="F542:F543" si="1034">D542+E542</f>
        <v>0</v>
      </c>
      <c r="G542" s="212"/>
      <c r="H542" s="212">
        <f t="shared" ref="H542:H543" si="1035">F542-G542</f>
        <v>0</v>
      </c>
      <c r="I542" s="212"/>
      <c r="J542" s="212">
        <f t="shared" ref="J542:J543" si="1036">F542-I542</f>
        <v>0</v>
      </c>
      <c r="K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2">
        <f t="shared" ref="Y542:Y543" si="1037">V542+W542+X542</f>
        <v>0</v>
      </c>
      <c r="Z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2">
        <f t="shared" ref="AC542:AC543" si="1038">Z542+AA542+AB542</f>
        <v>0</v>
      </c>
      <c r="AD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2">
        <f t="shared" ref="AG542:AG543" si="1039">AD542+AE542+AF542</f>
        <v>0</v>
      </c>
      <c r="AH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2">
        <f t="shared" ref="AK542:AK543" si="1040">AH542+AI542+AJ542</f>
        <v>0</v>
      </c>
      <c r="AL542" s="212">
        <f t="shared" ref="AL542:AL543" si="1041">Y542+AC542+AG542+AK542</f>
        <v>0</v>
      </c>
    </row>
    <row r="543" spans="2:38" x14ac:dyDescent="0.25">
      <c r="B543" s="210" t="s">
        <v>1535</v>
      </c>
      <c r="C543" s="211" t="s">
        <v>1536</v>
      </c>
      <c r="D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2">
        <f t="shared" si="1034"/>
        <v>0</v>
      </c>
      <c r="G543" s="212"/>
      <c r="H543" s="212">
        <f t="shared" si="1035"/>
        <v>0</v>
      </c>
      <c r="I543" s="212"/>
      <c r="J543" s="212">
        <f t="shared" si="1036"/>
        <v>0</v>
      </c>
      <c r="K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2">
        <f t="shared" si="1037"/>
        <v>0</v>
      </c>
      <c r="Z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2">
        <f t="shared" si="1038"/>
        <v>0</v>
      </c>
      <c r="AD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2">
        <f t="shared" si="1039"/>
        <v>0</v>
      </c>
      <c r="AH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2">
        <f t="shared" si="1040"/>
        <v>0</v>
      </c>
      <c r="AL543" s="212">
        <f t="shared" si="1041"/>
        <v>0</v>
      </c>
    </row>
    <row r="544" spans="2:38" x14ac:dyDescent="0.25">
      <c r="B544" s="210" t="s">
        <v>1537</v>
      </c>
      <c r="C544" s="211" t="s">
        <v>1538</v>
      </c>
      <c r="D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2">
        <f t="shared" si="919"/>
        <v>0</v>
      </c>
      <c r="G544" s="212"/>
      <c r="H544" s="212">
        <f t="shared" si="922"/>
        <v>0</v>
      </c>
      <c r="I544" s="212"/>
      <c r="J544" s="212">
        <f t="shared" si="923"/>
        <v>0</v>
      </c>
      <c r="K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2">
        <f t="shared" si="925"/>
        <v>0</v>
      </c>
      <c r="Z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2">
        <f t="shared" si="926"/>
        <v>0</v>
      </c>
      <c r="AD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2">
        <f t="shared" si="927"/>
        <v>0</v>
      </c>
      <c r="AH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2">
        <f t="shared" si="928"/>
        <v>0</v>
      </c>
      <c r="AL544" s="212">
        <f t="shared" si="929"/>
        <v>0</v>
      </c>
    </row>
    <row r="545" spans="2:38" x14ac:dyDescent="0.25">
      <c r="B545" s="207" t="s">
        <v>486</v>
      </c>
      <c r="C545" s="208" t="s">
        <v>351</v>
      </c>
      <c r="D545" s="209">
        <f>D546+D560</f>
        <v>0</v>
      </c>
      <c r="E545" s="209">
        <f>E546+E560</f>
        <v>0</v>
      </c>
      <c r="F545" s="209">
        <f t="shared" si="919"/>
        <v>0</v>
      </c>
      <c r="G545" s="209">
        <f t="shared" ref="G545:I545" si="1042">G546+G560</f>
        <v>0</v>
      </c>
      <c r="H545" s="209">
        <f t="shared" si="922"/>
        <v>0</v>
      </c>
      <c r="I545" s="209">
        <f t="shared" si="1042"/>
        <v>0</v>
      </c>
      <c r="J545" s="209">
        <f t="shared" si="923"/>
        <v>0</v>
      </c>
      <c r="K545" s="209">
        <f t="shared" ref="K545:AJ545" si="1043">K546+K560</f>
        <v>0</v>
      </c>
      <c r="L545" s="209">
        <f t="shared" si="1043"/>
        <v>0</v>
      </c>
      <c r="M545" s="209">
        <f t="shared" si="1043"/>
        <v>0</v>
      </c>
      <c r="N545" s="209">
        <f t="shared" si="1043"/>
        <v>0</v>
      </c>
      <c r="O545" s="209">
        <f t="shared" si="1043"/>
        <v>0</v>
      </c>
      <c r="P545" s="209">
        <f t="shared" si="1043"/>
        <v>0</v>
      </c>
      <c r="Q545" s="209">
        <f t="shared" si="1043"/>
        <v>0</v>
      </c>
      <c r="R545" s="209">
        <f t="shared" si="1043"/>
        <v>0</v>
      </c>
      <c r="S545" s="209">
        <f t="shared" si="1043"/>
        <v>0</v>
      </c>
      <c r="T545" s="209">
        <f t="shared" si="1043"/>
        <v>0</v>
      </c>
      <c r="U545" s="209">
        <f t="shared" si="1043"/>
        <v>0</v>
      </c>
      <c r="V545" s="209">
        <f t="shared" si="1043"/>
        <v>0</v>
      </c>
      <c r="W545" s="209">
        <f t="shared" si="1043"/>
        <v>0</v>
      </c>
      <c r="X545" s="209">
        <f t="shared" si="1043"/>
        <v>0</v>
      </c>
      <c r="Y545" s="209">
        <f t="shared" si="925"/>
        <v>0</v>
      </c>
      <c r="Z545" s="209">
        <f t="shared" si="1043"/>
        <v>0</v>
      </c>
      <c r="AA545" s="209">
        <f t="shared" si="1043"/>
        <v>0</v>
      </c>
      <c r="AB545" s="209">
        <f t="shared" si="1043"/>
        <v>0</v>
      </c>
      <c r="AC545" s="209">
        <f t="shared" si="926"/>
        <v>0</v>
      </c>
      <c r="AD545" s="209">
        <f t="shared" si="1043"/>
        <v>0</v>
      </c>
      <c r="AE545" s="209">
        <f t="shared" si="1043"/>
        <v>0</v>
      </c>
      <c r="AF545" s="209">
        <f t="shared" si="1043"/>
        <v>0</v>
      </c>
      <c r="AG545" s="209">
        <f t="shared" si="927"/>
        <v>0</v>
      </c>
      <c r="AH545" s="209">
        <f t="shared" si="1043"/>
        <v>0</v>
      </c>
      <c r="AI545" s="209">
        <f t="shared" si="1043"/>
        <v>0</v>
      </c>
      <c r="AJ545" s="209">
        <f t="shared" si="1043"/>
        <v>0</v>
      </c>
      <c r="AK545" s="209">
        <f t="shared" si="928"/>
        <v>0</v>
      </c>
      <c r="AL545" s="209">
        <f t="shared" si="929"/>
        <v>0</v>
      </c>
    </row>
    <row r="546" spans="2:38" x14ac:dyDescent="0.25">
      <c r="B546" s="219" t="s">
        <v>487</v>
      </c>
      <c r="C546" s="220" t="s">
        <v>352</v>
      </c>
      <c r="D546" s="221">
        <f>SUM(D547:D559)</f>
        <v>0</v>
      </c>
      <c r="E546" s="221">
        <f>SUM(E547:E559)</f>
        <v>0</v>
      </c>
      <c r="F546" s="221">
        <f t="shared" si="919"/>
        <v>0</v>
      </c>
      <c r="G546" s="221">
        <f t="shared" ref="G546:I546" si="1044">SUM(G547:G559)</f>
        <v>0</v>
      </c>
      <c r="H546" s="221">
        <f t="shared" si="922"/>
        <v>0</v>
      </c>
      <c r="I546" s="221">
        <f t="shared" si="1044"/>
        <v>0</v>
      </c>
      <c r="J546" s="221">
        <f t="shared" si="923"/>
        <v>0</v>
      </c>
      <c r="K546" s="221">
        <f t="shared" ref="K546:AJ546" si="1045">SUM(K547:K559)</f>
        <v>0</v>
      </c>
      <c r="L546" s="221">
        <f t="shared" si="1045"/>
        <v>0</v>
      </c>
      <c r="M546" s="221">
        <f t="shared" si="1045"/>
        <v>0</v>
      </c>
      <c r="N546" s="221">
        <f t="shared" si="1045"/>
        <v>0</v>
      </c>
      <c r="O546" s="221">
        <f t="shared" si="1045"/>
        <v>0</v>
      </c>
      <c r="P546" s="221">
        <f t="shared" si="1045"/>
        <v>0</v>
      </c>
      <c r="Q546" s="221">
        <f t="shared" si="1045"/>
        <v>0</v>
      </c>
      <c r="R546" s="221">
        <f t="shared" si="1045"/>
        <v>0</v>
      </c>
      <c r="S546" s="221">
        <f t="shared" si="1045"/>
        <v>0</v>
      </c>
      <c r="T546" s="221">
        <f t="shared" si="1045"/>
        <v>0</v>
      </c>
      <c r="U546" s="221">
        <f t="shared" si="1045"/>
        <v>0</v>
      </c>
      <c r="V546" s="221">
        <f t="shared" si="1045"/>
        <v>0</v>
      </c>
      <c r="W546" s="221">
        <f t="shared" si="1045"/>
        <v>0</v>
      </c>
      <c r="X546" s="221">
        <f t="shared" si="1045"/>
        <v>0</v>
      </c>
      <c r="Y546" s="221">
        <f t="shared" si="925"/>
        <v>0</v>
      </c>
      <c r="Z546" s="221">
        <f t="shared" si="1045"/>
        <v>0</v>
      </c>
      <c r="AA546" s="221">
        <f t="shared" si="1045"/>
        <v>0</v>
      </c>
      <c r="AB546" s="221">
        <f t="shared" si="1045"/>
        <v>0</v>
      </c>
      <c r="AC546" s="221">
        <f t="shared" si="926"/>
        <v>0</v>
      </c>
      <c r="AD546" s="221">
        <f t="shared" si="1045"/>
        <v>0</v>
      </c>
      <c r="AE546" s="221">
        <f t="shared" si="1045"/>
        <v>0</v>
      </c>
      <c r="AF546" s="221">
        <f t="shared" si="1045"/>
        <v>0</v>
      </c>
      <c r="AG546" s="221">
        <f t="shared" si="927"/>
        <v>0</v>
      </c>
      <c r="AH546" s="221">
        <f t="shared" si="1045"/>
        <v>0</v>
      </c>
      <c r="AI546" s="221">
        <f t="shared" si="1045"/>
        <v>0</v>
      </c>
      <c r="AJ546" s="221">
        <f t="shared" si="1045"/>
        <v>0</v>
      </c>
      <c r="AK546" s="221">
        <f t="shared" si="928"/>
        <v>0</v>
      </c>
      <c r="AL546" s="221">
        <f t="shared" si="929"/>
        <v>0</v>
      </c>
    </row>
    <row r="547" spans="2:38" x14ac:dyDescent="0.25">
      <c r="B547" s="210" t="s">
        <v>488</v>
      </c>
      <c r="C547" s="211" t="s">
        <v>353</v>
      </c>
      <c r="D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2">
        <f t="shared" ref="F547:F559" si="1046">D547+E547</f>
        <v>0</v>
      </c>
      <c r="G547" s="212"/>
      <c r="H547" s="212">
        <f t="shared" ref="H547:H559" si="1047">F547-G547</f>
        <v>0</v>
      </c>
      <c r="I547" s="212"/>
      <c r="J547" s="212">
        <f t="shared" ref="J547:J559" si="1048">F547-I547</f>
        <v>0</v>
      </c>
      <c r="K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2">
        <f t="shared" ref="Y547:Y559" si="1049">V547+W547+X547</f>
        <v>0</v>
      </c>
      <c r="Z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2">
        <f t="shared" ref="AC547:AC559" si="1050">Z547+AA547+AB547</f>
        <v>0</v>
      </c>
      <c r="AD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2">
        <f t="shared" ref="AG547:AG559" si="1051">AD547+AE547+AF547</f>
        <v>0</v>
      </c>
      <c r="AH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2">
        <f t="shared" ref="AK547:AK559" si="1052">AH547+AI547+AJ547</f>
        <v>0</v>
      </c>
      <c r="AL547" s="212">
        <f t="shared" ref="AL547:AL559" si="1053">Y547+AC547+AG547+AK547</f>
        <v>0</v>
      </c>
    </row>
    <row r="548" spans="2:38" x14ac:dyDescent="0.25">
      <c r="B548" s="210" t="s">
        <v>1539</v>
      </c>
      <c r="C548" s="211" t="s">
        <v>1540</v>
      </c>
      <c r="D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2">
        <f t="shared" ref="F548:F552" si="1054">D548+E548</f>
        <v>0</v>
      </c>
      <c r="G548" s="212"/>
      <c r="H548" s="212">
        <f t="shared" ref="H548:H552" si="1055">F548-G548</f>
        <v>0</v>
      </c>
      <c r="I548" s="212"/>
      <c r="J548" s="212">
        <f t="shared" ref="J548:J552" si="1056">F548-I548</f>
        <v>0</v>
      </c>
      <c r="K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2">
        <f t="shared" ref="Y548:Y552" si="1057">V548+W548+X548</f>
        <v>0</v>
      </c>
      <c r="Z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2">
        <f t="shared" ref="AC548:AC552" si="1058">Z548+AA548+AB548</f>
        <v>0</v>
      </c>
      <c r="AD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2">
        <f t="shared" ref="AG548:AG552" si="1059">AD548+AE548+AF548</f>
        <v>0</v>
      </c>
      <c r="AH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2">
        <f t="shared" ref="AK548:AK552" si="1060">AH548+AI548+AJ548</f>
        <v>0</v>
      </c>
      <c r="AL548" s="212">
        <f t="shared" ref="AL548:AL552" si="1061">Y548+AC548+AG548+AK548</f>
        <v>0</v>
      </c>
    </row>
    <row r="549" spans="2:38" x14ac:dyDescent="0.25">
      <c r="B549" s="210" t="s">
        <v>1541</v>
      </c>
      <c r="C549" s="211" t="s">
        <v>1542</v>
      </c>
      <c r="D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2">
        <f t="shared" si="1054"/>
        <v>0</v>
      </c>
      <c r="G549" s="212"/>
      <c r="H549" s="212">
        <f t="shared" si="1055"/>
        <v>0</v>
      </c>
      <c r="I549" s="212"/>
      <c r="J549" s="212">
        <f t="shared" si="1056"/>
        <v>0</v>
      </c>
      <c r="K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2">
        <f t="shared" si="1057"/>
        <v>0</v>
      </c>
      <c r="Z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2">
        <f t="shared" si="1058"/>
        <v>0</v>
      </c>
      <c r="AD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2">
        <f t="shared" si="1059"/>
        <v>0</v>
      </c>
      <c r="AH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2">
        <f t="shared" si="1060"/>
        <v>0</v>
      </c>
      <c r="AL549" s="212">
        <f t="shared" si="1061"/>
        <v>0</v>
      </c>
    </row>
    <row r="550" spans="2:38" x14ac:dyDescent="0.25">
      <c r="B550" s="210" t="s">
        <v>1543</v>
      </c>
      <c r="C550" s="211" t="s">
        <v>1544</v>
      </c>
      <c r="D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2">
        <f t="shared" si="1054"/>
        <v>0</v>
      </c>
      <c r="G550" s="212"/>
      <c r="H550" s="212">
        <f t="shared" si="1055"/>
        <v>0</v>
      </c>
      <c r="I550" s="212"/>
      <c r="J550" s="212">
        <f t="shared" si="1056"/>
        <v>0</v>
      </c>
      <c r="K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2">
        <f t="shared" si="1057"/>
        <v>0</v>
      </c>
      <c r="Z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2">
        <f t="shared" si="1058"/>
        <v>0</v>
      </c>
      <c r="AD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2">
        <f t="shared" si="1059"/>
        <v>0</v>
      </c>
      <c r="AH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2">
        <f t="shared" si="1060"/>
        <v>0</v>
      </c>
      <c r="AL550" s="212">
        <f t="shared" si="1061"/>
        <v>0</v>
      </c>
    </row>
    <row r="551" spans="2:38" x14ac:dyDescent="0.25">
      <c r="B551" s="210" t="s">
        <v>1545</v>
      </c>
      <c r="C551" s="211" t="s">
        <v>1546</v>
      </c>
      <c r="D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2">
        <f t="shared" si="1054"/>
        <v>0</v>
      </c>
      <c r="G551" s="212"/>
      <c r="H551" s="212">
        <f t="shared" si="1055"/>
        <v>0</v>
      </c>
      <c r="I551" s="212"/>
      <c r="J551" s="212">
        <f t="shared" si="1056"/>
        <v>0</v>
      </c>
      <c r="K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2">
        <f t="shared" si="1057"/>
        <v>0</v>
      </c>
      <c r="Z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2">
        <f t="shared" si="1058"/>
        <v>0</v>
      </c>
      <c r="AD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2">
        <f t="shared" si="1059"/>
        <v>0</v>
      </c>
      <c r="AH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2">
        <f t="shared" si="1060"/>
        <v>0</v>
      </c>
      <c r="AL551" s="212">
        <f t="shared" si="1061"/>
        <v>0</v>
      </c>
    </row>
    <row r="552" spans="2:38" x14ac:dyDescent="0.25">
      <c r="B552" s="210" t="s">
        <v>1547</v>
      </c>
      <c r="C552" s="211" t="s">
        <v>1548</v>
      </c>
      <c r="D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2">
        <f t="shared" si="1054"/>
        <v>0</v>
      </c>
      <c r="G552" s="212"/>
      <c r="H552" s="212">
        <f t="shared" si="1055"/>
        <v>0</v>
      </c>
      <c r="I552" s="212"/>
      <c r="J552" s="212">
        <f t="shared" si="1056"/>
        <v>0</v>
      </c>
      <c r="K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2">
        <f t="shared" si="1057"/>
        <v>0</v>
      </c>
      <c r="Z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2">
        <f t="shared" si="1058"/>
        <v>0</v>
      </c>
      <c r="AD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2">
        <f t="shared" si="1059"/>
        <v>0</v>
      </c>
      <c r="AH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2">
        <f t="shared" si="1060"/>
        <v>0</v>
      </c>
      <c r="AL552" s="212">
        <f t="shared" si="1061"/>
        <v>0</v>
      </c>
    </row>
    <row r="553" spans="2:38" x14ac:dyDescent="0.25">
      <c r="B553" s="210" t="s">
        <v>489</v>
      </c>
      <c r="C553" s="211" t="s">
        <v>354</v>
      </c>
      <c r="D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2">
        <f t="shared" si="1046"/>
        <v>0</v>
      </c>
      <c r="G553" s="212"/>
      <c r="H553" s="212">
        <f t="shared" si="1047"/>
        <v>0</v>
      </c>
      <c r="I553" s="212"/>
      <c r="J553" s="212">
        <f t="shared" si="1048"/>
        <v>0</v>
      </c>
      <c r="K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2">
        <f t="shared" si="1049"/>
        <v>0</v>
      </c>
      <c r="Z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2">
        <f t="shared" si="1050"/>
        <v>0</v>
      </c>
      <c r="AD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2">
        <f t="shared" si="1051"/>
        <v>0</v>
      </c>
      <c r="AH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2">
        <f t="shared" si="1052"/>
        <v>0</v>
      </c>
      <c r="AL553" s="212">
        <f t="shared" si="1053"/>
        <v>0</v>
      </c>
    </row>
    <row r="554" spans="2:38" x14ac:dyDescent="0.25">
      <c r="B554" s="210" t="s">
        <v>1549</v>
      </c>
      <c r="C554" s="211" t="s">
        <v>1550</v>
      </c>
      <c r="D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2">
        <f t="shared" si="1046"/>
        <v>0</v>
      </c>
      <c r="G554" s="212"/>
      <c r="H554" s="212">
        <f t="shared" si="1047"/>
        <v>0</v>
      </c>
      <c r="I554" s="212"/>
      <c r="J554" s="212">
        <f t="shared" si="1048"/>
        <v>0</v>
      </c>
      <c r="K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2">
        <f t="shared" si="1049"/>
        <v>0</v>
      </c>
      <c r="Z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2">
        <f t="shared" si="1050"/>
        <v>0</v>
      </c>
      <c r="AD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2">
        <f t="shared" si="1051"/>
        <v>0</v>
      </c>
      <c r="AH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2">
        <f t="shared" si="1052"/>
        <v>0</v>
      </c>
      <c r="AL554" s="212">
        <f t="shared" si="1053"/>
        <v>0</v>
      </c>
    </row>
    <row r="555" spans="2:38" x14ac:dyDescent="0.25">
      <c r="B555" s="210" t="s">
        <v>1551</v>
      </c>
      <c r="C555" s="211" t="s">
        <v>1552</v>
      </c>
      <c r="D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2">
        <f t="shared" si="1046"/>
        <v>0</v>
      </c>
      <c r="G555" s="212"/>
      <c r="H555" s="212">
        <f t="shared" si="1047"/>
        <v>0</v>
      </c>
      <c r="I555" s="212"/>
      <c r="J555" s="212">
        <f t="shared" si="1048"/>
        <v>0</v>
      </c>
      <c r="K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2">
        <f t="shared" si="1049"/>
        <v>0</v>
      </c>
      <c r="Z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2">
        <f t="shared" si="1050"/>
        <v>0</v>
      </c>
      <c r="AD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2">
        <f t="shared" si="1051"/>
        <v>0</v>
      </c>
      <c r="AH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2">
        <f t="shared" si="1052"/>
        <v>0</v>
      </c>
      <c r="AL555" s="212">
        <f t="shared" si="1053"/>
        <v>0</v>
      </c>
    </row>
    <row r="556" spans="2:38" x14ac:dyDescent="0.25">
      <c r="B556" s="210" t="s">
        <v>1553</v>
      </c>
      <c r="C556" s="211" t="s">
        <v>1554</v>
      </c>
      <c r="D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2">
        <f t="shared" ref="F556" si="1062">D556+E556</f>
        <v>0</v>
      </c>
      <c r="G556" s="212"/>
      <c r="H556" s="212">
        <f t="shared" ref="H556" si="1063">F556-G556</f>
        <v>0</v>
      </c>
      <c r="I556" s="212"/>
      <c r="J556" s="212">
        <f t="shared" ref="J556" si="1064">F556-I556</f>
        <v>0</v>
      </c>
      <c r="K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2">
        <f t="shared" ref="Y556" si="1065">V556+W556+X556</f>
        <v>0</v>
      </c>
      <c r="Z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2">
        <f t="shared" ref="AC556" si="1066">Z556+AA556+AB556</f>
        <v>0</v>
      </c>
      <c r="AD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2">
        <f t="shared" ref="AG556" si="1067">AD556+AE556+AF556</f>
        <v>0</v>
      </c>
      <c r="AH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2">
        <f t="shared" ref="AK556" si="1068">AH556+AI556+AJ556</f>
        <v>0</v>
      </c>
      <c r="AL556" s="212">
        <f t="shared" ref="AL556" si="1069">Y556+AC556+AG556+AK556</f>
        <v>0</v>
      </c>
    </row>
    <row r="557" spans="2:38" x14ac:dyDescent="0.25">
      <c r="B557" s="210" t="s">
        <v>1555</v>
      </c>
      <c r="C557" s="211" t="s">
        <v>1556</v>
      </c>
      <c r="D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2">
        <f t="shared" ref="F557" si="1070">D557+E557</f>
        <v>0</v>
      </c>
      <c r="G557" s="212"/>
      <c r="H557" s="212">
        <f t="shared" ref="H557" si="1071">F557-G557</f>
        <v>0</v>
      </c>
      <c r="I557" s="212"/>
      <c r="J557" s="212">
        <f t="shared" ref="J557" si="1072">F557-I557</f>
        <v>0</v>
      </c>
      <c r="K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2">
        <f t="shared" ref="Y557" si="1073">V557+W557+X557</f>
        <v>0</v>
      </c>
      <c r="Z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2">
        <f t="shared" ref="AC557" si="1074">Z557+AA557+AB557</f>
        <v>0</v>
      </c>
      <c r="AD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2">
        <f t="shared" ref="AG557" si="1075">AD557+AE557+AF557</f>
        <v>0</v>
      </c>
      <c r="AH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2">
        <f t="shared" ref="AK557" si="1076">AH557+AI557+AJ557</f>
        <v>0</v>
      </c>
      <c r="AL557" s="212">
        <f t="shared" ref="AL557" si="1077">Y557+AC557+AG557+AK557</f>
        <v>0</v>
      </c>
    </row>
    <row r="558" spans="2:38" x14ac:dyDescent="0.25">
      <c r="B558" s="210" t="s">
        <v>1557</v>
      </c>
      <c r="C558" s="211" t="s">
        <v>1558</v>
      </c>
      <c r="D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2">
        <f t="shared" ref="F558" si="1078">D558+E558</f>
        <v>0</v>
      </c>
      <c r="G558" s="212"/>
      <c r="H558" s="212">
        <f t="shared" ref="H558" si="1079">F558-G558</f>
        <v>0</v>
      </c>
      <c r="I558" s="212"/>
      <c r="J558" s="212">
        <f t="shared" ref="J558" si="1080">F558-I558</f>
        <v>0</v>
      </c>
      <c r="K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2">
        <f t="shared" ref="Y558" si="1081">V558+W558+X558</f>
        <v>0</v>
      </c>
      <c r="Z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2">
        <f t="shared" ref="AC558" si="1082">Z558+AA558+AB558</f>
        <v>0</v>
      </c>
      <c r="AD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2">
        <f t="shared" ref="AG558" si="1083">AD558+AE558+AF558</f>
        <v>0</v>
      </c>
      <c r="AH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2">
        <f t="shared" ref="AK558" si="1084">AH558+AI558+AJ558</f>
        <v>0</v>
      </c>
      <c r="AL558" s="212">
        <f t="shared" ref="AL558" si="1085">Y558+AC558+AG558+AK558</f>
        <v>0</v>
      </c>
    </row>
    <row r="559" spans="2:38" x14ac:dyDescent="0.25">
      <c r="B559" s="210" t="s">
        <v>1559</v>
      </c>
      <c r="C559" s="211" t="s">
        <v>1560</v>
      </c>
      <c r="D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2">
        <f t="shared" si="1046"/>
        <v>0</v>
      </c>
      <c r="G559" s="212"/>
      <c r="H559" s="212">
        <f t="shared" si="1047"/>
        <v>0</v>
      </c>
      <c r="I559" s="212"/>
      <c r="J559" s="212">
        <f t="shared" si="1048"/>
        <v>0</v>
      </c>
      <c r="K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2">
        <f t="shared" si="1049"/>
        <v>0</v>
      </c>
      <c r="Z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2">
        <f t="shared" si="1050"/>
        <v>0</v>
      </c>
      <c r="AD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2">
        <f t="shared" si="1051"/>
        <v>0</v>
      </c>
      <c r="AH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2">
        <f t="shared" si="1052"/>
        <v>0</v>
      </c>
      <c r="AL559" s="212">
        <f t="shared" si="1053"/>
        <v>0</v>
      </c>
    </row>
    <row r="560" spans="2:38" x14ac:dyDescent="0.25">
      <c r="B560" s="219" t="s">
        <v>490</v>
      </c>
      <c r="C560" s="220" t="s">
        <v>355</v>
      </c>
      <c r="D560" s="221">
        <f>D561</f>
        <v>0</v>
      </c>
      <c r="E560" s="221">
        <f>E561</f>
        <v>0</v>
      </c>
      <c r="F560" s="221">
        <f t="shared" si="919"/>
        <v>0</v>
      </c>
      <c r="G560" s="221">
        <f t="shared" ref="G560:I560" si="1086">G561</f>
        <v>0</v>
      </c>
      <c r="H560" s="221">
        <f t="shared" si="922"/>
        <v>0</v>
      </c>
      <c r="I560" s="221">
        <f t="shared" si="1086"/>
        <v>0</v>
      </c>
      <c r="J560" s="221">
        <f t="shared" si="923"/>
        <v>0</v>
      </c>
      <c r="K560" s="221">
        <f t="shared" ref="K560:AJ560" si="1087">K561</f>
        <v>0</v>
      </c>
      <c r="L560" s="221">
        <f t="shared" si="1087"/>
        <v>0</v>
      </c>
      <c r="M560" s="221">
        <f t="shared" si="1087"/>
        <v>0</v>
      </c>
      <c r="N560" s="221">
        <f t="shared" si="1087"/>
        <v>0</v>
      </c>
      <c r="O560" s="221">
        <f t="shared" si="1087"/>
        <v>0</v>
      </c>
      <c r="P560" s="221">
        <f t="shared" si="1087"/>
        <v>0</v>
      </c>
      <c r="Q560" s="221">
        <f t="shared" si="1087"/>
        <v>0</v>
      </c>
      <c r="R560" s="221">
        <f t="shared" si="1087"/>
        <v>0</v>
      </c>
      <c r="S560" s="221">
        <f t="shared" si="1087"/>
        <v>0</v>
      </c>
      <c r="T560" s="221">
        <f t="shared" si="1087"/>
        <v>0</v>
      </c>
      <c r="U560" s="221">
        <f t="shared" si="1087"/>
        <v>0</v>
      </c>
      <c r="V560" s="221">
        <f t="shared" si="1087"/>
        <v>0</v>
      </c>
      <c r="W560" s="221">
        <f t="shared" si="1087"/>
        <v>0</v>
      </c>
      <c r="X560" s="221">
        <f t="shared" si="1087"/>
        <v>0</v>
      </c>
      <c r="Y560" s="221">
        <f t="shared" si="925"/>
        <v>0</v>
      </c>
      <c r="Z560" s="221">
        <f t="shared" si="1087"/>
        <v>0</v>
      </c>
      <c r="AA560" s="221">
        <f t="shared" si="1087"/>
        <v>0</v>
      </c>
      <c r="AB560" s="221">
        <f t="shared" si="1087"/>
        <v>0</v>
      </c>
      <c r="AC560" s="221">
        <f t="shared" si="926"/>
        <v>0</v>
      </c>
      <c r="AD560" s="221">
        <f t="shared" si="1087"/>
        <v>0</v>
      </c>
      <c r="AE560" s="221">
        <f t="shared" si="1087"/>
        <v>0</v>
      </c>
      <c r="AF560" s="221">
        <f t="shared" si="1087"/>
        <v>0</v>
      </c>
      <c r="AG560" s="221">
        <f t="shared" si="927"/>
        <v>0</v>
      </c>
      <c r="AH560" s="221">
        <f t="shared" si="1087"/>
        <v>0</v>
      </c>
      <c r="AI560" s="221">
        <f t="shared" si="1087"/>
        <v>0</v>
      </c>
      <c r="AJ560" s="221">
        <f t="shared" si="1087"/>
        <v>0</v>
      </c>
      <c r="AK560" s="221">
        <f t="shared" si="928"/>
        <v>0</v>
      </c>
      <c r="AL560" s="221">
        <f t="shared" si="929"/>
        <v>0</v>
      </c>
    </row>
    <row r="561" spans="2:38" x14ac:dyDescent="0.25">
      <c r="B561" s="210" t="s">
        <v>491</v>
      </c>
      <c r="C561" s="211" t="s">
        <v>356</v>
      </c>
      <c r="D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2">
        <f t="shared" ref="F561" si="1088">D561+E561</f>
        <v>0</v>
      </c>
      <c r="G561" s="212"/>
      <c r="H561" s="212">
        <f t="shared" ref="H561" si="1089">F561-G561</f>
        <v>0</v>
      </c>
      <c r="I561" s="212"/>
      <c r="J561" s="212">
        <f t="shared" ref="J561" si="1090">F561-I561</f>
        <v>0</v>
      </c>
      <c r="K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2">
        <f t="shared" ref="Y561" si="1091">V561+W561+X561</f>
        <v>0</v>
      </c>
      <c r="Z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2">
        <f t="shared" ref="AC561" si="1092">Z561+AA561+AB561</f>
        <v>0</v>
      </c>
      <c r="AD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2">
        <f t="shared" ref="AG561" si="1093">AD561+AE561+AF561</f>
        <v>0</v>
      </c>
      <c r="AH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2">
        <f t="shared" ref="AK561" si="1094">AH561+AI561+AJ561</f>
        <v>0</v>
      </c>
      <c r="AL561" s="212">
        <f t="shared" ref="AL561" si="1095">Y561+AC561+AG561+AK561</f>
        <v>0</v>
      </c>
    </row>
    <row r="562" spans="2:38" x14ac:dyDescent="0.25">
      <c r="B562" s="207" t="s">
        <v>490</v>
      </c>
      <c r="C562" s="208" t="s">
        <v>355</v>
      </c>
      <c r="D562" s="209">
        <f>D563</f>
        <v>0</v>
      </c>
      <c r="E562" s="209">
        <f>E563</f>
        <v>0</v>
      </c>
      <c r="F562" s="209">
        <f t="shared" si="919"/>
        <v>0</v>
      </c>
      <c r="G562" s="209">
        <f t="shared" ref="G562:I562" si="1096">G563</f>
        <v>0</v>
      </c>
      <c r="H562" s="209">
        <f t="shared" si="922"/>
        <v>0</v>
      </c>
      <c r="I562" s="209">
        <f t="shared" si="1096"/>
        <v>0</v>
      </c>
      <c r="J562" s="209">
        <f t="shared" si="923"/>
        <v>0</v>
      </c>
      <c r="K562" s="209">
        <f t="shared" ref="K562:AJ562" si="1097">K563</f>
        <v>0</v>
      </c>
      <c r="L562" s="209">
        <f t="shared" si="1097"/>
        <v>0</v>
      </c>
      <c r="M562" s="209">
        <f t="shared" si="1097"/>
        <v>0</v>
      </c>
      <c r="N562" s="209">
        <f t="shared" si="1097"/>
        <v>0</v>
      </c>
      <c r="O562" s="209">
        <f t="shared" si="1097"/>
        <v>0</v>
      </c>
      <c r="P562" s="209">
        <f t="shared" si="1097"/>
        <v>0</v>
      </c>
      <c r="Q562" s="209">
        <f t="shared" si="1097"/>
        <v>0</v>
      </c>
      <c r="R562" s="209">
        <f t="shared" si="1097"/>
        <v>0</v>
      </c>
      <c r="S562" s="209">
        <f t="shared" si="1097"/>
        <v>0</v>
      </c>
      <c r="T562" s="209">
        <f t="shared" si="1097"/>
        <v>0</v>
      </c>
      <c r="U562" s="209">
        <f t="shared" si="1097"/>
        <v>0</v>
      </c>
      <c r="V562" s="209">
        <f t="shared" si="1097"/>
        <v>0</v>
      </c>
      <c r="W562" s="209">
        <f t="shared" si="1097"/>
        <v>0</v>
      </c>
      <c r="X562" s="209">
        <f t="shared" si="1097"/>
        <v>0</v>
      </c>
      <c r="Y562" s="209">
        <f t="shared" si="925"/>
        <v>0</v>
      </c>
      <c r="Z562" s="209">
        <f t="shared" si="1097"/>
        <v>0</v>
      </c>
      <c r="AA562" s="209">
        <f t="shared" si="1097"/>
        <v>0</v>
      </c>
      <c r="AB562" s="209">
        <f t="shared" si="1097"/>
        <v>0</v>
      </c>
      <c r="AC562" s="209">
        <f t="shared" si="926"/>
        <v>0</v>
      </c>
      <c r="AD562" s="209">
        <f t="shared" si="1097"/>
        <v>0</v>
      </c>
      <c r="AE562" s="209">
        <f t="shared" si="1097"/>
        <v>0</v>
      </c>
      <c r="AF562" s="209">
        <f t="shared" si="1097"/>
        <v>0</v>
      </c>
      <c r="AG562" s="209">
        <f t="shared" si="927"/>
        <v>0</v>
      </c>
      <c r="AH562" s="209">
        <f t="shared" si="1097"/>
        <v>0</v>
      </c>
      <c r="AI562" s="209">
        <f t="shared" si="1097"/>
        <v>0</v>
      </c>
      <c r="AJ562" s="209">
        <f t="shared" si="1097"/>
        <v>0</v>
      </c>
      <c r="AK562" s="209">
        <f t="shared" si="928"/>
        <v>0</v>
      </c>
      <c r="AL562" s="209">
        <f t="shared" si="929"/>
        <v>0</v>
      </c>
    </row>
    <row r="563" spans="2:38" x14ac:dyDescent="0.25">
      <c r="B563" s="219" t="s">
        <v>491</v>
      </c>
      <c r="C563" s="220" t="s">
        <v>356</v>
      </c>
      <c r="D563" s="221">
        <f>SUM(D564:D580)</f>
        <v>0</v>
      </c>
      <c r="E563" s="221">
        <f>SUM(E564:E580)</f>
        <v>0</v>
      </c>
      <c r="F563" s="221">
        <f t="shared" si="919"/>
        <v>0</v>
      </c>
      <c r="G563" s="221">
        <f>SUM(G564:G580)</f>
        <v>0</v>
      </c>
      <c r="H563" s="221">
        <f t="shared" si="922"/>
        <v>0</v>
      </c>
      <c r="I563" s="221">
        <f>SUM(I564:I580)</f>
        <v>0</v>
      </c>
      <c r="J563" s="221">
        <f t="shared" si="923"/>
        <v>0</v>
      </c>
      <c r="K563" s="221">
        <f t="shared" ref="K563:X563" si="1098">SUM(K564:K580)</f>
        <v>0</v>
      </c>
      <c r="L563" s="221">
        <f t="shared" si="1098"/>
        <v>0</v>
      </c>
      <c r="M563" s="221">
        <f t="shared" si="1098"/>
        <v>0</v>
      </c>
      <c r="N563" s="221">
        <f t="shared" si="1098"/>
        <v>0</v>
      </c>
      <c r="O563" s="221">
        <f t="shared" si="1098"/>
        <v>0</v>
      </c>
      <c r="P563" s="221">
        <f t="shared" si="1098"/>
        <v>0</v>
      </c>
      <c r="Q563" s="221">
        <f t="shared" si="1098"/>
        <v>0</v>
      </c>
      <c r="R563" s="221">
        <f t="shared" si="1098"/>
        <v>0</v>
      </c>
      <c r="S563" s="221">
        <f t="shared" si="1098"/>
        <v>0</v>
      </c>
      <c r="T563" s="221">
        <f t="shared" si="1098"/>
        <v>0</v>
      </c>
      <c r="U563" s="221">
        <f t="shared" si="1098"/>
        <v>0</v>
      </c>
      <c r="V563" s="221">
        <f t="shared" si="1098"/>
        <v>0</v>
      </c>
      <c r="W563" s="221">
        <f t="shared" si="1098"/>
        <v>0</v>
      </c>
      <c r="X563" s="221">
        <f t="shared" si="1098"/>
        <v>0</v>
      </c>
      <c r="Y563" s="221">
        <f t="shared" si="925"/>
        <v>0</v>
      </c>
      <c r="Z563" s="221">
        <f>SUM(Z564:Z580)</f>
        <v>0</v>
      </c>
      <c r="AA563" s="221">
        <f>SUM(AA564:AA580)</f>
        <v>0</v>
      </c>
      <c r="AB563" s="221">
        <f>SUM(AB564:AB580)</f>
        <v>0</v>
      </c>
      <c r="AC563" s="221">
        <f t="shared" si="926"/>
        <v>0</v>
      </c>
      <c r="AD563" s="221">
        <f>SUM(AD564:AD580)</f>
        <v>0</v>
      </c>
      <c r="AE563" s="221">
        <f>SUM(AE564:AE580)</f>
        <v>0</v>
      </c>
      <c r="AF563" s="221">
        <f>SUM(AF564:AF580)</f>
        <v>0</v>
      </c>
      <c r="AG563" s="221">
        <f t="shared" si="927"/>
        <v>0</v>
      </c>
      <c r="AH563" s="221">
        <f>SUM(AH564:AH580)</f>
        <v>0</v>
      </c>
      <c r="AI563" s="221">
        <f>SUM(AI564:AI580)</f>
        <v>0</v>
      </c>
      <c r="AJ563" s="221">
        <f>SUM(AJ564:AJ580)</f>
        <v>0</v>
      </c>
      <c r="AK563" s="221">
        <f t="shared" si="928"/>
        <v>0</v>
      </c>
      <c r="AL563" s="221">
        <f t="shared" si="929"/>
        <v>0</v>
      </c>
    </row>
    <row r="564" spans="2:38" x14ac:dyDescent="0.25">
      <c r="B564" s="210" t="s">
        <v>492</v>
      </c>
      <c r="C564" s="211" t="s">
        <v>357</v>
      </c>
      <c r="D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2">
        <f t="shared" ref="F564:F586" si="1099">D564+E564</f>
        <v>0</v>
      </c>
      <c r="G564" s="212"/>
      <c r="H564" s="212">
        <f t="shared" ref="H564:H586" si="1100">F564-G564</f>
        <v>0</v>
      </c>
      <c r="I564" s="212"/>
      <c r="J564" s="212">
        <f t="shared" ref="J564:J586" si="1101">F564-I564</f>
        <v>0</v>
      </c>
      <c r="K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2">
        <f t="shared" ref="Y564:Y586" si="1102">V564+W564+X564</f>
        <v>0</v>
      </c>
      <c r="Z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2">
        <f t="shared" ref="AC564:AC586" si="1103">Z564+AA564+AB564</f>
        <v>0</v>
      </c>
      <c r="AD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2">
        <f t="shared" ref="AG564:AG586" si="1104">AD564+AE564+AF564</f>
        <v>0</v>
      </c>
      <c r="AH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2">
        <f t="shared" ref="AK564:AK586" si="1105">AH564+AI564+AJ564</f>
        <v>0</v>
      </c>
      <c r="AL564" s="212">
        <f t="shared" ref="AL564:AL586" si="1106">Y564+AC564+AG564+AK564</f>
        <v>0</v>
      </c>
    </row>
    <row r="565" spans="2:38" x14ac:dyDescent="0.25">
      <c r="B565" s="210" t="s">
        <v>1561</v>
      </c>
      <c r="C565" s="211" t="s">
        <v>1562</v>
      </c>
      <c r="D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2">
        <f t="shared" si="1099"/>
        <v>0</v>
      </c>
      <c r="G565" s="212"/>
      <c r="H565" s="212">
        <f t="shared" si="1100"/>
        <v>0</v>
      </c>
      <c r="I565" s="212"/>
      <c r="J565" s="212">
        <f t="shared" si="1101"/>
        <v>0</v>
      </c>
      <c r="K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2">
        <f t="shared" si="1102"/>
        <v>0</v>
      </c>
      <c r="Z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2">
        <f t="shared" si="1103"/>
        <v>0</v>
      </c>
      <c r="AD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2">
        <f t="shared" si="1104"/>
        <v>0</v>
      </c>
      <c r="AH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2">
        <f t="shared" si="1105"/>
        <v>0</v>
      </c>
      <c r="AL565" s="212">
        <f t="shared" si="1106"/>
        <v>0</v>
      </c>
    </row>
    <row r="566" spans="2:38" x14ac:dyDescent="0.25">
      <c r="B566" s="210" t="s">
        <v>1563</v>
      </c>
      <c r="C566" s="211" t="s">
        <v>779</v>
      </c>
      <c r="D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2">
        <f t="shared" si="1099"/>
        <v>0</v>
      </c>
      <c r="G566" s="212"/>
      <c r="H566" s="212">
        <f t="shared" si="1100"/>
        <v>0</v>
      </c>
      <c r="I566" s="212"/>
      <c r="J566" s="212">
        <f t="shared" si="1101"/>
        <v>0</v>
      </c>
      <c r="K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2">
        <f t="shared" si="1102"/>
        <v>0</v>
      </c>
      <c r="Z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2">
        <f t="shared" si="1103"/>
        <v>0</v>
      </c>
      <c r="AD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2">
        <f t="shared" si="1104"/>
        <v>0</v>
      </c>
      <c r="AH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2">
        <f t="shared" si="1105"/>
        <v>0</v>
      </c>
      <c r="AL566" s="212">
        <f t="shared" si="1106"/>
        <v>0</v>
      </c>
    </row>
    <row r="567" spans="2:38" x14ac:dyDescent="0.25">
      <c r="B567" s="210" t="s">
        <v>1564</v>
      </c>
      <c r="C567" s="211" t="s">
        <v>1565</v>
      </c>
      <c r="D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2">
        <f t="shared" si="1099"/>
        <v>0</v>
      </c>
      <c r="G567" s="212"/>
      <c r="H567" s="212">
        <f t="shared" si="1100"/>
        <v>0</v>
      </c>
      <c r="I567" s="212"/>
      <c r="J567" s="212">
        <f t="shared" si="1101"/>
        <v>0</v>
      </c>
      <c r="K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2">
        <f t="shared" si="1102"/>
        <v>0</v>
      </c>
      <c r="Z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2">
        <f t="shared" si="1103"/>
        <v>0</v>
      </c>
      <c r="AD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2">
        <f t="shared" si="1104"/>
        <v>0</v>
      </c>
      <c r="AH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2">
        <f t="shared" si="1105"/>
        <v>0</v>
      </c>
      <c r="AL567" s="212">
        <f t="shared" si="1106"/>
        <v>0</v>
      </c>
    </row>
    <row r="568" spans="2:38" x14ac:dyDescent="0.25">
      <c r="B568" s="210" t="s">
        <v>1566</v>
      </c>
      <c r="C568" s="211" t="s">
        <v>1567</v>
      </c>
      <c r="D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2">
        <f t="shared" si="1099"/>
        <v>0</v>
      </c>
      <c r="G568" s="212"/>
      <c r="H568" s="212">
        <f t="shared" si="1100"/>
        <v>0</v>
      </c>
      <c r="I568" s="212"/>
      <c r="J568" s="212">
        <f t="shared" si="1101"/>
        <v>0</v>
      </c>
      <c r="K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2">
        <f t="shared" si="1102"/>
        <v>0</v>
      </c>
      <c r="Z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2">
        <f t="shared" si="1103"/>
        <v>0</v>
      </c>
      <c r="AD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2">
        <f t="shared" si="1104"/>
        <v>0</v>
      </c>
      <c r="AH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2">
        <f t="shared" si="1105"/>
        <v>0</v>
      </c>
      <c r="AL568" s="212">
        <f t="shared" si="1106"/>
        <v>0</v>
      </c>
    </row>
    <row r="569" spans="2:38" x14ac:dyDescent="0.25">
      <c r="B569" s="210" t="s">
        <v>1568</v>
      </c>
      <c r="C569" s="211" t="s">
        <v>1569</v>
      </c>
      <c r="D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2">
        <f t="shared" si="1099"/>
        <v>0</v>
      </c>
      <c r="G569" s="212"/>
      <c r="H569" s="212">
        <f t="shared" si="1100"/>
        <v>0</v>
      </c>
      <c r="I569" s="212"/>
      <c r="J569" s="212">
        <f t="shared" si="1101"/>
        <v>0</v>
      </c>
      <c r="K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2">
        <f t="shared" si="1102"/>
        <v>0</v>
      </c>
      <c r="Z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2">
        <f t="shared" si="1103"/>
        <v>0</v>
      </c>
      <c r="AD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2">
        <f t="shared" si="1104"/>
        <v>0</v>
      </c>
      <c r="AH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2">
        <f t="shared" si="1105"/>
        <v>0</v>
      </c>
      <c r="AL569" s="212">
        <f t="shared" si="1106"/>
        <v>0</v>
      </c>
    </row>
    <row r="570" spans="2:38" x14ac:dyDescent="0.25">
      <c r="B570" s="210" t="s">
        <v>1570</v>
      </c>
      <c r="C570" s="211" t="s">
        <v>1571</v>
      </c>
      <c r="D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2">
        <f t="shared" si="1099"/>
        <v>0</v>
      </c>
      <c r="G570" s="212"/>
      <c r="H570" s="212">
        <f t="shared" si="1100"/>
        <v>0</v>
      </c>
      <c r="I570" s="212"/>
      <c r="J570" s="212">
        <f t="shared" si="1101"/>
        <v>0</v>
      </c>
      <c r="K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2">
        <f t="shared" si="1102"/>
        <v>0</v>
      </c>
      <c r="Z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2">
        <f t="shared" si="1103"/>
        <v>0</v>
      </c>
      <c r="AD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2">
        <f t="shared" si="1104"/>
        <v>0</v>
      </c>
      <c r="AH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2">
        <f t="shared" si="1105"/>
        <v>0</v>
      </c>
      <c r="AL570" s="212">
        <f t="shared" si="1106"/>
        <v>0</v>
      </c>
    </row>
    <row r="571" spans="2:38" x14ac:dyDescent="0.25">
      <c r="B571" s="210" t="s">
        <v>1572</v>
      </c>
      <c r="C571" s="211" t="s">
        <v>1573</v>
      </c>
      <c r="D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2">
        <f t="shared" si="1099"/>
        <v>0</v>
      </c>
      <c r="G571" s="212"/>
      <c r="H571" s="212">
        <f t="shared" si="1100"/>
        <v>0</v>
      </c>
      <c r="I571" s="212"/>
      <c r="J571" s="212">
        <f t="shared" si="1101"/>
        <v>0</v>
      </c>
      <c r="K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2">
        <f t="shared" si="1102"/>
        <v>0</v>
      </c>
      <c r="Z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2">
        <f t="shared" si="1103"/>
        <v>0</v>
      </c>
      <c r="AD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2">
        <f t="shared" si="1104"/>
        <v>0</v>
      </c>
      <c r="AH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2">
        <f t="shared" si="1105"/>
        <v>0</v>
      </c>
      <c r="AL571" s="212">
        <f t="shared" si="1106"/>
        <v>0</v>
      </c>
    </row>
    <row r="572" spans="2:38" x14ac:dyDescent="0.25">
      <c r="B572" s="210" t="s">
        <v>1574</v>
      </c>
      <c r="C572" s="211" t="s">
        <v>1575</v>
      </c>
      <c r="D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2">
        <f t="shared" si="1099"/>
        <v>0</v>
      </c>
      <c r="G572" s="212"/>
      <c r="H572" s="212">
        <f t="shared" si="1100"/>
        <v>0</v>
      </c>
      <c r="I572" s="212"/>
      <c r="J572" s="212">
        <f t="shared" si="1101"/>
        <v>0</v>
      </c>
      <c r="K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2">
        <f t="shared" si="1102"/>
        <v>0</v>
      </c>
      <c r="Z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2">
        <f t="shared" si="1103"/>
        <v>0</v>
      </c>
      <c r="AD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2">
        <f t="shared" si="1104"/>
        <v>0</v>
      </c>
      <c r="AH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2">
        <f t="shared" si="1105"/>
        <v>0</v>
      </c>
      <c r="AL572" s="212">
        <f t="shared" si="1106"/>
        <v>0</v>
      </c>
    </row>
    <row r="573" spans="2:38" x14ac:dyDescent="0.25">
      <c r="B573" s="210" t="s">
        <v>1576</v>
      </c>
      <c r="C573" s="211" t="s">
        <v>1577</v>
      </c>
      <c r="D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2">
        <f t="shared" si="1099"/>
        <v>0</v>
      </c>
      <c r="G573" s="212"/>
      <c r="H573" s="212">
        <f t="shared" si="1100"/>
        <v>0</v>
      </c>
      <c r="I573" s="212"/>
      <c r="J573" s="212">
        <f t="shared" si="1101"/>
        <v>0</v>
      </c>
      <c r="K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2">
        <f t="shared" si="1102"/>
        <v>0</v>
      </c>
      <c r="Z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2">
        <f t="shared" si="1103"/>
        <v>0</v>
      </c>
      <c r="AD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2">
        <f t="shared" si="1104"/>
        <v>0</v>
      </c>
      <c r="AH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2">
        <f t="shared" si="1105"/>
        <v>0</v>
      </c>
      <c r="AL573" s="212">
        <f t="shared" si="1106"/>
        <v>0</v>
      </c>
    </row>
    <row r="574" spans="2:38" x14ac:dyDescent="0.25">
      <c r="B574" s="210" t="s">
        <v>1578</v>
      </c>
      <c r="C574" s="211" t="s">
        <v>1579</v>
      </c>
      <c r="D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2">
        <f t="shared" si="1099"/>
        <v>0</v>
      </c>
      <c r="G574" s="212"/>
      <c r="H574" s="212">
        <f t="shared" si="1100"/>
        <v>0</v>
      </c>
      <c r="I574" s="212"/>
      <c r="J574" s="212">
        <f t="shared" si="1101"/>
        <v>0</v>
      </c>
      <c r="K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2">
        <f t="shared" si="1102"/>
        <v>0</v>
      </c>
      <c r="Z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2">
        <f t="shared" si="1103"/>
        <v>0</v>
      </c>
      <c r="AD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2">
        <f t="shared" si="1104"/>
        <v>0</v>
      </c>
      <c r="AH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2">
        <f t="shared" si="1105"/>
        <v>0</v>
      </c>
      <c r="AL574" s="212">
        <f t="shared" si="1106"/>
        <v>0</v>
      </c>
    </row>
    <row r="575" spans="2:38" x14ac:dyDescent="0.25">
      <c r="B575" s="210" t="s">
        <v>1580</v>
      </c>
      <c r="C575" s="211" t="s">
        <v>1581</v>
      </c>
      <c r="D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2">
        <f t="shared" si="1099"/>
        <v>0</v>
      </c>
      <c r="G575" s="212"/>
      <c r="H575" s="212">
        <f t="shared" si="1100"/>
        <v>0</v>
      </c>
      <c r="I575" s="212"/>
      <c r="J575" s="212">
        <f t="shared" si="1101"/>
        <v>0</v>
      </c>
      <c r="K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2">
        <f t="shared" si="1102"/>
        <v>0</v>
      </c>
      <c r="Z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2">
        <f t="shared" si="1103"/>
        <v>0</v>
      </c>
      <c r="AD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2">
        <f t="shared" si="1104"/>
        <v>0</v>
      </c>
      <c r="AH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2">
        <f t="shared" si="1105"/>
        <v>0</v>
      </c>
      <c r="AL575" s="212">
        <f t="shared" si="1106"/>
        <v>0</v>
      </c>
    </row>
    <row r="576" spans="2:38" x14ac:dyDescent="0.25">
      <c r="B576" s="210" t="s">
        <v>1582</v>
      </c>
      <c r="C576" s="211" t="s">
        <v>1583</v>
      </c>
      <c r="D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2">
        <f t="shared" si="1099"/>
        <v>0</v>
      </c>
      <c r="G576" s="212"/>
      <c r="H576" s="212">
        <f t="shared" si="1100"/>
        <v>0</v>
      </c>
      <c r="I576" s="212"/>
      <c r="J576" s="212">
        <f t="shared" si="1101"/>
        <v>0</v>
      </c>
      <c r="K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2">
        <f t="shared" si="1102"/>
        <v>0</v>
      </c>
      <c r="Z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2">
        <f t="shared" si="1103"/>
        <v>0</v>
      </c>
      <c r="AD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2">
        <f t="shared" si="1104"/>
        <v>0</v>
      </c>
      <c r="AH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2">
        <f t="shared" si="1105"/>
        <v>0</v>
      </c>
      <c r="AL576" s="212">
        <f t="shared" si="1106"/>
        <v>0</v>
      </c>
    </row>
    <row r="577" spans="2:38" x14ac:dyDescent="0.25">
      <c r="B577" s="210" t="s">
        <v>1584</v>
      </c>
      <c r="C577" s="211" t="s">
        <v>1585</v>
      </c>
      <c r="D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2">
        <f t="shared" si="1099"/>
        <v>0</v>
      </c>
      <c r="G577" s="212"/>
      <c r="H577" s="212">
        <f t="shared" si="1100"/>
        <v>0</v>
      </c>
      <c r="I577" s="212"/>
      <c r="J577" s="212">
        <f t="shared" si="1101"/>
        <v>0</v>
      </c>
      <c r="K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2">
        <f t="shared" si="1102"/>
        <v>0</v>
      </c>
      <c r="Z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2">
        <f t="shared" si="1103"/>
        <v>0</v>
      </c>
      <c r="AD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2">
        <f t="shared" si="1104"/>
        <v>0</v>
      </c>
      <c r="AH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2">
        <f t="shared" si="1105"/>
        <v>0</v>
      </c>
      <c r="AL577" s="212">
        <f t="shared" si="1106"/>
        <v>0</v>
      </c>
    </row>
    <row r="578" spans="2:38" x14ac:dyDescent="0.25">
      <c r="B578" s="210" t="s">
        <v>1586</v>
      </c>
      <c r="C578" s="211" t="s">
        <v>1587</v>
      </c>
      <c r="D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2">
        <f t="shared" si="1099"/>
        <v>0</v>
      </c>
      <c r="G578" s="212"/>
      <c r="H578" s="212">
        <f t="shared" si="1100"/>
        <v>0</v>
      </c>
      <c r="I578" s="212"/>
      <c r="J578" s="212">
        <f t="shared" si="1101"/>
        <v>0</v>
      </c>
      <c r="K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2">
        <f t="shared" si="1102"/>
        <v>0</v>
      </c>
      <c r="Z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2">
        <f t="shared" si="1103"/>
        <v>0</v>
      </c>
      <c r="AD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2">
        <f t="shared" si="1104"/>
        <v>0</v>
      </c>
      <c r="AH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2">
        <f t="shared" si="1105"/>
        <v>0</v>
      </c>
      <c r="AL578" s="212">
        <f t="shared" si="1106"/>
        <v>0</v>
      </c>
    </row>
    <row r="579" spans="2:38" x14ac:dyDescent="0.25">
      <c r="B579" s="210" t="s">
        <v>1588</v>
      </c>
      <c r="C579" s="211" t="s">
        <v>1589</v>
      </c>
      <c r="D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2">
        <f t="shared" si="1099"/>
        <v>0</v>
      </c>
      <c r="G579" s="212"/>
      <c r="H579" s="212">
        <f t="shared" si="1100"/>
        <v>0</v>
      </c>
      <c r="I579" s="212"/>
      <c r="J579" s="212">
        <f t="shared" si="1101"/>
        <v>0</v>
      </c>
      <c r="K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2">
        <f t="shared" si="1102"/>
        <v>0</v>
      </c>
      <c r="Z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2">
        <f t="shared" si="1103"/>
        <v>0</v>
      </c>
      <c r="AD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2">
        <f t="shared" si="1104"/>
        <v>0</v>
      </c>
      <c r="AH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2">
        <f t="shared" si="1105"/>
        <v>0</v>
      </c>
      <c r="AL579" s="212">
        <f t="shared" si="1106"/>
        <v>0</v>
      </c>
    </row>
    <row r="580" spans="2:38" x14ac:dyDescent="0.25">
      <c r="B580" s="210" t="s">
        <v>1590</v>
      </c>
      <c r="C580" s="211" t="s">
        <v>1591</v>
      </c>
      <c r="D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2">
        <f t="shared" si="1099"/>
        <v>0</v>
      </c>
      <c r="G580" s="212"/>
      <c r="H580" s="212">
        <f t="shared" si="1100"/>
        <v>0</v>
      </c>
      <c r="I580" s="212"/>
      <c r="J580" s="212">
        <f t="shared" si="1101"/>
        <v>0</v>
      </c>
      <c r="K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2">
        <f t="shared" si="1102"/>
        <v>0</v>
      </c>
      <c r="Z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2">
        <f t="shared" si="1103"/>
        <v>0</v>
      </c>
      <c r="AD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2">
        <f t="shared" si="1104"/>
        <v>0</v>
      </c>
      <c r="AH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2">
        <f t="shared" si="1105"/>
        <v>0</v>
      </c>
      <c r="AL580" s="212">
        <f t="shared" si="1106"/>
        <v>0</v>
      </c>
    </row>
    <row r="581" spans="2:38" x14ac:dyDescent="0.25">
      <c r="B581" s="207" t="s">
        <v>1592</v>
      </c>
      <c r="C581" s="208" t="s">
        <v>1593</v>
      </c>
      <c r="D581" s="209">
        <f>SUM(D582:D586)</f>
        <v>0</v>
      </c>
      <c r="E581" s="209">
        <f>SUM(E582:E586)</f>
        <v>0</v>
      </c>
      <c r="F581" s="209">
        <f t="shared" si="1099"/>
        <v>0</v>
      </c>
      <c r="G581" s="209">
        <f>SUM(G582:G586)</f>
        <v>0</v>
      </c>
      <c r="H581" s="209">
        <f t="shared" si="1100"/>
        <v>0</v>
      </c>
      <c r="I581" s="209">
        <f>SUM(I582:I586)</f>
        <v>0</v>
      </c>
      <c r="J581" s="209">
        <f t="shared" si="1101"/>
        <v>0</v>
      </c>
      <c r="K581" s="209">
        <f t="shared" ref="K581:X581" si="1107">SUM(K582:K586)</f>
        <v>0</v>
      </c>
      <c r="L581" s="209">
        <f t="shared" si="1107"/>
        <v>0</v>
      </c>
      <c r="M581" s="209">
        <f t="shared" si="1107"/>
        <v>0</v>
      </c>
      <c r="N581" s="209">
        <f t="shared" si="1107"/>
        <v>0</v>
      </c>
      <c r="O581" s="209">
        <f t="shared" si="1107"/>
        <v>0</v>
      </c>
      <c r="P581" s="209">
        <f t="shared" si="1107"/>
        <v>0</v>
      </c>
      <c r="Q581" s="209">
        <f t="shared" si="1107"/>
        <v>0</v>
      </c>
      <c r="R581" s="209">
        <f t="shared" si="1107"/>
        <v>0</v>
      </c>
      <c r="S581" s="209">
        <f t="shared" si="1107"/>
        <v>0</v>
      </c>
      <c r="T581" s="209">
        <f t="shared" si="1107"/>
        <v>0</v>
      </c>
      <c r="U581" s="209">
        <f t="shared" si="1107"/>
        <v>0</v>
      </c>
      <c r="V581" s="209">
        <f t="shared" si="1107"/>
        <v>0</v>
      </c>
      <c r="W581" s="209">
        <f t="shared" si="1107"/>
        <v>0</v>
      </c>
      <c r="X581" s="209">
        <f t="shared" si="1107"/>
        <v>0</v>
      </c>
      <c r="Y581" s="209">
        <f t="shared" si="1102"/>
        <v>0</v>
      </c>
      <c r="Z581" s="209">
        <f>SUM(Z582:Z586)</f>
        <v>0</v>
      </c>
      <c r="AA581" s="209">
        <f>SUM(AA582:AA586)</f>
        <v>0</v>
      </c>
      <c r="AB581" s="209">
        <f>SUM(AB582:AB586)</f>
        <v>0</v>
      </c>
      <c r="AC581" s="209">
        <f t="shared" si="1103"/>
        <v>0</v>
      </c>
      <c r="AD581" s="209">
        <f>SUM(AD582:AD586)</f>
        <v>0</v>
      </c>
      <c r="AE581" s="209">
        <f>SUM(AE582:AE586)</f>
        <v>0</v>
      </c>
      <c r="AF581" s="209">
        <f>SUM(AF582:AF586)</f>
        <v>0</v>
      </c>
      <c r="AG581" s="209">
        <f t="shared" si="1104"/>
        <v>0</v>
      </c>
      <c r="AH581" s="209">
        <f>SUM(AH582:AH586)</f>
        <v>0</v>
      </c>
      <c r="AI581" s="209">
        <f>SUM(AI582:AI586)</f>
        <v>0</v>
      </c>
      <c r="AJ581" s="209">
        <f>SUM(AJ582:AJ586)</f>
        <v>0</v>
      </c>
      <c r="AK581" s="209">
        <f t="shared" si="1105"/>
        <v>0</v>
      </c>
      <c r="AL581" s="209">
        <f t="shared" si="1106"/>
        <v>0</v>
      </c>
    </row>
    <row r="582" spans="2:38" x14ac:dyDescent="0.25">
      <c r="B582" s="210" t="s">
        <v>1594</v>
      </c>
      <c r="C582" s="211" t="s">
        <v>1595</v>
      </c>
      <c r="D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2">
        <f t="shared" si="1099"/>
        <v>0</v>
      </c>
      <c r="G582" s="212"/>
      <c r="H582" s="212">
        <f t="shared" si="1100"/>
        <v>0</v>
      </c>
      <c r="I582" s="212"/>
      <c r="J582" s="212">
        <f t="shared" si="1101"/>
        <v>0</v>
      </c>
      <c r="K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2">
        <f t="shared" si="1102"/>
        <v>0</v>
      </c>
      <c r="Z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2">
        <f t="shared" si="1103"/>
        <v>0</v>
      </c>
      <c r="AD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2">
        <f t="shared" si="1104"/>
        <v>0</v>
      </c>
      <c r="AH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2">
        <f t="shared" si="1105"/>
        <v>0</v>
      </c>
      <c r="AL582" s="212">
        <f t="shared" si="1106"/>
        <v>0</v>
      </c>
    </row>
    <row r="583" spans="2:38" x14ac:dyDescent="0.25">
      <c r="B583" s="210" t="s">
        <v>1596</v>
      </c>
      <c r="C583" s="211" t="s">
        <v>1597</v>
      </c>
      <c r="D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2">
        <f t="shared" si="1099"/>
        <v>0</v>
      </c>
      <c r="G583" s="212"/>
      <c r="H583" s="212">
        <f t="shared" si="1100"/>
        <v>0</v>
      </c>
      <c r="I583" s="212"/>
      <c r="J583" s="212">
        <f t="shared" si="1101"/>
        <v>0</v>
      </c>
      <c r="K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2">
        <f t="shared" si="1102"/>
        <v>0</v>
      </c>
      <c r="Z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2">
        <f t="shared" si="1103"/>
        <v>0</v>
      </c>
      <c r="AD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2">
        <f t="shared" si="1104"/>
        <v>0</v>
      </c>
      <c r="AH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2">
        <f t="shared" si="1105"/>
        <v>0</v>
      </c>
      <c r="AL583" s="212">
        <f t="shared" si="1106"/>
        <v>0</v>
      </c>
    </row>
    <row r="584" spans="2:38" x14ac:dyDescent="0.25">
      <c r="B584" s="210" t="s">
        <v>1598</v>
      </c>
      <c r="C584" s="211" t="s">
        <v>1599</v>
      </c>
      <c r="D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2">
        <f t="shared" si="1099"/>
        <v>0</v>
      </c>
      <c r="G584" s="212"/>
      <c r="H584" s="212">
        <f t="shared" si="1100"/>
        <v>0</v>
      </c>
      <c r="I584" s="212"/>
      <c r="J584" s="212">
        <f t="shared" si="1101"/>
        <v>0</v>
      </c>
      <c r="K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2">
        <f t="shared" si="1102"/>
        <v>0</v>
      </c>
      <c r="Z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2">
        <f t="shared" si="1103"/>
        <v>0</v>
      </c>
      <c r="AD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2">
        <f t="shared" si="1104"/>
        <v>0</v>
      </c>
      <c r="AH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2">
        <f t="shared" si="1105"/>
        <v>0</v>
      </c>
      <c r="AL584" s="212">
        <f t="shared" si="1106"/>
        <v>0</v>
      </c>
    </row>
    <row r="585" spans="2:38" x14ac:dyDescent="0.25">
      <c r="B585" s="210" t="s">
        <v>1600</v>
      </c>
      <c r="C585" s="211" t="s">
        <v>1601</v>
      </c>
      <c r="D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2">
        <f t="shared" si="1099"/>
        <v>0</v>
      </c>
      <c r="G585" s="212"/>
      <c r="H585" s="212">
        <f t="shared" si="1100"/>
        <v>0</v>
      </c>
      <c r="I585" s="212"/>
      <c r="J585" s="212">
        <f t="shared" si="1101"/>
        <v>0</v>
      </c>
      <c r="K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2">
        <f t="shared" si="1102"/>
        <v>0</v>
      </c>
      <c r="Z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2">
        <f t="shared" si="1103"/>
        <v>0</v>
      </c>
      <c r="AD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2">
        <f t="shared" si="1104"/>
        <v>0</v>
      </c>
      <c r="AH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2">
        <f t="shared" si="1105"/>
        <v>0</v>
      </c>
      <c r="AL585" s="212">
        <f t="shared" si="1106"/>
        <v>0</v>
      </c>
    </row>
    <row r="586" spans="2:38" x14ac:dyDescent="0.25">
      <c r="B586" s="210" t="s">
        <v>1602</v>
      </c>
      <c r="C586" s="211" t="s">
        <v>1603</v>
      </c>
      <c r="D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2">
        <f t="shared" si="1099"/>
        <v>0</v>
      </c>
      <c r="G586" s="212"/>
      <c r="H586" s="212">
        <f t="shared" si="1100"/>
        <v>0</v>
      </c>
      <c r="I586" s="212"/>
      <c r="J586" s="212">
        <f t="shared" si="1101"/>
        <v>0</v>
      </c>
      <c r="K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2">
        <f t="shared" si="1102"/>
        <v>0</v>
      </c>
      <c r="Z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2">
        <f t="shared" si="1103"/>
        <v>0</v>
      </c>
      <c r="AD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2">
        <f t="shared" si="1104"/>
        <v>0</v>
      </c>
      <c r="AH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2">
        <f t="shared" si="1105"/>
        <v>0</v>
      </c>
      <c r="AL586" s="212">
        <f t="shared" si="1106"/>
        <v>0</v>
      </c>
    </row>
    <row r="587" spans="2:38" ht="26.25" x14ac:dyDescent="0.25">
      <c r="B587" s="213"/>
      <c r="C587" s="214" t="s">
        <v>358</v>
      </c>
      <c r="D587" s="215">
        <f>D12+D86+D97+D110+D212+D229+D330+D336+D393+D407+D412+D449+D501+D518+D562+D581</f>
        <v>16117398</v>
      </c>
      <c r="E587" s="215">
        <f>E12+E86+E97+E110+E212+E229+E330+E336+E393+E407+E412+E449+E501+E518+E562</f>
        <v>5098450</v>
      </c>
      <c r="F587" s="215">
        <f t="shared" si="919"/>
        <v>21215848</v>
      </c>
      <c r="G587" s="215">
        <f>G12+G86+G97+G110+G212+G229+G330+G336+G393+G407+G412+G449+G501+G518+G562</f>
        <v>0</v>
      </c>
      <c r="H587" s="215">
        <f t="shared" si="922"/>
        <v>21215848</v>
      </c>
      <c r="I587" s="215">
        <f>I12+I86+I97+I110+I212+I229+I330+I336+I393+I407+I412+I449+I501+I518+I562</f>
        <v>0</v>
      </c>
      <c r="J587" s="215">
        <f t="shared" si="923"/>
        <v>21215848</v>
      </c>
      <c r="K587" s="215">
        <f t="shared" ref="K587:X587" si="1108">K12+K86+K97+K110+K212+K229+K330+K336+K393+K407+K412+K449+K501+K518+K562</f>
        <v>4338150</v>
      </c>
      <c r="L587" s="215">
        <f t="shared" si="1108"/>
        <v>0</v>
      </c>
      <c r="M587" s="215">
        <f t="shared" si="1108"/>
        <v>0</v>
      </c>
      <c r="N587" s="215">
        <f t="shared" si="1108"/>
        <v>6221776</v>
      </c>
      <c r="O587" s="215">
        <f t="shared" si="1108"/>
        <v>0</v>
      </c>
      <c r="P587" s="215">
        <f t="shared" si="1108"/>
        <v>10655922</v>
      </c>
      <c r="Q587" s="215">
        <f t="shared" si="1108"/>
        <v>0</v>
      </c>
      <c r="R587" s="215">
        <f t="shared" si="1108"/>
        <v>0</v>
      </c>
      <c r="S587" s="215">
        <f t="shared" si="1108"/>
        <v>0</v>
      </c>
      <c r="T587" s="215">
        <f t="shared" si="1108"/>
        <v>0</v>
      </c>
      <c r="U587" s="215">
        <f t="shared" si="1108"/>
        <v>0</v>
      </c>
      <c r="V587" s="215">
        <f t="shared" si="1108"/>
        <v>8652998</v>
      </c>
      <c r="W587" s="215">
        <f t="shared" si="1108"/>
        <v>488850</v>
      </c>
      <c r="X587" s="215">
        <f t="shared" si="1108"/>
        <v>3333000</v>
      </c>
      <c r="Y587" s="215">
        <f t="shared" si="925"/>
        <v>12474848</v>
      </c>
      <c r="Z587" s="215">
        <f>Z12+Z86+Z97+Z110+Z212+Z229+Z330+Z336+Z393+Z407+Z412+Z449+Z501+Z518+Z562</f>
        <v>7955000</v>
      </c>
      <c r="AA587" s="215">
        <f>AA12+AA86+AA97+AA110+AA212+AA229+AA330+AA336+AA393+AA407+AA412+AA449+AA501+AA518+AA562</f>
        <v>0</v>
      </c>
      <c r="AB587" s="215">
        <f>AB12+AB86+AB97+AB110+AB212+AB229+AB330+AB336+AB393+AB407+AB412+AB449+AB501+AB518+AB562</f>
        <v>0</v>
      </c>
      <c r="AC587" s="215">
        <f t="shared" si="926"/>
        <v>7955000</v>
      </c>
      <c r="AD587" s="215">
        <f>AD12+AD86+AD97+AD110+AD212+AD229+AD330+AD336+AD393+AD407+AD412+AD449+AD501+AD518+AD562</f>
        <v>543000</v>
      </c>
      <c r="AE587" s="215">
        <f>AE12+AE86+AE97+AE110+AE212+AE229+AE330+AE336+AE393+AE407+AE412+AE449+AE501+AE518+AE562</f>
        <v>0</v>
      </c>
      <c r="AF587" s="215">
        <f>AF12+AF86+AF97+AF110+AF212+AF229+AF330+AF336+AF393+AF407+AF412+AF449+AF501+AF518+AF562</f>
        <v>243000</v>
      </c>
      <c r="AG587" s="215">
        <f t="shared" si="927"/>
        <v>786000</v>
      </c>
      <c r="AH587" s="215">
        <f>AH12+AH86+AH97+AH110+AH212+AH229+AH330+AH336+AH393+AH407+AH412+AH449+AH501+AH518+AH562</f>
        <v>0</v>
      </c>
      <c r="AI587" s="215">
        <f>AI12+AI86+AI97+AI110+AI212+AI229+AI330+AI336+AI393+AI407+AI412+AI449+AI501+AI518+AI562</f>
        <v>0</v>
      </c>
      <c r="AJ587" s="215">
        <f>AJ12+AJ86+AJ97+AJ110+AJ212+AJ229+AJ330+AJ336+AJ393+AJ407+AJ412+AJ449+AJ501+AJ518+AJ562</f>
        <v>0</v>
      </c>
      <c r="AK587" s="215">
        <f t="shared" si="928"/>
        <v>0</v>
      </c>
      <c r="AL587" s="215">
        <f t="shared" si="929"/>
        <v>21215848</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A46" workbookViewId="0">
      <selection activeCell="H68" sqref="H68"/>
    </sheetView>
  </sheetViews>
  <sheetFormatPr baseColWidth="10" defaultColWidth="11.5703125" defaultRowHeight="15" x14ac:dyDescent="0.25"/>
  <cols>
    <col min="1" max="1" width="1.85546875" style="115" customWidth="1"/>
    <col min="2" max="2" width="17" style="115" customWidth="1"/>
    <col min="3" max="3" width="50" style="115" bestFit="1" customWidth="1"/>
    <col min="4" max="4" width="23.5703125" style="115" customWidth="1"/>
    <col min="5" max="5" width="10.140625" style="115" customWidth="1"/>
    <col min="6" max="7" width="13.85546875" style="115" customWidth="1"/>
    <col min="8" max="8" width="13.85546875" style="98" customWidth="1"/>
    <col min="9" max="9" width="39.42578125" style="115" bestFit="1" customWidth="1"/>
    <col min="10" max="10" width="58.28515625" style="115" bestFit="1" customWidth="1"/>
    <col min="11" max="11" width="51.7109375" style="115" bestFit="1" customWidth="1"/>
    <col min="12" max="12" width="14.42578125" style="115" customWidth="1"/>
    <col min="13" max="33" width="11.5703125" style="115"/>
    <col min="34" max="34" width="45.42578125" style="115" bestFit="1" customWidth="1"/>
    <col min="35" max="35" width="35.28515625" style="115" bestFit="1" customWidth="1"/>
    <col min="36" max="36" width="35.7109375" style="115" bestFit="1" customWidth="1"/>
    <col min="37" max="41" width="46" style="115" customWidth="1"/>
    <col min="42" max="45" width="46.5703125" style="115" bestFit="1" customWidth="1"/>
    <col min="46" max="49" width="46.7109375" style="115" bestFit="1" customWidth="1"/>
    <col min="50" max="53" width="46.140625" style="115" bestFit="1" customWidth="1"/>
    <col min="54" max="56" width="45.42578125" style="115" bestFit="1" customWidth="1"/>
    <col min="57" max="57" width="49.28515625" style="115" bestFit="1" customWidth="1"/>
    <col min="58" max="61" width="46" style="115" bestFit="1" customWidth="1"/>
    <col min="62" max="65" width="46.5703125" style="115" bestFit="1" customWidth="1"/>
    <col min="66" max="69" width="46.7109375" style="115" bestFit="1" customWidth="1"/>
    <col min="70" max="73" width="46.140625" style="115" bestFit="1" customWidth="1"/>
    <col min="74" max="77" width="12.7109375" style="115" bestFit="1" customWidth="1"/>
    <col min="78" max="78" width="11.5703125" style="115"/>
    <col min="79" max="79" width="12.7109375" style="115" bestFit="1" customWidth="1"/>
    <col min="80" max="80" width="11.5703125" style="115"/>
    <col min="81" max="83" width="12.7109375" style="115" bestFit="1" customWidth="1"/>
    <col min="84" max="16384" width="11.5703125" style="115"/>
  </cols>
  <sheetData>
    <row r="1" spans="1:576" ht="26.25" hidden="1" customHeight="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t="15" hidden="1" customHeight="1" x14ac:dyDescent="0.25">
      <c r="A2" s="155" t="s">
        <v>235</v>
      </c>
      <c r="B2" s="155" t="s">
        <v>223</v>
      </c>
      <c r="C2" s="155" t="s">
        <v>588</v>
      </c>
      <c r="D2" s="155" t="s">
        <v>236</v>
      </c>
      <c r="E2" s="155" t="s">
        <v>181</v>
      </c>
      <c r="F2" s="155" t="s">
        <v>589</v>
      </c>
      <c r="G2" s="227" t="s">
        <v>237</v>
      </c>
      <c r="H2" s="227" t="s">
        <v>590</v>
      </c>
      <c r="I2" s="227" t="s">
        <v>591</v>
      </c>
      <c r="J2" s="227" t="s">
        <v>238</v>
      </c>
      <c r="K2" s="227"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264" t="s">
        <v>536</v>
      </c>
      <c r="AI2" s="264" t="s">
        <v>537</v>
      </c>
      <c r="AJ2" s="264" t="s">
        <v>538</v>
      </c>
      <c r="AK2" s="264" t="s">
        <v>539</v>
      </c>
      <c r="AL2" s="264" t="s">
        <v>540</v>
      </c>
      <c r="AM2" s="264" t="s">
        <v>543</v>
      </c>
      <c r="AN2" s="264" t="s">
        <v>541</v>
      </c>
      <c r="AO2" s="264" t="s">
        <v>542</v>
      </c>
      <c r="AP2" s="264" t="s">
        <v>544</v>
      </c>
      <c r="AQ2" s="264" t="s">
        <v>545</v>
      </c>
      <c r="AR2" s="264" t="s">
        <v>546</v>
      </c>
      <c r="AS2" s="264" t="s">
        <v>547</v>
      </c>
      <c r="AT2" s="264" t="s">
        <v>548</v>
      </c>
      <c r="AU2" s="264" t="s">
        <v>549</v>
      </c>
      <c r="AV2" s="264" t="s">
        <v>550</v>
      </c>
      <c r="AW2" s="264" t="s">
        <v>551</v>
      </c>
      <c r="AX2" s="264" t="s">
        <v>552</v>
      </c>
      <c r="AY2" s="264" t="s">
        <v>553</v>
      </c>
      <c r="AZ2" s="264" t="s">
        <v>554</v>
      </c>
      <c r="BA2" s="264" t="s">
        <v>555</v>
      </c>
      <c r="BB2" s="264" t="s">
        <v>556</v>
      </c>
      <c r="BC2" s="264" t="s">
        <v>557</v>
      </c>
      <c r="BD2" s="264" t="s">
        <v>558</v>
      </c>
      <c r="BE2" s="264" t="s">
        <v>559</v>
      </c>
      <c r="BF2" s="264" t="s">
        <v>560</v>
      </c>
      <c r="BG2" s="264" t="s">
        <v>561</v>
      </c>
      <c r="BH2" s="264" t="s">
        <v>562</v>
      </c>
      <c r="BI2" s="264" t="s">
        <v>563</v>
      </c>
      <c r="BJ2" s="264" t="s">
        <v>564</v>
      </c>
      <c r="BK2" s="264" t="s">
        <v>565</v>
      </c>
      <c r="BL2" s="264" t="s">
        <v>566</v>
      </c>
      <c r="BM2" s="264" t="s">
        <v>567</v>
      </c>
      <c r="BN2" s="264" t="s">
        <v>568</v>
      </c>
      <c r="BO2" s="264" t="s">
        <v>569</v>
      </c>
      <c r="BP2" s="264" t="s">
        <v>570</v>
      </c>
      <c r="BQ2" s="264" t="s">
        <v>571</v>
      </c>
      <c r="BR2" s="264" t="s">
        <v>572</v>
      </c>
      <c r="BS2" s="264" t="s">
        <v>573</v>
      </c>
      <c r="BT2" s="264" t="s">
        <v>574</v>
      </c>
      <c r="BU2" s="264" t="s">
        <v>575</v>
      </c>
    </row>
    <row r="3" spans="1:576" s="152" customFormat="1" ht="15" hidden="1" customHeight="1" x14ac:dyDescent="0.25">
      <c r="A3" s="182"/>
      <c r="B3" s="182"/>
      <c r="C3" s="182"/>
      <c r="D3" s="182"/>
      <c r="E3" s="182"/>
      <c r="F3" s="182"/>
      <c r="G3" s="184"/>
      <c r="H3" s="184"/>
      <c r="I3" s="184"/>
      <c r="J3" s="184"/>
      <c r="K3" s="184"/>
      <c r="AH3" s="265">
        <v>2500</v>
      </c>
      <c r="AI3" s="265">
        <v>1900</v>
      </c>
      <c r="AJ3" s="265">
        <v>1650</v>
      </c>
      <c r="AK3" s="265">
        <v>1580</v>
      </c>
      <c r="AL3" s="265">
        <v>2250</v>
      </c>
      <c r="AM3" s="265">
        <v>1650</v>
      </c>
      <c r="AN3" s="265">
        <v>1400</v>
      </c>
      <c r="AO3" s="266">
        <v>1340</v>
      </c>
      <c r="AP3" s="266">
        <v>2000</v>
      </c>
      <c r="AQ3" s="266">
        <v>1400</v>
      </c>
      <c r="AR3" s="266">
        <v>1150</v>
      </c>
      <c r="AS3" s="266">
        <v>1100</v>
      </c>
      <c r="AT3" s="266">
        <v>1750</v>
      </c>
      <c r="AU3" s="266">
        <v>1150</v>
      </c>
      <c r="AV3" s="266">
        <v>900</v>
      </c>
      <c r="AW3" s="266">
        <v>860</v>
      </c>
      <c r="AX3" s="266">
        <v>1200</v>
      </c>
      <c r="AY3" s="152">
        <v>900</v>
      </c>
      <c r="AZ3" s="152">
        <v>650</v>
      </c>
      <c r="BA3" s="152">
        <v>620</v>
      </c>
      <c r="BB3" s="265">
        <v>5355</v>
      </c>
      <c r="BC3" s="265">
        <v>4935</v>
      </c>
      <c r="BD3" s="265">
        <v>6300</v>
      </c>
      <c r="BE3" s="265">
        <v>5880</v>
      </c>
      <c r="BF3" s="265">
        <v>4725</v>
      </c>
      <c r="BG3" s="265">
        <v>4305</v>
      </c>
      <c r="BH3" s="265">
        <v>5670</v>
      </c>
      <c r="BI3" s="266">
        <v>5250</v>
      </c>
      <c r="BJ3" s="266">
        <v>4095</v>
      </c>
      <c r="BK3" s="266">
        <v>3780</v>
      </c>
      <c r="BL3" s="266">
        <v>5040</v>
      </c>
      <c r="BM3" s="266">
        <v>4620</v>
      </c>
      <c r="BN3" s="266">
        <v>3465</v>
      </c>
      <c r="BO3" s="266">
        <v>3150</v>
      </c>
      <c r="BP3" s="266">
        <v>4410</v>
      </c>
      <c r="BQ3" s="266">
        <v>4095</v>
      </c>
      <c r="BR3" s="266">
        <v>3045</v>
      </c>
      <c r="BS3" s="152">
        <v>2835</v>
      </c>
      <c r="BT3" s="152">
        <v>3885</v>
      </c>
      <c r="BU3" s="152">
        <v>3570</v>
      </c>
    </row>
    <row r="5" spans="1:576" ht="60" customHeight="1" x14ac:dyDescent="0.25">
      <c r="C5" s="225" t="s">
        <v>362</v>
      </c>
      <c r="D5" s="197">
        <f>SUMIF(C:C,$C$10,D:D)</f>
        <v>572150</v>
      </c>
    </row>
    <row r="6" spans="1:576" x14ac:dyDescent="0.25">
      <c r="C6" s="72"/>
      <c r="D6" s="72"/>
      <c r="E6" s="72"/>
      <c r="F6" s="72"/>
      <c r="G6" s="72"/>
      <c r="H6" s="100"/>
      <c r="I6" s="72"/>
      <c r="J6" s="653">
        <v>24500</v>
      </c>
    </row>
    <row r="7" spans="1:576" x14ac:dyDescent="0.25">
      <c r="C7" s="72" t="s">
        <v>41</v>
      </c>
      <c r="D7" s="72"/>
      <c r="E7" s="72"/>
      <c r="F7" s="72"/>
      <c r="G7" s="72"/>
      <c r="H7" s="100"/>
      <c r="I7" s="72"/>
      <c r="J7" s="655">
        <v>25300</v>
      </c>
    </row>
    <row r="8" spans="1:576" x14ac:dyDescent="0.25">
      <c r="C8" s="72" t="s">
        <v>42</v>
      </c>
      <c r="D8" s="72"/>
      <c r="E8" s="72"/>
      <c r="F8" s="72"/>
      <c r="G8" s="72"/>
      <c r="H8" s="100"/>
      <c r="I8" s="72"/>
      <c r="J8" s="655">
        <v>31100</v>
      </c>
    </row>
    <row r="9" spans="1:576" ht="15.75" thickBot="1" x14ac:dyDescent="0.3">
      <c r="B9" s="123"/>
      <c r="C9" s="206"/>
      <c r="D9" s="206"/>
      <c r="E9" s="206"/>
      <c r="F9" s="206"/>
      <c r="G9" s="206"/>
      <c r="H9" s="100"/>
      <c r="I9" s="206"/>
      <c r="J9" s="655">
        <v>26210</v>
      </c>
      <c r="K9" s="142"/>
    </row>
    <row r="10" spans="1:576" ht="15.75" thickBot="1" x14ac:dyDescent="0.3">
      <c r="B10" s="123"/>
      <c r="C10" s="29" t="s">
        <v>43</v>
      </c>
      <c r="D10" s="30">
        <f>SUM(G17:G26)</f>
        <v>277550</v>
      </c>
      <c r="E10" s="123"/>
      <c r="F10" s="123"/>
      <c r="G10" s="123"/>
      <c r="H10" s="97"/>
      <c r="I10" s="97"/>
      <c r="J10" s="655">
        <v>26110</v>
      </c>
      <c r="K10" s="142"/>
    </row>
    <row r="11" spans="1:576" x14ac:dyDescent="0.25">
      <c r="B11" s="123"/>
      <c r="C11" s="72"/>
      <c r="D11" s="31"/>
      <c r="E11" s="123"/>
      <c r="F11" s="123"/>
      <c r="G11" s="123"/>
      <c r="H11" s="97"/>
      <c r="I11" s="97"/>
      <c r="J11" s="655">
        <v>42700</v>
      </c>
      <c r="K11" s="142"/>
    </row>
    <row r="12" spans="1:576" x14ac:dyDescent="0.25">
      <c r="B12" s="123"/>
      <c r="C12" s="72"/>
      <c r="D12" s="31"/>
      <c r="E12" s="123"/>
      <c r="F12" s="123"/>
      <c r="G12" s="123"/>
      <c r="H12" s="97"/>
      <c r="I12" s="97"/>
      <c r="J12" s="655">
        <v>33400</v>
      </c>
      <c r="K12" s="142"/>
    </row>
    <row r="13" spans="1:576" ht="15.75" x14ac:dyDescent="0.25">
      <c r="B13" s="123"/>
      <c r="C13" s="239" t="s">
        <v>505</v>
      </c>
      <c r="D13" s="240"/>
      <c r="E13" s="123"/>
      <c r="F13" s="123"/>
      <c r="G13" s="123"/>
      <c r="H13" s="97"/>
      <c r="I13" s="97"/>
      <c r="J13" s="655">
        <v>39200</v>
      </c>
      <c r="K13" s="142"/>
    </row>
    <row r="14" spans="1:576" ht="18.75" x14ac:dyDescent="0.25">
      <c r="B14" s="123"/>
      <c r="C14" s="259" t="s">
        <v>1751</v>
      </c>
      <c r="D14" s="31"/>
      <c r="E14" s="123"/>
      <c r="F14" s="123"/>
      <c r="G14" s="123"/>
      <c r="H14" s="97"/>
      <c r="I14" s="97"/>
      <c r="J14" s="655">
        <v>39200</v>
      </c>
      <c r="K14" s="142"/>
    </row>
    <row r="15" spans="1:576" ht="15.75" thickBot="1" x14ac:dyDescent="0.3">
      <c r="B15" s="123"/>
      <c r="C15" s="72"/>
      <c r="D15" s="31"/>
      <c r="E15" s="123"/>
      <c r="F15" s="123"/>
      <c r="G15" s="123"/>
      <c r="H15" s="97"/>
      <c r="I15" s="97"/>
      <c r="J15" s="97"/>
      <c r="K15" s="142"/>
    </row>
    <row r="16" spans="1:576" ht="32.25" customHeight="1" thickBot="1" x14ac:dyDescent="0.3">
      <c r="B16" s="123"/>
      <c r="C16" s="156" t="s">
        <v>44</v>
      </c>
      <c r="D16" s="159" t="s">
        <v>45</v>
      </c>
      <c r="E16" s="158" t="s">
        <v>55</v>
      </c>
      <c r="F16" s="158" t="s">
        <v>57</v>
      </c>
      <c r="G16" s="157" t="s">
        <v>27</v>
      </c>
      <c r="H16" s="163" t="s">
        <v>242</v>
      </c>
      <c r="I16" s="158" t="s">
        <v>46</v>
      </c>
      <c r="J16" s="158" t="s">
        <v>243</v>
      </c>
      <c r="K16" s="533" t="s">
        <v>524</v>
      </c>
      <c r="L16" s="158" t="s">
        <v>525</v>
      </c>
    </row>
    <row r="17" spans="2:12" x14ac:dyDescent="0.25">
      <c r="B17" s="123"/>
      <c r="C17" s="125" t="s">
        <v>47</v>
      </c>
      <c r="D17" s="726">
        <v>50</v>
      </c>
      <c r="E17" s="652">
        <v>4</v>
      </c>
      <c r="F17" s="525">
        <v>20000</v>
      </c>
      <c r="G17" s="509">
        <f t="shared" ref="G17:G25" si="0">E17*F17</f>
        <v>80000</v>
      </c>
      <c r="H17" s="563" t="s">
        <v>241</v>
      </c>
      <c r="I17" s="128" t="s">
        <v>403</v>
      </c>
      <c r="J17" s="128" t="str">
        <f>VLOOKUP(I17,Presupuesto!$B$11:$C$587,2,0)</f>
        <v>SERVICIOS TECNICOS Y PROFESIONALES DE CAPAC. (24500-00)</v>
      </c>
      <c r="K17" s="591" t="s">
        <v>235</v>
      </c>
      <c r="L17" s="128" t="s">
        <v>508</v>
      </c>
    </row>
    <row r="18" spans="2:12" x14ac:dyDescent="0.25">
      <c r="B18" s="123"/>
      <c r="C18" s="129" t="s">
        <v>48</v>
      </c>
      <c r="D18" s="727"/>
      <c r="E18" s="654">
        <v>50</v>
      </c>
      <c r="F18" s="512">
        <v>50</v>
      </c>
      <c r="G18" s="509">
        <f t="shared" si="0"/>
        <v>2500</v>
      </c>
      <c r="H18" s="563" t="s">
        <v>241</v>
      </c>
      <c r="I18" s="128" t="s">
        <v>407</v>
      </c>
      <c r="J18" s="128" t="str">
        <f>VLOOKUP(I18,Presupuesto!$B$11:$C$587,2,0)</f>
        <v>IMPRENTA, PUBLIC. Y REPRODUC. (25300-00)</v>
      </c>
      <c r="K18" s="592" t="str">
        <f>$K$17</f>
        <v>Desarrollo Curricular</v>
      </c>
      <c r="L18" s="128" t="s">
        <v>526</v>
      </c>
    </row>
    <row r="19" spans="2:12" x14ac:dyDescent="0.25">
      <c r="B19" s="123"/>
      <c r="C19" s="129" t="s">
        <v>49</v>
      </c>
      <c r="D19" s="727"/>
      <c r="E19" s="654">
        <v>50</v>
      </c>
      <c r="F19" s="512">
        <v>150</v>
      </c>
      <c r="G19" s="509">
        <f t="shared" si="0"/>
        <v>7500</v>
      </c>
      <c r="H19" s="563" t="s">
        <v>241</v>
      </c>
      <c r="I19" s="128" t="s">
        <v>424</v>
      </c>
      <c r="J19" s="128" t="str">
        <f>VLOOKUP(I19,Presupuesto!$B$11:$C$587,2,0)</f>
        <v>ALIMENTOS Y BEBIDAS PARA PERSONAS (31100-00)</v>
      </c>
      <c r="K19" s="592" t="str">
        <f t="shared" ref="K19:K26" si="1">$K$17</f>
        <v>Desarrollo Curricular</v>
      </c>
      <c r="L19" s="128" t="s">
        <v>510</v>
      </c>
    </row>
    <row r="20" spans="2:12" x14ac:dyDescent="0.25">
      <c r="B20" s="123"/>
      <c r="C20" s="129" t="s">
        <v>50</v>
      </c>
      <c r="D20" s="727"/>
      <c r="E20" s="656">
        <v>4</v>
      </c>
      <c r="F20" s="528">
        <v>10000</v>
      </c>
      <c r="G20" s="509">
        <f t="shared" si="0"/>
        <v>40000</v>
      </c>
      <c r="H20" s="563" t="s">
        <v>241</v>
      </c>
      <c r="I20" s="128" t="s">
        <v>413</v>
      </c>
      <c r="J20" s="128" t="str">
        <f>VLOOKUP(I20,Presupuesto!$B$11:$C$587,2,0)</f>
        <v>PASAJES (26100-00)</v>
      </c>
      <c r="K20" s="592" t="str">
        <f t="shared" si="1"/>
        <v>Desarrollo Curricular</v>
      </c>
      <c r="L20" s="128" t="s">
        <v>526</v>
      </c>
    </row>
    <row r="21" spans="2:12" x14ac:dyDescent="0.25">
      <c r="B21" s="123"/>
      <c r="C21" s="129" t="s">
        <v>533</v>
      </c>
      <c r="D21" s="727"/>
      <c r="E21" s="656">
        <v>50</v>
      </c>
      <c r="F21" s="528">
        <v>250</v>
      </c>
      <c r="G21" s="509">
        <f t="shared" si="0"/>
        <v>12500</v>
      </c>
      <c r="H21" s="563" t="s">
        <v>241</v>
      </c>
      <c r="I21" s="128" t="s">
        <v>407</v>
      </c>
      <c r="J21" s="128" t="str">
        <f>VLOOKUP(I21,Presupuesto!$B$11:$C$587,2,0)</f>
        <v>IMPRENTA, PUBLIC. Y REPRODUC. (25300-00)</v>
      </c>
      <c r="K21" s="592" t="str">
        <f t="shared" si="1"/>
        <v>Desarrollo Curricular</v>
      </c>
      <c r="L21" s="128" t="s">
        <v>526</v>
      </c>
    </row>
    <row r="22" spans="2:12" x14ac:dyDescent="0.25">
      <c r="B22" s="123"/>
      <c r="C22" s="129" t="s">
        <v>51</v>
      </c>
      <c r="D22" s="727"/>
      <c r="E22" s="656">
        <v>0</v>
      </c>
      <c r="F22" s="512">
        <v>0</v>
      </c>
      <c r="G22" s="509">
        <f t="shared" si="0"/>
        <v>0</v>
      </c>
      <c r="H22" s="563" t="s">
        <v>241</v>
      </c>
      <c r="I22" s="128" t="s">
        <v>429</v>
      </c>
      <c r="J22" s="128" t="str">
        <f>VLOOKUP(I22,Presupuesto!$B$11:$C$587,2,0)</f>
        <v>PRODUCTOS DE PAPEL Y CARTON (33400-00)</v>
      </c>
      <c r="K22" s="592" t="str">
        <f t="shared" si="1"/>
        <v>Desarrollo Curricular</v>
      </c>
      <c r="L22" s="128" t="s">
        <v>526</v>
      </c>
    </row>
    <row r="23" spans="2:12" x14ac:dyDescent="0.25">
      <c r="B23" s="123"/>
      <c r="C23" s="129" t="s">
        <v>226</v>
      </c>
      <c r="D23" s="727"/>
      <c r="E23" s="654">
        <v>50</v>
      </c>
      <c r="F23" s="512">
        <v>36</v>
      </c>
      <c r="G23" s="509">
        <f t="shared" si="0"/>
        <v>1800</v>
      </c>
      <c r="H23" s="563" t="s">
        <v>241</v>
      </c>
      <c r="I23" s="128" t="s">
        <v>440</v>
      </c>
      <c r="J23" s="128" t="str">
        <f>VLOOKUP(I23,Presupuesto!$B$11:$C$587,2,0)</f>
        <v>UTILES DE ESCRITORIO, OFICINA Y ENZE¥ANZA</v>
      </c>
      <c r="K23" s="592" t="str">
        <f t="shared" si="1"/>
        <v>Desarrollo Curricular</v>
      </c>
      <c r="L23" s="128" t="s">
        <v>526</v>
      </c>
    </row>
    <row r="24" spans="2:12" x14ac:dyDescent="0.25">
      <c r="B24" s="123"/>
      <c r="C24" s="129" t="s">
        <v>34</v>
      </c>
      <c r="D24" s="727"/>
      <c r="E24" s="654">
        <v>50</v>
      </c>
      <c r="F24" s="512">
        <v>80</v>
      </c>
      <c r="G24" s="509">
        <f t="shared" si="0"/>
        <v>4000</v>
      </c>
      <c r="H24" s="563" t="s">
        <v>241</v>
      </c>
      <c r="I24" s="128" t="s">
        <v>440</v>
      </c>
      <c r="J24" s="128" t="str">
        <f>VLOOKUP(I24,Presupuesto!$B$11:$C$587,2,0)</f>
        <v>UTILES DE ESCRITORIO, OFICINA Y ENZE¥ANZA</v>
      </c>
      <c r="K24" s="592" t="str">
        <f t="shared" si="1"/>
        <v>Desarrollo Curricular</v>
      </c>
      <c r="L24" s="128" t="s">
        <v>526</v>
      </c>
    </row>
    <row r="25" spans="2:12" x14ac:dyDescent="0.25">
      <c r="B25" s="123"/>
      <c r="C25" s="139" t="s">
        <v>52</v>
      </c>
      <c r="D25" s="727"/>
      <c r="E25" s="654">
        <v>50</v>
      </c>
      <c r="F25" s="529">
        <v>25</v>
      </c>
      <c r="G25" s="509">
        <f t="shared" si="0"/>
        <v>1250</v>
      </c>
      <c r="H25" s="563" t="s">
        <v>241</v>
      </c>
      <c r="I25" s="128" t="s">
        <v>429</v>
      </c>
      <c r="J25" s="128" t="str">
        <f>VLOOKUP(I25,Presupuesto!$B$11:$C$587,2,0)</f>
        <v>PRODUCTOS DE PAPEL Y CARTON (33400-00)</v>
      </c>
      <c r="K25" s="592" t="str">
        <f t="shared" si="1"/>
        <v>Desarrollo Curricular</v>
      </c>
      <c r="L25" s="128" t="s">
        <v>526</v>
      </c>
    </row>
    <row r="26" spans="2:12" ht="15.75" thickBot="1" x14ac:dyDescent="0.3">
      <c r="B26" s="123"/>
      <c r="C26" s="267" t="s">
        <v>552</v>
      </c>
      <c r="D26" s="581">
        <v>4</v>
      </c>
      <c r="E26" s="582">
        <v>4</v>
      </c>
      <c r="F26" s="516">
        <v>8000</v>
      </c>
      <c r="G26" s="517">
        <f>D26*E26*F26</f>
        <v>128000</v>
      </c>
      <c r="H26" s="563" t="s">
        <v>241</v>
      </c>
      <c r="I26" s="128" t="s">
        <v>414</v>
      </c>
      <c r="J26" s="136" t="str">
        <f>VLOOKUP(I26,Presupuesto!$B$11:$C$587,2,0)</f>
        <v>VIATICOS (26200-00)</v>
      </c>
      <c r="K26" s="593" t="str">
        <f t="shared" si="1"/>
        <v>Desarrollo Curricular</v>
      </c>
      <c r="L26" s="128" t="s">
        <v>526</v>
      </c>
    </row>
    <row r="27" spans="2:12" x14ac:dyDescent="0.25">
      <c r="B27" s="123"/>
      <c r="C27" s="123"/>
      <c r="E27" s="142"/>
      <c r="F27" s="142"/>
      <c r="G27" s="142"/>
      <c r="H27" s="203"/>
      <c r="I27" s="142"/>
      <c r="J27" s="142"/>
      <c r="K27" s="142"/>
    </row>
    <row r="28" spans="2:12" ht="15.75" thickBot="1" x14ac:dyDescent="0.3"/>
    <row r="29" spans="2:12" ht="15.75" thickBot="1" x14ac:dyDescent="0.3">
      <c r="C29" s="29" t="s">
        <v>43</v>
      </c>
      <c r="D29" s="30">
        <f>SUM(G36:G45)</f>
        <v>277550</v>
      </c>
      <c r="E29" s="123"/>
      <c r="F29" s="123"/>
      <c r="G29" s="123"/>
      <c r="H29" s="97"/>
      <c r="I29" s="97"/>
      <c r="J29" s="97"/>
      <c r="K29" s="142"/>
    </row>
    <row r="30" spans="2:12" x14ac:dyDescent="0.25">
      <c r="C30" s="72"/>
      <c r="D30" s="31"/>
      <c r="E30" s="123"/>
      <c r="F30" s="123"/>
      <c r="G30" s="123"/>
      <c r="H30" s="97"/>
      <c r="I30" s="97"/>
      <c r="J30" s="97"/>
      <c r="K30" s="142"/>
    </row>
    <row r="31" spans="2:12" x14ac:dyDescent="0.25">
      <c r="C31" s="72"/>
      <c r="D31" s="31"/>
      <c r="E31" s="123"/>
      <c r="F31" s="123"/>
      <c r="G31" s="123"/>
      <c r="H31" s="97"/>
      <c r="I31" s="97"/>
      <c r="J31" s="97"/>
      <c r="K31" s="142"/>
    </row>
    <row r="32" spans="2:12" ht="15.75" x14ac:dyDescent="0.25">
      <c r="C32" s="239" t="s">
        <v>505</v>
      </c>
      <c r="D32" s="240"/>
      <c r="E32" s="123"/>
      <c r="F32" s="123"/>
      <c r="G32" s="123"/>
      <c r="H32" s="97"/>
      <c r="I32" s="97"/>
      <c r="J32" s="97"/>
      <c r="K32" s="142"/>
    </row>
    <row r="33" spans="3:12" ht="18.75" x14ac:dyDescent="0.25">
      <c r="C33" s="259" t="s">
        <v>1897</v>
      </c>
      <c r="D33" s="31"/>
      <c r="E33" s="123"/>
      <c r="F33" s="123"/>
      <c r="G33" s="123"/>
      <c r="H33" s="97"/>
      <c r="I33" s="97"/>
      <c r="J33" s="97"/>
      <c r="K33" s="142"/>
    </row>
    <row r="34" spans="3:12" ht="15.75" thickBot="1" x14ac:dyDescent="0.3">
      <c r="C34" s="72"/>
      <c r="D34" s="31"/>
      <c r="E34" s="123"/>
      <c r="F34" s="123"/>
      <c r="G34" s="123"/>
      <c r="H34" s="97"/>
      <c r="I34" s="97"/>
      <c r="J34" s="97"/>
      <c r="K34" s="142"/>
    </row>
    <row r="35" spans="3:12" ht="30.75" thickBot="1" x14ac:dyDescent="0.3">
      <c r="C35" s="156" t="s">
        <v>44</v>
      </c>
      <c r="D35" s="159" t="s">
        <v>45</v>
      </c>
      <c r="E35" s="158" t="s">
        <v>55</v>
      </c>
      <c r="F35" s="158" t="s">
        <v>57</v>
      </c>
      <c r="G35" s="157" t="s">
        <v>27</v>
      </c>
      <c r="H35" s="163" t="s">
        <v>242</v>
      </c>
      <c r="I35" s="158" t="s">
        <v>46</v>
      </c>
      <c r="J35" s="158" t="s">
        <v>243</v>
      </c>
      <c r="K35" s="533" t="s">
        <v>524</v>
      </c>
      <c r="L35" s="158" t="s">
        <v>525</v>
      </c>
    </row>
    <row r="36" spans="3:12" x14ac:dyDescent="0.25">
      <c r="C36" s="125" t="s">
        <v>47</v>
      </c>
      <c r="D36" s="726">
        <v>50</v>
      </c>
      <c r="E36" s="187">
        <v>4</v>
      </c>
      <c r="F36" s="145">
        <v>20000</v>
      </c>
      <c r="G36" s="127">
        <f t="shared" ref="G36:G44" si="2">E36*F36</f>
        <v>80000</v>
      </c>
      <c r="H36" s="190" t="s">
        <v>241</v>
      </c>
      <c r="I36" s="510" t="s">
        <v>403</v>
      </c>
      <c r="J36" s="128" t="str">
        <f>VLOOKUP(I36,Presupuesto!$B$11:$C$587,2,0)</f>
        <v>SERVICIOS TECNICOS Y PROFESIONALES DE CAPAC. (24500-00)</v>
      </c>
      <c r="K36" s="591" t="s">
        <v>235</v>
      </c>
      <c r="L36" s="128" t="s">
        <v>508</v>
      </c>
    </row>
    <row r="37" spans="3:12" x14ac:dyDescent="0.25">
      <c r="C37" s="129" t="s">
        <v>48</v>
      </c>
      <c r="D37" s="727"/>
      <c r="E37" s="233">
        <v>50</v>
      </c>
      <c r="F37" s="130">
        <v>50</v>
      </c>
      <c r="G37" s="127">
        <f t="shared" si="2"/>
        <v>2500</v>
      </c>
      <c r="H37" s="563" t="s">
        <v>241</v>
      </c>
      <c r="I37" s="510" t="s">
        <v>407</v>
      </c>
      <c r="J37" s="128" t="str">
        <f>VLOOKUP(I37,Presupuesto!$B$11:$C$587,2,0)</f>
        <v>IMPRENTA, PUBLIC. Y REPRODUC. (25300-00)</v>
      </c>
      <c r="K37" s="592" t="str">
        <f>$K$36</f>
        <v>Desarrollo Curricular</v>
      </c>
      <c r="L37" s="128" t="s">
        <v>526</v>
      </c>
    </row>
    <row r="38" spans="3:12" x14ac:dyDescent="0.25">
      <c r="C38" s="129" t="s">
        <v>49</v>
      </c>
      <c r="D38" s="727"/>
      <c r="E38" s="233">
        <f>D36</f>
        <v>50</v>
      </c>
      <c r="F38" s="130">
        <v>150</v>
      </c>
      <c r="G38" s="127">
        <f t="shared" si="2"/>
        <v>7500</v>
      </c>
      <c r="H38" s="563" t="s">
        <v>241</v>
      </c>
      <c r="I38" s="510" t="s">
        <v>424</v>
      </c>
      <c r="J38" s="128" t="str">
        <f>VLOOKUP(I38,Presupuesto!$B$11:$C$587,2,0)</f>
        <v>ALIMENTOS Y BEBIDAS PARA PERSONAS (31100-00)</v>
      </c>
      <c r="K38" s="592" t="str">
        <f t="shared" ref="K38:K44" si="3">$K$36</f>
        <v>Desarrollo Curricular</v>
      </c>
      <c r="L38" s="128" t="s">
        <v>510</v>
      </c>
    </row>
    <row r="39" spans="3:12" x14ac:dyDescent="0.25">
      <c r="C39" s="129" t="s">
        <v>50</v>
      </c>
      <c r="D39" s="727"/>
      <c r="E39" s="180">
        <v>4</v>
      </c>
      <c r="F39" s="148">
        <v>10000</v>
      </c>
      <c r="G39" s="127">
        <f t="shared" si="2"/>
        <v>40000</v>
      </c>
      <c r="H39" s="563" t="s">
        <v>241</v>
      </c>
      <c r="I39" s="510" t="s">
        <v>413</v>
      </c>
      <c r="J39" s="128" t="str">
        <f>VLOOKUP(I39,Presupuesto!$B$11:$C$587,2,0)</f>
        <v>PASAJES (26100-00)</v>
      </c>
      <c r="K39" s="592" t="str">
        <f t="shared" si="3"/>
        <v>Desarrollo Curricular</v>
      </c>
      <c r="L39" s="128" t="s">
        <v>526</v>
      </c>
    </row>
    <row r="40" spans="3:12" x14ac:dyDescent="0.25">
      <c r="C40" s="129" t="s">
        <v>533</v>
      </c>
      <c r="D40" s="727"/>
      <c r="E40" s="180">
        <v>50</v>
      </c>
      <c r="F40" s="148">
        <v>250</v>
      </c>
      <c r="G40" s="127">
        <f t="shared" si="2"/>
        <v>12500</v>
      </c>
      <c r="H40" s="563" t="s">
        <v>241</v>
      </c>
      <c r="I40" s="510" t="s">
        <v>407</v>
      </c>
      <c r="J40" s="128" t="str">
        <f>VLOOKUP(I40,Presupuesto!$B$11:$C$587,2,0)</f>
        <v>IMPRENTA, PUBLIC. Y REPRODUC. (25300-00)</v>
      </c>
      <c r="K40" s="592" t="str">
        <f t="shared" si="3"/>
        <v>Desarrollo Curricular</v>
      </c>
      <c r="L40" s="128" t="s">
        <v>526</v>
      </c>
    </row>
    <row r="41" spans="3:12" x14ac:dyDescent="0.25">
      <c r="C41" s="129" t="s">
        <v>51</v>
      </c>
      <c r="D41" s="727"/>
      <c r="E41" s="233">
        <v>0</v>
      </c>
      <c r="F41" s="130">
        <v>85</v>
      </c>
      <c r="G41" s="127">
        <f t="shared" si="2"/>
        <v>0</v>
      </c>
      <c r="H41" s="563" t="s">
        <v>241</v>
      </c>
      <c r="I41" s="510" t="s">
        <v>429</v>
      </c>
      <c r="J41" s="128" t="str">
        <f>VLOOKUP(I41,Presupuesto!$B$11:$C$587,2,0)</f>
        <v>PRODUCTOS DE PAPEL Y CARTON (33400-00)</v>
      </c>
      <c r="K41" s="592" t="str">
        <f t="shared" si="3"/>
        <v>Desarrollo Curricular</v>
      </c>
      <c r="L41" s="128" t="s">
        <v>526</v>
      </c>
    </row>
    <row r="42" spans="3:12" x14ac:dyDescent="0.25">
      <c r="C42" s="129" t="s">
        <v>226</v>
      </c>
      <c r="D42" s="727"/>
      <c r="E42" s="233">
        <v>50</v>
      </c>
      <c r="F42" s="130">
        <v>36</v>
      </c>
      <c r="G42" s="127">
        <f t="shared" si="2"/>
        <v>1800</v>
      </c>
      <c r="H42" s="563" t="s">
        <v>241</v>
      </c>
      <c r="I42" s="510" t="s">
        <v>440</v>
      </c>
      <c r="J42" s="128" t="str">
        <f>VLOOKUP(I42,Presupuesto!$B$11:$C$587,2,0)</f>
        <v>UTILES DE ESCRITORIO, OFICINA Y ENZE¥ANZA</v>
      </c>
      <c r="K42" s="592" t="str">
        <f t="shared" si="3"/>
        <v>Desarrollo Curricular</v>
      </c>
      <c r="L42" s="128" t="s">
        <v>526</v>
      </c>
    </row>
    <row r="43" spans="3:12" x14ac:dyDescent="0.25">
      <c r="C43" s="129" t="s">
        <v>34</v>
      </c>
      <c r="D43" s="727"/>
      <c r="E43" s="233">
        <v>50</v>
      </c>
      <c r="F43" s="130">
        <v>80</v>
      </c>
      <c r="G43" s="127">
        <f t="shared" si="2"/>
        <v>4000</v>
      </c>
      <c r="H43" s="563" t="s">
        <v>241</v>
      </c>
      <c r="I43" s="510" t="s">
        <v>440</v>
      </c>
      <c r="J43" s="128" t="str">
        <f>VLOOKUP(I43,Presupuesto!$B$11:$C$587,2,0)</f>
        <v>UTILES DE ESCRITORIO, OFICINA Y ENZE¥ANZA</v>
      </c>
      <c r="K43" s="592" t="str">
        <f t="shared" si="3"/>
        <v>Desarrollo Curricular</v>
      </c>
      <c r="L43" s="128" t="s">
        <v>526</v>
      </c>
    </row>
    <row r="44" spans="3:12" x14ac:dyDescent="0.25">
      <c r="C44" s="139" t="s">
        <v>52</v>
      </c>
      <c r="D44" s="727"/>
      <c r="E44" s="263">
        <v>50</v>
      </c>
      <c r="F44" s="149">
        <v>25</v>
      </c>
      <c r="G44" s="127">
        <f t="shared" si="2"/>
        <v>1250</v>
      </c>
      <c r="H44" s="563" t="s">
        <v>241</v>
      </c>
      <c r="I44" s="510" t="s">
        <v>429</v>
      </c>
      <c r="J44" s="128" t="str">
        <f>VLOOKUP(I44,Presupuesto!$B$11:$C$587,2,0)</f>
        <v>PRODUCTOS DE PAPEL Y CARTON (33400-00)</v>
      </c>
      <c r="K44" s="592" t="str">
        <f t="shared" si="3"/>
        <v>Desarrollo Curricular</v>
      </c>
      <c r="L44" s="128" t="s">
        <v>526</v>
      </c>
    </row>
    <row r="45" spans="3:12" ht="15.75" thickBot="1" x14ac:dyDescent="0.3">
      <c r="C45" s="267" t="s">
        <v>552</v>
      </c>
      <c r="D45" s="268">
        <v>4</v>
      </c>
      <c r="E45" s="269">
        <v>4</v>
      </c>
      <c r="F45" s="134">
        <v>8000</v>
      </c>
      <c r="G45" s="135">
        <f>D45*E45*F45</f>
        <v>128000</v>
      </c>
      <c r="H45" s="563" t="s">
        <v>241</v>
      </c>
      <c r="I45" s="510" t="s">
        <v>414</v>
      </c>
      <c r="J45" s="136" t="str">
        <f>VLOOKUP(I45,Presupuesto!$B$11:$C$587,2,0)</f>
        <v>VIATICOS (26200-00)</v>
      </c>
      <c r="K45" s="593" t="str">
        <f>$K$36</f>
        <v>Desarrollo Curricular</v>
      </c>
      <c r="L45" s="128" t="s">
        <v>526</v>
      </c>
    </row>
    <row r="47" spans="3:12" ht="15.75" thickBot="1" x14ac:dyDescent="0.3"/>
    <row r="48" spans="3:12" ht="15.75" thickBot="1" x14ac:dyDescent="0.3">
      <c r="C48" s="494" t="s">
        <v>43</v>
      </c>
      <c r="D48" s="495">
        <f>SUM(G55:G64)</f>
        <v>17050</v>
      </c>
      <c r="E48" s="505"/>
      <c r="F48" s="505"/>
      <c r="G48" s="505"/>
      <c r="H48" s="499"/>
      <c r="I48" s="499"/>
      <c r="J48" s="499"/>
      <c r="K48" s="522"/>
      <c r="L48" s="502"/>
    </row>
    <row r="49" spans="3:12" x14ac:dyDescent="0.25">
      <c r="C49" s="498"/>
      <c r="D49" s="496"/>
      <c r="E49" s="505"/>
      <c r="F49" s="505"/>
      <c r="G49" s="505"/>
      <c r="H49" s="499"/>
      <c r="I49" s="499"/>
      <c r="J49" s="499"/>
      <c r="K49" s="522"/>
      <c r="L49" s="502"/>
    </row>
    <row r="50" spans="3:12" x14ac:dyDescent="0.25">
      <c r="C50" s="498"/>
      <c r="D50" s="496"/>
      <c r="E50" s="505"/>
      <c r="F50" s="505"/>
      <c r="G50" s="505"/>
      <c r="H50" s="499"/>
      <c r="I50" s="499"/>
      <c r="J50" s="499"/>
      <c r="K50" s="522"/>
      <c r="L50" s="502"/>
    </row>
    <row r="51" spans="3:12" ht="15.75" x14ac:dyDescent="0.25">
      <c r="C51" s="576" t="s">
        <v>505</v>
      </c>
      <c r="D51" s="577"/>
      <c r="E51" s="505"/>
      <c r="F51" s="505"/>
      <c r="G51" s="505"/>
      <c r="H51" s="499"/>
      <c r="I51" s="499"/>
      <c r="J51" s="499"/>
      <c r="K51" s="522"/>
      <c r="L51" s="502"/>
    </row>
    <row r="52" spans="3:12" ht="18.75" x14ac:dyDescent="0.25">
      <c r="C52" s="578" t="s">
        <v>1993</v>
      </c>
      <c r="D52" s="496"/>
      <c r="E52" s="505"/>
      <c r="F52" s="505"/>
      <c r="G52" s="505"/>
      <c r="H52" s="499"/>
      <c r="I52" s="499"/>
      <c r="J52" s="499"/>
      <c r="K52" s="522"/>
      <c r="L52" s="502"/>
    </row>
    <row r="53" spans="3:12" ht="15.75" thickBot="1" x14ac:dyDescent="0.3">
      <c r="C53" s="498"/>
      <c r="D53" s="496"/>
      <c r="E53" s="505"/>
      <c r="F53" s="505"/>
      <c r="G53" s="505"/>
      <c r="H53" s="499"/>
      <c r="I53" s="499"/>
      <c r="J53" s="499"/>
      <c r="K53" s="522"/>
      <c r="L53" s="502"/>
    </row>
    <row r="54" spans="3:12" ht="30.75" thickBot="1" x14ac:dyDescent="0.3">
      <c r="C54" s="533" t="s">
        <v>44</v>
      </c>
      <c r="D54" s="536" t="s">
        <v>45</v>
      </c>
      <c r="E54" s="535" t="s">
        <v>55</v>
      </c>
      <c r="F54" s="535" t="s">
        <v>57</v>
      </c>
      <c r="G54" s="534" t="s">
        <v>27</v>
      </c>
      <c r="H54" s="540" t="s">
        <v>242</v>
      </c>
      <c r="I54" s="535" t="s">
        <v>46</v>
      </c>
      <c r="J54" s="535" t="s">
        <v>243</v>
      </c>
      <c r="K54" s="533" t="s">
        <v>524</v>
      </c>
      <c r="L54" s="535" t="s">
        <v>525</v>
      </c>
    </row>
    <row r="55" spans="3:12" x14ac:dyDescent="0.25">
      <c r="C55" s="507" t="s">
        <v>47</v>
      </c>
      <c r="D55" s="726">
        <v>50</v>
      </c>
      <c r="E55" s="561">
        <v>0</v>
      </c>
      <c r="F55" s="525">
        <v>20000</v>
      </c>
      <c r="G55" s="509">
        <f t="shared" ref="G55:G63" si="4">E55*F55</f>
        <v>0</v>
      </c>
      <c r="H55" s="563" t="s">
        <v>241</v>
      </c>
      <c r="I55" s="510" t="s">
        <v>403</v>
      </c>
      <c r="J55" s="510" t="str">
        <f>VLOOKUP(I55,Presupuesto!$B$11:$C$587,2,0)</f>
        <v>SERVICIOS TECNICOS Y PROFESIONALES DE CAPAC. (24500-00)</v>
      </c>
      <c r="K55" s="591" t="s">
        <v>235</v>
      </c>
      <c r="L55" s="510" t="s">
        <v>508</v>
      </c>
    </row>
    <row r="56" spans="3:12" x14ac:dyDescent="0.25">
      <c r="C56" s="511" t="s">
        <v>48</v>
      </c>
      <c r="D56" s="727"/>
      <c r="E56" s="575">
        <f>D55</f>
        <v>50</v>
      </c>
      <c r="F56" s="512">
        <v>50</v>
      </c>
      <c r="G56" s="509">
        <f t="shared" si="4"/>
        <v>2500</v>
      </c>
      <c r="H56" s="563" t="s">
        <v>241</v>
      </c>
      <c r="I56" s="510" t="s">
        <v>407</v>
      </c>
      <c r="J56" s="510" t="str">
        <f>VLOOKUP(I56,Presupuesto!$B$11:$C$587,2,0)</f>
        <v>IMPRENTA, PUBLIC. Y REPRODUC. (25300-00)</v>
      </c>
      <c r="K56" s="592" t="str">
        <f>$K$55</f>
        <v>Desarrollo Curricular</v>
      </c>
      <c r="L56" s="510" t="s">
        <v>526</v>
      </c>
    </row>
    <row r="57" spans="3:12" x14ac:dyDescent="0.25">
      <c r="C57" s="511" t="s">
        <v>49</v>
      </c>
      <c r="D57" s="727"/>
      <c r="E57" s="575">
        <f>D55</f>
        <v>50</v>
      </c>
      <c r="F57" s="512">
        <v>150</v>
      </c>
      <c r="G57" s="509">
        <f t="shared" si="4"/>
        <v>7500</v>
      </c>
      <c r="H57" s="563" t="s">
        <v>241</v>
      </c>
      <c r="I57" s="510" t="s">
        <v>424</v>
      </c>
      <c r="J57" s="510" t="str">
        <f>VLOOKUP(I57,Presupuesto!$B$11:$C$587,2,0)</f>
        <v>ALIMENTOS Y BEBIDAS PARA PERSONAS (31100-00)</v>
      </c>
      <c r="K57" s="592" t="str">
        <f t="shared" ref="K57:K63" si="5">$K$55</f>
        <v>Desarrollo Curricular</v>
      </c>
      <c r="L57" s="510" t="s">
        <v>510</v>
      </c>
    </row>
    <row r="58" spans="3:12" x14ac:dyDescent="0.25">
      <c r="C58" s="511" t="s">
        <v>50</v>
      </c>
      <c r="D58" s="727"/>
      <c r="E58" s="557">
        <v>0</v>
      </c>
      <c r="F58" s="528">
        <v>10000</v>
      </c>
      <c r="G58" s="509">
        <f t="shared" si="4"/>
        <v>0</v>
      </c>
      <c r="H58" s="563"/>
      <c r="I58" s="510" t="s">
        <v>413</v>
      </c>
      <c r="J58" s="510" t="str">
        <f>VLOOKUP(I58,Presupuesto!$B$11:$C$587,2,0)</f>
        <v>PASAJES (26100-00)</v>
      </c>
      <c r="K58" s="592" t="str">
        <f t="shared" si="5"/>
        <v>Desarrollo Curricular</v>
      </c>
      <c r="L58" s="510" t="s">
        <v>526</v>
      </c>
    </row>
    <row r="59" spans="3:12" x14ac:dyDescent="0.25">
      <c r="C59" s="511" t="s">
        <v>533</v>
      </c>
      <c r="D59" s="727"/>
      <c r="E59" s="557">
        <v>0</v>
      </c>
      <c r="F59" s="528">
        <v>250</v>
      </c>
      <c r="G59" s="509">
        <f t="shared" si="4"/>
        <v>0</v>
      </c>
      <c r="H59" s="563"/>
      <c r="I59" s="510" t="s">
        <v>407</v>
      </c>
      <c r="J59" s="510" t="str">
        <f>VLOOKUP(I59,Presupuesto!$B$11:$C$587,2,0)</f>
        <v>IMPRENTA, PUBLIC. Y REPRODUC. (25300-00)</v>
      </c>
      <c r="K59" s="592" t="str">
        <f t="shared" si="5"/>
        <v>Desarrollo Curricular</v>
      </c>
      <c r="L59" s="510" t="s">
        <v>526</v>
      </c>
    </row>
    <row r="60" spans="3:12" x14ac:dyDescent="0.25">
      <c r="C60" s="511" t="s">
        <v>51</v>
      </c>
      <c r="D60" s="727"/>
      <c r="E60" s="575">
        <v>0</v>
      </c>
      <c r="F60" s="512">
        <v>85</v>
      </c>
      <c r="G60" s="509">
        <f t="shared" si="4"/>
        <v>0</v>
      </c>
      <c r="H60" s="563"/>
      <c r="I60" s="510" t="s">
        <v>429</v>
      </c>
      <c r="J60" s="510" t="str">
        <f>VLOOKUP(I60,Presupuesto!$B$11:$C$587,2,0)</f>
        <v>PRODUCTOS DE PAPEL Y CARTON (33400-00)</v>
      </c>
      <c r="K60" s="592" t="str">
        <f t="shared" si="5"/>
        <v>Desarrollo Curricular</v>
      </c>
      <c r="L60" s="510" t="s">
        <v>526</v>
      </c>
    </row>
    <row r="61" spans="3:12" x14ac:dyDescent="0.25">
      <c r="C61" s="511" t="s">
        <v>226</v>
      </c>
      <c r="D61" s="727"/>
      <c r="E61" s="575">
        <v>50</v>
      </c>
      <c r="F61" s="512">
        <v>36</v>
      </c>
      <c r="G61" s="509">
        <f t="shared" si="4"/>
        <v>1800</v>
      </c>
      <c r="H61" s="563" t="s">
        <v>241</v>
      </c>
      <c r="I61" s="510" t="s">
        <v>440</v>
      </c>
      <c r="J61" s="510" t="str">
        <f>VLOOKUP(I61,Presupuesto!$B$11:$C$587,2,0)</f>
        <v>UTILES DE ESCRITORIO, OFICINA Y ENZE¥ANZA</v>
      </c>
      <c r="K61" s="592" t="str">
        <f t="shared" si="5"/>
        <v>Desarrollo Curricular</v>
      </c>
      <c r="L61" s="510" t="s">
        <v>526</v>
      </c>
    </row>
    <row r="62" spans="3:12" x14ac:dyDescent="0.25">
      <c r="C62" s="511" t="s">
        <v>34</v>
      </c>
      <c r="D62" s="727"/>
      <c r="E62" s="575">
        <v>50</v>
      </c>
      <c r="F62" s="512">
        <v>80</v>
      </c>
      <c r="G62" s="509">
        <f t="shared" si="4"/>
        <v>4000</v>
      </c>
      <c r="H62" s="563" t="s">
        <v>241</v>
      </c>
      <c r="I62" s="510" t="s">
        <v>440</v>
      </c>
      <c r="J62" s="510" t="str">
        <f>VLOOKUP(I62,Presupuesto!$B$11:$C$587,2,0)</f>
        <v>UTILES DE ESCRITORIO, OFICINA Y ENZE¥ANZA</v>
      </c>
      <c r="K62" s="592" t="str">
        <f t="shared" si="5"/>
        <v>Desarrollo Curricular</v>
      </c>
      <c r="L62" s="510" t="s">
        <v>526</v>
      </c>
    </row>
    <row r="63" spans="3:12" x14ac:dyDescent="0.25">
      <c r="C63" s="520" t="s">
        <v>52</v>
      </c>
      <c r="D63" s="727"/>
      <c r="E63" s="579">
        <v>50</v>
      </c>
      <c r="F63" s="529">
        <v>25</v>
      </c>
      <c r="G63" s="509">
        <f t="shared" si="4"/>
        <v>1250</v>
      </c>
      <c r="H63" s="563" t="s">
        <v>241</v>
      </c>
      <c r="I63" s="510" t="s">
        <v>429</v>
      </c>
      <c r="J63" s="510" t="str">
        <f>VLOOKUP(I63,Presupuesto!$B$11:$C$587,2,0)</f>
        <v>PRODUCTOS DE PAPEL Y CARTON (33400-00)</v>
      </c>
      <c r="K63" s="592" t="str">
        <f t="shared" si="5"/>
        <v>Desarrollo Curricular</v>
      </c>
      <c r="L63" s="510" t="s">
        <v>526</v>
      </c>
    </row>
    <row r="64" spans="3:12" ht="15.75" thickBot="1" x14ac:dyDescent="0.3">
      <c r="C64" s="580" t="s">
        <v>552</v>
      </c>
      <c r="D64" s="581">
        <v>0</v>
      </c>
      <c r="E64" s="582">
        <v>0</v>
      </c>
      <c r="F64" s="516">
        <f>HLOOKUP(C64,$AH$2:$BU$3,2,0)</f>
        <v>1200</v>
      </c>
      <c r="G64" s="517">
        <f>D64*E64*F64</f>
        <v>0</v>
      </c>
      <c r="H64" s="563"/>
      <c r="I64" s="510" t="s">
        <v>414</v>
      </c>
      <c r="J64" s="518" t="str">
        <f>VLOOKUP(I64,Presupuesto!$B$11:$C$587,2,0)</f>
        <v>VIATICOS (26200-00)</v>
      </c>
      <c r="K64" s="593" t="str">
        <f>$K$55</f>
        <v>Desarrollo Curricular</v>
      </c>
      <c r="L64" s="510" t="s">
        <v>526</v>
      </c>
    </row>
    <row r="65" spans="3:12" x14ac:dyDescent="0.25">
      <c r="C65" s="505"/>
      <c r="D65" s="502"/>
      <c r="E65" s="522"/>
      <c r="F65" s="522"/>
      <c r="G65" s="522"/>
      <c r="H65" s="573"/>
      <c r="I65" s="522"/>
      <c r="J65" s="522"/>
      <c r="K65" s="522"/>
      <c r="L65" s="502"/>
    </row>
    <row r="66" spans="3:12" ht="15.75" thickBot="1" x14ac:dyDescent="0.3">
      <c r="C66" s="502"/>
      <c r="D66" s="502"/>
      <c r="E66" s="502"/>
      <c r="F66" s="502"/>
      <c r="G66" s="502"/>
      <c r="H66" s="500"/>
      <c r="I66" s="502"/>
      <c r="J66" s="502"/>
      <c r="K66" s="502"/>
      <c r="L66" s="502"/>
    </row>
    <row r="67" spans="3:12" ht="15.75" thickBot="1" x14ac:dyDescent="0.3">
      <c r="C67" s="494" t="s">
        <v>43</v>
      </c>
      <c r="D67" s="495">
        <f>SUM(G74:G83)</f>
        <v>0</v>
      </c>
      <c r="E67" s="505"/>
      <c r="F67" s="505"/>
      <c r="G67" s="505"/>
      <c r="H67" s="499"/>
      <c r="I67" s="499"/>
      <c r="J67" s="499"/>
      <c r="K67" s="522"/>
      <c r="L67" s="502"/>
    </row>
    <row r="68" spans="3:12" x14ac:dyDescent="0.25">
      <c r="C68" s="498"/>
      <c r="D68" s="496"/>
      <c r="E68" s="505"/>
      <c r="F68" s="505"/>
      <c r="G68" s="505"/>
      <c r="H68" s="499"/>
      <c r="I68" s="499"/>
      <c r="J68" s="499"/>
      <c r="K68" s="522"/>
      <c r="L68" s="502"/>
    </row>
    <row r="69" spans="3:12" x14ac:dyDescent="0.25">
      <c r="C69" s="498"/>
      <c r="D69" s="496"/>
      <c r="E69" s="505"/>
      <c r="F69" s="505"/>
      <c r="G69" s="505"/>
      <c r="H69" s="499"/>
      <c r="I69" s="499"/>
      <c r="J69" s="499"/>
      <c r="K69" s="522"/>
      <c r="L69" s="502"/>
    </row>
    <row r="70" spans="3:12" ht="15.75" x14ac:dyDescent="0.25">
      <c r="C70" s="576" t="s">
        <v>505</v>
      </c>
      <c r="D70" s="577"/>
      <c r="E70" s="505"/>
      <c r="F70" s="505"/>
      <c r="G70" s="505"/>
      <c r="H70" s="499"/>
      <c r="I70" s="499"/>
      <c r="J70" s="499"/>
      <c r="K70" s="522"/>
      <c r="L70" s="502"/>
    </row>
    <row r="71" spans="3:12" ht="18.75" x14ac:dyDescent="0.25">
      <c r="C71" s="578"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496"/>
      <c r="E71" s="505"/>
      <c r="F71" s="505"/>
      <c r="G71" s="505"/>
      <c r="H71" s="499"/>
      <c r="I71" s="499"/>
      <c r="J71" s="499"/>
      <c r="K71" s="522"/>
      <c r="L71" s="502"/>
    </row>
    <row r="72" spans="3:12" ht="15.75" thickBot="1" x14ac:dyDescent="0.3">
      <c r="C72" s="498"/>
      <c r="D72" s="496"/>
      <c r="E72" s="505"/>
      <c r="F72" s="505"/>
      <c r="G72" s="505"/>
      <c r="H72" s="499"/>
      <c r="I72" s="499"/>
      <c r="J72" s="499"/>
      <c r="K72" s="522"/>
      <c r="L72" s="502"/>
    </row>
    <row r="73" spans="3:12" ht="30.75" thickBot="1" x14ac:dyDescent="0.3">
      <c r="C73" s="533" t="s">
        <v>44</v>
      </c>
      <c r="D73" s="536" t="s">
        <v>45</v>
      </c>
      <c r="E73" s="535" t="s">
        <v>55</v>
      </c>
      <c r="F73" s="535" t="s">
        <v>57</v>
      </c>
      <c r="G73" s="534" t="s">
        <v>27</v>
      </c>
      <c r="H73" s="540" t="s">
        <v>242</v>
      </c>
      <c r="I73" s="535" t="s">
        <v>46</v>
      </c>
      <c r="J73" s="535" t="s">
        <v>243</v>
      </c>
      <c r="K73" s="533" t="s">
        <v>524</v>
      </c>
      <c r="L73" s="535" t="s">
        <v>525</v>
      </c>
    </row>
    <row r="74" spans="3:12" x14ac:dyDescent="0.25">
      <c r="C74" s="507" t="s">
        <v>47</v>
      </c>
      <c r="D74" s="726">
        <v>0</v>
      </c>
      <c r="E74" s="561">
        <v>0</v>
      </c>
      <c r="F74" s="525">
        <v>20000</v>
      </c>
      <c r="G74" s="509">
        <f t="shared" ref="G74:G82" si="6">E74*F74</f>
        <v>0</v>
      </c>
      <c r="H74" s="563" t="s">
        <v>241</v>
      </c>
      <c r="I74" s="510" t="s">
        <v>1594</v>
      </c>
      <c r="J74" s="510" t="str">
        <f>VLOOKUP(I74,Presupuesto!$B$11:$C$587,2,0)</f>
        <v>INTERESES DE INSTITUCIONES PUBLICAS FINANCIERAS</v>
      </c>
      <c r="K74" s="591" t="s">
        <v>235</v>
      </c>
      <c r="L74" s="510" t="s">
        <v>508</v>
      </c>
    </row>
    <row r="75" spans="3:12" x14ac:dyDescent="0.25">
      <c r="C75" s="511" t="s">
        <v>48</v>
      </c>
      <c r="D75" s="727"/>
      <c r="E75" s="575">
        <f>D74</f>
        <v>0</v>
      </c>
      <c r="F75" s="512">
        <v>50</v>
      </c>
      <c r="G75" s="509">
        <f t="shared" si="6"/>
        <v>0</v>
      </c>
      <c r="H75" s="563"/>
      <c r="I75" s="510" t="s">
        <v>1602</v>
      </c>
      <c r="J75" s="510" t="str">
        <f>VLOOKUP(I75,Presupuesto!$B$11:$C$587,2,0)</f>
        <v>OTROS INTERESES</v>
      </c>
      <c r="K75" s="592" t="str">
        <f>$K$74</f>
        <v>Desarrollo Curricular</v>
      </c>
      <c r="L75" s="510" t="s">
        <v>526</v>
      </c>
    </row>
    <row r="76" spans="3:12" x14ac:dyDescent="0.25">
      <c r="C76" s="511" t="s">
        <v>49</v>
      </c>
      <c r="D76" s="727"/>
      <c r="E76" s="575">
        <f>D74</f>
        <v>0</v>
      </c>
      <c r="F76" s="512">
        <v>150</v>
      </c>
      <c r="G76" s="509">
        <f t="shared" si="6"/>
        <v>0</v>
      </c>
      <c r="H76" s="563"/>
      <c r="I76" s="510" t="s">
        <v>1602</v>
      </c>
      <c r="J76" s="510" t="str">
        <f>VLOOKUP(I76,Presupuesto!$B$11:$C$587,2,0)</f>
        <v>OTROS INTERESES</v>
      </c>
      <c r="K76" s="592" t="str">
        <f t="shared" ref="K76:K82" si="7">$K$74</f>
        <v>Desarrollo Curricular</v>
      </c>
      <c r="L76" s="510" t="s">
        <v>510</v>
      </c>
    </row>
    <row r="77" spans="3:12" x14ac:dyDescent="0.25">
      <c r="C77" s="511" t="s">
        <v>50</v>
      </c>
      <c r="D77" s="727"/>
      <c r="E77" s="557">
        <v>0</v>
      </c>
      <c r="F77" s="528">
        <v>10000</v>
      </c>
      <c r="G77" s="509">
        <f t="shared" si="6"/>
        <v>0</v>
      </c>
      <c r="H77" s="563"/>
      <c r="I77" s="510" t="s">
        <v>1602</v>
      </c>
      <c r="J77" s="510" t="str">
        <f>VLOOKUP(I77,Presupuesto!$B$11:$C$587,2,0)</f>
        <v>OTROS INTERESES</v>
      </c>
      <c r="K77" s="592" t="str">
        <f t="shared" si="7"/>
        <v>Desarrollo Curricular</v>
      </c>
      <c r="L77" s="510" t="s">
        <v>526</v>
      </c>
    </row>
    <row r="78" spans="3:12" x14ac:dyDescent="0.25">
      <c r="C78" s="511" t="s">
        <v>533</v>
      </c>
      <c r="D78" s="727"/>
      <c r="E78" s="557">
        <v>0</v>
      </c>
      <c r="F78" s="528">
        <v>250</v>
      </c>
      <c r="G78" s="509">
        <f t="shared" si="6"/>
        <v>0</v>
      </c>
      <c r="H78" s="563"/>
      <c r="I78" s="510" t="s">
        <v>1602</v>
      </c>
      <c r="J78" s="510" t="str">
        <f>VLOOKUP(I78,Presupuesto!$B$11:$C$587,2,0)</f>
        <v>OTROS INTERESES</v>
      </c>
      <c r="K78" s="592" t="str">
        <f t="shared" si="7"/>
        <v>Desarrollo Curricular</v>
      </c>
      <c r="L78" s="510" t="s">
        <v>526</v>
      </c>
    </row>
    <row r="79" spans="3:12" x14ac:dyDescent="0.25">
      <c r="C79" s="511" t="s">
        <v>51</v>
      </c>
      <c r="D79" s="727"/>
      <c r="E79" s="575">
        <f>(D74*25)/500</f>
        <v>0</v>
      </c>
      <c r="F79" s="512">
        <v>85</v>
      </c>
      <c r="G79" s="509">
        <f t="shared" si="6"/>
        <v>0</v>
      </c>
      <c r="H79" s="563"/>
      <c r="I79" s="510" t="s">
        <v>1602</v>
      </c>
      <c r="J79" s="510" t="str">
        <f>VLOOKUP(I79,Presupuesto!$B$11:$C$587,2,0)</f>
        <v>OTROS INTERESES</v>
      </c>
      <c r="K79" s="592" t="str">
        <f t="shared" si="7"/>
        <v>Desarrollo Curricular</v>
      </c>
      <c r="L79" s="510" t="s">
        <v>526</v>
      </c>
    </row>
    <row r="80" spans="3:12" x14ac:dyDescent="0.25">
      <c r="C80" s="511" t="s">
        <v>226</v>
      </c>
      <c r="D80" s="727"/>
      <c r="E80" s="575">
        <f>D74/12</f>
        <v>0</v>
      </c>
      <c r="F80" s="512">
        <v>36</v>
      </c>
      <c r="G80" s="509">
        <f t="shared" si="6"/>
        <v>0</v>
      </c>
      <c r="H80" s="563"/>
      <c r="I80" s="510" t="s">
        <v>1602</v>
      </c>
      <c r="J80" s="510" t="str">
        <f>VLOOKUP(I80,Presupuesto!$B$11:$C$587,2,0)</f>
        <v>OTROS INTERESES</v>
      </c>
      <c r="K80" s="592" t="str">
        <f t="shared" si="7"/>
        <v>Desarrollo Curricular</v>
      </c>
      <c r="L80" s="510" t="s">
        <v>526</v>
      </c>
    </row>
    <row r="81" spans="3:12" x14ac:dyDescent="0.25">
      <c r="C81" s="511" t="s">
        <v>34</v>
      </c>
      <c r="D81" s="727"/>
      <c r="E81" s="575">
        <f>D74/12</f>
        <v>0</v>
      </c>
      <c r="F81" s="512">
        <v>80</v>
      </c>
      <c r="G81" s="509">
        <f t="shared" si="6"/>
        <v>0</v>
      </c>
      <c r="H81" s="563"/>
      <c r="I81" s="510" t="s">
        <v>1602</v>
      </c>
      <c r="J81" s="510" t="str">
        <f>VLOOKUP(I81,Presupuesto!$B$11:$C$587,2,0)</f>
        <v>OTROS INTERESES</v>
      </c>
      <c r="K81" s="592" t="str">
        <f t="shared" si="7"/>
        <v>Desarrollo Curricular</v>
      </c>
      <c r="L81" s="510" t="s">
        <v>526</v>
      </c>
    </row>
    <row r="82" spans="3:12" x14ac:dyDescent="0.25">
      <c r="C82" s="520" t="s">
        <v>52</v>
      </c>
      <c r="D82" s="727"/>
      <c r="E82" s="579">
        <v>0</v>
      </c>
      <c r="F82" s="529">
        <v>25</v>
      </c>
      <c r="G82" s="509">
        <f t="shared" si="6"/>
        <v>0</v>
      </c>
      <c r="H82" s="563"/>
      <c r="I82" s="510" t="s">
        <v>1602</v>
      </c>
      <c r="J82" s="510" t="str">
        <f>VLOOKUP(I82,Presupuesto!$B$11:$C$587,2,0)</f>
        <v>OTROS INTERESES</v>
      </c>
      <c r="K82" s="592" t="str">
        <f t="shared" si="7"/>
        <v>Desarrollo Curricular</v>
      </c>
      <c r="L82" s="510" t="s">
        <v>526</v>
      </c>
    </row>
    <row r="83" spans="3:12" ht="15.75" thickBot="1" x14ac:dyDescent="0.3">
      <c r="C83" s="580" t="s">
        <v>552</v>
      </c>
      <c r="D83" s="581">
        <v>0</v>
      </c>
      <c r="E83" s="582">
        <v>0</v>
      </c>
      <c r="F83" s="516">
        <f>HLOOKUP(C83,$AH$2:$BU$3,2,0)</f>
        <v>1200</v>
      </c>
      <c r="G83" s="517">
        <f>D83*E83*F83</f>
        <v>0</v>
      </c>
      <c r="H83" s="563"/>
      <c r="I83" s="510" t="s">
        <v>1602</v>
      </c>
      <c r="J83" s="518" t="str">
        <f>VLOOKUP(I83,Presupuesto!$B$11:$C$587,2,0)</f>
        <v>OTROS INTERESES</v>
      </c>
      <c r="K83" s="593" t="str">
        <f>$K$74</f>
        <v>Desarrollo Curricular</v>
      </c>
      <c r="L83" s="510" t="s">
        <v>526</v>
      </c>
    </row>
    <row r="85" spans="3:12" ht="15.75" thickBot="1" x14ac:dyDescent="0.3"/>
    <row r="86" spans="3:12" ht="15.75" thickBot="1" x14ac:dyDescent="0.3">
      <c r="C86" s="494" t="s">
        <v>43</v>
      </c>
      <c r="D86" s="495">
        <f>SUM(G93:G102)</f>
        <v>0</v>
      </c>
      <c r="E86" s="505"/>
      <c r="F86" s="505"/>
      <c r="G86" s="505"/>
      <c r="H86" s="499"/>
      <c r="I86" s="499"/>
      <c r="J86" s="499"/>
      <c r="K86" s="522"/>
      <c r="L86" s="502"/>
    </row>
    <row r="87" spans="3:12" x14ac:dyDescent="0.25">
      <c r="C87" s="498"/>
      <c r="D87" s="496"/>
      <c r="E87" s="505"/>
      <c r="F87" s="505"/>
      <c r="G87" s="505"/>
      <c r="H87" s="499"/>
      <c r="I87" s="499"/>
      <c r="J87" s="499"/>
      <c r="K87" s="522"/>
      <c r="L87" s="502"/>
    </row>
    <row r="88" spans="3:12" x14ac:dyDescent="0.25">
      <c r="C88" s="498"/>
      <c r="D88" s="496"/>
      <c r="E88" s="505"/>
      <c r="F88" s="505"/>
      <c r="G88" s="505"/>
      <c r="H88" s="499"/>
      <c r="I88" s="499"/>
      <c r="J88" s="499"/>
      <c r="K88" s="522"/>
      <c r="L88" s="502"/>
    </row>
    <row r="89" spans="3:12" ht="15.75" x14ac:dyDescent="0.25">
      <c r="C89" s="576" t="s">
        <v>505</v>
      </c>
      <c r="D89" s="577"/>
      <c r="E89" s="505"/>
      <c r="F89" s="505"/>
      <c r="G89" s="505"/>
      <c r="H89" s="499"/>
      <c r="I89" s="499"/>
      <c r="J89" s="499"/>
      <c r="K89" s="522"/>
      <c r="L89" s="502"/>
    </row>
    <row r="90" spans="3:12" ht="18.75" x14ac:dyDescent="0.25">
      <c r="C90" s="578"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496"/>
      <c r="E90" s="505"/>
      <c r="F90" s="505"/>
      <c r="G90" s="505"/>
      <c r="H90" s="499"/>
      <c r="I90" s="499"/>
      <c r="J90" s="499"/>
      <c r="K90" s="522"/>
      <c r="L90" s="502"/>
    </row>
    <row r="91" spans="3:12" ht="15.75" thickBot="1" x14ac:dyDescent="0.3">
      <c r="C91" s="498"/>
      <c r="D91" s="496"/>
      <c r="E91" s="505"/>
      <c r="F91" s="505"/>
      <c r="G91" s="505"/>
      <c r="H91" s="499"/>
      <c r="I91" s="499"/>
      <c r="J91" s="499"/>
      <c r="K91" s="522"/>
      <c r="L91" s="502"/>
    </row>
    <row r="92" spans="3:12" ht="30.75" thickBot="1" x14ac:dyDescent="0.3">
      <c r="C92" s="533" t="s">
        <v>44</v>
      </c>
      <c r="D92" s="536" t="s">
        <v>45</v>
      </c>
      <c r="E92" s="535" t="s">
        <v>55</v>
      </c>
      <c r="F92" s="535" t="s">
        <v>57</v>
      </c>
      <c r="G92" s="534" t="s">
        <v>27</v>
      </c>
      <c r="H92" s="540" t="s">
        <v>242</v>
      </c>
      <c r="I92" s="535" t="s">
        <v>46</v>
      </c>
      <c r="J92" s="535" t="s">
        <v>243</v>
      </c>
      <c r="K92" s="533" t="s">
        <v>524</v>
      </c>
      <c r="L92" s="535" t="s">
        <v>525</v>
      </c>
    </row>
    <row r="93" spans="3:12" x14ac:dyDescent="0.25">
      <c r="C93" s="507" t="s">
        <v>47</v>
      </c>
      <c r="D93" s="726">
        <v>0</v>
      </c>
      <c r="E93" s="561">
        <v>0</v>
      </c>
      <c r="F93" s="525">
        <v>20000</v>
      </c>
      <c r="G93" s="509">
        <f t="shared" ref="G93:G101" si="8">E93*F93</f>
        <v>0</v>
      </c>
      <c r="H93" s="563" t="s">
        <v>241</v>
      </c>
      <c r="I93" s="510" t="s">
        <v>1594</v>
      </c>
      <c r="J93" s="510" t="str">
        <f>VLOOKUP(I93,Presupuesto!$B$11:$C$587,2,0)</f>
        <v>INTERESES DE INSTITUCIONES PUBLICAS FINANCIERAS</v>
      </c>
      <c r="K93" s="591" t="s">
        <v>235</v>
      </c>
      <c r="L93" s="510" t="s">
        <v>508</v>
      </c>
    </row>
    <row r="94" spans="3:12" x14ac:dyDescent="0.25">
      <c r="C94" s="511" t="s">
        <v>48</v>
      </c>
      <c r="D94" s="727"/>
      <c r="E94" s="575">
        <f>D93</f>
        <v>0</v>
      </c>
      <c r="F94" s="512">
        <v>50</v>
      </c>
      <c r="G94" s="509">
        <f t="shared" si="8"/>
        <v>0</v>
      </c>
      <c r="H94" s="563"/>
      <c r="I94" s="510" t="s">
        <v>1602</v>
      </c>
      <c r="J94" s="510" t="str">
        <f>VLOOKUP(I94,Presupuesto!$B$11:$C$587,2,0)</f>
        <v>OTROS INTERESES</v>
      </c>
      <c r="K94" s="592" t="str">
        <f>$K$93</f>
        <v>Desarrollo Curricular</v>
      </c>
      <c r="L94" s="510" t="s">
        <v>526</v>
      </c>
    </row>
    <row r="95" spans="3:12" x14ac:dyDescent="0.25">
      <c r="C95" s="511" t="s">
        <v>49</v>
      </c>
      <c r="D95" s="727"/>
      <c r="E95" s="575">
        <f>D93</f>
        <v>0</v>
      </c>
      <c r="F95" s="512">
        <v>150</v>
      </c>
      <c r="G95" s="509">
        <f t="shared" si="8"/>
        <v>0</v>
      </c>
      <c r="H95" s="563"/>
      <c r="I95" s="510" t="s">
        <v>1602</v>
      </c>
      <c r="J95" s="510" t="str">
        <f>VLOOKUP(I95,Presupuesto!$B$11:$C$587,2,0)</f>
        <v>OTROS INTERESES</v>
      </c>
      <c r="K95" s="592" t="str">
        <f t="shared" ref="K95:K101" si="9">$K$93</f>
        <v>Desarrollo Curricular</v>
      </c>
      <c r="L95" s="510" t="s">
        <v>510</v>
      </c>
    </row>
    <row r="96" spans="3:12" x14ac:dyDescent="0.25">
      <c r="C96" s="511" t="s">
        <v>50</v>
      </c>
      <c r="D96" s="727"/>
      <c r="E96" s="557">
        <v>0</v>
      </c>
      <c r="F96" s="528">
        <v>10000</v>
      </c>
      <c r="G96" s="509">
        <f t="shared" si="8"/>
        <v>0</v>
      </c>
      <c r="H96" s="563"/>
      <c r="I96" s="510" t="s">
        <v>1602</v>
      </c>
      <c r="J96" s="510" t="str">
        <f>VLOOKUP(I96,Presupuesto!$B$11:$C$587,2,0)</f>
        <v>OTROS INTERESES</v>
      </c>
      <c r="K96" s="592" t="str">
        <f t="shared" si="9"/>
        <v>Desarrollo Curricular</v>
      </c>
      <c r="L96" s="510" t="s">
        <v>526</v>
      </c>
    </row>
    <row r="97" spans="3:12" x14ac:dyDescent="0.25">
      <c r="C97" s="511" t="s">
        <v>533</v>
      </c>
      <c r="D97" s="727"/>
      <c r="E97" s="557">
        <v>0</v>
      </c>
      <c r="F97" s="528">
        <v>250</v>
      </c>
      <c r="G97" s="509">
        <f t="shared" si="8"/>
        <v>0</v>
      </c>
      <c r="H97" s="563"/>
      <c r="I97" s="510" t="s">
        <v>1602</v>
      </c>
      <c r="J97" s="510" t="str">
        <f>VLOOKUP(I97,Presupuesto!$B$11:$C$587,2,0)</f>
        <v>OTROS INTERESES</v>
      </c>
      <c r="K97" s="592" t="str">
        <f t="shared" si="9"/>
        <v>Desarrollo Curricular</v>
      </c>
      <c r="L97" s="510" t="s">
        <v>526</v>
      </c>
    </row>
    <row r="98" spans="3:12" x14ac:dyDescent="0.25">
      <c r="C98" s="511" t="s">
        <v>51</v>
      </c>
      <c r="D98" s="727"/>
      <c r="E98" s="575">
        <f>(D93*25)/500</f>
        <v>0</v>
      </c>
      <c r="F98" s="512">
        <v>85</v>
      </c>
      <c r="G98" s="509">
        <f t="shared" si="8"/>
        <v>0</v>
      </c>
      <c r="H98" s="563"/>
      <c r="I98" s="510" t="s">
        <v>1602</v>
      </c>
      <c r="J98" s="510" t="str">
        <f>VLOOKUP(I98,Presupuesto!$B$11:$C$587,2,0)</f>
        <v>OTROS INTERESES</v>
      </c>
      <c r="K98" s="592" t="str">
        <f t="shared" si="9"/>
        <v>Desarrollo Curricular</v>
      </c>
      <c r="L98" s="510" t="s">
        <v>526</v>
      </c>
    </row>
    <row r="99" spans="3:12" x14ac:dyDescent="0.25">
      <c r="C99" s="511" t="s">
        <v>226</v>
      </c>
      <c r="D99" s="727"/>
      <c r="E99" s="575">
        <f>D93/12</f>
        <v>0</v>
      </c>
      <c r="F99" s="512">
        <v>36</v>
      </c>
      <c r="G99" s="509">
        <f t="shared" si="8"/>
        <v>0</v>
      </c>
      <c r="H99" s="563"/>
      <c r="I99" s="510" t="s">
        <v>1602</v>
      </c>
      <c r="J99" s="510" t="str">
        <f>VLOOKUP(I99,Presupuesto!$B$11:$C$587,2,0)</f>
        <v>OTROS INTERESES</v>
      </c>
      <c r="K99" s="592" t="str">
        <f t="shared" si="9"/>
        <v>Desarrollo Curricular</v>
      </c>
      <c r="L99" s="510" t="s">
        <v>526</v>
      </c>
    </row>
    <row r="100" spans="3:12" x14ac:dyDescent="0.25">
      <c r="C100" s="511" t="s">
        <v>34</v>
      </c>
      <c r="D100" s="727"/>
      <c r="E100" s="575">
        <f>D93/12</f>
        <v>0</v>
      </c>
      <c r="F100" s="512">
        <v>80</v>
      </c>
      <c r="G100" s="509">
        <f t="shared" si="8"/>
        <v>0</v>
      </c>
      <c r="H100" s="563"/>
      <c r="I100" s="510" t="s">
        <v>1602</v>
      </c>
      <c r="J100" s="510" t="str">
        <f>VLOOKUP(I100,Presupuesto!$B$11:$C$587,2,0)</f>
        <v>OTROS INTERESES</v>
      </c>
      <c r="K100" s="592" t="str">
        <f t="shared" si="9"/>
        <v>Desarrollo Curricular</v>
      </c>
      <c r="L100" s="510" t="s">
        <v>526</v>
      </c>
    </row>
    <row r="101" spans="3:12" x14ac:dyDescent="0.25">
      <c r="C101" s="520" t="s">
        <v>52</v>
      </c>
      <c r="D101" s="727"/>
      <c r="E101" s="579">
        <v>0</v>
      </c>
      <c r="F101" s="529">
        <v>25</v>
      </c>
      <c r="G101" s="509">
        <f t="shared" si="8"/>
        <v>0</v>
      </c>
      <c r="H101" s="563"/>
      <c r="I101" s="510" t="s">
        <v>1602</v>
      </c>
      <c r="J101" s="510" t="str">
        <f>VLOOKUP(I101,Presupuesto!$B$11:$C$587,2,0)</f>
        <v>OTROS INTERESES</v>
      </c>
      <c r="K101" s="592" t="str">
        <f t="shared" si="9"/>
        <v>Desarrollo Curricular</v>
      </c>
      <c r="L101" s="510" t="s">
        <v>526</v>
      </c>
    </row>
    <row r="102" spans="3:12" ht="15.75" thickBot="1" x14ac:dyDescent="0.3">
      <c r="C102" s="580" t="s">
        <v>552</v>
      </c>
      <c r="D102" s="581">
        <v>0</v>
      </c>
      <c r="E102" s="582">
        <v>0</v>
      </c>
      <c r="F102" s="516">
        <f>HLOOKUP(C102,$AH$2:$BU$3,2,0)</f>
        <v>1200</v>
      </c>
      <c r="G102" s="517">
        <f>D102*E102*F102</f>
        <v>0</v>
      </c>
      <c r="H102" s="563"/>
      <c r="I102" s="510" t="s">
        <v>1602</v>
      </c>
      <c r="J102" s="518" t="str">
        <f>VLOOKUP(I102,Presupuesto!$B$11:$C$587,2,0)</f>
        <v>OTROS INTERESES</v>
      </c>
      <c r="K102" s="593" t="str">
        <f>$K$93</f>
        <v>Desarrollo Curricular</v>
      </c>
      <c r="L102" s="510" t="s">
        <v>526</v>
      </c>
    </row>
    <row r="103" spans="3:12" x14ac:dyDescent="0.25">
      <c r="C103" s="505"/>
      <c r="D103" s="502"/>
      <c r="E103" s="522"/>
      <c r="F103" s="522"/>
      <c r="G103" s="522"/>
      <c r="H103" s="573"/>
      <c r="I103" s="522"/>
      <c r="J103" s="522"/>
      <c r="K103" s="522"/>
      <c r="L103" s="502"/>
    </row>
    <row r="104" spans="3:12" ht="15.75" thickBot="1" x14ac:dyDescent="0.3">
      <c r="C104" s="502"/>
      <c r="D104" s="502"/>
      <c r="E104" s="502"/>
      <c r="F104" s="502"/>
      <c r="G104" s="502"/>
      <c r="H104" s="500"/>
      <c r="I104" s="502"/>
      <c r="J104" s="502"/>
      <c r="K104" s="502"/>
      <c r="L104" s="502"/>
    </row>
    <row r="105" spans="3:12" ht="15.75" thickBot="1" x14ac:dyDescent="0.3">
      <c r="C105" s="494" t="s">
        <v>43</v>
      </c>
      <c r="D105" s="495">
        <f>SUM(G112:G121)</f>
        <v>0</v>
      </c>
      <c r="E105" s="505"/>
      <c r="F105" s="505"/>
      <c r="G105" s="505"/>
      <c r="H105" s="499"/>
      <c r="I105" s="499"/>
      <c r="J105" s="499"/>
      <c r="K105" s="522"/>
      <c r="L105" s="502"/>
    </row>
    <row r="106" spans="3:12" x14ac:dyDescent="0.25">
      <c r="C106" s="498"/>
      <c r="D106" s="496"/>
      <c r="E106" s="505"/>
      <c r="F106" s="505"/>
      <c r="G106" s="505"/>
      <c r="H106" s="499"/>
      <c r="I106" s="499"/>
      <c r="J106" s="499"/>
      <c r="K106" s="522"/>
      <c r="L106" s="502"/>
    </row>
    <row r="107" spans="3:12" x14ac:dyDescent="0.25">
      <c r="C107" s="498"/>
      <c r="D107" s="496"/>
      <c r="E107" s="505"/>
      <c r="F107" s="505"/>
      <c r="G107" s="505"/>
      <c r="H107" s="499"/>
      <c r="I107" s="499"/>
      <c r="J107" s="499"/>
      <c r="K107" s="522"/>
      <c r="L107" s="502"/>
    </row>
    <row r="108" spans="3:12" ht="15.75" x14ac:dyDescent="0.25">
      <c r="C108" s="576" t="s">
        <v>505</v>
      </c>
      <c r="D108" s="577"/>
      <c r="E108" s="505"/>
      <c r="F108" s="505"/>
      <c r="G108" s="505"/>
      <c r="H108" s="499"/>
      <c r="I108" s="499"/>
      <c r="J108" s="499"/>
      <c r="K108" s="522"/>
      <c r="L108" s="502"/>
    </row>
    <row r="109" spans="3:12" ht="18.75" x14ac:dyDescent="0.25">
      <c r="C109" s="578"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496"/>
      <c r="E109" s="505"/>
      <c r="F109" s="505"/>
      <c r="G109" s="505"/>
      <c r="H109" s="499"/>
      <c r="I109" s="499"/>
      <c r="J109" s="499"/>
      <c r="K109" s="522"/>
      <c r="L109" s="502"/>
    </row>
    <row r="110" spans="3:12" ht="15.75" thickBot="1" x14ac:dyDescent="0.3">
      <c r="C110" s="498"/>
      <c r="D110" s="496"/>
      <c r="E110" s="505"/>
      <c r="F110" s="505"/>
      <c r="G110" s="505"/>
      <c r="H110" s="499"/>
      <c r="I110" s="499"/>
      <c r="J110" s="499"/>
      <c r="K110" s="522"/>
      <c r="L110" s="502"/>
    </row>
    <row r="111" spans="3:12" ht="30.75" thickBot="1" x14ac:dyDescent="0.3">
      <c r="C111" s="533" t="s">
        <v>44</v>
      </c>
      <c r="D111" s="536" t="s">
        <v>45</v>
      </c>
      <c r="E111" s="535" t="s">
        <v>55</v>
      </c>
      <c r="F111" s="535" t="s">
        <v>57</v>
      </c>
      <c r="G111" s="534" t="s">
        <v>27</v>
      </c>
      <c r="H111" s="540" t="s">
        <v>242</v>
      </c>
      <c r="I111" s="535" t="s">
        <v>46</v>
      </c>
      <c r="J111" s="535" t="s">
        <v>243</v>
      </c>
      <c r="K111" s="533" t="s">
        <v>524</v>
      </c>
      <c r="L111" s="535" t="s">
        <v>525</v>
      </c>
    </row>
    <row r="112" spans="3:12" x14ac:dyDescent="0.25">
      <c r="C112" s="507" t="s">
        <v>47</v>
      </c>
      <c r="D112" s="726">
        <v>0</v>
      </c>
      <c r="E112" s="561">
        <v>0</v>
      </c>
      <c r="F112" s="525">
        <v>20000</v>
      </c>
      <c r="G112" s="509">
        <f t="shared" ref="G112:G120" si="10">E112*F112</f>
        <v>0</v>
      </c>
      <c r="H112" s="563" t="s">
        <v>241</v>
      </c>
      <c r="I112" s="510" t="s">
        <v>1594</v>
      </c>
      <c r="J112" s="510" t="str">
        <f>VLOOKUP(I112,Presupuesto!$B$11:$C$587,2,0)</f>
        <v>INTERESES DE INSTITUCIONES PUBLICAS FINANCIERAS</v>
      </c>
      <c r="K112" s="591" t="s">
        <v>235</v>
      </c>
      <c r="L112" s="510" t="s">
        <v>508</v>
      </c>
    </row>
    <row r="113" spans="3:12" x14ac:dyDescent="0.25">
      <c r="C113" s="511" t="s">
        <v>48</v>
      </c>
      <c r="D113" s="727"/>
      <c r="E113" s="575">
        <f>D112</f>
        <v>0</v>
      </c>
      <c r="F113" s="512">
        <v>50</v>
      </c>
      <c r="G113" s="509">
        <f t="shared" si="10"/>
        <v>0</v>
      </c>
      <c r="H113" s="563"/>
      <c r="I113" s="510" t="s">
        <v>1602</v>
      </c>
      <c r="J113" s="510" t="str">
        <f>VLOOKUP(I113,Presupuesto!$B$11:$C$587,2,0)</f>
        <v>OTROS INTERESES</v>
      </c>
      <c r="K113" s="592" t="str">
        <f>$K$112</f>
        <v>Desarrollo Curricular</v>
      </c>
      <c r="L113" s="510" t="s">
        <v>526</v>
      </c>
    </row>
    <row r="114" spans="3:12" x14ac:dyDescent="0.25">
      <c r="C114" s="511" t="s">
        <v>49</v>
      </c>
      <c r="D114" s="727"/>
      <c r="E114" s="575">
        <f>D112</f>
        <v>0</v>
      </c>
      <c r="F114" s="512">
        <v>150</v>
      </c>
      <c r="G114" s="509">
        <f t="shared" si="10"/>
        <v>0</v>
      </c>
      <c r="H114" s="563"/>
      <c r="I114" s="510" t="s">
        <v>1602</v>
      </c>
      <c r="J114" s="510" t="str">
        <f>VLOOKUP(I114,Presupuesto!$B$11:$C$587,2,0)</f>
        <v>OTROS INTERESES</v>
      </c>
      <c r="K114" s="592" t="str">
        <f t="shared" ref="K114:K120" si="11">$K$112</f>
        <v>Desarrollo Curricular</v>
      </c>
      <c r="L114" s="510" t="s">
        <v>510</v>
      </c>
    </row>
    <row r="115" spans="3:12" x14ac:dyDescent="0.25">
      <c r="C115" s="511" t="s">
        <v>50</v>
      </c>
      <c r="D115" s="727"/>
      <c r="E115" s="557">
        <v>0</v>
      </c>
      <c r="F115" s="528">
        <v>10000</v>
      </c>
      <c r="G115" s="509">
        <f t="shared" si="10"/>
        <v>0</v>
      </c>
      <c r="H115" s="563"/>
      <c r="I115" s="510" t="s">
        <v>1602</v>
      </c>
      <c r="J115" s="510" t="str">
        <f>VLOOKUP(I115,Presupuesto!$B$11:$C$587,2,0)</f>
        <v>OTROS INTERESES</v>
      </c>
      <c r="K115" s="592" t="str">
        <f t="shared" si="11"/>
        <v>Desarrollo Curricular</v>
      </c>
      <c r="L115" s="510" t="s">
        <v>526</v>
      </c>
    </row>
    <row r="116" spans="3:12" x14ac:dyDescent="0.25">
      <c r="C116" s="511" t="s">
        <v>533</v>
      </c>
      <c r="D116" s="727"/>
      <c r="E116" s="557">
        <v>0</v>
      </c>
      <c r="F116" s="528">
        <v>250</v>
      </c>
      <c r="G116" s="509">
        <f t="shared" si="10"/>
        <v>0</v>
      </c>
      <c r="H116" s="563"/>
      <c r="I116" s="510" t="s">
        <v>1602</v>
      </c>
      <c r="J116" s="510" t="str">
        <f>VLOOKUP(I116,Presupuesto!$B$11:$C$587,2,0)</f>
        <v>OTROS INTERESES</v>
      </c>
      <c r="K116" s="592" t="str">
        <f t="shared" si="11"/>
        <v>Desarrollo Curricular</v>
      </c>
      <c r="L116" s="510" t="s">
        <v>526</v>
      </c>
    </row>
    <row r="117" spans="3:12" x14ac:dyDescent="0.25">
      <c r="C117" s="511" t="s">
        <v>51</v>
      </c>
      <c r="D117" s="727"/>
      <c r="E117" s="575">
        <f>(D112*25)/500</f>
        <v>0</v>
      </c>
      <c r="F117" s="512">
        <v>85</v>
      </c>
      <c r="G117" s="509">
        <f t="shared" si="10"/>
        <v>0</v>
      </c>
      <c r="H117" s="563"/>
      <c r="I117" s="510" t="s">
        <v>1602</v>
      </c>
      <c r="J117" s="510" t="str">
        <f>VLOOKUP(I117,Presupuesto!$B$11:$C$587,2,0)</f>
        <v>OTROS INTERESES</v>
      </c>
      <c r="K117" s="592" t="str">
        <f t="shared" si="11"/>
        <v>Desarrollo Curricular</v>
      </c>
      <c r="L117" s="510" t="s">
        <v>526</v>
      </c>
    </row>
    <row r="118" spans="3:12" x14ac:dyDescent="0.25">
      <c r="C118" s="511" t="s">
        <v>226</v>
      </c>
      <c r="D118" s="727"/>
      <c r="E118" s="575">
        <f>D112/12</f>
        <v>0</v>
      </c>
      <c r="F118" s="512">
        <v>36</v>
      </c>
      <c r="G118" s="509">
        <f t="shared" si="10"/>
        <v>0</v>
      </c>
      <c r="H118" s="563"/>
      <c r="I118" s="510" t="s">
        <v>1602</v>
      </c>
      <c r="J118" s="510" t="str">
        <f>VLOOKUP(I118,Presupuesto!$B$11:$C$587,2,0)</f>
        <v>OTROS INTERESES</v>
      </c>
      <c r="K118" s="592" t="str">
        <f t="shared" si="11"/>
        <v>Desarrollo Curricular</v>
      </c>
      <c r="L118" s="510" t="s">
        <v>526</v>
      </c>
    </row>
    <row r="119" spans="3:12" x14ac:dyDescent="0.25">
      <c r="C119" s="511" t="s">
        <v>34</v>
      </c>
      <c r="D119" s="727"/>
      <c r="E119" s="575">
        <f>D112/12</f>
        <v>0</v>
      </c>
      <c r="F119" s="512">
        <v>80</v>
      </c>
      <c r="G119" s="509">
        <f t="shared" si="10"/>
        <v>0</v>
      </c>
      <c r="H119" s="563"/>
      <c r="I119" s="510" t="s">
        <v>1602</v>
      </c>
      <c r="J119" s="510" t="str">
        <f>VLOOKUP(I119,Presupuesto!$B$11:$C$587,2,0)</f>
        <v>OTROS INTERESES</v>
      </c>
      <c r="K119" s="592" t="str">
        <f t="shared" si="11"/>
        <v>Desarrollo Curricular</v>
      </c>
      <c r="L119" s="510" t="s">
        <v>526</v>
      </c>
    </row>
    <row r="120" spans="3:12" x14ac:dyDescent="0.25">
      <c r="C120" s="520" t="s">
        <v>52</v>
      </c>
      <c r="D120" s="727"/>
      <c r="E120" s="579">
        <v>0</v>
      </c>
      <c r="F120" s="529">
        <v>25</v>
      </c>
      <c r="G120" s="509">
        <f t="shared" si="10"/>
        <v>0</v>
      </c>
      <c r="H120" s="563"/>
      <c r="I120" s="510" t="s">
        <v>1602</v>
      </c>
      <c r="J120" s="510" t="str">
        <f>VLOOKUP(I120,Presupuesto!$B$11:$C$587,2,0)</f>
        <v>OTROS INTERESES</v>
      </c>
      <c r="K120" s="592" t="str">
        <f t="shared" si="11"/>
        <v>Desarrollo Curricular</v>
      </c>
      <c r="L120" s="510" t="s">
        <v>526</v>
      </c>
    </row>
    <row r="121" spans="3:12" ht="15.75" thickBot="1" x14ac:dyDescent="0.3">
      <c r="C121" s="580" t="s">
        <v>552</v>
      </c>
      <c r="D121" s="581">
        <v>0</v>
      </c>
      <c r="E121" s="582">
        <v>0</v>
      </c>
      <c r="F121" s="516">
        <f>HLOOKUP(C121,$AH$2:$BU$3,2,0)</f>
        <v>1200</v>
      </c>
      <c r="G121" s="517">
        <f>D121*E121*F121</f>
        <v>0</v>
      </c>
      <c r="H121" s="563"/>
      <c r="I121" s="510" t="s">
        <v>1602</v>
      </c>
      <c r="J121" s="518" t="str">
        <f>VLOOKUP(I121,Presupuesto!$B$11:$C$587,2,0)</f>
        <v>OTROS INTERESES</v>
      </c>
      <c r="K121" s="593" t="str">
        <f>$K$112</f>
        <v>Desarrollo Curricular</v>
      </c>
      <c r="L121" s="510" t="s">
        <v>526</v>
      </c>
    </row>
    <row r="122" spans="3:12" x14ac:dyDescent="0.25">
      <c r="C122" s="502"/>
      <c r="D122" s="502"/>
      <c r="E122" s="502"/>
      <c r="F122" s="502"/>
      <c r="G122" s="502"/>
      <c r="H122" s="500"/>
      <c r="I122" s="502"/>
      <c r="J122" s="502"/>
      <c r="K122" s="502"/>
      <c r="L122" s="502"/>
    </row>
    <row r="123" spans="3:12" ht="15.75" thickBot="1" x14ac:dyDescent="0.3">
      <c r="C123" s="502"/>
      <c r="D123" s="502"/>
      <c r="E123" s="502"/>
      <c r="F123" s="502"/>
      <c r="G123" s="502"/>
      <c r="H123" s="500"/>
      <c r="I123" s="502"/>
      <c r="J123" s="502"/>
      <c r="K123" s="502"/>
      <c r="L123" s="502"/>
    </row>
    <row r="124" spans="3:12" ht="15.75" thickBot="1" x14ac:dyDescent="0.3">
      <c r="C124" s="494" t="s">
        <v>43</v>
      </c>
      <c r="D124" s="495">
        <f>SUM(G131:G140)</f>
        <v>0</v>
      </c>
      <c r="E124" s="505"/>
      <c r="F124" s="505"/>
      <c r="G124" s="505"/>
      <c r="H124" s="499"/>
      <c r="I124" s="499"/>
      <c r="J124" s="499"/>
      <c r="K124" s="522"/>
      <c r="L124" s="502"/>
    </row>
    <row r="125" spans="3:12" x14ac:dyDescent="0.25">
      <c r="C125" s="498"/>
      <c r="D125" s="496"/>
      <c r="E125" s="505"/>
      <c r="F125" s="505"/>
      <c r="G125" s="505"/>
      <c r="H125" s="499"/>
      <c r="I125" s="499"/>
      <c r="J125" s="499"/>
      <c r="K125" s="522"/>
      <c r="L125" s="502"/>
    </row>
    <row r="126" spans="3:12" x14ac:dyDescent="0.25">
      <c r="C126" s="498"/>
      <c r="D126" s="496"/>
      <c r="E126" s="505"/>
      <c r="F126" s="505"/>
      <c r="G126" s="505"/>
      <c r="H126" s="499"/>
      <c r="I126" s="499"/>
      <c r="J126" s="499"/>
      <c r="K126" s="522"/>
      <c r="L126" s="502"/>
    </row>
    <row r="127" spans="3:12" ht="15.75" x14ac:dyDescent="0.25">
      <c r="C127" s="576" t="s">
        <v>505</v>
      </c>
      <c r="D127" s="577"/>
      <c r="E127" s="505"/>
      <c r="F127" s="505"/>
      <c r="G127" s="505"/>
      <c r="H127" s="499"/>
      <c r="I127" s="499"/>
      <c r="J127" s="499"/>
      <c r="K127" s="522"/>
      <c r="L127" s="502"/>
    </row>
    <row r="128" spans="3:12" ht="18.75" x14ac:dyDescent="0.25">
      <c r="C128" s="578"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496"/>
      <c r="E128" s="505"/>
      <c r="F128" s="505"/>
      <c r="G128" s="505"/>
      <c r="H128" s="499"/>
      <c r="I128" s="499"/>
      <c r="J128" s="499"/>
      <c r="K128" s="522"/>
      <c r="L128" s="502"/>
    </row>
    <row r="129" spans="3:12" ht="15.75" thickBot="1" x14ac:dyDescent="0.3">
      <c r="C129" s="498"/>
      <c r="D129" s="496"/>
      <c r="E129" s="505"/>
      <c r="F129" s="505"/>
      <c r="G129" s="505"/>
      <c r="H129" s="499"/>
      <c r="I129" s="499"/>
      <c r="J129" s="499"/>
      <c r="K129" s="522"/>
      <c r="L129" s="502"/>
    </row>
    <row r="130" spans="3:12" ht="30.75" thickBot="1" x14ac:dyDescent="0.3">
      <c r="C130" s="533" t="s">
        <v>44</v>
      </c>
      <c r="D130" s="536" t="s">
        <v>45</v>
      </c>
      <c r="E130" s="535" t="s">
        <v>55</v>
      </c>
      <c r="F130" s="535" t="s">
        <v>57</v>
      </c>
      <c r="G130" s="534" t="s">
        <v>27</v>
      </c>
      <c r="H130" s="540" t="s">
        <v>242</v>
      </c>
      <c r="I130" s="535" t="s">
        <v>46</v>
      </c>
      <c r="J130" s="535" t="s">
        <v>243</v>
      </c>
      <c r="K130" s="533" t="s">
        <v>524</v>
      </c>
      <c r="L130" s="535" t="s">
        <v>525</v>
      </c>
    </row>
    <row r="131" spans="3:12" x14ac:dyDescent="0.25">
      <c r="C131" s="507" t="s">
        <v>47</v>
      </c>
      <c r="D131" s="726">
        <v>0</v>
      </c>
      <c r="E131" s="561">
        <v>0</v>
      </c>
      <c r="F131" s="525">
        <v>20000</v>
      </c>
      <c r="G131" s="509">
        <f t="shared" ref="G131:G139" si="12">E131*F131</f>
        <v>0</v>
      </c>
      <c r="H131" s="563" t="s">
        <v>241</v>
      </c>
      <c r="I131" s="510" t="s">
        <v>1594</v>
      </c>
      <c r="J131" s="510" t="str">
        <f>VLOOKUP(I131,Presupuesto!$B$11:$C$587,2,0)</f>
        <v>INTERESES DE INSTITUCIONES PUBLICAS FINANCIERAS</v>
      </c>
      <c r="K131" s="591" t="s">
        <v>235</v>
      </c>
      <c r="L131" s="510" t="s">
        <v>508</v>
      </c>
    </row>
    <row r="132" spans="3:12" x14ac:dyDescent="0.25">
      <c r="C132" s="511" t="s">
        <v>48</v>
      </c>
      <c r="D132" s="727"/>
      <c r="E132" s="575">
        <f>D131</f>
        <v>0</v>
      </c>
      <c r="F132" s="512">
        <v>50</v>
      </c>
      <c r="G132" s="509">
        <f t="shared" si="12"/>
        <v>0</v>
      </c>
      <c r="H132" s="563"/>
      <c r="I132" s="510" t="s">
        <v>1602</v>
      </c>
      <c r="J132" s="510" t="str">
        <f>VLOOKUP(I132,Presupuesto!$B$11:$C$587,2,0)</f>
        <v>OTROS INTERESES</v>
      </c>
      <c r="K132" s="592" t="str">
        <f>$K$131</f>
        <v>Desarrollo Curricular</v>
      </c>
      <c r="L132" s="510" t="s">
        <v>526</v>
      </c>
    </row>
    <row r="133" spans="3:12" x14ac:dyDescent="0.25">
      <c r="C133" s="511" t="s">
        <v>49</v>
      </c>
      <c r="D133" s="727"/>
      <c r="E133" s="575">
        <f>D131</f>
        <v>0</v>
      </c>
      <c r="F133" s="512">
        <v>150</v>
      </c>
      <c r="G133" s="509">
        <f t="shared" si="12"/>
        <v>0</v>
      </c>
      <c r="H133" s="563"/>
      <c r="I133" s="510" t="s">
        <v>1602</v>
      </c>
      <c r="J133" s="510" t="str">
        <f>VLOOKUP(I133,Presupuesto!$B$11:$C$587,2,0)</f>
        <v>OTROS INTERESES</v>
      </c>
      <c r="K133" s="592" t="str">
        <f t="shared" ref="K133:K139" si="13">$K$131</f>
        <v>Desarrollo Curricular</v>
      </c>
      <c r="L133" s="510" t="s">
        <v>510</v>
      </c>
    </row>
    <row r="134" spans="3:12" x14ac:dyDescent="0.25">
      <c r="C134" s="511" t="s">
        <v>50</v>
      </c>
      <c r="D134" s="727"/>
      <c r="E134" s="557">
        <v>0</v>
      </c>
      <c r="F134" s="528">
        <v>10000</v>
      </c>
      <c r="G134" s="509">
        <f t="shared" si="12"/>
        <v>0</v>
      </c>
      <c r="H134" s="563"/>
      <c r="I134" s="510" t="s">
        <v>1602</v>
      </c>
      <c r="J134" s="510" t="str">
        <f>VLOOKUP(I134,Presupuesto!$B$11:$C$587,2,0)</f>
        <v>OTROS INTERESES</v>
      </c>
      <c r="K134" s="592" t="str">
        <f t="shared" si="13"/>
        <v>Desarrollo Curricular</v>
      </c>
      <c r="L134" s="510" t="s">
        <v>526</v>
      </c>
    </row>
    <row r="135" spans="3:12" x14ac:dyDescent="0.25">
      <c r="C135" s="511" t="s">
        <v>533</v>
      </c>
      <c r="D135" s="727"/>
      <c r="E135" s="557">
        <v>0</v>
      </c>
      <c r="F135" s="528">
        <v>250</v>
      </c>
      <c r="G135" s="509">
        <f t="shared" si="12"/>
        <v>0</v>
      </c>
      <c r="H135" s="563"/>
      <c r="I135" s="510" t="s">
        <v>1602</v>
      </c>
      <c r="J135" s="510" t="str">
        <f>VLOOKUP(I135,Presupuesto!$B$11:$C$587,2,0)</f>
        <v>OTROS INTERESES</v>
      </c>
      <c r="K135" s="592" t="str">
        <f t="shared" si="13"/>
        <v>Desarrollo Curricular</v>
      </c>
      <c r="L135" s="510" t="s">
        <v>526</v>
      </c>
    </row>
    <row r="136" spans="3:12" x14ac:dyDescent="0.25">
      <c r="C136" s="511" t="s">
        <v>51</v>
      </c>
      <c r="D136" s="727"/>
      <c r="E136" s="575">
        <f>(D131*25)/500</f>
        <v>0</v>
      </c>
      <c r="F136" s="512">
        <v>85</v>
      </c>
      <c r="G136" s="509">
        <f t="shared" si="12"/>
        <v>0</v>
      </c>
      <c r="H136" s="563"/>
      <c r="I136" s="510" t="s">
        <v>1602</v>
      </c>
      <c r="J136" s="510" t="str">
        <f>VLOOKUP(I136,Presupuesto!$B$11:$C$587,2,0)</f>
        <v>OTROS INTERESES</v>
      </c>
      <c r="K136" s="592" t="str">
        <f t="shared" si="13"/>
        <v>Desarrollo Curricular</v>
      </c>
      <c r="L136" s="510" t="s">
        <v>526</v>
      </c>
    </row>
    <row r="137" spans="3:12" x14ac:dyDescent="0.25">
      <c r="C137" s="511" t="s">
        <v>226</v>
      </c>
      <c r="D137" s="727"/>
      <c r="E137" s="575">
        <f>D131/12</f>
        <v>0</v>
      </c>
      <c r="F137" s="512">
        <v>36</v>
      </c>
      <c r="G137" s="509">
        <f t="shared" si="12"/>
        <v>0</v>
      </c>
      <c r="H137" s="563"/>
      <c r="I137" s="510" t="s">
        <v>1602</v>
      </c>
      <c r="J137" s="510" t="str">
        <f>VLOOKUP(I137,Presupuesto!$B$11:$C$587,2,0)</f>
        <v>OTROS INTERESES</v>
      </c>
      <c r="K137" s="592" t="str">
        <f t="shared" si="13"/>
        <v>Desarrollo Curricular</v>
      </c>
      <c r="L137" s="510" t="s">
        <v>526</v>
      </c>
    </row>
    <row r="138" spans="3:12" x14ac:dyDescent="0.25">
      <c r="C138" s="511" t="s">
        <v>34</v>
      </c>
      <c r="D138" s="727"/>
      <c r="E138" s="575">
        <f>D131/12</f>
        <v>0</v>
      </c>
      <c r="F138" s="512">
        <v>80</v>
      </c>
      <c r="G138" s="509">
        <f t="shared" si="12"/>
        <v>0</v>
      </c>
      <c r="H138" s="563"/>
      <c r="I138" s="510" t="s">
        <v>1602</v>
      </c>
      <c r="J138" s="510" t="str">
        <f>VLOOKUP(I138,Presupuesto!$B$11:$C$587,2,0)</f>
        <v>OTROS INTERESES</v>
      </c>
      <c r="K138" s="592" t="str">
        <f t="shared" si="13"/>
        <v>Desarrollo Curricular</v>
      </c>
      <c r="L138" s="510" t="s">
        <v>526</v>
      </c>
    </row>
    <row r="139" spans="3:12" x14ac:dyDescent="0.25">
      <c r="C139" s="520" t="s">
        <v>52</v>
      </c>
      <c r="D139" s="727"/>
      <c r="E139" s="579">
        <v>0</v>
      </c>
      <c r="F139" s="529">
        <v>25</v>
      </c>
      <c r="G139" s="509">
        <f t="shared" si="12"/>
        <v>0</v>
      </c>
      <c r="H139" s="563"/>
      <c r="I139" s="510" t="s">
        <v>1602</v>
      </c>
      <c r="J139" s="510" t="str">
        <f>VLOOKUP(I139,Presupuesto!$B$11:$C$587,2,0)</f>
        <v>OTROS INTERESES</v>
      </c>
      <c r="K139" s="592" t="str">
        <f t="shared" si="13"/>
        <v>Desarrollo Curricular</v>
      </c>
      <c r="L139" s="510" t="s">
        <v>526</v>
      </c>
    </row>
    <row r="140" spans="3:12" ht="15.75" thickBot="1" x14ac:dyDescent="0.3">
      <c r="C140" s="580" t="s">
        <v>552</v>
      </c>
      <c r="D140" s="581">
        <v>0</v>
      </c>
      <c r="E140" s="582">
        <v>0</v>
      </c>
      <c r="F140" s="516">
        <f>HLOOKUP(C140,$AH$2:$BU$3,2,0)</f>
        <v>1200</v>
      </c>
      <c r="G140" s="517">
        <f>D140*E140*F140</f>
        <v>0</v>
      </c>
      <c r="H140" s="563"/>
      <c r="I140" s="510" t="s">
        <v>1602</v>
      </c>
      <c r="J140" s="518" t="str">
        <f>VLOOKUP(I140,Presupuesto!$B$11:$C$587,2,0)</f>
        <v>OTROS INTERESES</v>
      </c>
      <c r="K140" s="593" t="str">
        <f>$K$131</f>
        <v>Desarrollo Curricular</v>
      </c>
      <c r="L140" s="510" t="s">
        <v>526</v>
      </c>
    </row>
    <row r="141" spans="3:12" x14ac:dyDescent="0.25">
      <c r="C141" s="505"/>
      <c r="D141" s="502"/>
      <c r="E141" s="522"/>
      <c r="F141" s="522"/>
      <c r="G141" s="522"/>
      <c r="H141" s="573"/>
      <c r="I141" s="522"/>
      <c r="J141" s="522"/>
      <c r="K141" s="522"/>
      <c r="L141" s="502"/>
    </row>
    <row r="142" spans="3:12" ht="15.75" thickBot="1" x14ac:dyDescent="0.3">
      <c r="C142" s="502"/>
      <c r="D142" s="502"/>
      <c r="E142" s="502"/>
      <c r="F142" s="502"/>
      <c r="G142" s="502"/>
      <c r="H142" s="500"/>
      <c r="I142" s="502"/>
      <c r="J142" s="502"/>
      <c r="K142" s="502"/>
      <c r="L142" s="502"/>
    </row>
    <row r="143" spans="3:12" ht="15.75" thickBot="1" x14ac:dyDescent="0.3">
      <c r="C143" s="494" t="s">
        <v>43</v>
      </c>
      <c r="D143" s="495">
        <f>SUM(G150:G159)</f>
        <v>0</v>
      </c>
      <c r="E143" s="505"/>
      <c r="F143" s="505"/>
      <c r="G143" s="505"/>
      <c r="H143" s="499"/>
      <c r="I143" s="499"/>
      <c r="J143" s="499"/>
      <c r="K143" s="522"/>
      <c r="L143" s="502"/>
    </row>
    <row r="144" spans="3:12" x14ac:dyDescent="0.25">
      <c r="C144" s="498"/>
      <c r="D144" s="496"/>
      <c r="E144" s="505"/>
      <c r="F144" s="505"/>
      <c r="G144" s="505"/>
      <c r="H144" s="499"/>
      <c r="I144" s="499"/>
      <c r="J144" s="499"/>
      <c r="K144" s="522"/>
      <c r="L144" s="502"/>
    </row>
    <row r="145" spans="3:12" x14ac:dyDescent="0.25">
      <c r="C145" s="498"/>
      <c r="D145" s="496"/>
      <c r="E145" s="505"/>
      <c r="F145" s="505"/>
      <c r="G145" s="505"/>
      <c r="H145" s="499"/>
      <c r="I145" s="499"/>
      <c r="J145" s="499"/>
      <c r="K145" s="522"/>
      <c r="L145" s="502"/>
    </row>
    <row r="146" spans="3:12" ht="15.75" x14ac:dyDescent="0.25">
      <c r="C146" s="576" t="s">
        <v>505</v>
      </c>
      <c r="D146" s="577"/>
      <c r="E146" s="505"/>
      <c r="F146" s="505"/>
      <c r="G146" s="505"/>
      <c r="H146" s="499"/>
      <c r="I146" s="499"/>
      <c r="J146" s="499"/>
      <c r="K146" s="522"/>
      <c r="L146" s="502"/>
    </row>
    <row r="147" spans="3:12" ht="18.75" x14ac:dyDescent="0.25">
      <c r="C147" s="578"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496"/>
      <c r="E147" s="505"/>
      <c r="F147" s="505"/>
      <c r="G147" s="505"/>
      <c r="H147" s="499"/>
      <c r="I147" s="499"/>
      <c r="J147" s="499"/>
      <c r="K147" s="522"/>
      <c r="L147" s="502"/>
    </row>
    <row r="148" spans="3:12" ht="15.75" thickBot="1" x14ac:dyDescent="0.3">
      <c r="C148" s="498"/>
      <c r="D148" s="496"/>
      <c r="E148" s="505"/>
      <c r="F148" s="505"/>
      <c r="G148" s="505"/>
      <c r="H148" s="499"/>
      <c r="I148" s="499"/>
      <c r="J148" s="499"/>
      <c r="K148" s="522"/>
      <c r="L148" s="502"/>
    </row>
    <row r="149" spans="3:12" ht="30.75" thickBot="1" x14ac:dyDescent="0.3">
      <c r="C149" s="533" t="s">
        <v>44</v>
      </c>
      <c r="D149" s="536" t="s">
        <v>45</v>
      </c>
      <c r="E149" s="535" t="s">
        <v>55</v>
      </c>
      <c r="F149" s="535" t="s">
        <v>57</v>
      </c>
      <c r="G149" s="534" t="s">
        <v>27</v>
      </c>
      <c r="H149" s="540" t="s">
        <v>242</v>
      </c>
      <c r="I149" s="535" t="s">
        <v>46</v>
      </c>
      <c r="J149" s="535" t="s">
        <v>243</v>
      </c>
      <c r="K149" s="533" t="s">
        <v>524</v>
      </c>
      <c r="L149" s="535" t="s">
        <v>525</v>
      </c>
    </row>
    <row r="150" spans="3:12" x14ac:dyDescent="0.25">
      <c r="C150" s="507" t="s">
        <v>47</v>
      </c>
      <c r="D150" s="726">
        <v>0</v>
      </c>
      <c r="E150" s="561">
        <v>0</v>
      </c>
      <c r="F150" s="525">
        <v>20000</v>
      </c>
      <c r="G150" s="509">
        <f t="shared" ref="G150:G158" si="14">E150*F150</f>
        <v>0</v>
      </c>
      <c r="H150" s="563" t="s">
        <v>241</v>
      </c>
      <c r="I150" s="510" t="s">
        <v>1594</v>
      </c>
      <c r="J150" s="510" t="str">
        <f>VLOOKUP(I150,Presupuesto!$B$11:$C$587,2,0)</f>
        <v>INTERESES DE INSTITUCIONES PUBLICAS FINANCIERAS</v>
      </c>
      <c r="K150" s="591" t="s">
        <v>235</v>
      </c>
      <c r="L150" s="510" t="s">
        <v>508</v>
      </c>
    </row>
    <row r="151" spans="3:12" x14ac:dyDescent="0.25">
      <c r="C151" s="511" t="s">
        <v>48</v>
      </c>
      <c r="D151" s="727"/>
      <c r="E151" s="575">
        <f>D150</f>
        <v>0</v>
      </c>
      <c r="F151" s="512">
        <v>50</v>
      </c>
      <c r="G151" s="509">
        <f t="shared" si="14"/>
        <v>0</v>
      </c>
      <c r="H151" s="563"/>
      <c r="I151" s="510" t="s">
        <v>1602</v>
      </c>
      <c r="J151" s="510" t="str">
        <f>VLOOKUP(I151,Presupuesto!$B$11:$C$587,2,0)</f>
        <v>OTROS INTERESES</v>
      </c>
      <c r="K151" s="592" t="str">
        <f>$K$150</f>
        <v>Desarrollo Curricular</v>
      </c>
      <c r="L151" s="510" t="s">
        <v>526</v>
      </c>
    </row>
    <row r="152" spans="3:12" x14ac:dyDescent="0.25">
      <c r="C152" s="511" t="s">
        <v>49</v>
      </c>
      <c r="D152" s="727"/>
      <c r="E152" s="575">
        <f>D150</f>
        <v>0</v>
      </c>
      <c r="F152" s="512">
        <v>150</v>
      </c>
      <c r="G152" s="509">
        <f t="shared" si="14"/>
        <v>0</v>
      </c>
      <c r="H152" s="563"/>
      <c r="I152" s="510" t="s">
        <v>1602</v>
      </c>
      <c r="J152" s="510" t="str">
        <f>VLOOKUP(I152,Presupuesto!$B$11:$C$587,2,0)</f>
        <v>OTROS INTERESES</v>
      </c>
      <c r="K152" s="592" t="str">
        <f t="shared" ref="K152:K158" si="15">$K$150</f>
        <v>Desarrollo Curricular</v>
      </c>
      <c r="L152" s="510" t="s">
        <v>510</v>
      </c>
    </row>
    <row r="153" spans="3:12" x14ac:dyDescent="0.25">
      <c r="C153" s="511" t="s">
        <v>50</v>
      </c>
      <c r="D153" s="727"/>
      <c r="E153" s="557">
        <v>0</v>
      </c>
      <c r="F153" s="528">
        <v>10000</v>
      </c>
      <c r="G153" s="509">
        <f t="shared" si="14"/>
        <v>0</v>
      </c>
      <c r="H153" s="563"/>
      <c r="I153" s="510" t="s">
        <v>1602</v>
      </c>
      <c r="J153" s="510" t="str">
        <f>VLOOKUP(I153,Presupuesto!$B$11:$C$587,2,0)</f>
        <v>OTROS INTERESES</v>
      </c>
      <c r="K153" s="592" t="str">
        <f t="shared" si="15"/>
        <v>Desarrollo Curricular</v>
      </c>
      <c r="L153" s="510" t="s">
        <v>526</v>
      </c>
    </row>
    <row r="154" spans="3:12" x14ac:dyDescent="0.25">
      <c r="C154" s="511" t="s">
        <v>533</v>
      </c>
      <c r="D154" s="727"/>
      <c r="E154" s="557">
        <v>0</v>
      </c>
      <c r="F154" s="528">
        <v>250</v>
      </c>
      <c r="G154" s="509">
        <f t="shared" si="14"/>
        <v>0</v>
      </c>
      <c r="H154" s="563"/>
      <c r="I154" s="510" t="s">
        <v>1602</v>
      </c>
      <c r="J154" s="510" t="str">
        <f>VLOOKUP(I154,Presupuesto!$B$11:$C$587,2,0)</f>
        <v>OTROS INTERESES</v>
      </c>
      <c r="K154" s="592" t="str">
        <f t="shared" si="15"/>
        <v>Desarrollo Curricular</v>
      </c>
      <c r="L154" s="510" t="s">
        <v>526</v>
      </c>
    </row>
    <row r="155" spans="3:12" x14ac:dyDescent="0.25">
      <c r="C155" s="511" t="s">
        <v>51</v>
      </c>
      <c r="D155" s="727"/>
      <c r="E155" s="575">
        <f>(D150*25)/500</f>
        <v>0</v>
      </c>
      <c r="F155" s="512">
        <v>85</v>
      </c>
      <c r="G155" s="509">
        <f t="shared" si="14"/>
        <v>0</v>
      </c>
      <c r="H155" s="563"/>
      <c r="I155" s="510" t="s">
        <v>1602</v>
      </c>
      <c r="J155" s="510" t="str">
        <f>VLOOKUP(I155,Presupuesto!$B$11:$C$587,2,0)</f>
        <v>OTROS INTERESES</v>
      </c>
      <c r="K155" s="592" t="str">
        <f t="shared" si="15"/>
        <v>Desarrollo Curricular</v>
      </c>
      <c r="L155" s="510" t="s">
        <v>526</v>
      </c>
    </row>
    <row r="156" spans="3:12" x14ac:dyDescent="0.25">
      <c r="C156" s="511" t="s">
        <v>226</v>
      </c>
      <c r="D156" s="727"/>
      <c r="E156" s="575">
        <f>D150/12</f>
        <v>0</v>
      </c>
      <c r="F156" s="512">
        <v>36</v>
      </c>
      <c r="G156" s="509">
        <f t="shared" si="14"/>
        <v>0</v>
      </c>
      <c r="H156" s="563"/>
      <c r="I156" s="510" t="s">
        <v>1602</v>
      </c>
      <c r="J156" s="510" t="str">
        <f>VLOOKUP(I156,Presupuesto!$B$11:$C$587,2,0)</f>
        <v>OTROS INTERESES</v>
      </c>
      <c r="K156" s="592" t="str">
        <f t="shared" si="15"/>
        <v>Desarrollo Curricular</v>
      </c>
      <c r="L156" s="510" t="s">
        <v>526</v>
      </c>
    </row>
    <row r="157" spans="3:12" x14ac:dyDescent="0.25">
      <c r="C157" s="511" t="s">
        <v>34</v>
      </c>
      <c r="D157" s="727"/>
      <c r="E157" s="575">
        <f>D150/12</f>
        <v>0</v>
      </c>
      <c r="F157" s="512">
        <v>80</v>
      </c>
      <c r="G157" s="509">
        <f t="shared" si="14"/>
        <v>0</v>
      </c>
      <c r="H157" s="563"/>
      <c r="I157" s="510" t="s">
        <v>1602</v>
      </c>
      <c r="J157" s="510" t="str">
        <f>VLOOKUP(I157,Presupuesto!$B$11:$C$587,2,0)</f>
        <v>OTROS INTERESES</v>
      </c>
      <c r="K157" s="592" t="str">
        <f t="shared" si="15"/>
        <v>Desarrollo Curricular</v>
      </c>
      <c r="L157" s="510" t="s">
        <v>526</v>
      </c>
    </row>
    <row r="158" spans="3:12" x14ac:dyDescent="0.25">
      <c r="C158" s="520" t="s">
        <v>52</v>
      </c>
      <c r="D158" s="727"/>
      <c r="E158" s="579">
        <v>0</v>
      </c>
      <c r="F158" s="529">
        <v>25</v>
      </c>
      <c r="G158" s="509">
        <f t="shared" si="14"/>
        <v>0</v>
      </c>
      <c r="H158" s="563"/>
      <c r="I158" s="510" t="s">
        <v>1602</v>
      </c>
      <c r="J158" s="510" t="str">
        <f>VLOOKUP(I158,Presupuesto!$B$11:$C$587,2,0)</f>
        <v>OTROS INTERESES</v>
      </c>
      <c r="K158" s="592" t="str">
        <f t="shared" si="15"/>
        <v>Desarrollo Curricular</v>
      </c>
      <c r="L158" s="510" t="s">
        <v>526</v>
      </c>
    </row>
    <row r="159" spans="3:12" ht="15.75" thickBot="1" x14ac:dyDescent="0.3">
      <c r="C159" s="580" t="s">
        <v>552</v>
      </c>
      <c r="D159" s="581">
        <v>0</v>
      </c>
      <c r="E159" s="582">
        <v>0</v>
      </c>
      <c r="F159" s="516">
        <f>HLOOKUP(C159,$AH$2:$BU$3,2,0)</f>
        <v>1200</v>
      </c>
      <c r="G159" s="517">
        <f>D159*E159*F159</f>
        <v>0</v>
      </c>
      <c r="H159" s="563"/>
      <c r="I159" s="510" t="s">
        <v>1602</v>
      </c>
      <c r="J159" s="518" t="str">
        <f>VLOOKUP(I159,Presupuesto!$B$11:$C$587,2,0)</f>
        <v>OTROS INTERESES</v>
      </c>
      <c r="K159" s="593" t="str">
        <f>$K$150</f>
        <v>Desarrollo Curricular</v>
      </c>
      <c r="L159" s="510" t="s">
        <v>526</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150:H159 H55:H64 H74:H83 H93:H102 H112:H121 H131:H140 H36:H45">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150:I159 I36:I45 I74:I83 I93:I102 I112:I121 I131:I140 I55:I64">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987"/>
  <sheetViews>
    <sheetView showGridLines="0" topLeftCell="A1012" zoomScale="84" zoomScaleNormal="84" workbookViewId="0">
      <selection activeCell="F28" sqref="F28"/>
    </sheetView>
  </sheetViews>
  <sheetFormatPr baseColWidth="10" defaultColWidth="11.5703125" defaultRowHeight="15" x14ac:dyDescent="0.25"/>
  <cols>
    <col min="1" max="1" width="1.85546875" style="115" customWidth="1"/>
    <col min="2" max="2" width="17" style="115" customWidth="1"/>
    <col min="3" max="3" width="41.7109375" style="115" customWidth="1"/>
    <col min="4" max="4" width="29.28515625" style="98" customWidth="1"/>
    <col min="5" max="5" width="10.140625" style="115" customWidth="1"/>
    <col min="6" max="7" width="13.85546875" style="115" customWidth="1"/>
    <col min="8" max="8" width="13.85546875" style="98" customWidth="1"/>
    <col min="9" max="9" width="12.7109375" style="115" bestFit="1" customWidth="1"/>
    <col min="10" max="10" width="41.85546875" style="115" customWidth="1"/>
    <col min="11" max="11" width="26.28515625" style="115" customWidth="1"/>
    <col min="12" max="12" width="11.5703125" style="115"/>
    <col min="13" max="13" width="14.7109375" style="115" bestFit="1" customWidth="1"/>
    <col min="14" max="77" width="11.5703125" style="115"/>
    <col min="78" max="78" width="16.7109375" style="115" bestFit="1" customWidth="1"/>
    <col min="79"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89" t="s">
        <v>236</v>
      </c>
      <c r="E2" s="152" t="s">
        <v>181</v>
      </c>
      <c r="F2" s="152" t="s">
        <v>589</v>
      </c>
      <c r="G2" s="152" t="s">
        <v>237</v>
      </c>
      <c r="H2" s="189" t="s">
        <v>590</v>
      </c>
      <c r="I2" s="152" t="s">
        <v>591</v>
      </c>
      <c r="J2" s="152" t="s">
        <v>238</v>
      </c>
      <c r="K2" s="152"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c r="BZ2" s="115" t="s">
        <v>749</v>
      </c>
      <c r="CA2" s="115" t="s">
        <v>750</v>
      </c>
      <c r="CB2" s="115" t="s">
        <v>751</v>
      </c>
      <c r="CC2" s="115" t="s">
        <v>752</v>
      </c>
      <c r="CD2" s="115" t="s">
        <v>753</v>
      </c>
      <c r="CE2" s="115" t="s">
        <v>754</v>
      </c>
      <c r="CF2" s="115" t="s">
        <v>755</v>
      </c>
      <c r="CG2" s="115" t="s">
        <v>756</v>
      </c>
      <c r="CH2" s="115" t="s">
        <v>757</v>
      </c>
      <c r="CI2" s="115" t="s">
        <v>758</v>
      </c>
      <c r="CJ2" s="115" t="s">
        <v>759</v>
      </c>
      <c r="CK2" s="115" t="s">
        <v>760</v>
      </c>
      <c r="CL2" s="115" t="s">
        <v>761</v>
      </c>
      <c r="CM2" s="115" t="s">
        <v>762</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c r="BZ3" s="465">
        <v>41436.800000000003</v>
      </c>
      <c r="CA3" s="465">
        <v>37669.82</v>
      </c>
      <c r="CB3" s="465">
        <v>33902.839999999997</v>
      </c>
      <c r="CC3" s="465">
        <v>30135.85</v>
      </c>
      <c r="CD3" s="465">
        <v>28252.36</v>
      </c>
      <c r="CE3" s="465">
        <v>26368.87</v>
      </c>
      <c r="CF3" s="465">
        <v>17893.16</v>
      </c>
      <c r="CG3" s="465">
        <v>16951.419999999998</v>
      </c>
      <c r="CH3" s="465">
        <v>13184.44</v>
      </c>
      <c r="CI3" s="465">
        <v>15032.56</v>
      </c>
      <c r="CJ3" s="465">
        <v>13264.02</v>
      </c>
      <c r="CK3" s="465">
        <v>12379.75</v>
      </c>
      <c r="CL3" s="465">
        <v>439.49</v>
      </c>
      <c r="CM3" s="465">
        <v>1904.46</v>
      </c>
    </row>
    <row r="5" spans="1:576" ht="52.5" x14ac:dyDescent="0.25">
      <c r="C5" s="225" t="s">
        <v>239</v>
      </c>
      <c r="D5" s="668">
        <f>SUMIF(C:C,C10,D:D)</f>
        <v>9984576</v>
      </c>
      <c r="CA5" s="465"/>
    </row>
    <row r="6" spans="1:576" x14ac:dyDescent="0.25">
      <c r="CA6" s="465"/>
    </row>
    <row r="7" spans="1:576" x14ac:dyDescent="0.25">
      <c r="CA7" s="465"/>
    </row>
    <row r="8" spans="1:576" x14ac:dyDescent="0.25">
      <c r="C8" s="72" t="s">
        <v>54</v>
      </c>
      <c r="D8" s="100"/>
      <c r="E8" s="72"/>
      <c r="F8" s="72"/>
      <c r="G8" s="72"/>
      <c r="H8" s="100"/>
      <c r="I8" s="72"/>
      <c r="J8" s="72"/>
      <c r="CA8" s="465"/>
    </row>
    <row r="9" spans="1:576" ht="15.75" thickBot="1" x14ac:dyDescent="0.3">
      <c r="C9" s="124"/>
      <c r="D9" s="100"/>
      <c r="E9" s="124"/>
      <c r="F9" s="124"/>
      <c r="G9" s="124"/>
      <c r="H9" s="100"/>
      <c r="I9" s="124"/>
      <c r="J9" s="151"/>
      <c r="CA9" s="465"/>
    </row>
    <row r="10" spans="1:576" ht="15.75" thickBot="1" x14ac:dyDescent="0.3">
      <c r="C10" s="71" t="s">
        <v>43</v>
      </c>
      <c r="D10" s="30">
        <f>SUM(G17:G67)</f>
        <v>2772000</v>
      </c>
      <c r="E10" s="123"/>
      <c r="F10" s="123"/>
      <c r="G10" s="123"/>
      <c r="H10" s="97"/>
      <c r="I10" s="97"/>
      <c r="J10" s="97"/>
      <c r="CA10" s="465"/>
    </row>
    <row r="11" spans="1:576" x14ac:dyDescent="0.25">
      <c r="B11" s="206"/>
      <c r="D11" s="31"/>
      <c r="E11" s="123"/>
      <c r="F11" s="123"/>
      <c r="G11" s="123"/>
      <c r="H11" s="97"/>
      <c r="I11" s="97"/>
      <c r="J11" s="97"/>
      <c r="CA11" s="465"/>
    </row>
    <row r="12" spans="1:576" x14ac:dyDescent="0.25">
      <c r="B12" s="206"/>
      <c r="D12" s="31"/>
      <c r="E12" s="123"/>
      <c r="F12" s="123"/>
      <c r="G12" s="123"/>
      <c r="H12" s="97"/>
      <c r="I12" s="97"/>
      <c r="J12" s="97"/>
      <c r="CA12" s="465"/>
    </row>
    <row r="13" spans="1:576" ht="15.75" x14ac:dyDescent="0.25">
      <c r="C13" s="239" t="s">
        <v>505</v>
      </c>
      <c r="D13" s="240"/>
      <c r="E13" s="123"/>
      <c r="F13" s="123"/>
      <c r="G13" s="123"/>
      <c r="H13" s="97"/>
      <c r="I13" s="97"/>
      <c r="J13" s="97"/>
      <c r="CA13" s="465"/>
    </row>
    <row r="14" spans="1:576" ht="18.75" x14ac:dyDescent="0.25">
      <c r="C14" s="259" t="s">
        <v>1903</v>
      </c>
      <c r="D14" s="31"/>
      <c r="E14" s="123"/>
      <c r="F14" s="123"/>
      <c r="G14" s="123"/>
      <c r="H14" s="97"/>
      <c r="I14" s="97"/>
      <c r="J14" s="97"/>
      <c r="CA14" s="465"/>
    </row>
    <row r="15" spans="1:576" ht="15.75" thickBot="1" x14ac:dyDescent="0.3">
      <c r="C15" s="124"/>
      <c r="D15" s="31"/>
      <c r="E15" s="123"/>
      <c r="F15" s="123"/>
      <c r="G15" s="123"/>
      <c r="H15" s="97"/>
      <c r="I15" s="97"/>
      <c r="J15" s="97"/>
      <c r="CA15" s="465"/>
    </row>
    <row r="16" spans="1:576" ht="30.75" thickBot="1" x14ac:dyDescent="0.3">
      <c r="C16" s="164" t="s">
        <v>44</v>
      </c>
      <c r="D16" s="168" t="s">
        <v>55</v>
      </c>
      <c r="E16" s="199" t="s">
        <v>56</v>
      </c>
      <c r="F16" s="168" t="s">
        <v>57</v>
      </c>
      <c r="G16" s="165" t="s">
        <v>27</v>
      </c>
      <c r="H16" s="163" t="s">
        <v>242</v>
      </c>
      <c r="I16" s="166" t="s">
        <v>46</v>
      </c>
      <c r="J16" s="166" t="s">
        <v>243</v>
      </c>
      <c r="K16" s="166" t="s">
        <v>524</v>
      </c>
      <c r="L16" s="166" t="s">
        <v>525</v>
      </c>
      <c r="CA16" s="465"/>
    </row>
    <row r="17" spans="3:79" ht="15.75" thickBot="1" x14ac:dyDescent="0.3">
      <c r="C17" s="167" t="s">
        <v>749</v>
      </c>
      <c r="D17" s="232"/>
      <c r="E17" s="181"/>
      <c r="F17" s="669"/>
      <c r="G17" s="143">
        <f>D17*E17*F17</f>
        <v>0</v>
      </c>
      <c r="H17" s="194" t="s">
        <v>240</v>
      </c>
      <c r="I17" s="144" t="s">
        <v>841</v>
      </c>
      <c r="J17" s="144" t="str">
        <f>VLOOKUP(I17,Presupuesto!$B$11:$C$586,2,0)</f>
        <v>SERVICIOS DE PROFESIONALES Y TECNICOS</v>
      </c>
      <c r="K17" s="270" t="s">
        <v>236</v>
      </c>
      <c r="L17" s="128" t="s">
        <v>508</v>
      </c>
      <c r="CA17" s="465"/>
    </row>
    <row r="18" spans="3:79" x14ac:dyDescent="0.25">
      <c r="C18" s="200" t="s">
        <v>58</v>
      </c>
      <c r="D18" s="192"/>
      <c r="E18" s="183"/>
      <c r="F18" s="130"/>
      <c r="G18" s="127">
        <f>F18</f>
        <v>0</v>
      </c>
      <c r="H18" s="193" t="s">
        <v>241</v>
      </c>
      <c r="I18" s="146" t="s">
        <v>369</v>
      </c>
      <c r="J18" s="146" t="str">
        <f>VLOOKUP(I18,Presupuesto!$B$11:$C$586,2,0)</f>
        <v>AGUINALDO Y DECIMOCUARTO MES (11500-00)</v>
      </c>
      <c r="K18" s="128" t="str">
        <f>$K$17</f>
        <v>Docencia y Recursos Humanos</v>
      </c>
      <c r="L18" s="128" t="s">
        <v>508</v>
      </c>
      <c r="CA18" s="465"/>
    </row>
    <row r="19" spans="3:79" ht="15.75" thickBot="1" x14ac:dyDescent="0.3">
      <c r="C19" s="201" t="s">
        <v>59</v>
      </c>
      <c r="D19" s="192"/>
      <c r="E19" s="183"/>
      <c r="F19" s="147"/>
      <c r="G19" s="127">
        <f>F19</f>
        <v>0</v>
      </c>
      <c r="H19" s="193" t="s">
        <v>241</v>
      </c>
      <c r="I19" s="131" t="s">
        <v>786</v>
      </c>
      <c r="J19" s="131" t="str">
        <f>VLOOKUP(I19,Presupuesto!$B$11:$C$586,2,0)</f>
        <v>DECIMOCUARTO MES</v>
      </c>
      <c r="K19" s="128" t="str">
        <f t="shared" ref="K19:K67" si="0">$K$17</f>
        <v>Docencia y Recursos Humanos</v>
      </c>
      <c r="L19" s="128" t="s">
        <v>508</v>
      </c>
      <c r="CA19" s="465"/>
    </row>
    <row r="20" spans="3:79" ht="15.75" thickBot="1" x14ac:dyDescent="0.3">
      <c r="C20" s="167" t="s">
        <v>750</v>
      </c>
      <c r="D20" s="232"/>
      <c r="E20" s="181"/>
      <c r="F20" s="466"/>
      <c r="G20" s="143">
        <f>D20*E20*F20</f>
        <v>0</v>
      </c>
      <c r="H20" s="194"/>
      <c r="I20" s="524" t="s">
        <v>841</v>
      </c>
      <c r="J20" s="144" t="str">
        <f>VLOOKUP(I20,Presupuesto!$B$11:$C$586,2,0)</f>
        <v>SERVICIOS DE PROFESIONALES Y TECNICOS</v>
      </c>
      <c r="K20" s="510" t="str">
        <f t="shared" si="0"/>
        <v>Docencia y Recursos Humanos</v>
      </c>
      <c r="L20" s="128" t="s">
        <v>508</v>
      </c>
    </row>
    <row r="21" spans="3:79" x14ac:dyDescent="0.25">
      <c r="C21" s="200" t="s">
        <v>58</v>
      </c>
      <c r="D21" s="192"/>
      <c r="E21" s="183"/>
      <c r="F21" s="130"/>
      <c r="G21" s="127">
        <f>F21</f>
        <v>0</v>
      </c>
      <c r="H21" s="193"/>
      <c r="I21" s="146" t="s">
        <v>369</v>
      </c>
      <c r="J21" s="146" t="str">
        <f>VLOOKUP(I21,Presupuesto!$B$11:$C$586,2,0)</f>
        <v>AGUINALDO Y DECIMOCUARTO MES (11500-00)</v>
      </c>
      <c r="K21" s="510" t="str">
        <f t="shared" si="0"/>
        <v>Docencia y Recursos Humanos</v>
      </c>
      <c r="L21" s="128" t="s">
        <v>508</v>
      </c>
    </row>
    <row r="22" spans="3:79" ht="15.75" thickBot="1" x14ac:dyDescent="0.3">
      <c r="C22" s="201" t="s">
        <v>59</v>
      </c>
      <c r="D22" s="192"/>
      <c r="E22" s="183"/>
      <c r="F22" s="147"/>
      <c r="G22" s="127">
        <f>F22</f>
        <v>0</v>
      </c>
      <c r="H22" s="193"/>
      <c r="I22" s="131" t="s">
        <v>786</v>
      </c>
      <c r="J22" s="131" t="str">
        <f>VLOOKUP(I22,Presupuesto!$B$11:$C$586,2,0)</f>
        <v>DECIMOCUARTO MES</v>
      </c>
      <c r="K22" s="510" t="str">
        <f t="shared" si="0"/>
        <v>Docencia y Recursos Humanos</v>
      </c>
      <c r="L22" s="128" t="s">
        <v>508</v>
      </c>
    </row>
    <row r="23" spans="3:79" ht="15.75" thickBot="1" x14ac:dyDescent="0.3">
      <c r="C23" s="167" t="s">
        <v>751</v>
      </c>
      <c r="D23" s="232"/>
      <c r="E23" s="181"/>
      <c r="F23" s="466"/>
      <c r="G23" s="143">
        <f>D23*E23*F23</f>
        <v>0</v>
      </c>
      <c r="H23" s="194"/>
      <c r="I23" s="524" t="s">
        <v>841</v>
      </c>
      <c r="J23" s="144" t="str">
        <f>VLOOKUP(I23,Presupuesto!$B$11:$C$586,2,0)</f>
        <v>SERVICIOS DE PROFESIONALES Y TECNICOS</v>
      </c>
      <c r="K23" s="510" t="str">
        <f t="shared" si="0"/>
        <v>Docencia y Recursos Humanos</v>
      </c>
      <c r="L23" s="128" t="s">
        <v>508</v>
      </c>
    </row>
    <row r="24" spans="3:79" x14ac:dyDescent="0.25">
      <c r="C24" s="200" t="s">
        <v>58</v>
      </c>
      <c r="D24" s="192"/>
      <c r="E24" s="183"/>
      <c r="F24" s="130"/>
      <c r="G24" s="127">
        <f>F24</f>
        <v>0</v>
      </c>
      <c r="H24" s="193"/>
      <c r="I24" s="526" t="s">
        <v>369</v>
      </c>
      <c r="J24" s="146" t="str">
        <f>VLOOKUP(I24,Presupuesto!$B$11:$C$586,2,0)</f>
        <v>AGUINALDO Y DECIMOCUARTO MES (11500-00)</v>
      </c>
      <c r="K24" s="510" t="str">
        <f t="shared" si="0"/>
        <v>Docencia y Recursos Humanos</v>
      </c>
      <c r="L24" s="128" t="s">
        <v>508</v>
      </c>
    </row>
    <row r="25" spans="3:79" ht="15.75" thickBot="1" x14ac:dyDescent="0.3">
      <c r="C25" s="201" t="s">
        <v>59</v>
      </c>
      <c r="D25" s="192"/>
      <c r="E25" s="183"/>
      <c r="F25" s="147"/>
      <c r="G25" s="127">
        <f>F25</f>
        <v>0</v>
      </c>
      <c r="H25" s="193"/>
      <c r="I25" s="513" t="s">
        <v>786</v>
      </c>
      <c r="J25" s="131" t="str">
        <f>VLOOKUP(I25,Presupuesto!$B$11:$C$586,2,0)</f>
        <v>DECIMOCUARTO MES</v>
      </c>
      <c r="K25" s="510" t="str">
        <f t="shared" si="0"/>
        <v>Docencia y Recursos Humanos</v>
      </c>
      <c r="L25" s="128" t="s">
        <v>508</v>
      </c>
    </row>
    <row r="26" spans="3:79" ht="15.75" thickBot="1" x14ac:dyDescent="0.3">
      <c r="C26" s="167" t="s">
        <v>752</v>
      </c>
      <c r="D26" s="232"/>
      <c r="E26" s="181"/>
      <c r="F26" s="466"/>
      <c r="G26" s="143">
        <f>D26*E26*F26</f>
        <v>0</v>
      </c>
      <c r="H26" s="194"/>
      <c r="I26" s="524" t="s">
        <v>841</v>
      </c>
      <c r="J26" s="144" t="str">
        <f>VLOOKUP(I26,Presupuesto!$B$11:$C$586,2,0)</f>
        <v>SERVICIOS DE PROFESIONALES Y TECNICOS</v>
      </c>
      <c r="K26" s="510" t="str">
        <f t="shared" si="0"/>
        <v>Docencia y Recursos Humanos</v>
      </c>
      <c r="L26" s="128" t="s">
        <v>508</v>
      </c>
    </row>
    <row r="27" spans="3:79" x14ac:dyDescent="0.25">
      <c r="C27" s="200" t="s">
        <v>58</v>
      </c>
      <c r="D27" s="192"/>
      <c r="E27" s="183"/>
      <c r="F27" s="130"/>
      <c r="G27" s="127">
        <f>F27</f>
        <v>0</v>
      </c>
      <c r="H27" s="193"/>
      <c r="I27" s="526" t="s">
        <v>369</v>
      </c>
      <c r="J27" s="146" t="str">
        <f>VLOOKUP(I27,Presupuesto!$B$11:$C$586,2,0)</f>
        <v>AGUINALDO Y DECIMOCUARTO MES (11500-00)</v>
      </c>
      <c r="K27" s="510" t="str">
        <f t="shared" si="0"/>
        <v>Docencia y Recursos Humanos</v>
      </c>
      <c r="L27" s="128" t="s">
        <v>508</v>
      </c>
    </row>
    <row r="28" spans="3:79" ht="15.75" thickBot="1" x14ac:dyDescent="0.3">
      <c r="C28" s="201" t="s">
        <v>59</v>
      </c>
      <c r="D28" s="192"/>
      <c r="E28" s="183"/>
      <c r="F28" s="147"/>
      <c r="G28" s="127">
        <f>F28</f>
        <v>0</v>
      </c>
      <c r="H28" s="193"/>
      <c r="I28" s="513" t="s">
        <v>786</v>
      </c>
      <c r="J28" s="131" t="str">
        <f>VLOOKUP(I28,Presupuesto!$B$11:$C$586,2,0)</f>
        <v>DECIMOCUARTO MES</v>
      </c>
      <c r="K28" s="510" t="str">
        <f t="shared" si="0"/>
        <v>Docencia y Recursos Humanos</v>
      </c>
      <c r="L28" s="128" t="s">
        <v>508</v>
      </c>
    </row>
    <row r="29" spans="3:79" ht="15.75" thickBot="1" x14ac:dyDescent="0.3">
      <c r="C29" s="167" t="s">
        <v>753</v>
      </c>
      <c r="D29" s="232"/>
      <c r="E29" s="181"/>
      <c r="F29" s="466"/>
      <c r="G29" s="143">
        <f>D29*E29*F29</f>
        <v>0</v>
      </c>
      <c r="H29" s="194"/>
      <c r="I29" s="524" t="s">
        <v>841</v>
      </c>
      <c r="J29" s="144" t="str">
        <f>VLOOKUP(I29,Presupuesto!$B$11:$C$586,2,0)</f>
        <v>SERVICIOS DE PROFESIONALES Y TECNICOS</v>
      </c>
      <c r="K29" s="510" t="str">
        <f t="shared" si="0"/>
        <v>Docencia y Recursos Humanos</v>
      </c>
      <c r="L29" s="128" t="s">
        <v>508</v>
      </c>
    </row>
    <row r="30" spans="3:79" x14ac:dyDescent="0.25">
      <c r="C30" s="200" t="s">
        <v>58</v>
      </c>
      <c r="D30" s="192"/>
      <c r="E30" s="183"/>
      <c r="F30" s="130"/>
      <c r="G30" s="127">
        <f>F30</f>
        <v>0</v>
      </c>
      <c r="H30" s="193"/>
      <c r="I30" s="526" t="s">
        <v>369</v>
      </c>
      <c r="J30" s="146" t="str">
        <f>VLOOKUP(I30,Presupuesto!$B$11:$C$586,2,0)</f>
        <v>AGUINALDO Y DECIMOCUARTO MES (11500-00)</v>
      </c>
      <c r="K30" s="510" t="str">
        <f t="shared" si="0"/>
        <v>Docencia y Recursos Humanos</v>
      </c>
      <c r="L30" s="128" t="s">
        <v>508</v>
      </c>
    </row>
    <row r="31" spans="3:79" ht="15.75" thickBot="1" x14ac:dyDescent="0.3">
      <c r="C31" s="201" t="s">
        <v>59</v>
      </c>
      <c r="D31" s="192"/>
      <c r="E31" s="183"/>
      <c r="F31" s="147"/>
      <c r="G31" s="127">
        <f>F31</f>
        <v>0</v>
      </c>
      <c r="H31" s="193"/>
      <c r="I31" s="513" t="s">
        <v>786</v>
      </c>
      <c r="J31" s="131" t="str">
        <f>VLOOKUP(I31,Presupuesto!$B$11:$C$586,2,0)</f>
        <v>DECIMOCUARTO MES</v>
      </c>
      <c r="K31" s="510" t="str">
        <f t="shared" si="0"/>
        <v>Docencia y Recursos Humanos</v>
      </c>
      <c r="L31" s="128" t="s">
        <v>508</v>
      </c>
    </row>
    <row r="32" spans="3:79" ht="15.75" thickBot="1" x14ac:dyDescent="0.3">
      <c r="C32" s="167" t="s">
        <v>754</v>
      </c>
      <c r="D32" s="232"/>
      <c r="E32" s="181"/>
      <c r="F32" s="466"/>
      <c r="G32" s="143">
        <f>D32*E32*F32</f>
        <v>0</v>
      </c>
      <c r="H32" s="194"/>
      <c r="I32" s="524" t="s">
        <v>841</v>
      </c>
      <c r="J32" s="144" t="str">
        <f>VLOOKUP(I32,Presupuesto!$B$11:$C$586,2,0)</f>
        <v>SERVICIOS DE PROFESIONALES Y TECNICOS</v>
      </c>
      <c r="K32" s="510" t="str">
        <f t="shared" si="0"/>
        <v>Docencia y Recursos Humanos</v>
      </c>
      <c r="L32" s="128" t="s">
        <v>508</v>
      </c>
    </row>
    <row r="33" spans="3:12" x14ac:dyDescent="0.25">
      <c r="C33" s="200" t="s">
        <v>58</v>
      </c>
      <c r="D33" s="192"/>
      <c r="E33" s="183"/>
      <c r="F33" s="130"/>
      <c r="G33" s="127">
        <f>F33</f>
        <v>0</v>
      </c>
      <c r="H33" s="193"/>
      <c r="I33" s="526" t="s">
        <v>369</v>
      </c>
      <c r="J33" s="146" t="str">
        <f>VLOOKUP(I33,Presupuesto!$B$11:$C$586,2,0)</f>
        <v>AGUINALDO Y DECIMOCUARTO MES (11500-00)</v>
      </c>
      <c r="K33" s="510" t="str">
        <f t="shared" si="0"/>
        <v>Docencia y Recursos Humanos</v>
      </c>
      <c r="L33" s="510" t="s">
        <v>508</v>
      </c>
    </row>
    <row r="34" spans="3:12" ht="15.75" thickBot="1" x14ac:dyDescent="0.3">
      <c r="C34" s="201" t="s">
        <v>59</v>
      </c>
      <c r="D34" s="192"/>
      <c r="E34" s="183"/>
      <c r="F34" s="147"/>
      <c r="G34" s="127">
        <f>F34</f>
        <v>0</v>
      </c>
      <c r="H34" s="193"/>
      <c r="I34" s="513" t="s">
        <v>786</v>
      </c>
      <c r="J34" s="131" t="str">
        <f>VLOOKUP(I34,Presupuesto!$B$11:$C$586,2,0)</f>
        <v>DECIMOCUARTO MES</v>
      </c>
      <c r="K34" s="510" t="str">
        <f t="shared" si="0"/>
        <v>Docencia y Recursos Humanos</v>
      </c>
      <c r="L34" s="510" t="s">
        <v>508</v>
      </c>
    </row>
    <row r="35" spans="3:12" ht="15.75" thickBot="1" x14ac:dyDescent="0.3">
      <c r="C35" s="167" t="s">
        <v>755</v>
      </c>
      <c r="D35" s="232"/>
      <c r="E35" s="181"/>
      <c r="F35" s="466"/>
      <c r="G35" s="143">
        <f>D35*E35*F35</f>
        <v>0</v>
      </c>
      <c r="H35" s="194"/>
      <c r="I35" s="524" t="s">
        <v>841</v>
      </c>
      <c r="J35" s="144" t="str">
        <f>VLOOKUP(I35,Presupuesto!$B$11:$C$586,2,0)</f>
        <v>SERVICIOS DE PROFESIONALES Y TECNICOS</v>
      </c>
      <c r="K35" s="510" t="str">
        <f t="shared" si="0"/>
        <v>Docencia y Recursos Humanos</v>
      </c>
      <c r="L35" s="510" t="s">
        <v>508</v>
      </c>
    </row>
    <row r="36" spans="3:12" x14ac:dyDescent="0.25">
      <c r="C36" s="200" t="s">
        <v>58</v>
      </c>
      <c r="D36" s="192"/>
      <c r="E36" s="183"/>
      <c r="F36" s="130"/>
      <c r="G36" s="127">
        <f>F36</f>
        <v>0</v>
      </c>
      <c r="H36" s="193"/>
      <c r="I36" s="526" t="s">
        <v>369</v>
      </c>
      <c r="J36" s="146" t="str">
        <f>VLOOKUP(I36,Presupuesto!$B$11:$C$586,2,0)</f>
        <v>AGUINALDO Y DECIMOCUARTO MES (11500-00)</v>
      </c>
      <c r="K36" s="510" t="str">
        <f t="shared" si="0"/>
        <v>Docencia y Recursos Humanos</v>
      </c>
      <c r="L36" s="510" t="s">
        <v>508</v>
      </c>
    </row>
    <row r="37" spans="3:12" ht="15.75" thickBot="1" x14ac:dyDescent="0.3">
      <c r="C37" s="201" t="s">
        <v>59</v>
      </c>
      <c r="D37" s="192"/>
      <c r="E37" s="183"/>
      <c r="F37" s="147"/>
      <c r="G37" s="127">
        <f>F37</f>
        <v>0</v>
      </c>
      <c r="H37" s="193"/>
      <c r="I37" s="513" t="s">
        <v>786</v>
      </c>
      <c r="J37" s="131" t="str">
        <f>VLOOKUP(I37,Presupuesto!$B$11:$C$586,2,0)</f>
        <v>DECIMOCUARTO MES</v>
      </c>
      <c r="K37" s="510" t="str">
        <f t="shared" si="0"/>
        <v>Docencia y Recursos Humanos</v>
      </c>
      <c r="L37" s="510" t="s">
        <v>508</v>
      </c>
    </row>
    <row r="38" spans="3:12" ht="15.75" thickBot="1" x14ac:dyDescent="0.3">
      <c r="C38" s="167" t="s">
        <v>756</v>
      </c>
      <c r="D38" s="232"/>
      <c r="E38" s="181"/>
      <c r="F38" s="466"/>
      <c r="G38" s="143">
        <f>D38*E38*F38</f>
        <v>0</v>
      </c>
      <c r="H38" s="194"/>
      <c r="I38" s="524" t="s">
        <v>841</v>
      </c>
      <c r="J38" s="144" t="str">
        <f>VLOOKUP(I38,Presupuesto!$B$11:$C$586,2,0)</f>
        <v>SERVICIOS DE PROFESIONALES Y TECNICOS</v>
      </c>
      <c r="K38" s="510" t="str">
        <f t="shared" si="0"/>
        <v>Docencia y Recursos Humanos</v>
      </c>
      <c r="L38" s="510" t="s">
        <v>508</v>
      </c>
    </row>
    <row r="39" spans="3:12" x14ac:dyDescent="0.25">
      <c r="C39" s="200" t="s">
        <v>58</v>
      </c>
      <c r="D39" s="192"/>
      <c r="E39" s="183"/>
      <c r="F39" s="130"/>
      <c r="G39" s="127">
        <f>F39</f>
        <v>0</v>
      </c>
      <c r="H39" s="193"/>
      <c r="I39" s="526" t="s">
        <v>369</v>
      </c>
      <c r="J39" s="146" t="str">
        <f>VLOOKUP(I39,Presupuesto!$B$11:$C$586,2,0)</f>
        <v>AGUINALDO Y DECIMOCUARTO MES (11500-00)</v>
      </c>
      <c r="K39" s="510" t="str">
        <f t="shared" si="0"/>
        <v>Docencia y Recursos Humanos</v>
      </c>
      <c r="L39" s="510" t="s">
        <v>508</v>
      </c>
    </row>
    <row r="40" spans="3:12" ht="15.75" thickBot="1" x14ac:dyDescent="0.3">
      <c r="C40" s="201" t="s">
        <v>59</v>
      </c>
      <c r="D40" s="192"/>
      <c r="E40" s="183"/>
      <c r="F40" s="147"/>
      <c r="G40" s="127">
        <f>F40</f>
        <v>0</v>
      </c>
      <c r="H40" s="193"/>
      <c r="I40" s="513" t="s">
        <v>786</v>
      </c>
      <c r="J40" s="131" t="str">
        <f>VLOOKUP(I40,Presupuesto!$B$11:$C$586,2,0)</f>
        <v>DECIMOCUARTO MES</v>
      </c>
      <c r="K40" s="510" t="str">
        <f t="shared" si="0"/>
        <v>Docencia y Recursos Humanos</v>
      </c>
      <c r="L40" s="510" t="s">
        <v>508</v>
      </c>
    </row>
    <row r="41" spans="3:12" ht="15.75" thickBot="1" x14ac:dyDescent="0.3">
      <c r="C41" s="167" t="s">
        <v>757</v>
      </c>
      <c r="D41" s="232"/>
      <c r="E41" s="181"/>
      <c r="F41" s="466"/>
      <c r="G41" s="143">
        <f>D41*E41*F41</f>
        <v>0</v>
      </c>
      <c r="H41" s="194"/>
      <c r="I41" s="524" t="s">
        <v>841</v>
      </c>
      <c r="J41" s="144" t="str">
        <f>VLOOKUP(I41,Presupuesto!$B$11:$C$586,2,0)</f>
        <v>SERVICIOS DE PROFESIONALES Y TECNICOS</v>
      </c>
      <c r="K41" s="510" t="str">
        <f t="shared" si="0"/>
        <v>Docencia y Recursos Humanos</v>
      </c>
      <c r="L41" s="510" t="s">
        <v>508</v>
      </c>
    </row>
    <row r="42" spans="3:12" x14ac:dyDescent="0.25">
      <c r="C42" s="200" t="s">
        <v>58</v>
      </c>
      <c r="D42" s="192"/>
      <c r="E42" s="183"/>
      <c r="F42" s="130"/>
      <c r="G42" s="127">
        <f>F42</f>
        <v>0</v>
      </c>
      <c r="H42" s="193"/>
      <c r="I42" s="526" t="s">
        <v>369</v>
      </c>
      <c r="J42" s="146" t="str">
        <f>VLOOKUP(I42,Presupuesto!$B$11:$C$586,2,0)</f>
        <v>AGUINALDO Y DECIMOCUARTO MES (11500-00)</v>
      </c>
      <c r="K42" s="510" t="str">
        <f t="shared" si="0"/>
        <v>Docencia y Recursos Humanos</v>
      </c>
      <c r="L42" s="510" t="s">
        <v>508</v>
      </c>
    </row>
    <row r="43" spans="3:12" ht="15.75" thickBot="1" x14ac:dyDescent="0.3">
      <c r="C43" s="201" t="s">
        <v>59</v>
      </c>
      <c r="D43" s="192"/>
      <c r="E43" s="183"/>
      <c r="F43" s="147"/>
      <c r="G43" s="127">
        <f>F43</f>
        <v>0</v>
      </c>
      <c r="H43" s="193"/>
      <c r="I43" s="513" t="s">
        <v>786</v>
      </c>
      <c r="J43" s="131" t="str">
        <f>VLOOKUP(I43,Presupuesto!$B$11:$C$586,2,0)</f>
        <v>DECIMOCUARTO MES</v>
      </c>
      <c r="K43" s="510" t="str">
        <f t="shared" si="0"/>
        <v>Docencia y Recursos Humanos</v>
      </c>
      <c r="L43" s="510" t="s">
        <v>508</v>
      </c>
    </row>
    <row r="44" spans="3:12" ht="15.75" thickBot="1" x14ac:dyDescent="0.3">
      <c r="C44" s="167" t="s">
        <v>758</v>
      </c>
      <c r="D44" s="232"/>
      <c r="E44" s="181"/>
      <c r="F44" s="466"/>
      <c r="G44" s="143">
        <f>D44*E44*F44</f>
        <v>0</v>
      </c>
      <c r="H44" s="194"/>
      <c r="I44" s="524" t="s">
        <v>841</v>
      </c>
      <c r="J44" s="144" t="str">
        <f>VLOOKUP(I44,Presupuesto!$B$11:$C$586,2,0)</f>
        <v>SERVICIOS DE PROFESIONALES Y TECNICOS</v>
      </c>
      <c r="K44" s="510" t="str">
        <f t="shared" si="0"/>
        <v>Docencia y Recursos Humanos</v>
      </c>
      <c r="L44" s="510" t="s">
        <v>508</v>
      </c>
    </row>
    <row r="45" spans="3:12" x14ac:dyDescent="0.25">
      <c r="C45" s="200" t="s">
        <v>58</v>
      </c>
      <c r="D45" s="192"/>
      <c r="E45" s="183"/>
      <c r="F45" s="130"/>
      <c r="G45" s="127">
        <f>F45</f>
        <v>0</v>
      </c>
      <c r="H45" s="193"/>
      <c r="I45" s="526" t="s">
        <v>369</v>
      </c>
      <c r="J45" s="146" t="str">
        <f>VLOOKUP(I45,Presupuesto!$B$11:$C$586,2,0)</f>
        <v>AGUINALDO Y DECIMOCUARTO MES (11500-00)</v>
      </c>
      <c r="K45" s="510" t="str">
        <f t="shared" si="0"/>
        <v>Docencia y Recursos Humanos</v>
      </c>
      <c r="L45" s="510" t="s">
        <v>508</v>
      </c>
    </row>
    <row r="46" spans="3:12" ht="15.75" thickBot="1" x14ac:dyDescent="0.3">
      <c r="C46" s="201" t="s">
        <v>59</v>
      </c>
      <c r="D46" s="192"/>
      <c r="E46" s="183"/>
      <c r="F46" s="147"/>
      <c r="G46" s="127">
        <f>F46</f>
        <v>0</v>
      </c>
      <c r="H46" s="193"/>
      <c r="I46" s="513" t="s">
        <v>786</v>
      </c>
      <c r="J46" s="131" t="str">
        <f>VLOOKUP(I46,Presupuesto!$B$11:$C$586,2,0)</f>
        <v>DECIMOCUARTO MES</v>
      </c>
      <c r="K46" s="510" t="str">
        <f t="shared" si="0"/>
        <v>Docencia y Recursos Humanos</v>
      </c>
      <c r="L46" s="510" t="s">
        <v>508</v>
      </c>
    </row>
    <row r="47" spans="3:12" ht="15.75" thickBot="1" x14ac:dyDescent="0.3">
      <c r="C47" s="167" t="s">
        <v>759</v>
      </c>
      <c r="D47" s="232"/>
      <c r="E47" s="181"/>
      <c r="F47" s="466"/>
      <c r="G47" s="143">
        <f>D47*E47*F47</f>
        <v>0</v>
      </c>
      <c r="H47" s="194"/>
      <c r="I47" s="524" t="s">
        <v>841</v>
      </c>
      <c r="J47" s="144" t="str">
        <f>VLOOKUP(I47,Presupuesto!$B$11:$C$586,2,0)</f>
        <v>SERVICIOS DE PROFESIONALES Y TECNICOS</v>
      </c>
      <c r="K47" s="510" t="str">
        <f t="shared" si="0"/>
        <v>Docencia y Recursos Humanos</v>
      </c>
      <c r="L47" s="510" t="s">
        <v>508</v>
      </c>
    </row>
    <row r="48" spans="3:12" x14ac:dyDescent="0.25">
      <c r="C48" s="200" t="s">
        <v>58</v>
      </c>
      <c r="D48" s="192"/>
      <c r="E48" s="183"/>
      <c r="F48" s="130"/>
      <c r="G48" s="127">
        <f>F48</f>
        <v>0</v>
      </c>
      <c r="H48" s="193"/>
      <c r="I48" s="526" t="s">
        <v>369</v>
      </c>
      <c r="J48" s="146" t="str">
        <f>VLOOKUP(I48,Presupuesto!$B$11:$C$586,2,0)</f>
        <v>AGUINALDO Y DECIMOCUARTO MES (11500-00)</v>
      </c>
      <c r="K48" s="510" t="str">
        <f t="shared" si="0"/>
        <v>Docencia y Recursos Humanos</v>
      </c>
      <c r="L48" s="510" t="s">
        <v>508</v>
      </c>
    </row>
    <row r="49" spans="3:12" ht="15.75" thickBot="1" x14ac:dyDescent="0.3">
      <c r="C49" s="201" t="s">
        <v>59</v>
      </c>
      <c r="D49" s="192"/>
      <c r="E49" s="183"/>
      <c r="F49" s="147"/>
      <c r="G49" s="127">
        <f>F49</f>
        <v>0</v>
      </c>
      <c r="H49" s="193"/>
      <c r="I49" s="513" t="s">
        <v>786</v>
      </c>
      <c r="J49" s="131" t="str">
        <f>VLOOKUP(I49,Presupuesto!$B$11:$C$586,2,0)</f>
        <v>DECIMOCUARTO MES</v>
      </c>
      <c r="K49" s="510" t="str">
        <f t="shared" si="0"/>
        <v>Docencia y Recursos Humanos</v>
      </c>
      <c r="L49" s="510" t="s">
        <v>508</v>
      </c>
    </row>
    <row r="50" spans="3:12" ht="15.75" thickBot="1" x14ac:dyDescent="0.3">
      <c r="C50" s="167" t="s">
        <v>760</v>
      </c>
      <c r="D50" s="232"/>
      <c r="E50" s="181"/>
      <c r="F50" s="466"/>
      <c r="G50" s="143">
        <f>D50*E50*F50</f>
        <v>0</v>
      </c>
      <c r="H50" s="194"/>
      <c r="I50" s="524" t="s">
        <v>841</v>
      </c>
      <c r="J50" s="144" t="str">
        <f>VLOOKUP(I50,Presupuesto!$B$11:$C$586,2,0)</f>
        <v>SERVICIOS DE PROFESIONALES Y TECNICOS</v>
      </c>
      <c r="K50" s="510" t="str">
        <f t="shared" si="0"/>
        <v>Docencia y Recursos Humanos</v>
      </c>
      <c r="L50" s="510" t="s">
        <v>508</v>
      </c>
    </row>
    <row r="51" spans="3:12" x14ac:dyDescent="0.25">
      <c r="C51" s="200" t="s">
        <v>58</v>
      </c>
      <c r="D51" s="192"/>
      <c r="E51" s="183"/>
      <c r="F51" s="130"/>
      <c r="G51" s="127">
        <f>F51</f>
        <v>0</v>
      </c>
      <c r="H51" s="193"/>
      <c r="I51" s="526" t="s">
        <v>369</v>
      </c>
      <c r="J51" s="146" t="str">
        <f>VLOOKUP(I51,Presupuesto!$B$11:$C$586,2,0)</f>
        <v>AGUINALDO Y DECIMOCUARTO MES (11500-00)</v>
      </c>
      <c r="K51" s="510" t="str">
        <f t="shared" si="0"/>
        <v>Docencia y Recursos Humanos</v>
      </c>
      <c r="L51" s="510" t="s">
        <v>508</v>
      </c>
    </row>
    <row r="52" spans="3:12" ht="15.75" thickBot="1" x14ac:dyDescent="0.3">
      <c r="C52" s="201" t="s">
        <v>59</v>
      </c>
      <c r="D52" s="192"/>
      <c r="E52" s="183"/>
      <c r="F52" s="147"/>
      <c r="G52" s="127">
        <f>F52</f>
        <v>0</v>
      </c>
      <c r="H52" s="193"/>
      <c r="I52" s="513" t="s">
        <v>786</v>
      </c>
      <c r="J52" s="131" t="str">
        <f>VLOOKUP(I52,Presupuesto!$B$11:$C$586,2,0)</f>
        <v>DECIMOCUARTO MES</v>
      </c>
      <c r="K52" s="510" t="str">
        <f t="shared" si="0"/>
        <v>Docencia y Recursos Humanos</v>
      </c>
      <c r="L52" s="510" t="s">
        <v>508</v>
      </c>
    </row>
    <row r="53" spans="3:12" ht="15.75" thickBot="1" x14ac:dyDescent="0.3">
      <c r="C53" s="167" t="s">
        <v>761</v>
      </c>
      <c r="D53" s="232"/>
      <c r="E53" s="181"/>
      <c r="F53" s="466"/>
      <c r="G53" s="143">
        <f>D53*E53*F53</f>
        <v>0</v>
      </c>
      <c r="H53" s="194"/>
      <c r="I53" s="524" t="s">
        <v>841</v>
      </c>
      <c r="J53" s="144" t="str">
        <f>VLOOKUP(I53,Presupuesto!$B$11:$C$586,2,0)</f>
        <v>SERVICIOS DE PROFESIONALES Y TECNICOS</v>
      </c>
      <c r="K53" s="510" t="str">
        <f t="shared" si="0"/>
        <v>Docencia y Recursos Humanos</v>
      </c>
      <c r="L53" s="510" t="s">
        <v>508</v>
      </c>
    </row>
    <row r="54" spans="3:12" x14ac:dyDescent="0.25">
      <c r="C54" s="200" t="s">
        <v>58</v>
      </c>
      <c r="D54" s="192"/>
      <c r="E54" s="183"/>
      <c r="F54" s="130"/>
      <c r="G54" s="127">
        <f>F54</f>
        <v>0</v>
      </c>
      <c r="H54" s="193"/>
      <c r="I54" s="526" t="s">
        <v>369</v>
      </c>
      <c r="J54" s="146" t="str">
        <f>VLOOKUP(I54,Presupuesto!$B$11:$C$586,2,0)</f>
        <v>AGUINALDO Y DECIMOCUARTO MES (11500-00)</v>
      </c>
      <c r="K54" s="510" t="str">
        <f t="shared" si="0"/>
        <v>Docencia y Recursos Humanos</v>
      </c>
      <c r="L54" s="510" t="s">
        <v>508</v>
      </c>
    </row>
    <row r="55" spans="3:12" ht="15.75" thickBot="1" x14ac:dyDescent="0.3">
      <c r="C55" s="201" t="s">
        <v>59</v>
      </c>
      <c r="D55" s="192"/>
      <c r="E55" s="183"/>
      <c r="F55" s="147"/>
      <c r="G55" s="127">
        <f>F55</f>
        <v>0</v>
      </c>
      <c r="H55" s="193"/>
      <c r="I55" s="513" t="s">
        <v>786</v>
      </c>
      <c r="J55" s="131" t="str">
        <f>VLOOKUP(I55,Presupuesto!$B$11:$C$586,2,0)</f>
        <v>DECIMOCUARTO MES</v>
      </c>
      <c r="K55" s="510" t="str">
        <f t="shared" si="0"/>
        <v>Docencia y Recursos Humanos</v>
      </c>
      <c r="L55" s="510" t="s">
        <v>508</v>
      </c>
    </row>
    <row r="56" spans="3:12" ht="15.75" thickBot="1" x14ac:dyDescent="0.3">
      <c r="C56" s="167" t="s">
        <v>762</v>
      </c>
      <c r="D56" s="232"/>
      <c r="E56" s="181"/>
      <c r="F56" s="466"/>
      <c r="G56" s="143">
        <f>D56*E56*F56</f>
        <v>0</v>
      </c>
      <c r="H56" s="194"/>
      <c r="I56" s="524" t="s">
        <v>841</v>
      </c>
      <c r="J56" s="144" t="str">
        <f>VLOOKUP(I56,Presupuesto!$B$11:$C$586,2,0)</f>
        <v>SERVICIOS DE PROFESIONALES Y TECNICOS</v>
      </c>
      <c r="K56" s="510" t="str">
        <f t="shared" si="0"/>
        <v>Docencia y Recursos Humanos</v>
      </c>
      <c r="L56" s="510" t="s">
        <v>508</v>
      </c>
    </row>
    <row r="57" spans="3:12" x14ac:dyDescent="0.25">
      <c r="C57" s="200" t="s">
        <v>58</v>
      </c>
      <c r="D57" s="192"/>
      <c r="E57" s="183"/>
      <c r="F57" s="130"/>
      <c r="G57" s="127">
        <f>F57</f>
        <v>0</v>
      </c>
      <c r="H57" s="193"/>
      <c r="I57" s="526" t="s">
        <v>369</v>
      </c>
      <c r="J57" s="146" t="str">
        <f>VLOOKUP(I57,Presupuesto!$B$11:$C$586,2,0)</f>
        <v>AGUINALDO Y DECIMOCUARTO MES (11500-00)</v>
      </c>
      <c r="K57" s="510" t="str">
        <f t="shared" si="0"/>
        <v>Docencia y Recursos Humanos</v>
      </c>
      <c r="L57" s="510" t="s">
        <v>508</v>
      </c>
    </row>
    <row r="58" spans="3:12" ht="15.75" thickBot="1" x14ac:dyDescent="0.3">
      <c r="C58" s="201" t="s">
        <v>59</v>
      </c>
      <c r="D58" s="192"/>
      <c r="E58" s="183"/>
      <c r="F58" s="147"/>
      <c r="G58" s="127">
        <f>F58</f>
        <v>0</v>
      </c>
      <c r="H58" s="193"/>
      <c r="I58" s="513" t="s">
        <v>786</v>
      </c>
      <c r="J58" s="131" t="str">
        <f>VLOOKUP(I58,Presupuesto!$B$11:$C$586,2,0)</f>
        <v>DECIMOCUARTO MES</v>
      </c>
      <c r="K58" s="510" t="str">
        <f t="shared" si="0"/>
        <v>Docencia y Recursos Humanos</v>
      </c>
      <c r="L58" s="510" t="s">
        <v>508</v>
      </c>
    </row>
    <row r="59" spans="3:12" ht="15.75" thickBot="1" x14ac:dyDescent="0.3">
      <c r="C59" s="670" t="s">
        <v>1995</v>
      </c>
      <c r="D59" s="671">
        <v>11</v>
      </c>
      <c r="E59" s="672">
        <v>12</v>
      </c>
      <c r="F59" s="673">
        <v>18000</v>
      </c>
      <c r="G59" s="674">
        <v>2376000</v>
      </c>
      <c r="H59" s="194" t="s">
        <v>240</v>
      </c>
      <c r="I59" s="524" t="s">
        <v>841</v>
      </c>
      <c r="J59" s="144" t="str">
        <f>VLOOKUP(I59,Presupuesto!$B$11:$C$586,2,0)</f>
        <v>SERVICIOS DE PROFESIONALES Y TECNICOS</v>
      </c>
      <c r="K59" s="510" t="str">
        <f t="shared" si="0"/>
        <v>Docencia y Recursos Humanos</v>
      </c>
      <c r="L59" s="510" t="s">
        <v>508</v>
      </c>
    </row>
    <row r="60" spans="3:12" x14ac:dyDescent="0.25">
      <c r="C60" s="200" t="s">
        <v>58</v>
      </c>
      <c r="D60" s="192"/>
      <c r="E60" s="183">
        <v>0</v>
      </c>
      <c r="F60" s="147"/>
      <c r="G60" s="127">
        <v>198000</v>
      </c>
      <c r="H60" s="193" t="s">
        <v>240</v>
      </c>
      <c r="I60" s="131" t="s">
        <v>831</v>
      </c>
      <c r="J60" s="131" t="str">
        <f>VLOOKUP(I60,Presupuesto!$B$11:$C$586,2,0)</f>
        <v>CONTRATOS ESPECIALES</v>
      </c>
      <c r="K60" s="510" t="str">
        <f t="shared" si="0"/>
        <v>Docencia y Recursos Humanos</v>
      </c>
      <c r="L60" s="510" t="s">
        <v>508</v>
      </c>
    </row>
    <row r="61" spans="3:12" ht="15.75" thickBot="1" x14ac:dyDescent="0.3">
      <c r="C61" s="201" t="s">
        <v>59</v>
      </c>
      <c r="D61" s="192"/>
      <c r="E61" s="183">
        <v>0</v>
      </c>
      <c r="F61" s="130"/>
      <c r="G61" s="127">
        <v>198000</v>
      </c>
      <c r="H61" s="193" t="s">
        <v>240</v>
      </c>
      <c r="I61" s="131" t="s">
        <v>831</v>
      </c>
      <c r="J61" s="131" t="str">
        <f>VLOOKUP(I61,Presupuesto!$B$11:$C$586,2,0)</f>
        <v>CONTRATOS ESPECIALES</v>
      </c>
      <c r="K61" s="510" t="str">
        <f t="shared" si="0"/>
        <v>Docencia y Recursos Humanos</v>
      </c>
      <c r="L61" s="510" t="s">
        <v>508</v>
      </c>
    </row>
    <row r="62" spans="3:12" ht="15.75" thickBot="1" x14ac:dyDescent="0.3">
      <c r="C62" s="169" t="s">
        <v>60</v>
      </c>
      <c r="D62" s="232"/>
      <c r="E62" s="181"/>
      <c r="F62" s="148"/>
      <c r="G62" s="143">
        <f>D62*E62*F62</f>
        <v>0</v>
      </c>
      <c r="H62" s="194"/>
      <c r="I62" s="524" t="s">
        <v>841</v>
      </c>
      <c r="J62" s="144" t="str">
        <f>VLOOKUP(I62,Presupuesto!$B$11:$C$586,2,0)</f>
        <v>SERVICIOS DE PROFESIONALES Y TECNICOS</v>
      </c>
      <c r="K62" s="510" t="str">
        <f t="shared" si="0"/>
        <v>Docencia y Recursos Humanos</v>
      </c>
      <c r="L62" s="510" t="s">
        <v>508</v>
      </c>
    </row>
    <row r="63" spans="3:12" x14ac:dyDescent="0.25">
      <c r="C63" s="200" t="s">
        <v>58</v>
      </c>
      <c r="D63" s="192"/>
      <c r="E63" s="183"/>
      <c r="F63" s="130"/>
      <c r="G63" s="127">
        <f>F63</f>
        <v>0</v>
      </c>
      <c r="H63" s="193"/>
      <c r="I63" s="131" t="s">
        <v>404</v>
      </c>
      <c r="J63" s="131" t="str">
        <f>VLOOKUP(I63,Presupuesto!$B$11:$C$586,2,0)</f>
        <v>OTROS SERVICIOS TECNICOS Y PROFESIONALES N.C. (24900-00)</v>
      </c>
      <c r="K63" s="510" t="str">
        <f t="shared" si="0"/>
        <v>Docencia y Recursos Humanos</v>
      </c>
      <c r="L63" s="510" t="s">
        <v>508</v>
      </c>
    </row>
    <row r="64" spans="3:12" ht="15.75" thickBot="1" x14ac:dyDescent="0.3">
      <c r="C64" s="201" t="s">
        <v>59</v>
      </c>
      <c r="D64" s="192"/>
      <c r="E64" s="183"/>
      <c r="F64" s="130"/>
      <c r="G64" s="127">
        <f>F64</f>
        <v>0</v>
      </c>
      <c r="H64" s="193"/>
      <c r="I64" s="513" t="s">
        <v>404</v>
      </c>
      <c r="J64" s="131" t="str">
        <f>VLOOKUP(I64,Presupuesto!$B$11:$C$586,2,0)</f>
        <v>OTROS SERVICIOS TECNICOS Y PROFESIONALES N.C. (24900-00)</v>
      </c>
      <c r="K64" s="510" t="str">
        <f t="shared" si="0"/>
        <v>Docencia y Recursos Humanos</v>
      </c>
      <c r="L64" s="510" t="s">
        <v>508</v>
      </c>
    </row>
    <row r="65" spans="3:12" ht="15.75" thickBot="1" x14ac:dyDescent="0.3">
      <c r="C65" s="169" t="s">
        <v>61</v>
      </c>
      <c r="D65" s="232"/>
      <c r="E65" s="181"/>
      <c r="F65" s="148"/>
      <c r="G65" s="143">
        <f>D65*E65*F65</f>
        <v>0</v>
      </c>
      <c r="H65" s="194" t="s">
        <v>240</v>
      </c>
      <c r="I65" s="524" t="s">
        <v>841</v>
      </c>
      <c r="J65" s="144" t="str">
        <f>VLOOKUP(I65,Presupuesto!$B$11:$C$586,2,0)</f>
        <v>SERVICIOS DE PROFESIONALES Y TECNICOS</v>
      </c>
      <c r="K65" s="510" t="str">
        <f t="shared" si="0"/>
        <v>Docencia y Recursos Humanos</v>
      </c>
      <c r="L65" s="510" t="s">
        <v>508</v>
      </c>
    </row>
    <row r="66" spans="3:12" x14ac:dyDescent="0.25">
      <c r="C66" s="200" t="s">
        <v>58</v>
      </c>
      <c r="D66" s="198"/>
      <c r="E66" s="161"/>
      <c r="F66" s="149"/>
      <c r="G66" s="150">
        <f>F66</f>
        <v>0</v>
      </c>
      <c r="H66" s="193"/>
      <c r="I66" s="526" t="s">
        <v>369</v>
      </c>
      <c r="J66" s="131" t="str">
        <f>VLOOKUP(I66,Presupuesto!$B$11:$C$586,2,0)</f>
        <v>AGUINALDO Y DECIMOCUARTO MES (11500-00)</v>
      </c>
      <c r="K66" s="510" t="str">
        <f t="shared" si="0"/>
        <v>Docencia y Recursos Humanos</v>
      </c>
      <c r="L66" s="510" t="s">
        <v>508</v>
      </c>
    </row>
    <row r="67" spans="3:12" ht="15.75" thickBot="1" x14ac:dyDescent="0.3">
      <c r="C67" s="202" t="s">
        <v>59</v>
      </c>
      <c r="D67" s="191"/>
      <c r="E67" s="162"/>
      <c r="F67" s="135"/>
      <c r="G67" s="135">
        <f>F67</f>
        <v>0</v>
      </c>
      <c r="H67" s="191"/>
      <c r="I67" s="513" t="s">
        <v>786</v>
      </c>
      <c r="J67" s="154" t="str">
        <f>VLOOKUP(I67,Presupuesto!$B$11:$C$586,2,0)</f>
        <v>DECIMOCUARTO MES</v>
      </c>
      <c r="K67" s="136" t="str">
        <f t="shared" si="0"/>
        <v>Docencia y Recursos Humanos</v>
      </c>
      <c r="L67" s="510" t="s">
        <v>508</v>
      </c>
    </row>
    <row r="71" spans="3:12" ht="15.75" thickBot="1" x14ac:dyDescent="0.3"/>
    <row r="72" spans="3:12" ht="15.75" thickBot="1" x14ac:dyDescent="0.3">
      <c r="C72" s="497" t="s">
        <v>43</v>
      </c>
      <c r="D72" s="495">
        <f>SUM(G79:G129)</f>
        <v>1750000</v>
      </c>
      <c r="E72" s="505"/>
      <c r="F72" s="505"/>
      <c r="G72" s="505"/>
      <c r="H72" s="499"/>
      <c r="I72" s="499"/>
      <c r="J72" s="499"/>
      <c r="K72" s="502"/>
      <c r="L72" s="502"/>
    </row>
    <row r="73" spans="3:12" x14ac:dyDescent="0.25">
      <c r="C73" s="502"/>
      <c r="D73" s="496"/>
      <c r="E73" s="505"/>
      <c r="F73" s="505"/>
      <c r="G73" s="505"/>
      <c r="H73" s="499"/>
      <c r="I73" s="499"/>
      <c r="J73" s="499"/>
      <c r="K73" s="502"/>
      <c r="L73" s="502"/>
    </row>
    <row r="74" spans="3:12" x14ac:dyDescent="0.25">
      <c r="C74" s="502"/>
      <c r="D74" s="496"/>
      <c r="E74" s="505"/>
      <c r="F74" s="505"/>
      <c r="G74" s="505"/>
      <c r="H74" s="499"/>
      <c r="I74" s="499"/>
      <c r="J74" s="499"/>
      <c r="K74" s="502"/>
      <c r="L74" s="502"/>
    </row>
    <row r="75" spans="3:12" ht="15.75" x14ac:dyDescent="0.25">
      <c r="C75" s="576" t="s">
        <v>505</v>
      </c>
      <c r="D75" s="577"/>
      <c r="E75" s="505"/>
      <c r="F75" s="505"/>
      <c r="G75" s="505"/>
      <c r="H75" s="499"/>
      <c r="I75" s="499"/>
      <c r="J75" s="499"/>
      <c r="K75" s="502"/>
      <c r="L75" s="502"/>
    </row>
    <row r="76" spans="3:12" ht="18.75" x14ac:dyDescent="0.25">
      <c r="C76" s="578" t="e">
        <f>IFERROR(VLOOKUP(D75,'Desarrollo e Innov. Curricular'!$E:$F,2,FALSE),IFERROR(VLOOKUP(D75,Investigación!$E:$F,2,FALSE),IFERROR(VLOOKUP(D75,'Vinculación Univ. Sociedad'!$E:$F,2,FALSE),IFERROR(VLOOKUP(D75,'Docencia y Profesorado Universi'!$E:$F,2,FALSE),IFERROR(VLOOKUP(D75,Estudiantes!$E:$F,2,FALSE),IFERROR(VLOOKUP(D75,'Gestion Administrativa'!$E:$F,2,FALSE),IFERROR(VLOOKUP(D75,'Gestion Academica'!$E:$F,2,FALSE),IFERROR(VLOOKUP(D75,Graduados!$E:$F,2,FALSE),IFERROR(VLOOKUP(D75,'Gestión del Conocimiento'!$E:$F,2,FALSE),IFERROR(VLOOKUP(D75,Gobernabilidad!$E:$F,2,FALSE),IFERROR(VLOOKUP(D75,'NIVEL DE ES Y  SISTEMA NACIONAL'!$E:$F,2,FALSE),VLOOKUP(D75,'Lo Esencial'!$E:$F,2,0))))))))))))</f>
        <v>#N/A</v>
      </c>
      <c r="D76" s="496"/>
      <c r="E76" s="505"/>
      <c r="F76" s="505"/>
      <c r="G76" s="505"/>
      <c r="H76" s="499"/>
      <c r="I76" s="499"/>
      <c r="J76" s="499"/>
      <c r="K76" s="502"/>
      <c r="L76" s="502"/>
    </row>
    <row r="77" spans="3:12" ht="15.75" thickBot="1" x14ac:dyDescent="0.3">
      <c r="C77" s="506"/>
      <c r="D77" s="496"/>
      <c r="E77" s="505"/>
      <c r="F77" s="505"/>
      <c r="G77" s="505"/>
      <c r="H77" s="499"/>
      <c r="I77" s="499"/>
      <c r="J77" s="499"/>
      <c r="K77" s="502"/>
      <c r="L77" s="502"/>
    </row>
    <row r="78" spans="3:12" ht="30.75" thickBot="1" x14ac:dyDescent="0.3">
      <c r="C78" s="541" t="s">
        <v>44</v>
      </c>
      <c r="D78" s="545" t="s">
        <v>55</v>
      </c>
      <c r="E78" s="569" t="s">
        <v>56</v>
      </c>
      <c r="F78" s="545" t="s">
        <v>57</v>
      </c>
      <c r="G78" s="542" t="s">
        <v>27</v>
      </c>
      <c r="H78" s="540" t="s">
        <v>242</v>
      </c>
      <c r="I78" s="543" t="s">
        <v>46</v>
      </c>
      <c r="J78" s="543" t="s">
        <v>243</v>
      </c>
      <c r="K78" s="543" t="s">
        <v>524</v>
      </c>
      <c r="L78" s="543" t="s">
        <v>525</v>
      </c>
    </row>
    <row r="79" spans="3:12" ht="15.75" thickBot="1" x14ac:dyDescent="0.3">
      <c r="C79" s="544" t="s">
        <v>749</v>
      </c>
      <c r="D79" s="574"/>
      <c r="E79" s="558"/>
      <c r="F79" s="588"/>
      <c r="G79" s="523">
        <f>D79*E79*F79</f>
        <v>0</v>
      </c>
      <c r="H79" s="567" t="s">
        <v>240</v>
      </c>
      <c r="I79" s="524" t="s">
        <v>366</v>
      </c>
      <c r="J79" s="524" t="str">
        <f>VLOOKUP(I79,Presupuesto!$B$11:$C$586,2,0)</f>
        <v>SUELDOS Y SALARIOS BASICOS (11100-00)</v>
      </c>
      <c r="K79" s="583" t="s">
        <v>235</v>
      </c>
      <c r="L79" s="510" t="s">
        <v>508</v>
      </c>
    </row>
    <row r="80" spans="3:12" x14ac:dyDescent="0.25">
      <c r="C80" s="570" t="s">
        <v>58</v>
      </c>
      <c r="D80" s="565"/>
      <c r="E80" s="559"/>
      <c r="F80" s="512"/>
      <c r="G80" s="509">
        <f>F80</f>
        <v>0</v>
      </c>
      <c r="H80" s="566" t="s">
        <v>241</v>
      </c>
      <c r="I80" s="526" t="s">
        <v>369</v>
      </c>
      <c r="J80" s="526" t="str">
        <f>VLOOKUP(I80,Presupuesto!$B$11:$C$586,2,0)</f>
        <v>AGUINALDO Y DECIMOCUARTO MES (11500-00)</v>
      </c>
      <c r="K80" s="510" t="str">
        <f>$K$79</f>
        <v>Desarrollo Curricular</v>
      </c>
      <c r="L80" s="510" t="s">
        <v>526</v>
      </c>
    </row>
    <row r="81" spans="3:12" ht="15.75" thickBot="1" x14ac:dyDescent="0.3">
      <c r="C81" s="571" t="s">
        <v>59</v>
      </c>
      <c r="D81" s="565"/>
      <c r="E81" s="559"/>
      <c r="F81" s="527"/>
      <c r="G81" s="509">
        <f>F81</f>
        <v>0</v>
      </c>
      <c r="H81" s="566" t="s">
        <v>241</v>
      </c>
      <c r="I81" s="513" t="s">
        <v>786</v>
      </c>
      <c r="J81" s="513" t="str">
        <f>VLOOKUP(I81,Presupuesto!$B$11:$C$586,2,0)</f>
        <v>DECIMOCUARTO MES</v>
      </c>
      <c r="K81" s="510" t="str">
        <f t="shared" ref="K81:K128" si="1">$K$79</f>
        <v>Desarrollo Curricular</v>
      </c>
      <c r="L81" s="510" t="s">
        <v>509</v>
      </c>
    </row>
    <row r="82" spans="3:12" ht="15.75" thickBot="1" x14ac:dyDescent="0.3">
      <c r="C82" s="544" t="s">
        <v>750</v>
      </c>
      <c r="D82" s="574"/>
      <c r="E82" s="558"/>
      <c r="F82" s="588"/>
      <c r="G82" s="523">
        <f>D82*E82*F82</f>
        <v>0</v>
      </c>
      <c r="H82" s="567"/>
      <c r="I82" s="524" t="s">
        <v>366</v>
      </c>
      <c r="J82" s="524" t="str">
        <f>VLOOKUP(I82,Presupuesto!$B$11:$C$586,2,0)</f>
        <v>SUELDOS Y SALARIOS BASICOS (11100-00)</v>
      </c>
      <c r="K82" s="510" t="str">
        <f t="shared" si="1"/>
        <v>Desarrollo Curricular</v>
      </c>
      <c r="L82" s="510" t="s">
        <v>509</v>
      </c>
    </row>
    <row r="83" spans="3:12" x14ac:dyDescent="0.25">
      <c r="C83" s="570" t="s">
        <v>58</v>
      </c>
      <c r="D83" s="565"/>
      <c r="E83" s="559"/>
      <c r="F83" s="512"/>
      <c r="G83" s="509">
        <f>F83</f>
        <v>0</v>
      </c>
      <c r="H83" s="566"/>
      <c r="I83" s="526" t="s">
        <v>369</v>
      </c>
      <c r="J83" s="526" t="str">
        <f>VLOOKUP(I83,Presupuesto!$B$11:$C$586,2,0)</f>
        <v>AGUINALDO Y DECIMOCUARTO MES (11500-00)</v>
      </c>
      <c r="K83" s="510" t="str">
        <f t="shared" si="1"/>
        <v>Desarrollo Curricular</v>
      </c>
      <c r="L83" s="510" t="s">
        <v>509</v>
      </c>
    </row>
    <row r="84" spans="3:12" ht="15.75" thickBot="1" x14ac:dyDescent="0.3">
      <c r="C84" s="571" t="s">
        <v>59</v>
      </c>
      <c r="D84" s="565"/>
      <c r="E84" s="559"/>
      <c r="F84" s="527"/>
      <c r="G84" s="509">
        <f>F84</f>
        <v>0</v>
      </c>
      <c r="H84" s="566"/>
      <c r="I84" s="513" t="s">
        <v>786</v>
      </c>
      <c r="J84" s="513" t="str">
        <f>VLOOKUP(I84,Presupuesto!$B$11:$C$586,2,0)</f>
        <v>DECIMOCUARTO MES</v>
      </c>
      <c r="K84" s="510" t="str">
        <f t="shared" si="1"/>
        <v>Desarrollo Curricular</v>
      </c>
      <c r="L84" s="510" t="s">
        <v>509</v>
      </c>
    </row>
    <row r="85" spans="3:12" ht="15.75" thickBot="1" x14ac:dyDescent="0.3">
      <c r="C85" s="544" t="s">
        <v>751</v>
      </c>
      <c r="D85" s="574"/>
      <c r="E85" s="558"/>
      <c r="F85" s="588"/>
      <c r="G85" s="523">
        <f>D85*E85*F85</f>
        <v>0</v>
      </c>
      <c r="H85" s="567"/>
      <c r="I85" s="524" t="s">
        <v>366</v>
      </c>
      <c r="J85" s="524" t="str">
        <f>VLOOKUP(I85,Presupuesto!$B$11:$C$586,2,0)</f>
        <v>SUELDOS Y SALARIOS BASICOS (11100-00)</v>
      </c>
      <c r="K85" s="510" t="str">
        <f t="shared" si="1"/>
        <v>Desarrollo Curricular</v>
      </c>
      <c r="L85" s="510" t="s">
        <v>509</v>
      </c>
    </row>
    <row r="86" spans="3:12" x14ac:dyDescent="0.25">
      <c r="C86" s="570" t="s">
        <v>58</v>
      </c>
      <c r="D86" s="565"/>
      <c r="E86" s="559"/>
      <c r="F86" s="512"/>
      <c r="G86" s="509">
        <f>F86</f>
        <v>0</v>
      </c>
      <c r="H86" s="566"/>
      <c r="I86" s="526" t="s">
        <v>369</v>
      </c>
      <c r="J86" s="526" t="str">
        <f>VLOOKUP(I86,Presupuesto!$B$11:$C$586,2,0)</f>
        <v>AGUINALDO Y DECIMOCUARTO MES (11500-00)</v>
      </c>
      <c r="K86" s="510" t="str">
        <f t="shared" si="1"/>
        <v>Desarrollo Curricular</v>
      </c>
      <c r="L86" s="510" t="s">
        <v>509</v>
      </c>
    </row>
    <row r="87" spans="3:12" ht="15.75" thickBot="1" x14ac:dyDescent="0.3">
      <c r="C87" s="571" t="s">
        <v>59</v>
      </c>
      <c r="D87" s="565"/>
      <c r="E87" s="559"/>
      <c r="F87" s="527"/>
      <c r="G87" s="509">
        <f>F87</f>
        <v>0</v>
      </c>
      <c r="H87" s="566"/>
      <c r="I87" s="513" t="s">
        <v>786</v>
      </c>
      <c r="J87" s="513" t="str">
        <f>VLOOKUP(I87,Presupuesto!$B$11:$C$586,2,0)</f>
        <v>DECIMOCUARTO MES</v>
      </c>
      <c r="K87" s="510" t="str">
        <f t="shared" si="1"/>
        <v>Desarrollo Curricular</v>
      </c>
      <c r="L87" s="510" t="s">
        <v>509</v>
      </c>
    </row>
    <row r="88" spans="3:12" ht="15.75" thickBot="1" x14ac:dyDescent="0.3">
      <c r="C88" s="544" t="s">
        <v>752</v>
      </c>
      <c r="D88" s="574"/>
      <c r="E88" s="558"/>
      <c r="F88" s="588"/>
      <c r="G88" s="523">
        <f>D88*E88*F88</f>
        <v>0</v>
      </c>
      <c r="H88" s="567"/>
      <c r="I88" s="524" t="s">
        <v>366</v>
      </c>
      <c r="J88" s="524" t="str">
        <f>VLOOKUP(I88,Presupuesto!$B$11:$C$586,2,0)</f>
        <v>SUELDOS Y SALARIOS BASICOS (11100-00)</v>
      </c>
      <c r="K88" s="510" t="str">
        <f t="shared" si="1"/>
        <v>Desarrollo Curricular</v>
      </c>
      <c r="L88" s="510" t="s">
        <v>509</v>
      </c>
    </row>
    <row r="89" spans="3:12" x14ac:dyDescent="0.25">
      <c r="C89" s="570" t="s">
        <v>58</v>
      </c>
      <c r="D89" s="565"/>
      <c r="E89" s="559"/>
      <c r="F89" s="512"/>
      <c r="G89" s="509">
        <f>F89</f>
        <v>0</v>
      </c>
      <c r="H89" s="566"/>
      <c r="I89" s="526" t="s">
        <v>369</v>
      </c>
      <c r="J89" s="526" t="str">
        <f>VLOOKUP(I89,Presupuesto!$B$11:$C$586,2,0)</f>
        <v>AGUINALDO Y DECIMOCUARTO MES (11500-00)</v>
      </c>
      <c r="K89" s="510" t="str">
        <f t="shared" si="1"/>
        <v>Desarrollo Curricular</v>
      </c>
      <c r="L89" s="510" t="s">
        <v>509</v>
      </c>
    </row>
    <row r="90" spans="3:12" ht="15.75" thickBot="1" x14ac:dyDescent="0.3">
      <c r="C90" s="571" t="s">
        <v>59</v>
      </c>
      <c r="D90" s="565"/>
      <c r="E90" s="559"/>
      <c r="F90" s="527"/>
      <c r="G90" s="509">
        <f>F90</f>
        <v>0</v>
      </c>
      <c r="H90" s="566"/>
      <c r="I90" s="513" t="s">
        <v>786</v>
      </c>
      <c r="J90" s="513" t="str">
        <f>VLOOKUP(I90,Presupuesto!$B$11:$C$586,2,0)</f>
        <v>DECIMOCUARTO MES</v>
      </c>
      <c r="K90" s="510" t="str">
        <f t="shared" si="1"/>
        <v>Desarrollo Curricular</v>
      </c>
      <c r="L90" s="510" t="s">
        <v>509</v>
      </c>
    </row>
    <row r="91" spans="3:12" ht="15.75" thickBot="1" x14ac:dyDescent="0.3">
      <c r="C91" s="544" t="s">
        <v>753</v>
      </c>
      <c r="D91" s="574"/>
      <c r="E91" s="558"/>
      <c r="F91" s="588"/>
      <c r="G91" s="523">
        <f>D91*E91*F91</f>
        <v>0</v>
      </c>
      <c r="H91" s="567"/>
      <c r="I91" s="524" t="s">
        <v>366</v>
      </c>
      <c r="J91" s="524" t="str">
        <f>VLOOKUP(I91,Presupuesto!$B$11:$C$586,2,0)</f>
        <v>SUELDOS Y SALARIOS BASICOS (11100-00)</v>
      </c>
      <c r="K91" s="510" t="str">
        <f t="shared" si="1"/>
        <v>Desarrollo Curricular</v>
      </c>
      <c r="L91" s="510" t="s">
        <v>509</v>
      </c>
    </row>
    <row r="92" spans="3:12" x14ac:dyDescent="0.25">
      <c r="C92" s="570" t="s">
        <v>58</v>
      </c>
      <c r="D92" s="565"/>
      <c r="E92" s="559"/>
      <c r="F92" s="512"/>
      <c r="G92" s="509">
        <f>F92</f>
        <v>0</v>
      </c>
      <c r="H92" s="566"/>
      <c r="I92" s="526" t="s">
        <v>369</v>
      </c>
      <c r="J92" s="526" t="str">
        <f>VLOOKUP(I92,Presupuesto!$B$11:$C$586,2,0)</f>
        <v>AGUINALDO Y DECIMOCUARTO MES (11500-00)</v>
      </c>
      <c r="K92" s="510" t="str">
        <f t="shared" si="1"/>
        <v>Desarrollo Curricular</v>
      </c>
      <c r="L92" s="510" t="s">
        <v>509</v>
      </c>
    </row>
    <row r="93" spans="3:12" ht="15.75" thickBot="1" x14ac:dyDescent="0.3">
      <c r="C93" s="571" t="s">
        <v>59</v>
      </c>
      <c r="D93" s="565"/>
      <c r="E93" s="559"/>
      <c r="F93" s="527"/>
      <c r="G93" s="509">
        <f>F93</f>
        <v>0</v>
      </c>
      <c r="H93" s="566"/>
      <c r="I93" s="513" t="s">
        <v>786</v>
      </c>
      <c r="J93" s="513" t="str">
        <f>VLOOKUP(I93,Presupuesto!$B$11:$C$586,2,0)</f>
        <v>DECIMOCUARTO MES</v>
      </c>
      <c r="K93" s="510" t="str">
        <f t="shared" si="1"/>
        <v>Desarrollo Curricular</v>
      </c>
      <c r="L93" s="510" t="s">
        <v>509</v>
      </c>
    </row>
    <row r="94" spans="3:12" ht="15.75" thickBot="1" x14ac:dyDescent="0.3">
      <c r="C94" s="544" t="s">
        <v>754</v>
      </c>
      <c r="D94" s="574"/>
      <c r="E94" s="558"/>
      <c r="F94" s="588"/>
      <c r="G94" s="523">
        <f>D94*E94*F94</f>
        <v>0</v>
      </c>
      <c r="H94" s="567"/>
      <c r="I94" s="524" t="s">
        <v>366</v>
      </c>
      <c r="J94" s="524" t="str">
        <f>VLOOKUP(I94,Presupuesto!$B$11:$C$586,2,0)</f>
        <v>SUELDOS Y SALARIOS BASICOS (11100-00)</v>
      </c>
      <c r="K94" s="510" t="str">
        <f t="shared" si="1"/>
        <v>Desarrollo Curricular</v>
      </c>
      <c r="L94" s="510" t="s">
        <v>509</v>
      </c>
    </row>
    <row r="95" spans="3:12" x14ac:dyDescent="0.25">
      <c r="C95" s="570" t="s">
        <v>58</v>
      </c>
      <c r="D95" s="565"/>
      <c r="E95" s="559"/>
      <c r="F95" s="512"/>
      <c r="G95" s="509">
        <f>F95</f>
        <v>0</v>
      </c>
      <c r="H95" s="566"/>
      <c r="I95" s="526" t="s">
        <v>369</v>
      </c>
      <c r="J95" s="526" t="str">
        <f>VLOOKUP(I95,Presupuesto!$B$11:$C$586,2,0)</f>
        <v>AGUINALDO Y DECIMOCUARTO MES (11500-00)</v>
      </c>
      <c r="K95" s="510" t="str">
        <f t="shared" si="1"/>
        <v>Desarrollo Curricular</v>
      </c>
      <c r="L95" s="510" t="s">
        <v>509</v>
      </c>
    </row>
    <row r="96" spans="3:12" ht="15.75" thickBot="1" x14ac:dyDescent="0.3">
      <c r="C96" s="571" t="s">
        <v>59</v>
      </c>
      <c r="D96" s="565"/>
      <c r="E96" s="559"/>
      <c r="F96" s="527"/>
      <c r="G96" s="509">
        <f>F96</f>
        <v>0</v>
      </c>
      <c r="H96" s="566"/>
      <c r="I96" s="513" t="s">
        <v>786</v>
      </c>
      <c r="J96" s="513" t="str">
        <f>VLOOKUP(I96,Presupuesto!$B$11:$C$586,2,0)</f>
        <v>DECIMOCUARTO MES</v>
      </c>
      <c r="K96" s="510" t="str">
        <f t="shared" si="1"/>
        <v>Desarrollo Curricular</v>
      </c>
      <c r="L96" s="510" t="s">
        <v>509</v>
      </c>
    </row>
    <row r="97" spans="3:12" ht="15.75" thickBot="1" x14ac:dyDescent="0.3">
      <c r="C97" s="544" t="s">
        <v>755</v>
      </c>
      <c r="D97" s="574"/>
      <c r="E97" s="558"/>
      <c r="F97" s="588"/>
      <c r="G97" s="523">
        <f>D97*E97*F97</f>
        <v>0</v>
      </c>
      <c r="H97" s="567"/>
      <c r="I97" s="524" t="s">
        <v>366</v>
      </c>
      <c r="J97" s="524" t="str">
        <f>VLOOKUP(I97,Presupuesto!$B$11:$C$586,2,0)</f>
        <v>SUELDOS Y SALARIOS BASICOS (11100-00)</v>
      </c>
      <c r="K97" s="510" t="str">
        <f t="shared" si="1"/>
        <v>Desarrollo Curricular</v>
      </c>
      <c r="L97" s="510" t="s">
        <v>509</v>
      </c>
    </row>
    <row r="98" spans="3:12" x14ac:dyDescent="0.25">
      <c r="C98" s="570" t="s">
        <v>58</v>
      </c>
      <c r="D98" s="565"/>
      <c r="E98" s="559"/>
      <c r="F98" s="512"/>
      <c r="G98" s="509">
        <f>F98</f>
        <v>0</v>
      </c>
      <c r="H98" s="566"/>
      <c r="I98" s="526" t="s">
        <v>369</v>
      </c>
      <c r="J98" s="526" t="str">
        <f>VLOOKUP(I98,Presupuesto!$B$11:$C$586,2,0)</f>
        <v>AGUINALDO Y DECIMOCUARTO MES (11500-00)</v>
      </c>
      <c r="K98" s="510" t="str">
        <f t="shared" si="1"/>
        <v>Desarrollo Curricular</v>
      </c>
      <c r="L98" s="510" t="s">
        <v>509</v>
      </c>
    </row>
    <row r="99" spans="3:12" ht="15.75" thickBot="1" x14ac:dyDescent="0.3">
      <c r="C99" s="571" t="s">
        <v>59</v>
      </c>
      <c r="D99" s="565"/>
      <c r="E99" s="559"/>
      <c r="F99" s="527"/>
      <c r="G99" s="509">
        <f>F99</f>
        <v>0</v>
      </c>
      <c r="H99" s="566"/>
      <c r="I99" s="513" t="s">
        <v>786</v>
      </c>
      <c r="J99" s="513" t="str">
        <f>VLOOKUP(I99,Presupuesto!$B$11:$C$586,2,0)</f>
        <v>DECIMOCUARTO MES</v>
      </c>
      <c r="K99" s="510" t="str">
        <f t="shared" si="1"/>
        <v>Desarrollo Curricular</v>
      </c>
      <c r="L99" s="510" t="s">
        <v>509</v>
      </c>
    </row>
    <row r="100" spans="3:12" ht="15.75" thickBot="1" x14ac:dyDescent="0.3">
      <c r="C100" s="544" t="s">
        <v>756</v>
      </c>
      <c r="D100" s="574"/>
      <c r="E100" s="558"/>
      <c r="F100" s="588"/>
      <c r="G100" s="523">
        <f>D100*E100*F100</f>
        <v>0</v>
      </c>
      <c r="H100" s="567"/>
      <c r="I100" s="524" t="s">
        <v>366</v>
      </c>
      <c r="J100" s="524" t="str">
        <f>VLOOKUP(I100,Presupuesto!$B$11:$C$586,2,0)</f>
        <v>SUELDOS Y SALARIOS BASICOS (11100-00)</v>
      </c>
      <c r="K100" s="510" t="str">
        <f t="shared" si="1"/>
        <v>Desarrollo Curricular</v>
      </c>
      <c r="L100" s="510" t="s">
        <v>509</v>
      </c>
    </row>
    <row r="101" spans="3:12" x14ac:dyDescent="0.25">
      <c r="C101" s="570" t="s">
        <v>58</v>
      </c>
      <c r="D101" s="565"/>
      <c r="E101" s="559"/>
      <c r="F101" s="512"/>
      <c r="G101" s="509">
        <f>F101</f>
        <v>0</v>
      </c>
      <c r="H101" s="566"/>
      <c r="I101" s="526" t="s">
        <v>369</v>
      </c>
      <c r="J101" s="526" t="str">
        <f>VLOOKUP(I101,Presupuesto!$B$11:$C$586,2,0)</f>
        <v>AGUINALDO Y DECIMOCUARTO MES (11500-00)</v>
      </c>
      <c r="K101" s="510" t="str">
        <f t="shared" si="1"/>
        <v>Desarrollo Curricular</v>
      </c>
      <c r="L101" s="510" t="s">
        <v>509</v>
      </c>
    </row>
    <row r="102" spans="3:12" ht="15.75" thickBot="1" x14ac:dyDescent="0.3">
      <c r="C102" s="571" t="s">
        <v>59</v>
      </c>
      <c r="D102" s="565"/>
      <c r="E102" s="559"/>
      <c r="F102" s="527"/>
      <c r="G102" s="509">
        <f>F102</f>
        <v>0</v>
      </c>
      <c r="H102" s="566"/>
      <c r="I102" s="513" t="s">
        <v>786</v>
      </c>
      <c r="J102" s="513" t="str">
        <f>VLOOKUP(I102,Presupuesto!$B$11:$C$586,2,0)</f>
        <v>DECIMOCUARTO MES</v>
      </c>
      <c r="K102" s="510" t="str">
        <f t="shared" si="1"/>
        <v>Desarrollo Curricular</v>
      </c>
      <c r="L102" s="510" t="s">
        <v>509</v>
      </c>
    </row>
    <row r="103" spans="3:12" ht="15.75" thickBot="1" x14ac:dyDescent="0.3">
      <c r="C103" s="544" t="s">
        <v>757</v>
      </c>
      <c r="D103" s="574"/>
      <c r="E103" s="558"/>
      <c r="F103" s="588"/>
      <c r="G103" s="523">
        <f>D103*E103*F103</f>
        <v>0</v>
      </c>
      <c r="H103" s="567"/>
      <c r="I103" s="524" t="s">
        <v>366</v>
      </c>
      <c r="J103" s="524" t="str">
        <f>VLOOKUP(I103,Presupuesto!$B$11:$C$586,2,0)</f>
        <v>SUELDOS Y SALARIOS BASICOS (11100-00)</v>
      </c>
      <c r="K103" s="510" t="str">
        <f t="shared" si="1"/>
        <v>Desarrollo Curricular</v>
      </c>
      <c r="L103" s="510" t="s">
        <v>509</v>
      </c>
    </row>
    <row r="104" spans="3:12" x14ac:dyDescent="0.25">
      <c r="C104" s="570" t="s">
        <v>58</v>
      </c>
      <c r="D104" s="565"/>
      <c r="E104" s="559"/>
      <c r="F104" s="512"/>
      <c r="G104" s="509">
        <f>F104</f>
        <v>0</v>
      </c>
      <c r="H104" s="566"/>
      <c r="I104" s="526" t="s">
        <v>369</v>
      </c>
      <c r="J104" s="526" t="str">
        <f>VLOOKUP(I104,Presupuesto!$B$11:$C$586,2,0)</f>
        <v>AGUINALDO Y DECIMOCUARTO MES (11500-00)</v>
      </c>
      <c r="K104" s="510" t="str">
        <f t="shared" si="1"/>
        <v>Desarrollo Curricular</v>
      </c>
      <c r="L104" s="510" t="s">
        <v>509</v>
      </c>
    </row>
    <row r="105" spans="3:12" ht="15.75" thickBot="1" x14ac:dyDescent="0.3">
      <c r="C105" s="571" t="s">
        <v>59</v>
      </c>
      <c r="D105" s="565"/>
      <c r="E105" s="559"/>
      <c r="F105" s="527"/>
      <c r="G105" s="509">
        <f>F105</f>
        <v>0</v>
      </c>
      <c r="H105" s="566"/>
      <c r="I105" s="513" t="s">
        <v>786</v>
      </c>
      <c r="J105" s="513" t="str">
        <f>VLOOKUP(I105,Presupuesto!$B$11:$C$586,2,0)</f>
        <v>DECIMOCUARTO MES</v>
      </c>
      <c r="K105" s="510" t="str">
        <f t="shared" si="1"/>
        <v>Desarrollo Curricular</v>
      </c>
      <c r="L105" s="510" t="s">
        <v>509</v>
      </c>
    </row>
    <row r="106" spans="3:12" ht="15.75" thickBot="1" x14ac:dyDescent="0.3">
      <c r="C106" s="544" t="s">
        <v>758</v>
      </c>
      <c r="D106" s="574"/>
      <c r="E106" s="558"/>
      <c r="F106" s="588"/>
      <c r="G106" s="523">
        <f>D106*E106*F106</f>
        <v>0</v>
      </c>
      <c r="H106" s="567"/>
      <c r="I106" s="524" t="s">
        <v>366</v>
      </c>
      <c r="J106" s="524" t="str">
        <f>VLOOKUP(I106,Presupuesto!$B$11:$C$586,2,0)</f>
        <v>SUELDOS Y SALARIOS BASICOS (11100-00)</v>
      </c>
      <c r="K106" s="510" t="str">
        <f t="shared" si="1"/>
        <v>Desarrollo Curricular</v>
      </c>
      <c r="L106" s="510" t="s">
        <v>509</v>
      </c>
    </row>
    <row r="107" spans="3:12" x14ac:dyDescent="0.25">
      <c r="C107" s="570" t="s">
        <v>58</v>
      </c>
      <c r="D107" s="565"/>
      <c r="E107" s="559"/>
      <c r="F107" s="512"/>
      <c r="G107" s="509">
        <f>F107</f>
        <v>0</v>
      </c>
      <c r="H107" s="566"/>
      <c r="I107" s="526" t="s">
        <v>369</v>
      </c>
      <c r="J107" s="526" t="str">
        <f>VLOOKUP(I107,Presupuesto!$B$11:$C$586,2,0)</f>
        <v>AGUINALDO Y DECIMOCUARTO MES (11500-00)</v>
      </c>
      <c r="K107" s="510" t="str">
        <f t="shared" si="1"/>
        <v>Desarrollo Curricular</v>
      </c>
      <c r="L107" s="510" t="s">
        <v>509</v>
      </c>
    </row>
    <row r="108" spans="3:12" ht="15.75" thickBot="1" x14ac:dyDescent="0.3">
      <c r="C108" s="571" t="s">
        <v>59</v>
      </c>
      <c r="D108" s="565"/>
      <c r="E108" s="559"/>
      <c r="F108" s="527"/>
      <c r="G108" s="509">
        <f>F108</f>
        <v>0</v>
      </c>
      <c r="H108" s="566"/>
      <c r="I108" s="513" t="s">
        <v>786</v>
      </c>
      <c r="J108" s="513" t="str">
        <f>VLOOKUP(I108,Presupuesto!$B$11:$C$586,2,0)</f>
        <v>DECIMOCUARTO MES</v>
      </c>
      <c r="K108" s="510" t="str">
        <f t="shared" si="1"/>
        <v>Desarrollo Curricular</v>
      </c>
      <c r="L108" s="510" t="s">
        <v>509</v>
      </c>
    </row>
    <row r="109" spans="3:12" ht="15.75" thickBot="1" x14ac:dyDescent="0.3">
      <c r="C109" s="544" t="s">
        <v>759</v>
      </c>
      <c r="D109" s="574"/>
      <c r="E109" s="558"/>
      <c r="F109" s="588"/>
      <c r="G109" s="523">
        <f>D109*E109*F109</f>
        <v>0</v>
      </c>
      <c r="H109" s="567"/>
      <c r="I109" s="524" t="s">
        <v>366</v>
      </c>
      <c r="J109" s="524" t="str">
        <f>VLOOKUP(I109,Presupuesto!$B$11:$C$586,2,0)</f>
        <v>SUELDOS Y SALARIOS BASICOS (11100-00)</v>
      </c>
      <c r="K109" s="510" t="str">
        <f t="shared" si="1"/>
        <v>Desarrollo Curricular</v>
      </c>
      <c r="L109" s="510" t="s">
        <v>509</v>
      </c>
    </row>
    <row r="110" spans="3:12" x14ac:dyDescent="0.25">
      <c r="C110" s="570" t="s">
        <v>58</v>
      </c>
      <c r="D110" s="565"/>
      <c r="E110" s="559"/>
      <c r="F110" s="512"/>
      <c r="G110" s="509">
        <f>F110</f>
        <v>0</v>
      </c>
      <c r="H110" s="566"/>
      <c r="I110" s="526" t="s">
        <v>369</v>
      </c>
      <c r="J110" s="526" t="str">
        <f>VLOOKUP(I110,Presupuesto!$B$11:$C$586,2,0)</f>
        <v>AGUINALDO Y DECIMOCUARTO MES (11500-00)</v>
      </c>
      <c r="K110" s="510" t="str">
        <f t="shared" si="1"/>
        <v>Desarrollo Curricular</v>
      </c>
      <c r="L110" s="510" t="s">
        <v>509</v>
      </c>
    </row>
    <row r="111" spans="3:12" ht="15.75" thickBot="1" x14ac:dyDescent="0.3">
      <c r="C111" s="571" t="s">
        <v>59</v>
      </c>
      <c r="D111" s="565"/>
      <c r="E111" s="559"/>
      <c r="F111" s="527"/>
      <c r="G111" s="509">
        <f>F111</f>
        <v>0</v>
      </c>
      <c r="H111" s="566"/>
      <c r="I111" s="513" t="s">
        <v>786</v>
      </c>
      <c r="J111" s="513" t="str">
        <f>VLOOKUP(I111,Presupuesto!$B$11:$C$586,2,0)</f>
        <v>DECIMOCUARTO MES</v>
      </c>
      <c r="K111" s="510" t="str">
        <f t="shared" si="1"/>
        <v>Desarrollo Curricular</v>
      </c>
      <c r="L111" s="510" t="s">
        <v>509</v>
      </c>
    </row>
    <row r="112" spans="3:12" ht="15.75" thickBot="1" x14ac:dyDescent="0.3">
      <c r="C112" s="544" t="s">
        <v>760</v>
      </c>
      <c r="D112" s="574"/>
      <c r="E112" s="558"/>
      <c r="F112" s="588"/>
      <c r="G112" s="523">
        <f>D112*E112*F112</f>
        <v>0</v>
      </c>
      <c r="H112" s="567"/>
      <c r="I112" s="524" t="s">
        <v>366</v>
      </c>
      <c r="J112" s="524" t="str">
        <f>VLOOKUP(I112,Presupuesto!$B$11:$C$586,2,0)</f>
        <v>SUELDOS Y SALARIOS BASICOS (11100-00)</v>
      </c>
      <c r="K112" s="510" t="str">
        <f t="shared" si="1"/>
        <v>Desarrollo Curricular</v>
      </c>
      <c r="L112" s="510" t="s">
        <v>509</v>
      </c>
    </row>
    <row r="113" spans="3:12" x14ac:dyDescent="0.25">
      <c r="C113" s="570" t="s">
        <v>58</v>
      </c>
      <c r="D113" s="565"/>
      <c r="E113" s="559"/>
      <c r="F113" s="512"/>
      <c r="G113" s="509">
        <f>F113</f>
        <v>0</v>
      </c>
      <c r="H113" s="566"/>
      <c r="I113" s="526" t="s">
        <v>369</v>
      </c>
      <c r="J113" s="526" t="str">
        <f>VLOOKUP(I113,Presupuesto!$B$11:$C$586,2,0)</f>
        <v>AGUINALDO Y DECIMOCUARTO MES (11500-00)</v>
      </c>
      <c r="K113" s="510" t="str">
        <f t="shared" si="1"/>
        <v>Desarrollo Curricular</v>
      </c>
      <c r="L113" s="510" t="s">
        <v>509</v>
      </c>
    </row>
    <row r="114" spans="3:12" ht="15.75" thickBot="1" x14ac:dyDescent="0.3">
      <c r="C114" s="571" t="s">
        <v>59</v>
      </c>
      <c r="D114" s="565"/>
      <c r="E114" s="559"/>
      <c r="F114" s="527"/>
      <c r="G114" s="509">
        <f>F114</f>
        <v>0</v>
      </c>
      <c r="H114" s="566"/>
      <c r="I114" s="513" t="s">
        <v>786</v>
      </c>
      <c r="J114" s="513" t="str">
        <f>VLOOKUP(I114,Presupuesto!$B$11:$C$586,2,0)</f>
        <v>DECIMOCUARTO MES</v>
      </c>
      <c r="K114" s="510" t="str">
        <f t="shared" si="1"/>
        <v>Desarrollo Curricular</v>
      </c>
      <c r="L114" s="510" t="s">
        <v>509</v>
      </c>
    </row>
    <row r="115" spans="3:12" ht="15.75" thickBot="1" x14ac:dyDescent="0.3">
      <c r="C115" s="544" t="s">
        <v>761</v>
      </c>
      <c r="D115" s="574"/>
      <c r="E115" s="558"/>
      <c r="F115" s="588"/>
      <c r="G115" s="523">
        <f>D115*E115*F115</f>
        <v>0</v>
      </c>
      <c r="H115" s="567"/>
      <c r="I115" s="524" t="s">
        <v>366</v>
      </c>
      <c r="J115" s="524" t="str">
        <f>VLOOKUP(I115,Presupuesto!$B$11:$C$586,2,0)</f>
        <v>SUELDOS Y SALARIOS BASICOS (11100-00)</v>
      </c>
      <c r="K115" s="510" t="str">
        <f t="shared" si="1"/>
        <v>Desarrollo Curricular</v>
      </c>
      <c r="L115" s="510" t="s">
        <v>509</v>
      </c>
    </row>
    <row r="116" spans="3:12" x14ac:dyDescent="0.25">
      <c r="C116" s="570" t="s">
        <v>58</v>
      </c>
      <c r="D116" s="565"/>
      <c r="E116" s="559"/>
      <c r="F116" s="512"/>
      <c r="G116" s="509">
        <f>F116</f>
        <v>0</v>
      </c>
      <c r="H116" s="566"/>
      <c r="I116" s="526" t="s">
        <v>369</v>
      </c>
      <c r="J116" s="526" t="str">
        <f>VLOOKUP(I116,Presupuesto!$B$11:$C$586,2,0)</f>
        <v>AGUINALDO Y DECIMOCUARTO MES (11500-00)</v>
      </c>
      <c r="K116" s="510" t="str">
        <f t="shared" si="1"/>
        <v>Desarrollo Curricular</v>
      </c>
      <c r="L116" s="510" t="s">
        <v>509</v>
      </c>
    </row>
    <row r="117" spans="3:12" ht="15.75" thickBot="1" x14ac:dyDescent="0.3">
      <c r="C117" s="571" t="s">
        <v>59</v>
      </c>
      <c r="D117" s="565"/>
      <c r="E117" s="559"/>
      <c r="F117" s="527"/>
      <c r="G117" s="509">
        <f>F117</f>
        <v>0</v>
      </c>
      <c r="H117" s="566"/>
      <c r="I117" s="513" t="s">
        <v>786</v>
      </c>
      <c r="J117" s="513" t="str">
        <f>VLOOKUP(I117,Presupuesto!$B$11:$C$586,2,0)</f>
        <v>DECIMOCUARTO MES</v>
      </c>
      <c r="K117" s="510" t="str">
        <f t="shared" si="1"/>
        <v>Desarrollo Curricular</v>
      </c>
      <c r="L117" s="510" t="s">
        <v>509</v>
      </c>
    </row>
    <row r="118" spans="3:12" ht="15.75" thickBot="1" x14ac:dyDescent="0.3">
      <c r="C118" s="544" t="s">
        <v>762</v>
      </c>
      <c r="D118" s="574"/>
      <c r="E118" s="558"/>
      <c r="F118" s="588"/>
      <c r="G118" s="523">
        <f>D118*E118*F118</f>
        <v>0</v>
      </c>
      <c r="H118" s="567"/>
      <c r="I118" s="524" t="s">
        <v>366</v>
      </c>
      <c r="J118" s="524" t="str">
        <f>VLOOKUP(I118,Presupuesto!$B$11:$C$586,2,0)</f>
        <v>SUELDOS Y SALARIOS BASICOS (11100-00)</v>
      </c>
      <c r="K118" s="510" t="str">
        <f t="shared" si="1"/>
        <v>Desarrollo Curricular</v>
      </c>
      <c r="L118" s="510" t="s">
        <v>509</v>
      </c>
    </row>
    <row r="119" spans="3:12" x14ac:dyDescent="0.25">
      <c r="C119" s="570" t="s">
        <v>58</v>
      </c>
      <c r="D119" s="565"/>
      <c r="E119" s="559"/>
      <c r="F119" s="512"/>
      <c r="G119" s="509">
        <f>F119</f>
        <v>0</v>
      </c>
      <c r="H119" s="566"/>
      <c r="I119" s="526" t="s">
        <v>369</v>
      </c>
      <c r="J119" s="526" t="str">
        <f>VLOOKUP(I119,Presupuesto!$B$11:$C$586,2,0)</f>
        <v>AGUINALDO Y DECIMOCUARTO MES (11500-00)</v>
      </c>
      <c r="K119" s="510" t="str">
        <f t="shared" si="1"/>
        <v>Desarrollo Curricular</v>
      </c>
      <c r="L119" s="510" t="s">
        <v>509</v>
      </c>
    </row>
    <row r="120" spans="3:12" ht="15.75" thickBot="1" x14ac:dyDescent="0.3">
      <c r="C120" s="571" t="s">
        <v>59</v>
      </c>
      <c r="D120" s="565"/>
      <c r="E120" s="559"/>
      <c r="F120" s="527"/>
      <c r="G120" s="509">
        <f>F120</f>
        <v>0</v>
      </c>
      <c r="H120" s="566"/>
      <c r="I120" s="513" t="s">
        <v>786</v>
      </c>
      <c r="J120" s="513" t="str">
        <f>VLOOKUP(I120,Presupuesto!$B$11:$C$586,2,0)</f>
        <v>DECIMOCUARTO MES</v>
      </c>
      <c r="K120" s="510" t="str">
        <f t="shared" si="1"/>
        <v>Desarrollo Curricular</v>
      </c>
      <c r="L120" s="510" t="s">
        <v>509</v>
      </c>
    </row>
    <row r="121" spans="3:12" ht="15.75" thickBot="1" x14ac:dyDescent="0.3">
      <c r="C121" s="670" t="s">
        <v>1996</v>
      </c>
      <c r="D121" s="671">
        <v>10</v>
      </c>
      <c r="E121" s="672">
        <v>12</v>
      </c>
      <c r="F121" s="673">
        <v>12500</v>
      </c>
      <c r="G121" s="674">
        <f>D121*E121*F121</f>
        <v>1500000</v>
      </c>
      <c r="H121" s="567" t="s">
        <v>240</v>
      </c>
      <c r="I121" s="524" t="s">
        <v>831</v>
      </c>
      <c r="J121" s="524" t="str">
        <f>VLOOKUP(I121,Presupuesto!$B$11:$C$586,2,0)</f>
        <v>CONTRATOS ESPECIALES</v>
      </c>
      <c r="K121" s="510" t="str">
        <f t="shared" si="1"/>
        <v>Desarrollo Curricular</v>
      </c>
      <c r="L121" s="510" t="s">
        <v>509</v>
      </c>
    </row>
    <row r="122" spans="3:12" x14ac:dyDescent="0.25">
      <c r="C122" s="570" t="s">
        <v>58</v>
      </c>
      <c r="D122" s="565"/>
      <c r="E122" s="559">
        <v>0</v>
      </c>
      <c r="F122" s="527">
        <f>IF(E121=0,"",(G121/E121)/12*E121)</f>
        <v>125000</v>
      </c>
      <c r="G122" s="509">
        <f>F122</f>
        <v>125000</v>
      </c>
      <c r="H122" s="566" t="s">
        <v>240</v>
      </c>
      <c r="I122" s="513" t="s">
        <v>831</v>
      </c>
      <c r="J122" s="513" t="str">
        <f>VLOOKUP(I122,Presupuesto!$B$11:$C$586,2,0)</f>
        <v>CONTRATOS ESPECIALES</v>
      </c>
      <c r="K122" s="510" t="str">
        <f t="shared" si="1"/>
        <v>Desarrollo Curricular</v>
      </c>
      <c r="L122" s="510" t="s">
        <v>508</v>
      </c>
    </row>
    <row r="123" spans="3:12" ht="15.75" thickBot="1" x14ac:dyDescent="0.3">
      <c r="C123" s="571" t="s">
        <v>59</v>
      </c>
      <c r="D123" s="565"/>
      <c r="E123" s="559">
        <v>0</v>
      </c>
      <c r="F123" s="512">
        <v>125000</v>
      </c>
      <c r="G123" s="509">
        <f>F123</f>
        <v>125000</v>
      </c>
      <c r="H123" s="566" t="s">
        <v>240</v>
      </c>
      <c r="I123" s="513" t="s">
        <v>831</v>
      </c>
      <c r="J123" s="513" t="str">
        <f>VLOOKUP(I123,Presupuesto!$B$11:$C$586,2,0)</f>
        <v>CONTRATOS ESPECIALES</v>
      </c>
      <c r="K123" s="510" t="str">
        <f t="shared" si="1"/>
        <v>Desarrollo Curricular</v>
      </c>
      <c r="L123" s="510" t="s">
        <v>513</v>
      </c>
    </row>
    <row r="124" spans="3:12" ht="15.75" thickBot="1" x14ac:dyDescent="0.3">
      <c r="C124" s="546" t="s">
        <v>60</v>
      </c>
      <c r="D124" s="574"/>
      <c r="E124" s="558"/>
      <c r="F124" s="528"/>
      <c r="G124" s="523">
        <f>D124*E124*F124</f>
        <v>0</v>
      </c>
      <c r="H124" s="567"/>
      <c r="I124" s="524" t="s">
        <v>404</v>
      </c>
      <c r="J124" s="524" t="str">
        <f>VLOOKUP(I124,Presupuesto!$B$11:$C$586,2,0)</f>
        <v>OTROS SERVICIOS TECNICOS Y PROFESIONALES N.C. (24900-00)</v>
      </c>
      <c r="K124" s="510" t="str">
        <f t="shared" si="1"/>
        <v>Desarrollo Curricular</v>
      </c>
      <c r="L124" s="510" t="s">
        <v>508</v>
      </c>
    </row>
    <row r="125" spans="3:12" x14ac:dyDescent="0.25">
      <c r="C125" s="570" t="s">
        <v>58</v>
      </c>
      <c r="D125" s="565"/>
      <c r="E125" s="559"/>
      <c r="F125" s="512"/>
      <c r="G125" s="509">
        <f>F125</f>
        <v>0</v>
      </c>
      <c r="H125" s="566"/>
      <c r="I125" s="513" t="s">
        <v>404</v>
      </c>
      <c r="J125" s="513" t="str">
        <f>VLOOKUP(I125,Presupuesto!$B$11:$C$586,2,0)</f>
        <v>OTROS SERVICIOS TECNICOS Y PROFESIONALES N.C. (24900-00)</v>
      </c>
      <c r="K125" s="510" t="str">
        <f t="shared" si="1"/>
        <v>Desarrollo Curricular</v>
      </c>
      <c r="L125" s="510" t="s">
        <v>508</v>
      </c>
    </row>
    <row r="126" spans="3:12" ht="15.75" thickBot="1" x14ac:dyDescent="0.3">
      <c r="C126" s="571" t="s">
        <v>59</v>
      </c>
      <c r="D126" s="565"/>
      <c r="E126" s="559"/>
      <c r="F126" s="512"/>
      <c r="G126" s="509">
        <f>F126</f>
        <v>0</v>
      </c>
      <c r="H126" s="566"/>
      <c r="I126" s="513" t="s">
        <v>404</v>
      </c>
      <c r="J126" s="513" t="str">
        <f>VLOOKUP(I126,Presupuesto!$B$11:$C$586,2,0)</f>
        <v>OTROS SERVICIOS TECNICOS Y PROFESIONALES N.C. (24900-00)</v>
      </c>
      <c r="K126" s="510" t="str">
        <f t="shared" si="1"/>
        <v>Desarrollo Curricular</v>
      </c>
      <c r="L126" s="510" t="s">
        <v>508</v>
      </c>
    </row>
    <row r="127" spans="3:12" ht="15.75" thickBot="1" x14ac:dyDescent="0.3">
      <c r="C127" s="546" t="s">
        <v>61</v>
      </c>
      <c r="D127" s="574"/>
      <c r="E127" s="558"/>
      <c r="F127" s="528"/>
      <c r="G127" s="523">
        <f>D127*E127*F127</f>
        <v>0</v>
      </c>
      <c r="H127" s="567" t="s">
        <v>240</v>
      </c>
      <c r="I127" s="524" t="s">
        <v>366</v>
      </c>
      <c r="J127" s="524" t="str">
        <f>VLOOKUP(I127,Presupuesto!$B$11:$C$586,2,0)</f>
        <v>SUELDOS Y SALARIOS BASICOS (11100-00)</v>
      </c>
      <c r="K127" s="510" t="str">
        <f t="shared" si="1"/>
        <v>Desarrollo Curricular</v>
      </c>
      <c r="L127" s="510" t="s">
        <v>508</v>
      </c>
    </row>
    <row r="128" spans="3:12" x14ac:dyDescent="0.25">
      <c r="C128" s="570" t="s">
        <v>58</v>
      </c>
      <c r="D128" s="568"/>
      <c r="E128" s="538"/>
      <c r="F128" s="529"/>
      <c r="G128" s="530">
        <f>F128</f>
        <v>0</v>
      </c>
      <c r="H128" s="566"/>
      <c r="I128" s="526" t="s">
        <v>369</v>
      </c>
      <c r="J128" s="513" t="str">
        <f>VLOOKUP(I128,Presupuesto!$B$11:$C$586,2,0)</f>
        <v>AGUINALDO Y DECIMOCUARTO MES (11500-00)</v>
      </c>
      <c r="K128" s="510" t="str">
        <f t="shared" si="1"/>
        <v>Desarrollo Curricular</v>
      </c>
      <c r="L128" s="510" t="s">
        <v>508</v>
      </c>
    </row>
    <row r="129" spans="3:12" ht="15.75" thickBot="1" x14ac:dyDescent="0.3">
      <c r="C129" s="572" t="s">
        <v>59</v>
      </c>
      <c r="D129" s="564"/>
      <c r="E129" s="539"/>
      <c r="F129" s="517"/>
      <c r="G129" s="517">
        <f>F129</f>
        <v>0</v>
      </c>
      <c r="H129" s="564"/>
      <c r="I129" s="513" t="s">
        <v>786</v>
      </c>
      <c r="J129" s="532" t="str">
        <f>VLOOKUP(I129,Presupuesto!$B$11:$C$586,2,0)</f>
        <v>DECIMOCUARTO MES</v>
      </c>
      <c r="K129" s="518" t="str">
        <f>$K$79</f>
        <v>Desarrollo Curricular</v>
      </c>
      <c r="L129" s="532" t="s">
        <v>508</v>
      </c>
    </row>
    <row r="130" spans="3:12" x14ac:dyDescent="0.25">
      <c r="C130" s="502"/>
      <c r="D130" s="500"/>
      <c r="E130" s="502"/>
      <c r="F130" s="502"/>
      <c r="G130" s="502"/>
      <c r="H130" s="500"/>
      <c r="I130" s="502"/>
      <c r="J130" s="502"/>
      <c r="K130" s="502"/>
      <c r="L130" s="502"/>
    </row>
    <row r="131" spans="3:12" ht="15.75" thickBot="1" x14ac:dyDescent="0.3">
      <c r="C131" s="502"/>
      <c r="D131" s="500"/>
      <c r="E131" s="502"/>
      <c r="F131" s="502"/>
      <c r="G131" s="502"/>
      <c r="H131" s="500"/>
      <c r="I131" s="502"/>
      <c r="J131" s="502"/>
      <c r="K131" s="502"/>
      <c r="L131" s="502"/>
    </row>
    <row r="132" spans="3:12" ht="15.75" thickBot="1" x14ac:dyDescent="0.3">
      <c r="C132" s="497" t="s">
        <v>43</v>
      </c>
      <c r="D132" s="495">
        <f>SUM(G139:G189)</f>
        <v>2016000</v>
      </c>
      <c r="E132" s="505"/>
      <c r="F132" s="505"/>
      <c r="G132" s="505"/>
      <c r="H132" s="499"/>
      <c r="I132" s="499"/>
      <c r="J132" s="499"/>
      <c r="K132" s="502"/>
      <c r="L132" s="502"/>
    </row>
    <row r="133" spans="3:12" x14ac:dyDescent="0.25">
      <c r="C133" s="502"/>
      <c r="D133" s="496"/>
      <c r="E133" s="505"/>
      <c r="F133" s="505"/>
      <c r="G133" s="505"/>
      <c r="H133" s="499"/>
      <c r="I133" s="499"/>
      <c r="J133" s="499"/>
      <c r="K133" s="502"/>
      <c r="L133" s="502"/>
    </row>
    <row r="134" spans="3:12" x14ac:dyDescent="0.25">
      <c r="C134" s="502"/>
      <c r="D134" s="496"/>
      <c r="E134" s="505"/>
      <c r="F134" s="505"/>
      <c r="G134" s="505"/>
      <c r="H134" s="499"/>
      <c r="I134" s="499"/>
      <c r="J134" s="499"/>
      <c r="K134" s="502"/>
      <c r="L134" s="502"/>
    </row>
    <row r="135" spans="3:12" ht="15.75" x14ac:dyDescent="0.25">
      <c r="C135" s="576" t="s">
        <v>505</v>
      </c>
      <c r="D135" s="577"/>
      <c r="E135" s="505"/>
      <c r="F135" s="505"/>
      <c r="G135" s="505"/>
      <c r="H135" s="499"/>
      <c r="I135" s="499"/>
      <c r="J135" s="499"/>
      <c r="K135" s="502"/>
      <c r="L135" s="502"/>
    </row>
    <row r="136" spans="3:12" ht="18.75" x14ac:dyDescent="0.25">
      <c r="C136" s="578" t="e">
        <f>IFERROR(VLOOKUP(D135,'Desarrollo e Innov. Curricular'!$E:$F,2,FALSE),IFERROR(VLOOKUP(D135,Investigación!$E:$F,2,FALSE),IFERROR(VLOOKUP(D135,'Vinculación Univ. Sociedad'!$E:$F,2,FALSE),IFERROR(VLOOKUP(D135,'Docencia y Profesorado Universi'!$E:$F,2,FALSE),IFERROR(VLOOKUP(D135,Estudiantes!$E:$F,2,FALSE),IFERROR(VLOOKUP(D135,'Gestion Administrativa'!$E:$F,2,FALSE),IFERROR(VLOOKUP(D135,'Gestion Academica'!$E:$F,2,FALSE),IFERROR(VLOOKUP(D135,Graduados!$E:$F,2,FALSE),IFERROR(VLOOKUP(D135,'Gestión del Conocimiento'!$E:$F,2,FALSE),IFERROR(VLOOKUP(D135,Gobernabilidad!$E:$F,2,FALSE),IFERROR(VLOOKUP(D135,'NIVEL DE ES Y  SISTEMA NACIONAL'!$E:$F,2,FALSE),VLOOKUP(D135,'Lo Esencial'!$E:$F,2,0))))))))))))</f>
        <v>#N/A</v>
      </c>
      <c r="D136" s="496"/>
      <c r="E136" s="505"/>
      <c r="F136" s="505"/>
      <c r="G136" s="505"/>
      <c r="H136" s="499"/>
      <c r="I136" s="499"/>
      <c r="J136" s="499"/>
      <c r="K136" s="502"/>
      <c r="L136" s="502"/>
    </row>
    <row r="137" spans="3:12" ht="15.75" thickBot="1" x14ac:dyDescent="0.3">
      <c r="C137" s="506"/>
      <c r="D137" s="496"/>
      <c r="E137" s="505"/>
      <c r="F137" s="505"/>
      <c r="G137" s="505"/>
      <c r="H137" s="499"/>
      <c r="I137" s="499"/>
      <c r="J137" s="499"/>
      <c r="K137" s="502"/>
      <c r="L137" s="502"/>
    </row>
    <row r="138" spans="3:12" ht="30.75" thickBot="1" x14ac:dyDescent="0.3">
      <c r="C138" s="541" t="s">
        <v>44</v>
      </c>
      <c r="D138" s="545" t="s">
        <v>55</v>
      </c>
      <c r="E138" s="569" t="s">
        <v>56</v>
      </c>
      <c r="F138" s="545" t="s">
        <v>57</v>
      </c>
      <c r="G138" s="542" t="s">
        <v>27</v>
      </c>
      <c r="H138" s="540" t="s">
        <v>242</v>
      </c>
      <c r="I138" s="543" t="s">
        <v>46</v>
      </c>
      <c r="J138" s="543" t="s">
        <v>243</v>
      </c>
      <c r="K138" s="543" t="s">
        <v>524</v>
      </c>
      <c r="L138" s="543" t="s">
        <v>525</v>
      </c>
    </row>
    <row r="139" spans="3:12" ht="15.75" thickBot="1" x14ac:dyDescent="0.3">
      <c r="C139" s="544" t="s">
        <v>749</v>
      </c>
      <c r="D139" s="574"/>
      <c r="E139" s="558"/>
      <c r="F139" s="588"/>
      <c r="G139" s="523">
        <f>D139*E139*F139</f>
        <v>0</v>
      </c>
      <c r="H139" s="567" t="s">
        <v>240</v>
      </c>
      <c r="I139" s="524" t="s">
        <v>366</v>
      </c>
      <c r="J139" s="524" t="str">
        <f>VLOOKUP(I139,Presupuesto!$B$11:$C$586,2,0)</f>
        <v>SUELDOS Y SALARIOS BASICOS (11100-00)</v>
      </c>
      <c r="K139" s="583" t="s">
        <v>235</v>
      </c>
      <c r="L139" s="510" t="s">
        <v>508</v>
      </c>
    </row>
    <row r="140" spans="3:12" x14ac:dyDescent="0.25">
      <c r="C140" s="570" t="s">
        <v>58</v>
      </c>
      <c r="D140" s="565"/>
      <c r="E140" s="559"/>
      <c r="F140" s="512"/>
      <c r="G140" s="509">
        <f>F140</f>
        <v>0</v>
      </c>
      <c r="H140" s="566" t="s">
        <v>241</v>
      </c>
      <c r="I140" s="526" t="s">
        <v>369</v>
      </c>
      <c r="J140" s="526" t="str">
        <f>VLOOKUP(I140,Presupuesto!$B$11:$C$586,2,0)</f>
        <v>AGUINALDO Y DECIMOCUARTO MES (11500-00)</v>
      </c>
      <c r="K140" s="510" t="str">
        <f>$K$139</f>
        <v>Desarrollo Curricular</v>
      </c>
      <c r="L140" s="510" t="s">
        <v>526</v>
      </c>
    </row>
    <row r="141" spans="3:12" ht="15.75" thickBot="1" x14ac:dyDescent="0.3">
      <c r="C141" s="571" t="s">
        <v>59</v>
      </c>
      <c r="D141" s="565"/>
      <c r="E141" s="559"/>
      <c r="F141" s="527"/>
      <c r="G141" s="509">
        <f>F141</f>
        <v>0</v>
      </c>
      <c r="H141" s="566" t="s">
        <v>241</v>
      </c>
      <c r="I141" s="513" t="s">
        <v>786</v>
      </c>
      <c r="J141" s="513" t="str">
        <f>VLOOKUP(I141,Presupuesto!$B$11:$C$586,2,0)</f>
        <v>DECIMOCUARTO MES</v>
      </c>
      <c r="K141" s="510" t="str">
        <f t="shared" ref="K141:K188" si="2">$K$139</f>
        <v>Desarrollo Curricular</v>
      </c>
      <c r="L141" s="510" t="s">
        <v>509</v>
      </c>
    </row>
    <row r="142" spans="3:12" ht="15.75" thickBot="1" x14ac:dyDescent="0.3">
      <c r="C142" s="544" t="s">
        <v>750</v>
      </c>
      <c r="D142" s="574"/>
      <c r="E142" s="558"/>
      <c r="F142" s="588"/>
      <c r="G142" s="523">
        <f>D142*E142*F142</f>
        <v>0</v>
      </c>
      <c r="H142" s="567"/>
      <c r="I142" s="524" t="s">
        <v>366</v>
      </c>
      <c r="J142" s="524" t="str">
        <f>VLOOKUP(I142,Presupuesto!$B$11:$C$586,2,0)</f>
        <v>SUELDOS Y SALARIOS BASICOS (11100-00)</v>
      </c>
      <c r="K142" s="510" t="str">
        <f t="shared" si="2"/>
        <v>Desarrollo Curricular</v>
      </c>
      <c r="L142" s="510" t="s">
        <v>509</v>
      </c>
    </row>
    <row r="143" spans="3:12" x14ac:dyDescent="0.25">
      <c r="C143" s="570" t="s">
        <v>58</v>
      </c>
      <c r="D143" s="565"/>
      <c r="E143" s="559"/>
      <c r="F143" s="512"/>
      <c r="G143" s="509">
        <f>F143</f>
        <v>0</v>
      </c>
      <c r="H143" s="566"/>
      <c r="I143" s="526" t="s">
        <v>369</v>
      </c>
      <c r="J143" s="526" t="str">
        <f>VLOOKUP(I143,Presupuesto!$B$11:$C$586,2,0)</f>
        <v>AGUINALDO Y DECIMOCUARTO MES (11500-00)</v>
      </c>
      <c r="K143" s="510" t="str">
        <f t="shared" si="2"/>
        <v>Desarrollo Curricular</v>
      </c>
      <c r="L143" s="510" t="s">
        <v>509</v>
      </c>
    </row>
    <row r="144" spans="3:12" ht="15.75" thickBot="1" x14ac:dyDescent="0.3">
      <c r="C144" s="571" t="s">
        <v>59</v>
      </c>
      <c r="D144" s="565"/>
      <c r="E144" s="559"/>
      <c r="F144" s="527"/>
      <c r="G144" s="509">
        <f>F144</f>
        <v>0</v>
      </c>
      <c r="H144" s="566"/>
      <c r="I144" s="513" t="s">
        <v>786</v>
      </c>
      <c r="J144" s="513" t="str">
        <f>VLOOKUP(I144,Presupuesto!$B$11:$C$586,2,0)</f>
        <v>DECIMOCUARTO MES</v>
      </c>
      <c r="K144" s="510" t="str">
        <f t="shared" si="2"/>
        <v>Desarrollo Curricular</v>
      </c>
      <c r="L144" s="510" t="s">
        <v>509</v>
      </c>
    </row>
    <row r="145" spans="3:12" ht="15.75" thickBot="1" x14ac:dyDescent="0.3">
      <c r="C145" s="544" t="s">
        <v>751</v>
      </c>
      <c r="D145" s="574"/>
      <c r="E145" s="558"/>
      <c r="F145" s="588"/>
      <c r="G145" s="523">
        <f>D145*E145*F145</f>
        <v>0</v>
      </c>
      <c r="H145" s="567"/>
      <c r="I145" s="524" t="s">
        <v>366</v>
      </c>
      <c r="J145" s="524" t="str">
        <f>VLOOKUP(I145,Presupuesto!$B$11:$C$586,2,0)</f>
        <v>SUELDOS Y SALARIOS BASICOS (11100-00)</v>
      </c>
      <c r="K145" s="510" t="str">
        <f t="shared" si="2"/>
        <v>Desarrollo Curricular</v>
      </c>
      <c r="L145" s="510" t="s">
        <v>509</v>
      </c>
    </row>
    <row r="146" spans="3:12" x14ac:dyDescent="0.25">
      <c r="C146" s="570" t="s">
        <v>58</v>
      </c>
      <c r="D146" s="565"/>
      <c r="E146" s="559"/>
      <c r="F146" s="512"/>
      <c r="G146" s="509">
        <f>F146</f>
        <v>0</v>
      </c>
      <c r="H146" s="566"/>
      <c r="I146" s="526" t="s">
        <v>369</v>
      </c>
      <c r="J146" s="526" t="str">
        <f>VLOOKUP(I146,Presupuesto!$B$11:$C$586,2,0)</f>
        <v>AGUINALDO Y DECIMOCUARTO MES (11500-00)</v>
      </c>
      <c r="K146" s="510" t="str">
        <f t="shared" si="2"/>
        <v>Desarrollo Curricular</v>
      </c>
      <c r="L146" s="510" t="s">
        <v>509</v>
      </c>
    </row>
    <row r="147" spans="3:12" ht="15.75" thickBot="1" x14ac:dyDescent="0.3">
      <c r="C147" s="571" t="s">
        <v>59</v>
      </c>
      <c r="D147" s="565"/>
      <c r="E147" s="559"/>
      <c r="F147" s="527"/>
      <c r="G147" s="509">
        <f>F147</f>
        <v>0</v>
      </c>
      <c r="H147" s="566"/>
      <c r="I147" s="513" t="s">
        <v>786</v>
      </c>
      <c r="J147" s="513" t="str">
        <f>VLOOKUP(I147,Presupuesto!$B$11:$C$586,2,0)</f>
        <v>DECIMOCUARTO MES</v>
      </c>
      <c r="K147" s="510" t="str">
        <f t="shared" si="2"/>
        <v>Desarrollo Curricular</v>
      </c>
      <c r="L147" s="510" t="s">
        <v>509</v>
      </c>
    </row>
    <row r="148" spans="3:12" ht="15.75" thickBot="1" x14ac:dyDescent="0.3">
      <c r="C148" s="544" t="s">
        <v>752</v>
      </c>
      <c r="D148" s="574"/>
      <c r="E148" s="558"/>
      <c r="F148" s="588"/>
      <c r="G148" s="523">
        <f>D148*E148*F148</f>
        <v>0</v>
      </c>
      <c r="H148" s="567"/>
      <c r="I148" s="524" t="s">
        <v>366</v>
      </c>
      <c r="J148" s="524" t="str">
        <f>VLOOKUP(I148,Presupuesto!$B$11:$C$586,2,0)</f>
        <v>SUELDOS Y SALARIOS BASICOS (11100-00)</v>
      </c>
      <c r="K148" s="510" t="str">
        <f t="shared" si="2"/>
        <v>Desarrollo Curricular</v>
      </c>
      <c r="L148" s="510" t="s">
        <v>509</v>
      </c>
    </row>
    <row r="149" spans="3:12" x14ac:dyDescent="0.25">
      <c r="C149" s="570" t="s">
        <v>58</v>
      </c>
      <c r="D149" s="565"/>
      <c r="E149" s="559"/>
      <c r="F149" s="512"/>
      <c r="G149" s="509">
        <f>F149</f>
        <v>0</v>
      </c>
      <c r="H149" s="566"/>
      <c r="I149" s="526" t="s">
        <v>369</v>
      </c>
      <c r="J149" s="526" t="str">
        <f>VLOOKUP(I149,Presupuesto!$B$11:$C$586,2,0)</f>
        <v>AGUINALDO Y DECIMOCUARTO MES (11500-00)</v>
      </c>
      <c r="K149" s="510" t="str">
        <f t="shared" si="2"/>
        <v>Desarrollo Curricular</v>
      </c>
      <c r="L149" s="510" t="s">
        <v>509</v>
      </c>
    </row>
    <row r="150" spans="3:12" ht="15.75" thickBot="1" x14ac:dyDescent="0.3">
      <c r="C150" s="571" t="s">
        <v>59</v>
      </c>
      <c r="D150" s="565"/>
      <c r="E150" s="559"/>
      <c r="F150" s="527"/>
      <c r="G150" s="509">
        <f>F150</f>
        <v>0</v>
      </c>
      <c r="H150" s="566"/>
      <c r="I150" s="513" t="s">
        <v>786</v>
      </c>
      <c r="J150" s="513" t="str">
        <f>VLOOKUP(I150,Presupuesto!$B$11:$C$586,2,0)</f>
        <v>DECIMOCUARTO MES</v>
      </c>
      <c r="K150" s="510" t="str">
        <f t="shared" si="2"/>
        <v>Desarrollo Curricular</v>
      </c>
      <c r="L150" s="510" t="s">
        <v>509</v>
      </c>
    </row>
    <row r="151" spans="3:12" ht="15.75" thickBot="1" x14ac:dyDescent="0.3">
      <c r="C151" s="544" t="s">
        <v>753</v>
      </c>
      <c r="D151" s="574"/>
      <c r="E151" s="558"/>
      <c r="F151" s="588"/>
      <c r="G151" s="523">
        <f>D151*E151*F151</f>
        <v>0</v>
      </c>
      <c r="H151" s="567"/>
      <c r="I151" s="524" t="s">
        <v>366</v>
      </c>
      <c r="J151" s="524" t="str">
        <f>VLOOKUP(I151,Presupuesto!$B$11:$C$586,2,0)</f>
        <v>SUELDOS Y SALARIOS BASICOS (11100-00)</v>
      </c>
      <c r="K151" s="510" t="str">
        <f t="shared" si="2"/>
        <v>Desarrollo Curricular</v>
      </c>
      <c r="L151" s="510" t="s">
        <v>509</v>
      </c>
    </row>
    <row r="152" spans="3:12" x14ac:dyDescent="0.25">
      <c r="C152" s="570" t="s">
        <v>58</v>
      </c>
      <c r="D152" s="565"/>
      <c r="E152" s="559"/>
      <c r="F152" s="512"/>
      <c r="G152" s="509">
        <f>F152</f>
        <v>0</v>
      </c>
      <c r="H152" s="566"/>
      <c r="I152" s="526" t="s">
        <v>369</v>
      </c>
      <c r="J152" s="526" t="str">
        <f>VLOOKUP(I152,Presupuesto!$B$11:$C$586,2,0)</f>
        <v>AGUINALDO Y DECIMOCUARTO MES (11500-00)</v>
      </c>
      <c r="K152" s="510" t="str">
        <f t="shared" si="2"/>
        <v>Desarrollo Curricular</v>
      </c>
      <c r="L152" s="510" t="s">
        <v>509</v>
      </c>
    </row>
    <row r="153" spans="3:12" ht="15.75" thickBot="1" x14ac:dyDescent="0.3">
      <c r="C153" s="571" t="s">
        <v>59</v>
      </c>
      <c r="D153" s="565"/>
      <c r="E153" s="559"/>
      <c r="F153" s="527"/>
      <c r="G153" s="509">
        <f>F153</f>
        <v>0</v>
      </c>
      <c r="H153" s="566"/>
      <c r="I153" s="513" t="s">
        <v>786</v>
      </c>
      <c r="J153" s="513" t="str">
        <f>VLOOKUP(I153,Presupuesto!$B$11:$C$586,2,0)</f>
        <v>DECIMOCUARTO MES</v>
      </c>
      <c r="K153" s="510" t="str">
        <f t="shared" si="2"/>
        <v>Desarrollo Curricular</v>
      </c>
      <c r="L153" s="510" t="s">
        <v>509</v>
      </c>
    </row>
    <row r="154" spans="3:12" ht="15.75" thickBot="1" x14ac:dyDescent="0.3">
      <c r="C154" s="544" t="s">
        <v>754</v>
      </c>
      <c r="D154" s="574"/>
      <c r="E154" s="558"/>
      <c r="F154" s="588"/>
      <c r="G154" s="523">
        <f>D154*E154*F154</f>
        <v>0</v>
      </c>
      <c r="H154" s="567"/>
      <c r="I154" s="524" t="s">
        <v>366</v>
      </c>
      <c r="J154" s="524" t="str">
        <f>VLOOKUP(I154,Presupuesto!$B$11:$C$586,2,0)</f>
        <v>SUELDOS Y SALARIOS BASICOS (11100-00)</v>
      </c>
      <c r="K154" s="510" t="str">
        <f t="shared" si="2"/>
        <v>Desarrollo Curricular</v>
      </c>
      <c r="L154" s="510" t="s">
        <v>509</v>
      </c>
    </row>
    <row r="155" spans="3:12" x14ac:dyDescent="0.25">
      <c r="C155" s="570" t="s">
        <v>58</v>
      </c>
      <c r="D155" s="565"/>
      <c r="E155" s="559"/>
      <c r="F155" s="512"/>
      <c r="G155" s="509">
        <f>F155</f>
        <v>0</v>
      </c>
      <c r="H155" s="566"/>
      <c r="I155" s="526" t="s">
        <v>369</v>
      </c>
      <c r="J155" s="526" t="str">
        <f>VLOOKUP(I155,Presupuesto!$B$11:$C$586,2,0)</f>
        <v>AGUINALDO Y DECIMOCUARTO MES (11500-00)</v>
      </c>
      <c r="K155" s="510" t="str">
        <f t="shared" si="2"/>
        <v>Desarrollo Curricular</v>
      </c>
      <c r="L155" s="510" t="s">
        <v>509</v>
      </c>
    </row>
    <row r="156" spans="3:12" ht="15.75" thickBot="1" x14ac:dyDescent="0.3">
      <c r="C156" s="571" t="s">
        <v>59</v>
      </c>
      <c r="D156" s="565"/>
      <c r="E156" s="559"/>
      <c r="F156" s="527"/>
      <c r="G156" s="509">
        <f>F156</f>
        <v>0</v>
      </c>
      <c r="H156" s="566"/>
      <c r="I156" s="513" t="s">
        <v>786</v>
      </c>
      <c r="J156" s="513" t="str">
        <f>VLOOKUP(I156,Presupuesto!$B$11:$C$586,2,0)</f>
        <v>DECIMOCUARTO MES</v>
      </c>
      <c r="K156" s="510" t="str">
        <f t="shared" si="2"/>
        <v>Desarrollo Curricular</v>
      </c>
      <c r="L156" s="510" t="s">
        <v>509</v>
      </c>
    </row>
    <row r="157" spans="3:12" ht="15.75" thickBot="1" x14ac:dyDescent="0.3">
      <c r="C157" s="544" t="s">
        <v>755</v>
      </c>
      <c r="D157" s="574"/>
      <c r="E157" s="558"/>
      <c r="F157" s="588"/>
      <c r="G157" s="523">
        <f>D157*E157*F157</f>
        <v>0</v>
      </c>
      <c r="H157" s="567"/>
      <c r="I157" s="524" t="s">
        <v>366</v>
      </c>
      <c r="J157" s="524" t="str">
        <f>VLOOKUP(I157,Presupuesto!$B$11:$C$586,2,0)</f>
        <v>SUELDOS Y SALARIOS BASICOS (11100-00)</v>
      </c>
      <c r="K157" s="510" t="str">
        <f t="shared" si="2"/>
        <v>Desarrollo Curricular</v>
      </c>
      <c r="L157" s="510" t="s">
        <v>509</v>
      </c>
    </row>
    <row r="158" spans="3:12" x14ac:dyDescent="0.25">
      <c r="C158" s="570" t="s">
        <v>58</v>
      </c>
      <c r="D158" s="565"/>
      <c r="E158" s="559"/>
      <c r="F158" s="512"/>
      <c r="G158" s="509">
        <f>F158</f>
        <v>0</v>
      </c>
      <c r="H158" s="566"/>
      <c r="I158" s="526" t="s">
        <v>369</v>
      </c>
      <c r="J158" s="526" t="str">
        <f>VLOOKUP(I158,Presupuesto!$B$11:$C$586,2,0)</f>
        <v>AGUINALDO Y DECIMOCUARTO MES (11500-00)</v>
      </c>
      <c r="K158" s="510" t="str">
        <f t="shared" si="2"/>
        <v>Desarrollo Curricular</v>
      </c>
      <c r="L158" s="510" t="s">
        <v>509</v>
      </c>
    </row>
    <row r="159" spans="3:12" ht="15.75" thickBot="1" x14ac:dyDescent="0.3">
      <c r="C159" s="571" t="s">
        <v>59</v>
      </c>
      <c r="D159" s="565"/>
      <c r="E159" s="559"/>
      <c r="F159" s="527"/>
      <c r="G159" s="509">
        <f>F159</f>
        <v>0</v>
      </c>
      <c r="H159" s="566"/>
      <c r="I159" s="513" t="s">
        <v>786</v>
      </c>
      <c r="J159" s="513" t="str">
        <f>VLOOKUP(I159,Presupuesto!$B$11:$C$586,2,0)</f>
        <v>DECIMOCUARTO MES</v>
      </c>
      <c r="K159" s="510" t="str">
        <f t="shared" si="2"/>
        <v>Desarrollo Curricular</v>
      </c>
      <c r="L159" s="510" t="s">
        <v>509</v>
      </c>
    </row>
    <row r="160" spans="3:12" ht="15.75" thickBot="1" x14ac:dyDescent="0.3">
      <c r="C160" s="544" t="s">
        <v>756</v>
      </c>
      <c r="D160" s="574"/>
      <c r="E160" s="558"/>
      <c r="F160" s="588"/>
      <c r="G160" s="523">
        <f>D160*E160*F160</f>
        <v>0</v>
      </c>
      <c r="H160" s="567"/>
      <c r="I160" s="524" t="s">
        <v>366</v>
      </c>
      <c r="J160" s="524" t="str">
        <f>VLOOKUP(I160,Presupuesto!$B$11:$C$586,2,0)</f>
        <v>SUELDOS Y SALARIOS BASICOS (11100-00)</v>
      </c>
      <c r="K160" s="510" t="str">
        <f t="shared" si="2"/>
        <v>Desarrollo Curricular</v>
      </c>
      <c r="L160" s="510" t="s">
        <v>509</v>
      </c>
    </row>
    <row r="161" spans="3:12" x14ac:dyDescent="0.25">
      <c r="C161" s="570" t="s">
        <v>58</v>
      </c>
      <c r="D161" s="565"/>
      <c r="E161" s="559"/>
      <c r="F161" s="512"/>
      <c r="G161" s="509">
        <f>F161</f>
        <v>0</v>
      </c>
      <c r="H161" s="566"/>
      <c r="I161" s="526" t="s">
        <v>369</v>
      </c>
      <c r="J161" s="526" t="str">
        <f>VLOOKUP(I161,Presupuesto!$B$11:$C$586,2,0)</f>
        <v>AGUINALDO Y DECIMOCUARTO MES (11500-00)</v>
      </c>
      <c r="K161" s="510" t="str">
        <f t="shared" si="2"/>
        <v>Desarrollo Curricular</v>
      </c>
      <c r="L161" s="510" t="s">
        <v>509</v>
      </c>
    </row>
    <row r="162" spans="3:12" ht="15.75" thickBot="1" x14ac:dyDescent="0.3">
      <c r="C162" s="571" t="s">
        <v>59</v>
      </c>
      <c r="D162" s="565"/>
      <c r="E162" s="559"/>
      <c r="F162" s="527"/>
      <c r="G162" s="509">
        <f>F162</f>
        <v>0</v>
      </c>
      <c r="H162" s="566"/>
      <c r="I162" s="513" t="s">
        <v>786</v>
      </c>
      <c r="J162" s="513" t="str">
        <f>VLOOKUP(I162,Presupuesto!$B$11:$C$586,2,0)</f>
        <v>DECIMOCUARTO MES</v>
      </c>
      <c r="K162" s="510" t="str">
        <f t="shared" si="2"/>
        <v>Desarrollo Curricular</v>
      </c>
      <c r="L162" s="510" t="s">
        <v>509</v>
      </c>
    </row>
    <row r="163" spans="3:12" ht="15.75" thickBot="1" x14ac:dyDescent="0.3">
      <c r="C163" s="544" t="s">
        <v>757</v>
      </c>
      <c r="D163" s="574"/>
      <c r="E163" s="558"/>
      <c r="F163" s="588"/>
      <c r="G163" s="523">
        <f>D163*E163*F163</f>
        <v>0</v>
      </c>
      <c r="H163" s="567"/>
      <c r="I163" s="524" t="s">
        <v>366</v>
      </c>
      <c r="J163" s="524" t="str">
        <f>VLOOKUP(I163,Presupuesto!$B$11:$C$586,2,0)</f>
        <v>SUELDOS Y SALARIOS BASICOS (11100-00)</v>
      </c>
      <c r="K163" s="510" t="str">
        <f t="shared" si="2"/>
        <v>Desarrollo Curricular</v>
      </c>
      <c r="L163" s="510" t="s">
        <v>509</v>
      </c>
    </row>
    <row r="164" spans="3:12" x14ac:dyDescent="0.25">
      <c r="C164" s="570" t="s">
        <v>58</v>
      </c>
      <c r="D164" s="565"/>
      <c r="E164" s="559"/>
      <c r="F164" s="512"/>
      <c r="G164" s="509">
        <f>F164</f>
        <v>0</v>
      </c>
      <c r="H164" s="566"/>
      <c r="I164" s="526" t="s">
        <v>369</v>
      </c>
      <c r="J164" s="526" t="str">
        <f>VLOOKUP(I164,Presupuesto!$B$11:$C$586,2,0)</f>
        <v>AGUINALDO Y DECIMOCUARTO MES (11500-00)</v>
      </c>
      <c r="K164" s="510" t="str">
        <f t="shared" si="2"/>
        <v>Desarrollo Curricular</v>
      </c>
      <c r="L164" s="510" t="s">
        <v>509</v>
      </c>
    </row>
    <row r="165" spans="3:12" ht="15.75" thickBot="1" x14ac:dyDescent="0.3">
      <c r="C165" s="571" t="s">
        <v>59</v>
      </c>
      <c r="D165" s="565"/>
      <c r="E165" s="559"/>
      <c r="F165" s="527"/>
      <c r="G165" s="509">
        <f>F165</f>
        <v>0</v>
      </c>
      <c r="H165" s="566"/>
      <c r="I165" s="513" t="s">
        <v>786</v>
      </c>
      <c r="J165" s="513" t="str">
        <f>VLOOKUP(I165,Presupuesto!$B$11:$C$586,2,0)</f>
        <v>DECIMOCUARTO MES</v>
      </c>
      <c r="K165" s="510" t="str">
        <f t="shared" si="2"/>
        <v>Desarrollo Curricular</v>
      </c>
      <c r="L165" s="510" t="s">
        <v>509</v>
      </c>
    </row>
    <row r="166" spans="3:12" ht="15.75" thickBot="1" x14ac:dyDescent="0.3">
      <c r="C166" s="544" t="s">
        <v>758</v>
      </c>
      <c r="D166" s="574"/>
      <c r="E166" s="558"/>
      <c r="F166" s="588"/>
      <c r="G166" s="523">
        <f>D166*E166*F166</f>
        <v>0</v>
      </c>
      <c r="H166" s="567"/>
      <c r="I166" s="524" t="s">
        <v>366</v>
      </c>
      <c r="J166" s="524" t="str">
        <f>VLOOKUP(I166,Presupuesto!$B$11:$C$586,2,0)</f>
        <v>SUELDOS Y SALARIOS BASICOS (11100-00)</v>
      </c>
      <c r="K166" s="510" t="str">
        <f t="shared" si="2"/>
        <v>Desarrollo Curricular</v>
      </c>
      <c r="L166" s="510" t="s">
        <v>509</v>
      </c>
    </row>
    <row r="167" spans="3:12" x14ac:dyDescent="0.25">
      <c r="C167" s="570" t="s">
        <v>58</v>
      </c>
      <c r="D167" s="565"/>
      <c r="E167" s="559"/>
      <c r="F167" s="512"/>
      <c r="G167" s="509">
        <f>F167</f>
        <v>0</v>
      </c>
      <c r="H167" s="566"/>
      <c r="I167" s="526" t="s">
        <v>369</v>
      </c>
      <c r="J167" s="526" t="str">
        <f>VLOOKUP(I167,Presupuesto!$B$11:$C$586,2,0)</f>
        <v>AGUINALDO Y DECIMOCUARTO MES (11500-00)</v>
      </c>
      <c r="K167" s="510" t="str">
        <f t="shared" si="2"/>
        <v>Desarrollo Curricular</v>
      </c>
      <c r="L167" s="510" t="s">
        <v>509</v>
      </c>
    </row>
    <row r="168" spans="3:12" ht="15.75" thickBot="1" x14ac:dyDescent="0.3">
      <c r="C168" s="571" t="s">
        <v>59</v>
      </c>
      <c r="D168" s="565"/>
      <c r="E168" s="559"/>
      <c r="F168" s="527"/>
      <c r="G168" s="509">
        <f>F168</f>
        <v>0</v>
      </c>
      <c r="H168" s="566"/>
      <c r="I168" s="513" t="s">
        <v>786</v>
      </c>
      <c r="J168" s="513" t="str">
        <f>VLOOKUP(I168,Presupuesto!$B$11:$C$586,2,0)</f>
        <v>DECIMOCUARTO MES</v>
      </c>
      <c r="K168" s="510" t="str">
        <f t="shared" si="2"/>
        <v>Desarrollo Curricular</v>
      </c>
      <c r="L168" s="510" t="s">
        <v>509</v>
      </c>
    </row>
    <row r="169" spans="3:12" ht="15.75" thickBot="1" x14ac:dyDescent="0.3">
      <c r="C169" s="544" t="s">
        <v>759</v>
      </c>
      <c r="D169" s="574"/>
      <c r="E169" s="558"/>
      <c r="F169" s="588"/>
      <c r="G169" s="523">
        <f>D169*E169*F169</f>
        <v>0</v>
      </c>
      <c r="H169" s="567"/>
      <c r="I169" s="524" t="s">
        <v>366</v>
      </c>
      <c r="J169" s="524" t="str">
        <f>VLOOKUP(I169,Presupuesto!$B$11:$C$586,2,0)</f>
        <v>SUELDOS Y SALARIOS BASICOS (11100-00)</v>
      </c>
      <c r="K169" s="510" t="str">
        <f t="shared" si="2"/>
        <v>Desarrollo Curricular</v>
      </c>
      <c r="L169" s="510" t="s">
        <v>509</v>
      </c>
    </row>
    <row r="170" spans="3:12" x14ac:dyDescent="0.25">
      <c r="C170" s="570" t="s">
        <v>58</v>
      </c>
      <c r="D170" s="565"/>
      <c r="E170" s="559"/>
      <c r="F170" s="512"/>
      <c r="G170" s="509">
        <f>F170</f>
        <v>0</v>
      </c>
      <c r="H170" s="566"/>
      <c r="I170" s="526" t="s">
        <v>369</v>
      </c>
      <c r="J170" s="526" t="str">
        <f>VLOOKUP(I170,Presupuesto!$B$11:$C$586,2,0)</f>
        <v>AGUINALDO Y DECIMOCUARTO MES (11500-00)</v>
      </c>
      <c r="K170" s="510" t="str">
        <f t="shared" si="2"/>
        <v>Desarrollo Curricular</v>
      </c>
      <c r="L170" s="510" t="s">
        <v>509</v>
      </c>
    </row>
    <row r="171" spans="3:12" ht="15.75" thickBot="1" x14ac:dyDescent="0.3">
      <c r="C171" s="571" t="s">
        <v>59</v>
      </c>
      <c r="D171" s="565"/>
      <c r="E171" s="559"/>
      <c r="F171" s="527"/>
      <c r="G171" s="509">
        <f>F171</f>
        <v>0</v>
      </c>
      <c r="H171" s="566"/>
      <c r="I171" s="513" t="s">
        <v>786</v>
      </c>
      <c r="J171" s="513" t="str">
        <f>VLOOKUP(I171,Presupuesto!$B$11:$C$586,2,0)</f>
        <v>DECIMOCUARTO MES</v>
      </c>
      <c r="K171" s="510" t="str">
        <f t="shared" si="2"/>
        <v>Desarrollo Curricular</v>
      </c>
      <c r="L171" s="510" t="s">
        <v>509</v>
      </c>
    </row>
    <row r="172" spans="3:12" ht="15.75" thickBot="1" x14ac:dyDescent="0.3">
      <c r="C172" s="544" t="s">
        <v>760</v>
      </c>
      <c r="D172" s="574"/>
      <c r="E172" s="558"/>
      <c r="F172" s="588"/>
      <c r="G172" s="523">
        <f>D172*E172*F172</f>
        <v>0</v>
      </c>
      <c r="H172" s="567"/>
      <c r="I172" s="524" t="s">
        <v>366</v>
      </c>
      <c r="J172" s="524" t="str">
        <f>VLOOKUP(I172,Presupuesto!$B$11:$C$586,2,0)</f>
        <v>SUELDOS Y SALARIOS BASICOS (11100-00)</v>
      </c>
      <c r="K172" s="510" t="str">
        <f t="shared" si="2"/>
        <v>Desarrollo Curricular</v>
      </c>
      <c r="L172" s="510" t="s">
        <v>509</v>
      </c>
    </row>
    <row r="173" spans="3:12" x14ac:dyDescent="0.25">
      <c r="C173" s="570" t="s">
        <v>58</v>
      </c>
      <c r="D173" s="565"/>
      <c r="E173" s="559"/>
      <c r="F173" s="512"/>
      <c r="G173" s="509">
        <f>F173</f>
        <v>0</v>
      </c>
      <c r="H173" s="566"/>
      <c r="I173" s="526" t="s">
        <v>369</v>
      </c>
      <c r="J173" s="526" t="str">
        <f>VLOOKUP(I173,Presupuesto!$B$11:$C$586,2,0)</f>
        <v>AGUINALDO Y DECIMOCUARTO MES (11500-00)</v>
      </c>
      <c r="K173" s="510" t="str">
        <f t="shared" si="2"/>
        <v>Desarrollo Curricular</v>
      </c>
      <c r="L173" s="510" t="s">
        <v>509</v>
      </c>
    </row>
    <row r="174" spans="3:12" ht="15.75" thickBot="1" x14ac:dyDescent="0.3">
      <c r="C174" s="571" t="s">
        <v>59</v>
      </c>
      <c r="D174" s="565"/>
      <c r="E174" s="559"/>
      <c r="F174" s="527"/>
      <c r="G174" s="509">
        <f>F174</f>
        <v>0</v>
      </c>
      <c r="H174" s="566"/>
      <c r="I174" s="513" t="s">
        <v>786</v>
      </c>
      <c r="J174" s="513" t="str">
        <f>VLOOKUP(I174,Presupuesto!$B$11:$C$586,2,0)</f>
        <v>DECIMOCUARTO MES</v>
      </c>
      <c r="K174" s="510" t="str">
        <f t="shared" si="2"/>
        <v>Desarrollo Curricular</v>
      </c>
      <c r="L174" s="510" t="s">
        <v>509</v>
      </c>
    </row>
    <row r="175" spans="3:12" ht="15.75" thickBot="1" x14ac:dyDescent="0.3">
      <c r="C175" s="544" t="s">
        <v>761</v>
      </c>
      <c r="D175" s="574"/>
      <c r="E175" s="558"/>
      <c r="F175" s="588"/>
      <c r="G175" s="523">
        <f>D175*E175*F175</f>
        <v>0</v>
      </c>
      <c r="H175" s="567"/>
      <c r="I175" s="524" t="s">
        <v>366</v>
      </c>
      <c r="J175" s="524" t="str">
        <f>VLOOKUP(I175,Presupuesto!$B$11:$C$586,2,0)</f>
        <v>SUELDOS Y SALARIOS BASICOS (11100-00)</v>
      </c>
      <c r="K175" s="510" t="str">
        <f t="shared" si="2"/>
        <v>Desarrollo Curricular</v>
      </c>
      <c r="L175" s="510" t="s">
        <v>509</v>
      </c>
    </row>
    <row r="176" spans="3:12" x14ac:dyDescent="0.25">
      <c r="C176" s="570" t="s">
        <v>58</v>
      </c>
      <c r="D176" s="565"/>
      <c r="E176" s="559"/>
      <c r="F176" s="512"/>
      <c r="G176" s="509">
        <f>F176</f>
        <v>0</v>
      </c>
      <c r="H176" s="566"/>
      <c r="I176" s="526" t="s">
        <v>369</v>
      </c>
      <c r="J176" s="526" t="str">
        <f>VLOOKUP(I176,Presupuesto!$B$11:$C$586,2,0)</f>
        <v>AGUINALDO Y DECIMOCUARTO MES (11500-00)</v>
      </c>
      <c r="K176" s="510" t="str">
        <f t="shared" si="2"/>
        <v>Desarrollo Curricular</v>
      </c>
      <c r="L176" s="510" t="s">
        <v>509</v>
      </c>
    </row>
    <row r="177" spans="3:12" ht="15.75" thickBot="1" x14ac:dyDescent="0.3">
      <c r="C177" s="571" t="s">
        <v>59</v>
      </c>
      <c r="D177" s="565"/>
      <c r="E177" s="559"/>
      <c r="F177" s="527"/>
      <c r="G177" s="509">
        <f>F177</f>
        <v>0</v>
      </c>
      <c r="H177" s="566"/>
      <c r="I177" s="513" t="s">
        <v>786</v>
      </c>
      <c r="J177" s="513" t="str">
        <f>VLOOKUP(I177,Presupuesto!$B$11:$C$586,2,0)</f>
        <v>DECIMOCUARTO MES</v>
      </c>
      <c r="K177" s="510" t="str">
        <f t="shared" si="2"/>
        <v>Desarrollo Curricular</v>
      </c>
      <c r="L177" s="510" t="s">
        <v>509</v>
      </c>
    </row>
    <row r="178" spans="3:12" ht="15.75" thickBot="1" x14ac:dyDescent="0.3">
      <c r="C178" s="544" t="s">
        <v>762</v>
      </c>
      <c r="D178" s="574"/>
      <c r="E178" s="558"/>
      <c r="F178" s="588"/>
      <c r="G178" s="523">
        <f>D178*E178*F178</f>
        <v>0</v>
      </c>
      <c r="H178" s="567"/>
      <c r="I178" s="524" t="s">
        <v>366</v>
      </c>
      <c r="J178" s="524" t="str">
        <f>VLOOKUP(I178,Presupuesto!$B$11:$C$586,2,0)</f>
        <v>SUELDOS Y SALARIOS BASICOS (11100-00)</v>
      </c>
      <c r="K178" s="510" t="str">
        <f t="shared" si="2"/>
        <v>Desarrollo Curricular</v>
      </c>
      <c r="L178" s="510" t="s">
        <v>509</v>
      </c>
    </row>
    <row r="179" spans="3:12" x14ac:dyDescent="0.25">
      <c r="C179" s="570" t="s">
        <v>58</v>
      </c>
      <c r="D179" s="565"/>
      <c r="E179" s="559"/>
      <c r="F179" s="512"/>
      <c r="G179" s="509">
        <f>F179</f>
        <v>0</v>
      </c>
      <c r="H179" s="566"/>
      <c r="I179" s="526" t="s">
        <v>369</v>
      </c>
      <c r="J179" s="526" t="str">
        <f>VLOOKUP(I179,Presupuesto!$B$11:$C$586,2,0)</f>
        <v>AGUINALDO Y DECIMOCUARTO MES (11500-00)</v>
      </c>
      <c r="K179" s="510" t="str">
        <f t="shared" si="2"/>
        <v>Desarrollo Curricular</v>
      </c>
      <c r="L179" s="510" t="s">
        <v>509</v>
      </c>
    </row>
    <row r="180" spans="3:12" ht="15.75" thickBot="1" x14ac:dyDescent="0.3">
      <c r="C180" s="571" t="s">
        <v>59</v>
      </c>
      <c r="D180" s="565"/>
      <c r="E180" s="559"/>
      <c r="F180" s="527"/>
      <c r="G180" s="509">
        <f>F180</f>
        <v>0</v>
      </c>
      <c r="H180" s="566"/>
      <c r="I180" s="513" t="s">
        <v>786</v>
      </c>
      <c r="J180" s="513" t="str">
        <f>VLOOKUP(I180,Presupuesto!$B$11:$C$586,2,0)</f>
        <v>DECIMOCUARTO MES</v>
      </c>
      <c r="K180" s="510" t="str">
        <f t="shared" si="2"/>
        <v>Desarrollo Curricular</v>
      </c>
      <c r="L180" s="510" t="s">
        <v>509</v>
      </c>
    </row>
    <row r="181" spans="3:12" ht="15.75" thickBot="1" x14ac:dyDescent="0.3">
      <c r="C181" s="670" t="s">
        <v>1997</v>
      </c>
      <c r="D181" s="671">
        <v>9</v>
      </c>
      <c r="E181" s="672">
        <v>12</v>
      </c>
      <c r="F181" s="673">
        <v>16000</v>
      </c>
      <c r="G181" s="674">
        <f>D181*E181*F181</f>
        <v>1728000</v>
      </c>
      <c r="H181" s="567" t="s">
        <v>240</v>
      </c>
      <c r="I181" s="524" t="s">
        <v>831</v>
      </c>
      <c r="J181" s="524" t="str">
        <f>VLOOKUP(I181,Presupuesto!$B$11:$C$586,2,0)</f>
        <v>CONTRATOS ESPECIALES</v>
      </c>
      <c r="K181" s="510" t="str">
        <f t="shared" si="2"/>
        <v>Desarrollo Curricular</v>
      </c>
      <c r="L181" s="510" t="s">
        <v>509</v>
      </c>
    </row>
    <row r="182" spans="3:12" x14ac:dyDescent="0.25">
      <c r="C182" s="570" t="s">
        <v>58</v>
      </c>
      <c r="D182" s="565"/>
      <c r="E182" s="559"/>
      <c r="F182" s="527">
        <v>144000</v>
      </c>
      <c r="G182" s="509">
        <f>F182</f>
        <v>144000</v>
      </c>
      <c r="H182" s="566" t="s">
        <v>240</v>
      </c>
      <c r="I182" s="513" t="s">
        <v>831</v>
      </c>
      <c r="J182" s="513" t="str">
        <f>VLOOKUP(I182,Presupuesto!$B$11:$C$586,2,0)</f>
        <v>CONTRATOS ESPECIALES</v>
      </c>
      <c r="K182" s="510" t="str">
        <f t="shared" si="2"/>
        <v>Desarrollo Curricular</v>
      </c>
      <c r="L182" s="510" t="s">
        <v>508</v>
      </c>
    </row>
    <row r="183" spans="3:12" ht="15.75" thickBot="1" x14ac:dyDescent="0.3">
      <c r="C183" s="571" t="s">
        <v>59</v>
      </c>
      <c r="D183" s="565"/>
      <c r="E183" s="559"/>
      <c r="F183" s="512">
        <v>144000</v>
      </c>
      <c r="G183" s="509">
        <f>F183</f>
        <v>144000</v>
      </c>
      <c r="H183" s="566" t="s">
        <v>240</v>
      </c>
      <c r="I183" s="513" t="s">
        <v>831</v>
      </c>
      <c r="J183" s="513" t="str">
        <f>VLOOKUP(I183,Presupuesto!$B$11:$C$586,2,0)</f>
        <v>CONTRATOS ESPECIALES</v>
      </c>
      <c r="K183" s="510" t="str">
        <f t="shared" si="2"/>
        <v>Desarrollo Curricular</v>
      </c>
      <c r="L183" s="510" t="s">
        <v>513</v>
      </c>
    </row>
    <row r="184" spans="3:12" ht="15.75" thickBot="1" x14ac:dyDescent="0.3">
      <c r="C184" s="546" t="s">
        <v>60</v>
      </c>
      <c r="D184" s="574"/>
      <c r="E184" s="558"/>
      <c r="F184" s="528"/>
      <c r="G184" s="523">
        <f>D184*E184*F184</f>
        <v>0</v>
      </c>
      <c r="H184" s="567"/>
      <c r="I184" s="524" t="s">
        <v>404</v>
      </c>
      <c r="J184" s="524" t="str">
        <f>VLOOKUP(I184,Presupuesto!$B$11:$C$586,2,0)</f>
        <v>OTROS SERVICIOS TECNICOS Y PROFESIONALES N.C. (24900-00)</v>
      </c>
      <c r="K184" s="510" t="str">
        <f t="shared" si="2"/>
        <v>Desarrollo Curricular</v>
      </c>
      <c r="L184" s="510" t="s">
        <v>508</v>
      </c>
    </row>
    <row r="185" spans="3:12" x14ac:dyDescent="0.25">
      <c r="C185" s="570" t="s">
        <v>58</v>
      </c>
      <c r="D185" s="565"/>
      <c r="E185" s="559"/>
      <c r="F185" s="512"/>
      <c r="G185" s="509">
        <f>F185</f>
        <v>0</v>
      </c>
      <c r="H185" s="566"/>
      <c r="I185" s="513" t="s">
        <v>404</v>
      </c>
      <c r="J185" s="513" t="str">
        <f>VLOOKUP(I185,Presupuesto!$B$11:$C$586,2,0)</f>
        <v>OTROS SERVICIOS TECNICOS Y PROFESIONALES N.C. (24900-00)</v>
      </c>
      <c r="K185" s="510" t="str">
        <f t="shared" si="2"/>
        <v>Desarrollo Curricular</v>
      </c>
      <c r="L185" s="510" t="s">
        <v>508</v>
      </c>
    </row>
    <row r="186" spans="3:12" ht="15.75" thickBot="1" x14ac:dyDescent="0.3">
      <c r="C186" s="571" t="s">
        <v>59</v>
      </c>
      <c r="D186" s="565"/>
      <c r="E186" s="559"/>
      <c r="F186" s="512"/>
      <c r="G186" s="509">
        <f>F186</f>
        <v>0</v>
      </c>
      <c r="H186" s="566"/>
      <c r="I186" s="513" t="s">
        <v>404</v>
      </c>
      <c r="J186" s="513" t="str">
        <f>VLOOKUP(I186,Presupuesto!$B$11:$C$586,2,0)</f>
        <v>OTROS SERVICIOS TECNICOS Y PROFESIONALES N.C. (24900-00)</v>
      </c>
      <c r="K186" s="510" t="str">
        <f t="shared" si="2"/>
        <v>Desarrollo Curricular</v>
      </c>
      <c r="L186" s="510" t="s">
        <v>508</v>
      </c>
    </row>
    <row r="187" spans="3:12" ht="15.75" thickBot="1" x14ac:dyDescent="0.3">
      <c r="C187" s="546" t="s">
        <v>61</v>
      </c>
      <c r="D187" s="574"/>
      <c r="E187" s="558"/>
      <c r="F187" s="528"/>
      <c r="G187" s="523">
        <f>D187*E187*F187</f>
        <v>0</v>
      </c>
      <c r="H187" s="567" t="s">
        <v>240</v>
      </c>
      <c r="I187" s="524" t="s">
        <v>366</v>
      </c>
      <c r="J187" s="524" t="str">
        <f>VLOOKUP(I187,Presupuesto!$B$11:$C$586,2,0)</f>
        <v>SUELDOS Y SALARIOS BASICOS (11100-00)</v>
      </c>
      <c r="K187" s="510" t="str">
        <f t="shared" si="2"/>
        <v>Desarrollo Curricular</v>
      </c>
      <c r="L187" s="510" t="s">
        <v>508</v>
      </c>
    </row>
    <row r="188" spans="3:12" x14ac:dyDescent="0.25">
      <c r="C188" s="570" t="s">
        <v>58</v>
      </c>
      <c r="D188" s="568"/>
      <c r="E188" s="538"/>
      <c r="F188" s="529"/>
      <c r="G188" s="530">
        <f>F188</f>
        <v>0</v>
      </c>
      <c r="H188" s="566"/>
      <c r="I188" s="526" t="s">
        <v>369</v>
      </c>
      <c r="J188" s="513" t="str">
        <f>VLOOKUP(I188,Presupuesto!$B$11:$C$586,2,0)</f>
        <v>AGUINALDO Y DECIMOCUARTO MES (11500-00)</v>
      </c>
      <c r="K188" s="510" t="str">
        <f t="shared" si="2"/>
        <v>Desarrollo Curricular</v>
      </c>
      <c r="L188" s="510" t="s">
        <v>508</v>
      </c>
    </row>
    <row r="189" spans="3:12" ht="15.75" thickBot="1" x14ac:dyDescent="0.3">
      <c r="C189" s="572" t="s">
        <v>59</v>
      </c>
      <c r="D189" s="564"/>
      <c r="E189" s="539"/>
      <c r="F189" s="517"/>
      <c r="G189" s="517">
        <f>F189</f>
        <v>0</v>
      </c>
      <c r="H189" s="564"/>
      <c r="I189" s="513" t="s">
        <v>786</v>
      </c>
      <c r="J189" s="532" t="str">
        <f>VLOOKUP(I189,Presupuesto!$B$11:$C$586,2,0)</f>
        <v>DECIMOCUARTO MES</v>
      </c>
      <c r="K189" s="518" t="str">
        <f>$K$139</f>
        <v>Desarrollo Curricular</v>
      </c>
      <c r="L189" s="532" t="s">
        <v>508</v>
      </c>
    </row>
    <row r="192" spans="3:12" ht="15.75" thickBot="1" x14ac:dyDescent="0.3">
      <c r="C192" s="506"/>
      <c r="D192" s="501"/>
      <c r="E192" s="506"/>
      <c r="F192" s="506"/>
      <c r="G192" s="506"/>
      <c r="H192" s="501"/>
      <c r="I192" s="506"/>
      <c r="J192" s="506"/>
      <c r="K192" s="502"/>
      <c r="L192" s="502"/>
    </row>
    <row r="193" spans="3:12" ht="15.75" thickBot="1" x14ac:dyDescent="0.3">
      <c r="C193" s="497" t="s">
        <v>43</v>
      </c>
      <c r="D193" s="495">
        <f>SUM(G200:G250)</f>
        <v>118272</v>
      </c>
      <c r="E193" s="505"/>
      <c r="F193" s="505"/>
      <c r="G193" s="505"/>
      <c r="H193" s="499"/>
      <c r="I193" s="499"/>
      <c r="J193" s="499"/>
      <c r="K193" s="502"/>
      <c r="L193" s="502"/>
    </row>
    <row r="194" spans="3:12" x14ac:dyDescent="0.25">
      <c r="C194" s="502"/>
      <c r="D194" s="496"/>
      <c r="E194" s="505"/>
      <c r="F194" s="505"/>
      <c r="G194" s="505"/>
      <c r="H194" s="499"/>
      <c r="I194" s="499"/>
      <c r="J194" s="499"/>
      <c r="K194" s="502"/>
      <c r="L194" s="502"/>
    </row>
    <row r="195" spans="3:12" x14ac:dyDescent="0.25">
      <c r="C195" s="502"/>
      <c r="D195" s="496"/>
      <c r="E195" s="505"/>
      <c r="F195" s="505"/>
      <c r="G195" s="505"/>
      <c r="H195" s="499"/>
      <c r="I195" s="499"/>
      <c r="J195" s="499"/>
      <c r="K195" s="502"/>
      <c r="L195" s="502"/>
    </row>
    <row r="196" spans="3:12" ht="15.75" x14ac:dyDescent="0.25">
      <c r="C196" s="576" t="s">
        <v>505</v>
      </c>
      <c r="D196" s="577"/>
      <c r="E196" s="505"/>
      <c r="F196" s="505"/>
      <c r="G196" s="505"/>
      <c r="H196" s="499"/>
      <c r="I196" s="499"/>
      <c r="J196" s="499"/>
      <c r="K196" s="502"/>
      <c r="L196" s="502"/>
    </row>
    <row r="197" spans="3:12" ht="18.75" x14ac:dyDescent="0.25">
      <c r="C197" s="578" t="e">
        <f>IFERROR(VLOOKUP(D196,'Desarrollo e Innov. Curricular'!$E:$F,2,FALSE),IFERROR(VLOOKUP(D196,Investigación!$E:$F,2,FALSE),IFERROR(VLOOKUP(D196,'Vinculación Univ. Sociedad'!$E:$F,2,FALSE),IFERROR(VLOOKUP(D196,'Docencia y Profesorado Universi'!$E:$F,2,FALSE),IFERROR(VLOOKUP(D196,Estudiantes!$E:$F,2,FALSE),IFERROR(VLOOKUP(D196,'Gestion Administrativa'!$E:$F,2,FALSE),IFERROR(VLOOKUP(D196,'Gestion Academica'!$E:$F,2,FALSE),IFERROR(VLOOKUP(D196,Graduados!$E:$F,2,FALSE),IFERROR(VLOOKUP(D196,'Gestión del Conocimiento'!$E:$F,2,FALSE),IFERROR(VLOOKUP(D196,Gobernabilidad!$E:$F,2,FALSE),IFERROR(VLOOKUP(D196,'NIVEL DE ES Y  SISTEMA NACIONAL'!$E:$F,2,FALSE),VLOOKUP(D196,'Lo Esencial'!$E:$F,2,0))))))))))))</f>
        <v>#N/A</v>
      </c>
      <c r="D197" s="496"/>
      <c r="E197" s="505"/>
      <c r="F197" s="505"/>
      <c r="G197" s="505"/>
      <c r="H197" s="499"/>
      <c r="I197" s="499"/>
      <c r="J197" s="499"/>
      <c r="K197" s="502"/>
      <c r="L197" s="502"/>
    </row>
    <row r="198" spans="3:12" ht="15.75" thickBot="1" x14ac:dyDescent="0.3">
      <c r="C198" s="506"/>
      <c r="D198" s="496"/>
      <c r="E198" s="505"/>
      <c r="F198" s="505"/>
      <c r="G198" s="505"/>
      <c r="H198" s="499"/>
      <c r="I198" s="499"/>
      <c r="J198" s="499"/>
      <c r="K198" s="502"/>
      <c r="L198" s="502"/>
    </row>
    <row r="199" spans="3:12" ht="30.75" thickBot="1" x14ac:dyDescent="0.3">
      <c r="C199" s="541" t="s">
        <v>44</v>
      </c>
      <c r="D199" s="545" t="s">
        <v>55</v>
      </c>
      <c r="E199" s="569" t="s">
        <v>56</v>
      </c>
      <c r="F199" s="545" t="s">
        <v>57</v>
      </c>
      <c r="G199" s="542" t="s">
        <v>27</v>
      </c>
      <c r="H199" s="540" t="s">
        <v>242</v>
      </c>
      <c r="I199" s="543" t="s">
        <v>46</v>
      </c>
      <c r="J199" s="543" t="s">
        <v>243</v>
      </c>
      <c r="K199" s="543" t="s">
        <v>524</v>
      </c>
      <c r="L199" s="543" t="s">
        <v>525</v>
      </c>
    </row>
    <row r="200" spans="3:12" ht="15.75" thickBot="1" x14ac:dyDescent="0.3">
      <c r="C200" s="544" t="s">
        <v>749</v>
      </c>
      <c r="D200" s="574"/>
      <c r="E200" s="558"/>
      <c r="F200" s="669"/>
      <c r="G200" s="523">
        <f>D200*E200*F200</f>
        <v>0</v>
      </c>
      <c r="H200" s="567" t="s">
        <v>240</v>
      </c>
      <c r="I200" s="524" t="s">
        <v>841</v>
      </c>
      <c r="J200" s="524" t="str">
        <f>VLOOKUP(I200,Presupuesto!$B$11:$C$586,2,0)</f>
        <v>SERVICIOS DE PROFESIONALES Y TECNICOS</v>
      </c>
      <c r="K200" s="583" t="s">
        <v>236</v>
      </c>
      <c r="L200" s="510" t="s">
        <v>508</v>
      </c>
    </row>
    <row r="201" spans="3:12" x14ac:dyDescent="0.25">
      <c r="C201" s="570" t="s">
        <v>58</v>
      </c>
      <c r="D201" s="565"/>
      <c r="E201" s="559"/>
      <c r="F201" s="512"/>
      <c r="G201" s="509">
        <f>F201</f>
        <v>0</v>
      </c>
      <c r="H201" s="566" t="s">
        <v>241</v>
      </c>
      <c r="I201" s="526" t="s">
        <v>369</v>
      </c>
      <c r="J201" s="526" t="str">
        <f>VLOOKUP(I201,Presupuesto!$B$11:$C$586,2,0)</f>
        <v>AGUINALDO Y DECIMOCUARTO MES (11500-00)</v>
      </c>
      <c r="K201" s="510" t="str">
        <f>$K$17</f>
        <v>Docencia y Recursos Humanos</v>
      </c>
      <c r="L201" s="510" t="s">
        <v>508</v>
      </c>
    </row>
    <row r="202" spans="3:12" ht="15.75" thickBot="1" x14ac:dyDescent="0.3">
      <c r="C202" s="571" t="s">
        <v>59</v>
      </c>
      <c r="D202" s="565"/>
      <c r="E202" s="559"/>
      <c r="F202" s="527"/>
      <c r="G202" s="509">
        <f>F202</f>
        <v>0</v>
      </c>
      <c r="H202" s="566" t="s">
        <v>241</v>
      </c>
      <c r="I202" s="513" t="s">
        <v>786</v>
      </c>
      <c r="J202" s="513" t="str">
        <f>VLOOKUP(I202,Presupuesto!$B$11:$C$586,2,0)</f>
        <v>DECIMOCUARTO MES</v>
      </c>
      <c r="K202" s="510" t="str">
        <f t="shared" ref="K202:K250" si="3">$K$17</f>
        <v>Docencia y Recursos Humanos</v>
      </c>
      <c r="L202" s="510" t="s">
        <v>508</v>
      </c>
    </row>
    <row r="203" spans="3:12" ht="15.75" thickBot="1" x14ac:dyDescent="0.3">
      <c r="C203" s="544" t="s">
        <v>750</v>
      </c>
      <c r="D203" s="574"/>
      <c r="E203" s="558"/>
      <c r="F203" s="588"/>
      <c r="G203" s="523">
        <f>D203*E203*F203</f>
        <v>0</v>
      </c>
      <c r="H203" s="567"/>
      <c r="I203" s="524" t="s">
        <v>841</v>
      </c>
      <c r="J203" s="524" t="str">
        <f>VLOOKUP(I203,Presupuesto!$B$11:$C$586,2,0)</f>
        <v>SERVICIOS DE PROFESIONALES Y TECNICOS</v>
      </c>
      <c r="K203" s="510" t="str">
        <f t="shared" si="3"/>
        <v>Docencia y Recursos Humanos</v>
      </c>
      <c r="L203" s="510" t="s">
        <v>508</v>
      </c>
    </row>
    <row r="204" spans="3:12" x14ac:dyDescent="0.25">
      <c r="C204" s="570" t="s">
        <v>58</v>
      </c>
      <c r="D204" s="565"/>
      <c r="E204" s="559"/>
      <c r="F204" s="512"/>
      <c r="G204" s="509">
        <f>F204</f>
        <v>0</v>
      </c>
      <c r="H204" s="566"/>
      <c r="I204" s="526" t="s">
        <v>369</v>
      </c>
      <c r="J204" s="526" t="str">
        <f>VLOOKUP(I204,Presupuesto!$B$11:$C$586,2,0)</f>
        <v>AGUINALDO Y DECIMOCUARTO MES (11500-00)</v>
      </c>
      <c r="K204" s="510" t="str">
        <f t="shared" si="3"/>
        <v>Docencia y Recursos Humanos</v>
      </c>
      <c r="L204" s="510" t="s">
        <v>508</v>
      </c>
    </row>
    <row r="205" spans="3:12" ht="15.75" thickBot="1" x14ac:dyDescent="0.3">
      <c r="C205" s="571" t="s">
        <v>59</v>
      </c>
      <c r="D205" s="565"/>
      <c r="E205" s="559"/>
      <c r="F205" s="527"/>
      <c r="G205" s="509">
        <f>F205</f>
        <v>0</v>
      </c>
      <c r="H205" s="566"/>
      <c r="I205" s="513" t="s">
        <v>786</v>
      </c>
      <c r="J205" s="513" t="str">
        <f>VLOOKUP(I205,Presupuesto!$B$11:$C$586,2,0)</f>
        <v>DECIMOCUARTO MES</v>
      </c>
      <c r="K205" s="510" t="str">
        <f t="shared" si="3"/>
        <v>Docencia y Recursos Humanos</v>
      </c>
      <c r="L205" s="510" t="s">
        <v>508</v>
      </c>
    </row>
    <row r="206" spans="3:12" ht="15.75" thickBot="1" x14ac:dyDescent="0.3">
      <c r="C206" s="544" t="s">
        <v>751</v>
      </c>
      <c r="D206" s="574"/>
      <c r="E206" s="558"/>
      <c r="F206" s="588"/>
      <c r="G206" s="523">
        <f>D206*E206*F206</f>
        <v>0</v>
      </c>
      <c r="H206" s="567"/>
      <c r="I206" s="524" t="s">
        <v>841</v>
      </c>
      <c r="J206" s="524" t="str">
        <f>VLOOKUP(I206,Presupuesto!$B$11:$C$586,2,0)</f>
        <v>SERVICIOS DE PROFESIONALES Y TECNICOS</v>
      </c>
      <c r="K206" s="510" t="str">
        <f t="shared" si="3"/>
        <v>Docencia y Recursos Humanos</v>
      </c>
      <c r="L206" s="510" t="s">
        <v>508</v>
      </c>
    </row>
    <row r="207" spans="3:12" x14ac:dyDescent="0.25">
      <c r="C207" s="570" t="s">
        <v>58</v>
      </c>
      <c r="D207" s="565"/>
      <c r="E207" s="559"/>
      <c r="F207" s="512"/>
      <c r="G207" s="509">
        <f>F207</f>
        <v>0</v>
      </c>
      <c r="H207" s="566"/>
      <c r="I207" s="526" t="s">
        <v>369</v>
      </c>
      <c r="J207" s="526" t="str">
        <f>VLOOKUP(I207,Presupuesto!$B$11:$C$586,2,0)</f>
        <v>AGUINALDO Y DECIMOCUARTO MES (11500-00)</v>
      </c>
      <c r="K207" s="510" t="str">
        <f t="shared" si="3"/>
        <v>Docencia y Recursos Humanos</v>
      </c>
      <c r="L207" s="510" t="s">
        <v>508</v>
      </c>
    </row>
    <row r="208" spans="3:12" ht="15.75" thickBot="1" x14ac:dyDescent="0.3">
      <c r="C208" s="571" t="s">
        <v>59</v>
      </c>
      <c r="D208" s="565"/>
      <c r="E208" s="559"/>
      <c r="F208" s="527"/>
      <c r="G208" s="509">
        <f>F208</f>
        <v>0</v>
      </c>
      <c r="H208" s="566"/>
      <c r="I208" s="513" t="s">
        <v>786</v>
      </c>
      <c r="J208" s="513" t="str">
        <f>VLOOKUP(I208,Presupuesto!$B$11:$C$586,2,0)</f>
        <v>DECIMOCUARTO MES</v>
      </c>
      <c r="K208" s="510" t="str">
        <f t="shared" si="3"/>
        <v>Docencia y Recursos Humanos</v>
      </c>
      <c r="L208" s="510" t="s">
        <v>508</v>
      </c>
    </row>
    <row r="209" spans="3:12" ht="15.75" thickBot="1" x14ac:dyDescent="0.3">
      <c r="C209" s="544" t="s">
        <v>752</v>
      </c>
      <c r="D209" s="574"/>
      <c r="E209" s="558"/>
      <c r="F209" s="588"/>
      <c r="G209" s="523">
        <f>D209*E209*F209</f>
        <v>0</v>
      </c>
      <c r="H209" s="567"/>
      <c r="I209" s="524" t="s">
        <v>841</v>
      </c>
      <c r="J209" s="524" t="str">
        <f>VLOOKUP(I209,Presupuesto!$B$11:$C$586,2,0)</f>
        <v>SERVICIOS DE PROFESIONALES Y TECNICOS</v>
      </c>
      <c r="K209" s="510" t="str">
        <f t="shared" si="3"/>
        <v>Docencia y Recursos Humanos</v>
      </c>
      <c r="L209" s="510" t="s">
        <v>508</v>
      </c>
    </row>
    <row r="210" spans="3:12" x14ac:dyDescent="0.25">
      <c r="C210" s="570" t="s">
        <v>58</v>
      </c>
      <c r="D210" s="565"/>
      <c r="E210" s="559"/>
      <c r="F210" s="512"/>
      <c r="G210" s="509">
        <f>F210</f>
        <v>0</v>
      </c>
      <c r="H210" s="566"/>
      <c r="I210" s="526" t="s">
        <v>369</v>
      </c>
      <c r="J210" s="526" t="str">
        <f>VLOOKUP(I210,Presupuesto!$B$11:$C$586,2,0)</f>
        <v>AGUINALDO Y DECIMOCUARTO MES (11500-00)</v>
      </c>
      <c r="K210" s="510" t="str">
        <f t="shared" si="3"/>
        <v>Docencia y Recursos Humanos</v>
      </c>
      <c r="L210" s="510" t="s">
        <v>508</v>
      </c>
    </row>
    <row r="211" spans="3:12" ht="15.75" thickBot="1" x14ac:dyDescent="0.3">
      <c r="C211" s="571" t="s">
        <v>59</v>
      </c>
      <c r="D211" s="565"/>
      <c r="E211" s="559"/>
      <c r="F211" s="527"/>
      <c r="G211" s="509">
        <f>F211</f>
        <v>0</v>
      </c>
      <c r="H211" s="566"/>
      <c r="I211" s="513" t="s">
        <v>786</v>
      </c>
      <c r="J211" s="513" t="str">
        <f>VLOOKUP(I211,Presupuesto!$B$11:$C$586,2,0)</f>
        <v>DECIMOCUARTO MES</v>
      </c>
      <c r="K211" s="510" t="str">
        <f t="shared" si="3"/>
        <v>Docencia y Recursos Humanos</v>
      </c>
      <c r="L211" s="510" t="s">
        <v>508</v>
      </c>
    </row>
    <row r="212" spans="3:12" ht="15.75" thickBot="1" x14ac:dyDescent="0.3">
      <c r="C212" s="544" t="s">
        <v>753</v>
      </c>
      <c r="D212" s="574"/>
      <c r="E212" s="558"/>
      <c r="F212" s="588"/>
      <c r="G212" s="523">
        <f>D212*E212*F212</f>
        <v>0</v>
      </c>
      <c r="H212" s="567"/>
      <c r="I212" s="524" t="s">
        <v>841</v>
      </c>
      <c r="J212" s="524" t="str">
        <f>VLOOKUP(I212,Presupuesto!$B$11:$C$586,2,0)</f>
        <v>SERVICIOS DE PROFESIONALES Y TECNICOS</v>
      </c>
      <c r="K212" s="510" t="str">
        <f t="shared" si="3"/>
        <v>Docencia y Recursos Humanos</v>
      </c>
      <c r="L212" s="510" t="s">
        <v>508</v>
      </c>
    </row>
    <row r="213" spans="3:12" x14ac:dyDescent="0.25">
      <c r="C213" s="570" t="s">
        <v>58</v>
      </c>
      <c r="D213" s="565"/>
      <c r="E213" s="559"/>
      <c r="F213" s="512"/>
      <c r="G213" s="509">
        <f>F213</f>
        <v>0</v>
      </c>
      <c r="H213" s="566"/>
      <c r="I213" s="526" t="s">
        <v>369</v>
      </c>
      <c r="J213" s="526" t="str">
        <f>VLOOKUP(I213,Presupuesto!$B$11:$C$586,2,0)</f>
        <v>AGUINALDO Y DECIMOCUARTO MES (11500-00)</v>
      </c>
      <c r="K213" s="510" t="str">
        <f t="shared" si="3"/>
        <v>Docencia y Recursos Humanos</v>
      </c>
      <c r="L213" s="510" t="s">
        <v>508</v>
      </c>
    </row>
    <row r="214" spans="3:12" ht="15.75" thickBot="1" x14ac:dyDescent="0.3">
      <c r="C214" s="571" t="s">
        <v>59</v>
      </c>
      <c r="D214" s="565"/>
      <c r="E214" s="559"/>
      <c r="F214" s="527"/>
      <c r="G214" s="509">
        <f>F214</f>
        <v>0</v>
      </c>
      <c r="H214" s="566"/>
      <c r="I214" s="513" t="s">
        <v>786</v>
      </c>
      <c r="J214" s="513" t="str">
        <f>VLOOKUP(I214,Presupuesto!$B$11:$C$586,2,0)</f>
        <v>DECIMOCUARTO MES</v>
      </c>
      <c r="K214" s="510" t="str">
        <f t="shared" si="3"/>
        <v>Docencia y Recursos Humanos</v>
      </c>
      <c r="L214" s="510" t="s">
        <v>508</v>
      </c>
    </row>
    <row r="215" spans="3:12" ht="15.75" thickBot="1" x14ac:dyDescent="0.3">
      <c r="C215" s="544" t="s">
        <v>754</v>
      </c>
      <c r="D215" s="574"/>
      <c r="E215" s="558"/>
      <c r="F215" s="588"/>
      <c r="G215" s="523">
        <f>D215*E215*F215</f>
        <v>0</v>
      </c>
      <c r="H215" s="567"/>
      <c r="I215" s="524" t="s">
        <v>841</v>
      </c>
      <c r="J215" s="524" t="str">
        <f>VLOOKUP(I215,Presupuesto!$B$11:$C$586,2,0)</f>
        <v>SERVICIOS DE PROFESIONALES Y TECNICOS</v>
      </c>
      <c r="K215" s="510" t="str">
        <f t="shared" si="3"/>
        <v>Docencia y Recursos Humanos</v>
      </c>
      <c r="L215" s="510" t="s">
        <v>508</v>
      </c>
    </row>
    <row r="216" spans="3:12" x14ac:dyDescent="0.25">
      <c r="C216" s="570" t="s">
        <v>58</v>
      </c>
      <c r="D216" s="565"/>
      <c r="E216" s="559"/>
      <c r="F216" s="512"/>
      <c r="G216" s="509">
        <f>F216</f>
        <v>0</v>
      </c>
      <c r="H216" s="566"/>
      <c r="I216" s="526" t="s">
        <v>369</v>
      </c>
      <c r="J216" s="526" t="str">
        <f>VLOOKUP(I216,Presupuesto!$B$11:$C$586,2,0)</f>
        <v>AGUINALDO Y DECIMOCUARTO MES (11500-00)</v>
      </c>
      <c r="K216" s="510" t="str">
        <f t="shared" si="3"/>
        <v>Docencia y Recursos Humanos</v>
      </c>
      <c r="L216" s="510" t="s">
        <v>508</v>
      </c>
    </row>
    <row r="217" spans="3:12" ht="15.75" thickBot="1" x14ac:dyDescent="0.3">
      <c r="C217" s="571" t="s">
        <v>59</v>
      </c>
      <c r="D217" s="565"/>
      <c r="E217" s="559"/>
      <c r="F217" s="527"/>
      <c r="G217" s="509">
        <f>F217</f>
        <v>0</v>
      </c>
      <c r="H217" s="566"/>
      <c r="I217" s="513" t="s">
        <v>786</v>
      </c>
      <c r="J217" s="513" t="str">
        <f>VLOOKUP(I217,Presupuesto!$B$11:$C$586,2,0)</f>
        <v>DECIMOCUARTO MES</v>
      </c>
      <c r="K217" s="510" t="str">
        <f t="shared" si="3"/>
        <v>Docencia y Recursos Humanos</v>
      </c>
      <c r="L217" s="510" t="s">
        <v>508</v>
      </c>
    </row>
    <row r="218" spans="3:12" ht="15.75" thickBot="1" x14ac:dyDescent="0.3">
      <c r="C218" s="544" t="s">
        <v>755</v>
      </c>
      <c r="D218" s="574"/>
      <c r="E218" s="558"/>
      <c r="F218" s="588"/>
      <c r="G218" s="523">
        <f>D218*E218*F218</f>
        <v>0</v>
      </c>
      <c r="H218" s="567"/>
      <c r="I218" s="524" t="s">
        <v>841</v>
      </c>
      <c r="J218" s="524" t="str">
        <f>VLOOKUP(I218,Presupuesto!$B$11:$C$586,2,0)</f>
        <v>SERVICIOS DE PROFESIONALES Y TECNICOS</v>
      </c>
      <c r="K218" s="510" t="str">
        <f t="shared" si="3"/>
        <v>Docencia y Recursos Humanos</v>
      </c>
      <c r="L218" s="510" t="s">
        <v>508</v>
      </c>
    </row>
    <row r="219" spans="3:12" x14ac:dyDescent="0.25">
      <c r="C219" s="570" t="s">
        <v>58</v>
      </c>
      <c r="D219" s="565"/>
      <c r="E219" s="559"/>
      <c r="F219" s="512"/>
      <c r="G219" s="509">
        <f>F219</f>
        <v>0</v>
      </c>
      <c r="H219" s="566"/>
      <c r="I219" s="526" t="s">
        <v>369</v>
      </c>
      <c r="J219" s="526" t="str">
        <f>VLOOKUP(I219,Presupuesto!$B$11:$C$586,2,0)</f>
        <v>AGUINALDO Y DECIMOCUARTO MES (11500-00)</v>
      </c>
      <c r="K219" s="510" t="str">
        <f t="shared" si="3"/>
        <v>Docencia y Recursos Humanos</v>
      </c>
      <c r="L219" s="510" t="s">
        <v>508</v>
      </c>
    </row>
    <row r="220" spans="3:12" ht="15.75" thickBot="1" x14ac:dyDescent="0.3">
      <c r="C220" s="571" t="s">
        <v>59</v>
      </c>
      <c r="D220" s="565"/>
      <c r="E220" s="559"/>
      <c r="F220" s="527"/>
      <c r="G220" s="509">
        <f>F220</f>
        <v>0</v>
      </c>
      <c r="H220" s="566"/>
      <c r="I220" s="513" t="s">
        <v>786</v>
      </c>
      <c r="J220" s="513" t="str">
        <f>VLOOKUP(I220,Presupuesto!$B$11:$C$586,2,0)</f>
        <v>DECIMOCUARTO MES</v>
      </c>
      <c r="K220" s="510" t="str">
        <f t="shared" si="3"/>
        <v>Docencia y Recursos Humanos</v>
      </c>
      <c r="L220" s="510" t="s">
        <v>508</v>
      </c>
    </row>
    <row r="221" spans="3:12" ht="15.75" thickBot="1" x14ac:dyDescent="0.3">
      <c r="C221" s="544" t="s">
        <v>756</v>
      </c>
      <c r="D221" s="574"/>
      <c r="E221" s="558"/>
      <c r="F221" s="588"/>
      <c r="G221" s="523">
        <f>D221*E221*F221</f>
        <v>0</v>
      </c>
      <c r="H221" s="567"/>
      <c r="I221" s="524" t="s">
        <v>841</v>
      </c>
      <c r="J221" s="524" t="str">
        <f>VLOOKUP(I221,Presupuesto!$B$11:$C$586,2,0)</f>
        <v>SERVICIOS DE PROFESIONALES Y TECNICOS</v>
      </c>
      <c r="K221" s="510" t="str">
        <f t="shared" si="3"/>
        <v>Docencia y Recursos Humanos</v>
      </c>
      <c r="L221" s="510" t="s">
        <v>508</v>
      </c>
    </row>
    <row r="222" spans="3:12" x14ac:dyDescent="0.25">
      <c r="C222" s="570" t="s">
        <v>58</v>
      </c>
      <c r="D222" s="565"/>
      <c r="E222" s="559"/>
      <c r="F222" s="512"/>
      <c r="G222" s="509">
        <f>F222</f>
        <v>0</v>
      </c>
      <c r="H222" s="566"/>
      <c r="I222" s="526" t="s">
        <v>369</v>
      </c>
      <c r="J222" s="526" t="str">
        <f>VLOOKUP(I222,Presupuesto!$B$11:$C$586,2,0)</f>
        <v>AGUINALDO Y DECIMOCUARTO MES (11500-00)</v>
      </c>
      <c r="K222" s="510" t="str">
        <f t="shared" si="3"/>
        <v>Docencia y Recursos Humanos</v>
      </c>
      <c r="L222" s="510" t="s">
        <v>508</v>
      </c>
    </row>
    <row r="223" spans="3:12" ht="15.75" thickBot="1" x14ac:dyDescent="0.3">
      <c r="C223" s="571" t="s">
        <v>59</v>
      </c>
      <c r="D223" s="565"/>
      <c r="E223" s="559"/>
      <c r="F223" s="527"/>
      <c r="G223" s="509">
        <f>F223</f>
        <v>0</v>
      </c>
      <c r="H223" s="566"/>
      <c r="I223" s="513" t="s">
        <v>786</v>
      </c>
      <c r="J223" s="513" t="str">
        <f>VLOOKUP(I223,Presupuesto!$B$11:$C$586,2,0)</f>
        <v>DECIMOCUARTO MES</v>
      </c>
      <c r="K223" s="510" t="str">
        <f t="shared" si="3"/>
        <v>Docencia y Recursos Humanos</v>
      </c>
      <c r="L223" s="510" t="s">
        <v>508</v>
      </c>
    </row>
    <row r="224" spans="3:12" ht="15.75" thickBot="1" x14ac:dyDescent="0.3">
      <c r="C224" s="544" t="s">
        <v>757</v>
      </c>
      <c r="D224" s="574"/>
      <c r="E224" s="558"/>
      <c r="F224" s="588"/>
      <c r="G224" s="523">
        <f>D224*E224*F224</f>
        <v>0</v>
      </c>
      <c r="H224" s="567"/>
      <c r="I224" s="524" t="s">
        <v>841</v>
      </c>
      <c r="J224" s="524" t="str">
        <f>VLOOKUP(I224,Presupuesto!$B$11:$C$586,2,0)</f>
        <v>SERVICIOS DE PROFESIONALES Y TECNICOS</v>
      </c>
      <c r="K224" s="510" t="str">
        <f t="shared" si="3"/>
        <v>Docencia y Recursos Humanos</v>
      </c>
      <c r="L224" s="510" t="s">
        <v>508</v>
      </c>
    </row>
    <row r="225" spans="3:12" x14ac:dyDescent="0.25">
      <c r="C225" s="570" t="s">
        <v>58</v>
      </c>
      <c r="D225" s="565"/>
      <c r="E225" s="559"/>
      <c r="F225" s="512"/>
      <c r="G225" s="509">
        <f>F225</f>
        <v>0</v>
      </c>
      <c r="H225" s="566"/>
      <c r="I225" s="526" t="s">
        <v>369</v>
      </c>
      <c r="J225" s="526" t="str">
        <f>VLOOKUP(I225,Presupuesto!$B$11:$C$586,2,0)</f>
        <v>AGUINALDO Y DECIMOCUARTO MES (11500-00)</v>
      </c>
      <c r="K225" s="510" t="str">
        <f t="shared" si="3"/>
        <v>Docencia y Recursos Humanos</v>
      </c>
      <c r="L225" s="510" t="s">
        <v>508</v>
      </c>
    </row>
    <row r="226" spans="3:12" ht="15.75" thickBot="1" x14ac:dyDescent="0.3">
      <c r="C226" s="571" t="s">
        <v>59</v>
      </c>
      <c r="D226" s="565"/>
      <c r="E226" s="559"/>
      <c r="F226" s="527"/>
      <c r="G226" s="509">
        <f>F226</f>
        <v>0</v>
      </c>
      <c r="H226" s="566"/>
      <c r="I226" s="513" t="s">
        <v>786</v>
      </c>
      <c r="J226" s="513" t="str">
        <f>VLOOKUP(I226,Presupuesto!$B$11:$C$586,2,0)</f>
        <v>DECIMOCUARTO MES</v>
      </c>
      <c r="K226" s="510" t="str">
        <f t="shared" si="3"/>
        <v>Docencia y Recursos Humanos</v>
      </c>
      <c r="L226" s="510" t="s">
        <v>508</v>
      </c>
    </row>
    <row r="227" spans="3:12" ht="15.75" thickBot="1" x14ac:dyDescent="0.3">
      <c r="C227" s="544" t="s">
        <v>758</v>
      </c>
      <c r="D227" s="574"/>
      <c r="E227" s="558"/>
      <c r="F227" s="588"/>
      <c r="G227" s="523">
        <f>D227*E227*F227</f>
        <v>0</v>
      </c>
      <c r="H227" s="567"/>
      <c r="I227" s="524" t="s">
        <v>841</v>
      </c>
      <c r="J227" s="524" t="str">
        <f>VLOOKUP(I227,Presupuesto!$B$11:$C$586,2,0)</f>
        <v>SERVICIOS DE PROFESIONALES Y TECNICOS</v>
      </c>
      <c r="K227" s="510" t="str">
        <f t="shared" si="3"/>
        <v>Docencia y Recursos Humanos</v>
      </c>
      <c r="L227" s="510" t="s">
        <v>508</v>
      </c>
    </row>
    <row r="228" spans="3:12" x14ac:dyDescent="0.25">
      <c r="C228" s="570" t="s">
        <v>58</v>
      </c>
      <c r="D228" s="565"/>
      <c r="E228" s="559"/>
      <c r="F228" s="512"/>
      <c r="G228" s="509">
        <f>F228</f>
        <v>0</v>
      </c>
      <c r="H228" s="566"/>
      <c r="I228" s="526" t="s">
        <v>369</v>
      </c>
      <c r="J228" s="526" t="str">
        <f>VLOOKUP(I228,Presupuesto!$B$11:$C$586,2,0)</f>
        <v>AGUINALDO Y DECIMOCUARTO MES (11500-00)</v>
      </c>
      <c r="K228" s="510" t="str">
        <f t="shared" si="3"/>
        <v>Docencia y Recursos Humanos</v>
      </c>
      <c r="L228" s="510" t="s">
        <v>508</v>
      </c>
    </row>
    <row r="229" spans="3:12" ht="15.75" thickBot="1" x14ac:dyDescent="0.3">
      <c r="C229" s="571" t="s">
        <v>59</v>
      </c>
      <c r="D229" s="565"/>
      <c r="E229" s="559"/>
      <c r="F229" s="527"/>
      <c r="G229" s="509">
        <f>F229</f>
        <v>0</v>
      </c>
      <c r="H229" s="566"/>
      <c r="I229" s="513" t="s">
        <v>786</v>
      </c>
      <c r="J229" s="513" t="str">
        <f>VLOOKUP(I229,Presupuesto!$B$11:$C$586,2,0)</f>
        <v>DECIMOCUARTO MES</v>
      </c>
      <c r="K229" s="510" t="str">
        <f t="shared" si="3"/>
        <v>Docencia y Recursos Humanos</v>
      </c>
      <c r="L229" s="510" t="s">
        <v>508</v>
      </c>
    </row>
    <row r="230" spans="3:12" ht="15.75" thickBot="1" x14ac:dyDescent="0.3">
      <c r="C230" s="544" t="s">
        <v>759</v>
      </c>
      <c r="D230" s="574"/>
      <c r="E230" s="558"/>
      <c r="F230" s="588"/>
      <c r="G230" s="523">
        <f>D230*E230*F230</f>
        <v>0</v>
      </c>
      <c r="H230" s="567"/>
      <c r="I230" s="524" t="s">
        <v>841</v>
      </c>
      <c r="J230" s="524" t="str">
        <f>VLOOKUP(I230,Presupuesto!$B$11:$C$586,2,0)</f>
        <v>SERVICIOS DE PROFESIONALES Y TECNICOS</v>
      </c>
      <c r="K230" s="510" t="str">
        <f t="shared" si="3"/>
        <v>Docencia y Recursos Humanos</v>
      </c>
      <c r="L230" s="510" t="s">
        <v>508</v>
      </c>
    </row>
    <row r="231" spans="3:12" x14ac:dyDescent="0.25">
      <c r="C231" s="570" t="s">
        <v>58</v>
      </c>
      <c r="D231" s="565"/>
      <c r="E231" s="559"/>
      <c r="F231" s="512"/>
      <c r="G231" s="509">
        <f>F231</f>
        <v>0</v>
      </c>
      <c r="H231" s="566"/>
      <c r="I231" s="526" t="s">
        <v>369</v>
      </c>
      <c r="J231" s="526" t="str">
        <f>VLOOKUP(I231,Presupuesto!$B$11:$C$586,2,0)</f>
        <v>AGUINALDO Y DECIMOCUARTO MES (11500-00)</v>
      </c>
      <c r="K231" s="510" t="str">
        <f t="shared" si="3"/>
        <v>Docencia y Recursos Humanos</v>
      </c>
      <c r="L231" s="510" t="s">
        <v>508</v>
      </c>
    </row>
    <row r="232" spans="3:12" ht="15.75" thickBot="1" x14ac:dyDescent="0.3">
      <c r="C232" s="571" t="s">
        <v>59</v>
      </c>
      <c r="D232" s="565"/>
      <c r="E232" s="559"/>
      <c r="F232" s="527"/>
      <c r="G232" s="509">
        <f>F232</f>
        <v>0</v>
      </c>
      <c r="H232" s="566"/>
      <c r="I232" s="513" t="s">
        <v>786</v>
      </c>
      <c r="J232" s="513" t="str">
        <f>VLOOKUP(I232,Presupuesto!$B$11:$C$586,2,0)</f>
        <v>DECIMOCUARTO MES</v>
      </c>
      <c r="K232" s="510" t="str">
        <f t="shared" si="3"/>
        <v>Docencia y Recursos Humanos</v>
      </c>
      <c r="L232" s="510" t="s">
        <v>508</v>
      </c>
    </row>
    <row r="233" spans="3:12" ht="15.75" thickBot="1" x14ac:dyDescent="0.3">
      <c r="C233" s="544" t="s">
        <v>760</v>
      </c>
      <c r="D233" s="574"/>
      <c r="E233" s="558"/>
      <c r="F233" s="588"/>
      <c r="G233" s="523">
        <f>D233*E233*F233</f>
        <v>0</v>
      </c>
      <c r="H233" s="567"/>
      <c r="I233" s="524" t="s">
        <v>841</v>
      </c>
      <c r="J233" s="524" t="str">
        <f>VLOOKUP(I233,Presupuesto!$B$11:$C$586,2,0)</f>
        <v>SERVICIOS DE PROFESIONALES Y TECNICOS</v>
      </c>
      <c r="K233" s="510" t="str">
        <f t="shared" si="3"/>
        <v>Docencia y Recursos Humanos</v>
      </c>
      <c r="L233" s="510" t="s">
        <v>508</v>
      </c>
    </row>
    <row r="234" spans="3:12" x14ac:dyDescent="0.25">
      <c r="C234" s="570" t="s">
        <v>58</v>
      </c>
      <c r="D234" s="565"/>
      <c r="E234" s="559"/>
      <c r="F234" s="512"/>
      <c r="G234" s="509">
        <f>F234</f>
        <v>0</v>
      </c>
      <c r="H234" s="566"/>
      <c r="I234" s="526" t="s">
        <v>369</v>
      </c>
      <c r="J234" s="526" t="str">
        <f>VLOOKUP(I234,Presupuesto!$B$11:$C$586,2,0)</f>
        <v>AGUINALDO Y DECIMOCUARTO MES (11500-00)</v>
      </c>
      <c r="K234" s="510" t="str">
        <f t="shared" si="3"/>
        <v>Docencia y Recursos Humanos</v>
      </c>
      <c r="L234" s="510" t="s">
        <v>508</v>
      </c>
    </row>
    <row r="235" spans="3:12" ht="15.75" thickBot="1" x14ac:dyDescent="0.3">
      <c r="C235" s="571" t="s">
        <v>59</v>
      </c>
      <c r="D235" s="565"/>
      <c r="E235" s="559"/>
      <c r="F235" s="527"/>
      <c r="G235" s="509">
        <f>F235</f>
        <v>0</v>
      </c>
      <c r="H235" s="566"/>
      <c r="I235" s="513" t="s">
        <v>786</v>
      </c>
      <c r="J235" s="513" t="str">
        <f>VLOOKUP(I235,Presupuesto!$B$11:$C$586,2,0)</f>
        <v>DECIMOCUARTO MES</v>
      </c>
      <c r="K235" s="510" t="str">
        <f t="shared" si="3"/>
        <v>Docencia y Recursos Humanos</v>
      </c>
      <c r="L235" s="510" t="s">
        <v>508</v>
      </c>
    </row>
    <row r="236" spans="3:12" ht="15.75" thickBot="1" x14ac:dyDescent="0.3">
      <c r="C236" s="544" t="s">
        <v>761</v>
      </c>
      <c r="D236" s="574"/>
      <c r="E236" s="558"/>
      <c r="F236" s="588"/>
      <c r="G236" s="523">
        <f>D236*E236*F236</f>
        <v>0</v>
      </c>
      <c r="H236" s="567"/>
      <c r="I236" s="524" t="s">
        <v>841</v>
      </c>
      <c r="J236" s="524" t="str">
        <f>VLOOKUP(I236,Presupuesto!$B$11:$C$586,2,0)</f>
        <v>SERVICIOS DE PROFESIONALES Y TECNICOS</v>
      </c>
      <c r="K236" s="510" t="str">
        <f t="shared" si="3"/>
        <v>Docencia y Recursos Humanos</v>
      </c>
      <c r="L236" s="510" t="s">
        <v>508</v>
      </c>
    </row>
    <row r="237" spans="3:12" x14ac:dyDescent="0.25">
      <c r="C237" s="570" t="s">
        <v>58</v>
      </c>
      <c r="D237" s="565"/>
      <c r="E237" s="559"/>
      <c r="F237" s="512"/>
      <c r="G237" s="509">
        <f>F237</f>
        <v>0</v>
      </c>
      <c r="H237" s="566"/>
      <c r="I237" s="526" t="s">
        <v>369</v>
      </c>
      <c r="J237" s="526" t="str">
        <f>VLOOKUP(I237,Presupuesto!$B$11:$C$586,2,0)</f>
        <v>AGUINALDO Y DECIMOCUARTO MES (11500-00)</v>
      </c>
      <c r="K237" s="510" t="str">
        <f t="shared" si="3"/>
        <v>Docencia y Recursos Humanos</v>
      </c>
      <c r="L237" s="510" t="s">
        <v>508</v>
      </c>
    </row>
    <row r="238" spans="3:12" ht="15.75" thickBot="1" x14ac:dyDescent="0.3">
      <c r="C238" s="571" t="s">
        <v>59</v>
      </c>
      <c r="D238" s="565"/>
      <c r="E238" s="559"/>
      <c r="F238" s="527"/>
      <c r="G238" s="509">
        <f>F238</f>
        <v>0</v>
      </c>
      <c r="H238" s="566"/>
      <c r="I238" s="513" t="s">
        <v>786</v>
      </c>
      <c r="J238" s="513" t="str">
        <f>VLOOKUP(I238,Presupuesto!$B$11:$C$586,2,0)</f>
        <v>DECIMOCUARTO MES</v>
      </c>
      <c r="K238" s="510" t="str">
        <f t="shared" si="3"/>
        <v>Docencia y Recursos Humanos</v>
      </c>
      <c r="L238" s="510" t="s">
        <v>508</v>
      </c>
    </row>
    <row r="239" spans="3:12" ht="15.75" thickBot="1" x14ac:dyDescent="0.3">
      <c r="C239" s="544" t="s">
        <v>762</v>
      </c>
      <c r="D239" s="574"/>
      <c r="E239" s="558"/>
      <c r="F239" s="588"/>
      <c r="G239" s="523">
        <f>D239*E239*F239</f>
        <v>0</v>
      </c>
      <c r="H239" s="567"/>
      <c r="I239" s="524" t="s">
        <v>841</v>
      </c>
      <c r="J239" s="524" t="str">
        <f>VLOOKUP(I239,Presupuesto!$B$11:$C$586,2,0)</f>
        <v>SERVICIOS DE PROFESIONALES Y TECNICOS</v>
      </c>
      <c r="K239" s="510" t="str">
        <f t="shared" si="3"/>
        <v>Docencia y Recursos Humanos</v>
      </c>
      <c r="L239" s="510" t="s">
        <v>508</v>
      </c>
    </row>
    <row r="240" spans="3:12" x14ac:dyDescent="0.25">
      <c r="C240" s="570" t="s">
        <v>58</v>
      </c>
      <c r="D240" s="565"/>
      <c r="E240" s="559"/>
      <c r="F240" s="512"/>
      <c r="G240" s="509">
        <f>F240</f>
        <v>0</v>
      </c>
      <c r="H240" s="566"/>
      <c r="I240" s="526" t="s">
        <v>369</v>
      </c>
      <c r="J240" s="526" t="str">
        <f>VLOOKUP(I240,Presupuesto!$B$11:$C$586,2,0)</f>
        <v>AGUINALDO Y DECIMOCUARTO MES (11500-00)</v>
      </c>
      <c r="K240" s="510" t="str">
        <f t="shared" si="3"/>
        <v>Docencia y Recursos Humanos</v>
      </c>
      <c r="L240" s="510" t="s">
        <v>508</v>
      </c>
    </row>
    <row r="241" spans="3:12" ht="15.75" thickBot="1" x14ac:dyDescent="0.3">
      <c r="C241" s="571" t="s">
        <v>59</v>
      </c>
      <c r="D241" s="565"/>
      <c r="E241" s="559"/>
      <c r="F241" s="527"/>
      <c r="G241" s="509">
        <f>F241</f>
        <v>0</v>
      </c>
      <c r="H241" s="566"/>
      <c r="I241" s="513" t="s">
        <v>786</v>
      </c>
      <c r="J241" s="513" t="str">
        <f>VLOOKUP(I241,Presupuesto!$B$11:$C$586,2,0)</f>
        <v>DECIMOCUARTO MES</v>
      </c>
      <c r="K241" s="510" t="str">
        <f t="shared" si="3"/>
        <v>Docencia y Recursos Humanos</v>
      </c>
      <c r="L241" s="510" t="s">
        <v>508</v>
      </c>
    </row>
    <row r="242" spans="3:12" ht="15.75" thickBot="1" x14ac:dyDescent="0.3">
      <c r="C242" s="670" t="s">
        <v>1998</v>
      </c>
      <c r="D242" s="671">
        <v>1</v>
      </c>
      <c r="E242" s="672">
        <v>12</v>
      </c>
      <c r="F242" s="673">
        <v>8448</v>
      </c>
      <c r="G242" s="674">
        <f>D242*E242*F242</f>
        <v>101376</v>
      </c>
      <c r="H242" s="567" t="s">
        <v>240</v>
      </c>
      <c r="I242" s="524" t="s">
        <v>841</v>
      </c>
      <c r="J242" s="524" t="str">
        <f>VLOOKUP(I242,Presupuesto!$B$11:$C$586,2,0)</f>
        <v>SERVICIOS DE PROFESIONALES Y TECNICOS</v>
      </c>
      <c r="K242" s="510" t="str">
        <f t="shared" si="3"/>
        <v>Docencia y Recursos Humanos</v>
      </c>
      <c r="L242" s="510" t="s">
        <v>508</v>
      </c>
    </row>
    <row r="243" spans="3:12" x14ac:dyDescent="0.25">
      <c r="C243" s="570" t="s">
        <v>58</v>
      </c>
      <c r="D243" s="565"/>
      <c r="E243" s="559">
        <v>0</v>
      </c>
      <c r="F243" s="527">
        <f>IF(E242=0,"",(G242/E242)/12*E242)</f>
        <v>8448</v>
      </c>
      <c r="G243" s="509">
        <f>F243</f>
        <v>8448</v>
      </c>
      <c r="H243" s="566" t="s">
        <v>240</v>
      </c>
      <c r="I243" s="513" t="s">
        <v>831</v>
      </c>
      <c r="J243" s="513" t="str">
        <f>VLOOKUP(I243,Presupuesto!$B$11:$C$586,2,0)</f>
        <v>CONTRATOS ESPECIALES</v>
      </c>
      <c r="K243" s="510" t="str">
        <f t="shared" si="3"/>
        <v>Docencia y Recursos Humanos</v>
      </c>
      <c r="L243" s="510" t="s">
        <v>508</v>
      </c>
    </row>
    <row r="244" spans="3:12" ht="15.75" thickBot="1" x14ac:dyDescent="0.3">
      <c r="C244" s="571" t="s">
        <v>59</v>
      </c>
      <c r="D244" s="565"/>
      <c r="E244" s="559">
        <v>0</v>
      </c>
      <c r="F244" s="512">
        <v>8448</v>
      </c>
      <c r="G244" s="509">
        <f>F244</f>
        <v>8448</v>
      </c>
      <c r="H244" s="566" t="s">
        <v>240</v>
      </c>
      <c r="I244" s="513" t="s">
        <v>831</v>
      </c>
      <c r="J244" s="513" t="str">
        <f>VLOOKUP(I244,Presupuesto!$B$11:$C$586,2,0)</f>
        <v>CONTRATOS ESPECIALES</v>
      </c>
      <c r="K244" s="510" t="str">
        <f t="shared" si="3"/>
        <v>Docencia y Recursos Humanos</v>
      </c>
      <c r="L244" s="510" t="s">
        <v>508</v>
      </c>
    </row>
    <row r="245" spans="3:12" ht="15.75" thickBot="1" x14ac:dyDescent="0.3">
      <c r="C245" s="546" t="s">
        <v>60</v>
      </c>
      <c r="D245" s="574"/>
      <c r="E245" s="558"/>
      <c r="F245" s="528"/>
      <c r="G245" s="523">
        <f>D245*E245*F245</f>
        <v>0</v>
      </c>
      <c r="H245" s="567"/>
      <c r="I245" s="524" t="s">
        <v>841</v>
      </c>
      <c r="J245" s="524" t="str">
        <f>VLOOKUP(I245,Presupuesto!$B$11:$C$586,2,0)</f>
        <v>SERVICIOS DE PROFESIONALES Y TECNICOS</v>
      </c>
      <c r="K245" s="510" t="str">
        <f t="shared" si="3"/>
        <v>Docencia y Recursos Humanos</v>
      </c>
      <c r="L245" s="510" t="s">
        <v>508</v>
      </c>
    </row>
    <row r="246" spans="3:12" x14ac:dyDescent="0.25">
      <c r="C246" s="570" t="s">
        <v>58</v>
      </c>
      <c r="D246" s="565"/>
      <c r="E246" s="559"/>
      <c r="F246" s="512"/>
      <c r="G246" s="509">
        <f>F246</f>
        <v>0</v>
      </c>
      <c r="H246" s="566"/>
      <c r="I246" s="513" t="s">
        <v>404</v>
      </c>
      <c r="J246" s="513" t="str">
        <f>VLOOKUP(I246,Presupuesto!$B$11:$C$586,2,0)</f>
        <v>OTROS SERVICIOS TECNICOS Y PROFESIONALES N.C. (24900-00)</v>
      </c>
      <c r="K246" s="510" t="str">
        <f t="shared" si="3"/>
        <v>Docencia y Recursos Humanos</v>
      </c>
      <c r="L246" s="510" t="s">
        <v>508</v>
      </c>
    </row>
    <row r="247" spans="3:12" ht="15.75" thickBot="1" x14ac:dyDescent="0.3">
      <c r="C247" s="571" t="s">
        <v>59</v>
      </c>
      <c r="D247" s="565"/>
      <c r="E247" s="559"/>
      <c r="F247" s="512"/>
      <c r="G247" s="509">
        <f>F247</f>
        <v>0</v>
      </c>
      <c r="H247" s="566"/>
      <c r="I247" s="513" t="s">
        <v>404</v>
      </c>
      <c r="J247" s="513" t="str">
        <f>VLOOKUP(I247,Presupuesto!$B$11:$C$586,2,0)</f>
        <v>OTROS SERVICIOS TECNICOS Y PROFESIONALES N.C. (24900-00)</v>
      </c>
      <c r="K247" s="510" t="str">
        <f t="shared" si="3"/>
        <v>Docencia y Recursos Humanos</v>
      </c>
      <c r="L247" s="510" t="s">
        <v>508</v>
      </c>
    </row>
    <row r="248" spans="3:12" ht="15.75" thickBot="1" x14ac:dyDescent="0.3">
      <c r="C248" s="546" t="s">
        <v>61</v>
      </c>
      <c r="D248" s="574"/>
      <c r="E248" s="558"/>
      <c r="F248" s="528"/>
      <c r="G248" s="523">
        <f>D248*E248*F248</f>
        <v>0</v>
      </c>
      <c r="H248" s="567" t="s">
        <v>240</v>
      </c>
      <c r="I248" s="524" t="s">
        <v>841</v>
      </c>
      <c r="J248" s="524" t="str">
        <f>VLOOKUP(I248,Presupuesto!$B$11:$C$586,2,0)</f>
        <v>SERVICIOS DE PROFESIONALES Y TECNICOS</v>
      </c>
      <c r="K248" s="510" t="str">
        <f t="shared" si="3"/>
        <v>Docencia y Recursos Humanos</v>
      </c>
      <c r="L248" s="510" t="s">
        <v>508</v>
      </c>
    </row>
    <row r="249" spans="3:12" x14ac:dyDescent="0.25">
      <c r="C249" s="570" t="s">
        <v>58</v>
      </c>
      <c r="D249" s="568"/>
      <c r="E249" s="538"/>
      <c r="F249" s="529"/>
      <c r="G249" s="530">
        <f>F249</f>
        <v>0</v>
      </c>
      <c r="H249" s="566"/>
      <c r="I249" s="526" t="s">
        <v>369</v>
      </c>
      <c r="J249" s="513" t="str">
        <f>VLOOKUP(I249,Presupuesto!$B$11:$C$586,2,0)</f>
        <v>AGUINALDO Y DECIMOCUARTO MES (11500-00)</v>
      </c>
      <c r="K249" s="510" t="str">
        <f t="shared" si="3"/>
        <v>Docencia y Recursos Humanos</v>
      </c>
      <c r="L249" s="510" t="s">
        <v>508</v>
      </c>
    </row>
    <row r="250" spans="3:12" ht="15.75" thickBot="1" x14ac:dyDescent="0.3">
      <c r="C250" s="572" t="s">
        <v>59</v>
      </c>
      <c r="D250" s="564"/>
      <c r="E250" s="539"/>
      <c r="F250" s="517"/>
      <c r="G250" s="517">
        <f>F250</f>
        <v>0</v>
      </c>
      <c r="H250" s="564"/>
      <c r="I250" s="513" t="s">
        <v>786</v>
      </c>
      <c r="J250" s="532" t="str">
        <f>VLOOKUP(I250,Presupuesto!$B$11:$C$586,2,0)</f>
        <v>DECIMOCUARTO MES</v>
      </c>
      <c r="K250" s="518" t="str">
        <f t="shared" si="3"/>
        <v>Docencia y Recursos Humanos</v>
      </c>
      <c r="L250" s="510" t="s">
        <v>508</v>
      </c>
    </row>
    <row r="253" spans="3:12" ht="15.75" thickBot="1" x14ac:dyDescent="0.3">
      <c r="C253" s="506"/>
      <c r="D253" s="501"/>
      <c r="E253" s="506"/>
      <c r="F253" s="506"/>
      <c r="G253" s="506"/>
      <c r="H253" s="501"/>
      <c r="I253" s="506"/>
      <c r="J253" s="506"/>
      <c r="K253" s="502"/>
      <c r="L253" s="502"/>
    </row>
    <row r="254" spans="3:12" ht="15.75" thickBot="1" x14ac:dyDescent="0.3">
      <c r="C254" s="497" t="s">
        <v>43</v>
      </c>
      <c r="D254" s="495">
        <f>SUM(G261:G311)</f>
        <v>224000</v>
      </c>
      <c r="E254" s="505"/>
      <c r="F254" s="505"/>
      <c r="G254" s="505"/>
      <c r="H254" s="499"/>
      <c r="I254" s="499"/>
      <c r="J254" s="499"/>
      <c r="K254" s="502"/>
      <c r="L254" s="502"/>
    </row>
    <row r="255" spans="3:12" x14ac:dyDescent="0.25">
      <c r="C255" s="502"/>
      <c r="D255" s="496"/>
      <c r="E255" s="505"/>
      <c r="F255" s="505"/>
      <c r="G255" s="505"/>
      <c r="H255" s="499"/>
      <c r="I255" s="499"/>
      <c r="J255" s="499"/>
      <c r="K255" s="502"/>
      <c r="L255" s="502"/>
    </row>
    <row r="256" spans="3:12" x14ac:dyDescent="0.25">
      <c r="C256" s="502"/>
      <c r="D256" s="496"/>
      <c r="E256" s="505"/>
      <c r="F256" s="505"/>
      <c r="G256" s="505"/>
      <c r="H256" s="499"/>
      <c r="I256" s="499"/>
      <c r="J256" s="499"/>
      <c r="K256" s="502"/>
      <c r="L256" s="502"/>
    </row>
    <row r="257" spans="3:12" ht="15.75" x14ac:dyDescent="0.25">
      <c r="C257" s="576" t="s">
        <v>505</v>
      </c>
      <c r="D257" s="577"/>
      <c r="E257" s="505"/>
      <c r="F257" s="505"/>
      <c r="G257" s="505"/>
      <c r="H257" s="499"/>
      <c r="I257" s="499"/>
      <c r="J257" s="499"/>
      <c r="K257" s="502"/>
      <c r="L257" s="502"/>
    </row>
    <row r="258" spans="3:12" ht="18.75" x14ac:dyDescent="0.25">
      <c r="C258" s="578" t="e">
        <f>IFERROR(VLOOKUP(D257,'Desarrollo e Innov. Curricular'!$E:$F,2,FALSE),IFERROR(VLOOKUP(D257,Investigación!$E:$F,2,FALSE),IFERROR(VLOOKUP(D257,'Vinculación Univ. Sociedad'!$E:$F,2,FALSE),IFERROR(VLOOKUP(D257,'Docencia y Profesorado Universi'!$E:$F,2,FALSE),IFERROR(VLOOKUP(D257,Estudiantes!$E:$F,2,FALSE),IFERROR(VLOOKUP(D257,'Gestion Administrativa'!$E:$F,2,FALSE),IFERROR(VLOOKUP(D257,'Gestion Academica'!$E:$F,2,FALSE),IFERROR(VLOOKUP(D257,Graduados!$E:$F,2,FALSE),IFERROR(VLOOKUP(D257,'Gestión del Conocimiento'!$E:$F,2,FALSE),IFERROR(VLOOKUP(D257,Gobernabilidad!$E:$F,2,FALSE),IFERROR(VLOOKUP(D257,'NIVEL DE ES Y  SISTEMA NACIONAL'!$E:$F,2,FALSE),VLOOKUP(D257,'Lo Esencial'!$E:$F,2,0))))))))))))</f>
        <v>#N/A</v>
      </c>
      <c r="D258" s="496"/>
      <c r="E258" s="505"/>
      <c r="F258" s="505"/>
      <c r="G258" s="505"/>
      <c r="H258" s="499"/>
      <c r="I258" s="499"/>
      <c r="J258" s="499"/>
      <c r="K258" s="502"/>
      <c r="L258" s="502"/>
    </row>
    <row r="259" spans="3:12" ht="15.75" thickBot="1" x14ac:dyDescent="0.3">
      <c r="C259" s="506"/>
      <c r="D259" s="496"/>
      <c r="E259" s="505"/>
      <c r="F259" s="505"/>
      <c r="G259" s="505"/>
      <c r="H259" s="499"/>
      <c r="I259" s="499"/>
      <c r="J259" s="499"/>
      <c r="K259" s="502"/>
      <c r="L259" s="502"/>
    </row>
    <row r="260" spans="3:12" ht="30.75" thickBot="1" x14ac:dyDescent="0.3">
      <c r="C260" s="541" t="s">
        <v>44</v>
      </c>
      <c r="D260" s="545" t="s">
        <v>55</v>
      </c>
      <c r="E260" s="569" t="s">
        <v>56</v>
      </c>
      <c r="F260" s="545" t="s">
        <v>57</v>
      </c>
      <c r="G260" s="542" t="s">
        <v>27</v>
      </c>
      <c r="H260" s="540" t="s">
        <v>242</v>
      </c>
      <c r="I260" s="543" t="s">
        <v>46</v>
      </c>
      <c r="J260" s="543" t="s">
        <v>243</v>
      </c>
      <c r="K260" s="543" t="s">
        <v>524</v>
      </c>
      <c r="L260" s="543" t="s">
        <v>525</v>
      </c>
    </row>
    <row r="261" spans="3:12" ht="15.75" thickBot="1" x14ac:dyDescent="0.3">
      <c r="C261" s="544" t="s">
        <v>749</v>
      </c>
      <c r="D261" s="574"/>
      <c r="E261" s="558"/>
      <c r="F261" s="669"/>
      <c r="G261" s="523">
        <f>D261*E261*F261</f>
        <v>0</v>
      </c>
      <c r="H261" s="567" t="s">
        <v>240</v>
      </c>
      <c r="I261" s="524" t="s">
        <v>841</v>
      </c>
      <c r="J261" s="524" t="str">
        <f>VLOOKUP(I261,Presupuesto!$B$11:$C$586,2,0)</f>
        <v>SERVICIOS DE PROFESIONALES Y TECNICOS</v>
      </c>
      <c r="K261" s="583" t="s">
        <v>236</v>
      </c>
      <c r="L261" s="510" t="s">
        <v>508</v>
      </c>
    </row>
    <row r="262" spans="3:12" x14ac:dyDescent="0.25">
      <c r="C262" s="570" t="s">
        <v>58</v>
      </c>
      <c r="D262" s="565"/>
      <c r="E262" s="559"/>
      <c r="F262" s="512"/>
      <c r="G262" s="509">
        <f>F262</f>
        <v>0</v>
      </c>
      <c r="H262" s="566" t="s">
        <v>241</v>
      </c>
      <c r="I262" s="526" t="s">
        <v>369</v>
      </c>
      <c r="J262" s="526" t="str">
        <f>VLOOKUP(I262,Presupuesto!$B$11:$C$586,2,0)</f>
        <v>AGUINALDO Y DECIMOCUARTO MES (11500-00)</v>
      </c>
      <c r="K262" s="510" t="str">
        <f>$K$17</f>
        <v>Docencia y Recursos Humanos</v>
      </c>
      <c r="L262" s="510" t="s">
        <v>508</v>
      </c>
    </row>
    <row r="263" spans="3:12" ht="15.75" thickBot="1" x14ac:dyDescent="0.3">
      <c r="C263" s="571" t="s">
        <v>59</v>
      </c>
      <c r="D263" s="565"/>
      <c r="E263" s="559"/>
      <c r="F263" s="527"/>
      <c r="G263" s="509">
        <f>F263</f>
        <v>0</v>
      </c>
      <c r="H263" s="566" t="s">
        <v>241</v>
      </c>
      <c r="I263" s="513" t="s">
        <v>786</v>
      </c>
      <c r="J263" s="513" t="str">
        <f>VLOOKUP(I263,Presupuesto!$B$11:$C$586,2,0)</f>
        <v>DECIMOCUARTO MES</v>
      </c>
      <c r="K263" s="510" t="str">
        <f t="shared" ref="K263:K311" si="4">$K$17</f>
        <v>Docencia y Recursos Humanos</v>
      </c>
      <c r="L263" s="510" t="s">
        <v>508</v>
      </c>
    </row>
    <row r="264" spans="3:12" ht="15.75" thickBot="1" x14ac:dyDescent="0.3">
      <c r="C264" s="544" t="s">
        <v>750</v>
      </c>
      <c r="D264" s="574"/>
      <c r="E264" s="558"/>
      <c r="F264" s="588"/>
      <c r="G264" s="523">
        <f>D264*E264*F264</f>
        <v>0</v>
      </c>
      <c r="H264" s="567"/>
      <c r="I264" s="524" t="s">
        <v>841</v>
      </c>
      <c r="J264" s="524" t="str">
        <f>VLOOKUP(I264,Presupuesto!$B$11:$C$586,2,0)</f>
        <v>SERVICIOS DE PROFESIONALES Y TECNICOS</v>
      </c>
      <c r="K264" s="510" t="str">
        <f t="shared" si="4"/>
        <v>Docencia y Recursos Humanos</v>
      </c>
      <c r="L264" s="510" t="s">
        <v>508</v>
      </c>
    </row>
    <row r="265" spans="3:12" x14ac:dyDescent="0.25">
      <c r="C265" s="570" t="s">
        <v>58</v>
      </c>
      <c r="D265" s="565"/>
      <c r="E265" s="559"/>
      <c r="F265" s="512"/>
      <c r="G265" s="509">
        <f>F265</f>
        <v>0</v>
      </c>
      <c r="H265" s="566"/>
      <c r="I265" s="526" t="s">
        <v>369</v>
      </c>
      <c r="J265" s="526" t="str">
        <f>VLOOKUP(I265,Presupuesto!$B$11:$C$586,2,0)</f>
        <v>AGUINALDO Y DECIMOCUARTO MES (11500-00)</v>
      </c>
      <c r="K265" s="510" t="str">
        <f t="shared" si="4"/>
        <v>Docencia y Recursos Humanos</v>
      </c>
      <c r="L265" s="510" t="s">
        <v>508</v>
      </c>
    </row>
    <row r="266" spans="3:12" ht="15.75" thickBot="1" x14ac:dyDescent="0.3">
      <c r="C266" s="571" t="s">
        <v>59</v>
      </c>
      <c r="D266" s="565"/>
      <c r="E266" s="559"/>
      <c r="F266" s="527"/>
      <c r="G266" s="509">
        <f>F266</f>
        <v>0</v>
      </c>
      <c r="H266" s="566"/>
      <c r="I266" s="513" t="s">
        <v>786</v>
      </c>
      <c r="J266" s="513" t="str">
        <f>VLOOKUP(I266,Presupuesto!$B$11:$C$586,2,0)</f>
        <v>DECIMOCUARTO MES</v>
      </c>
      <c r="K266" s="510" t="str">
        <f t="shared" si="4"/>
        <v>Docencia y Recursos Humanos</v>
      </c>
      <c r="L266" s="510" t="s">
        <v>508</v>
      </c>
    </row>
    <row r="267" spans="3:12" ht="15.75" thickBot="1" x14ac:dyDescent="0.3">
      <c r="C267" s="544" t="s">
        <v>751</v>
      </c>
      <c r="D267" s="574"/>
      <c r="E267" s="558"/>
      <c r="F267" s="588"/>
      <c r="G267" s="523">
        <f>D267*E267*F267</f>
        <v>0</v>
      </c>
      <c r="H267" s="567"/>
      <c r="I267" s="524" t="s">
        <v>841</v>
      </c>
      <c r="J267" s="524" t="str">
        <f>VLOOKUP(I267,Presupuesto!$B$11:$C$586,2,0)</f>
        <v>SERVICIOS DE PROFESIONALES Y TECNICOS</v>
      </c>
      <c r="K267" s="510" t="str">
        <f t="shared" si="4"/>
        <v>Docencia y Recursos Humanos</v>
      </c>
      <c r="L267" s="510" t="s">
        <v>508</v>
      </c>
    </row>
    <row r="268" spans="3:12" x14ac:dyDescent="0.25">
      <c r="C268" s="570" t="s">
        <v>58</v>
      </c>
      <c r="D268" s="565"/>
      <c r="E268" s="559"/>
      <c r="F268" s="512"/>
      <c r="G268" s="509">
        <f>F268</f>
        <v>0</v>
      </c>
      <c r="H268" s="566"/>
      <c r="I268" s="526" t="s">
        <v>369</v>
      </c>
      <c r="J268" s="526" t="str">
        <f>VLOOKUP(I268,Presupuesto!$B$11:$C$586,2,0)</f>
        <v>AGUINALDO Y DECIMOCUARTO MES (11500-00)</v>
      </c>
      <c r="K268" s="510" t="str">
        <f t="shared" si="4"/>
        <v>Docencia y Recursos Humanos</v>
      </c>
      <c r="L268" s="510" t="s">
        <v>508</v>
      </c>
    </row>
    <row r="269" spans="3:12" ht="15.75" thickBot="1" x14ac:dyDescent="0.3">
      <c r="C269" s="571" t="s">
        <v>59</v>
      </c>
      <c r="D269" s="565"/>
      <c r="E269" s="559"/>
      <c r="F269" s="527"/>
      <c r="G269" s="509">
        <f>F269</f>
        <v>0</v>
      </c>
      <c r="H269" s="566"/>
      <c r="I269" s="513" t="s">
        <v>786</v>
      </c>
      <c r="J269" s="513" t="str">
        <f>VLOOKUP(I269,Presupuesto!$B$11:$C$586,2,0)</f>
        <v>DECIMOCUARTO MES</v>
      </c>
      <c r="K269" s="510" t="str">
        <f t="shared" si="4"/>
        <v>Docencia y Recursos Humanos</v>
      </c>
      <c r="L269" s="510" t="s">
        <v>508</v>
      </c>
    </row>
    <row r="270" spans="3:12" ht="15.75" thickBot="1" x14ac:dyDescent="0.3">
      <c r="C270" s="544" t="s">
        <v>752</v>
      </c>
      <c r="D270" s="574"/>
      <c r="E270" s="558"/>
      <c r="F270" s="588"/>
      <c r="G270" s="523">
        <f>D270*E270*F270</f>
        <v>0</v>
      </c>
      <c r="H270" s="567"/>
      <c r="I270" s="524" t="s">
        <v>841</v>
      </c>
      <c r="J270" s="524" t="str">
        <f>VLOOKUP(I270,Presupuesto!$B$11:$C$586,2,0)</f>
        <v>SERVICIOS DE PROFESIONALES Y TECNICOS</v>
      </c>
      <c r="K270" s="510" t="str">
        <f t="shared" si="4"/>
        <v>Docencia y Recursos Humanos</v>
      </c>
      <c r="L270" s="510" t="s">
        <v>508</v>
      </c>
    </row>
    <row r="271" spans="3:12" x14ac:dyDescent="0.25">
      <c r="C271" s="570" t="s">
        <v>58</v>
      </c>
      <c r="D271" s="565"/>
      <c r="E271" s="559"/>
      <c r="F271" s="512"/>
      <c r="G271" s="509">
        <f>F271</f>
        <v>0</v>
      </c>
      <c r="H271" s="566"/>
      <c r="I271" s="526" t="s">
        <v>369</v>
      </c>
      <c r="J271" s="526" t="str">
        <f>VLOOKUP(I271,Presupuesto!$B$11:$C$586,2,0)</f>
        <v>AGUINALDO Y DECIMOCUARTO MES (11500-00)</v>
      </c>
      <c r="K271" s="510" t="str">
        <f t="shared" si="4"/>
        <v>Docencia y Recursos Humanos</v>
      </c>
      <c r="L271" s="510" t="s">
        <v>508</v>
      </c>
    </row>
    <row r="272" spans="3:12" ht="15.75" thickBot="1" x14ac:dyDescent="0.3">
      <c r="C272" s="571" t="s">
        <v>59</v>
      </c>
      <c r="D272" s="565"/>
      <c r="E272" s="559"/>
      <c r="F272" s="527"/>
      <c r="G272" s="509">
        <f>F272</f>
        <v>0</v>
      </c>
      <c r="H272" s="566"/>
      <c r="I272" s="513" t="s">
        <v>786</v>
      </c>
      <c r="J272" s="513" t="str">
        <f>VLOOKUP(I272,Presupuesto!$B$11:$C$586,2,0)</f>
        <v>DECIMOCUARTO MES</v>
      </c>
      <c r="K272" s="510" t="str">
        <f t="shared" si="4"/>
        <v>Docencia y Recursos Humanos</v>
      </c>
      <c r="L272" s="510" t="s">
        <v>508</v>
      </c>
    </row>
    <row r="273" spans="3:12" ht="15.75" thickBot="1" x14ac:dyDescent="0.3">
      <c r="C273" s="544" t="s">
        <v>753</v>
      </c>
      <c r="D273" s="574"/>
      <c r="E273" s="558"/>
      <c r="F273" s="588"/>
      <c r="G273" s="523">
        <f>D273*E273*F273</f>
        <v>0</v>
      </c>
      <c r="H273" s="567"/>
      <c r="I273" s="524" t="s">
        <v>841</v>
      </c>
      <c r="J273" s="524" t="str">
        <f>VLOOKUP(I273,Presupuesto!$B$11:$C$586,2,0)</f>
        <v>SERVICIOS DE PROFESIONALES Y TECNICOS</v>
      </c>
      <c r="K273" s="510" t="str">
        <f t="shared" si="4"/>
        <v>Docencia y Recursos Humanos</v>
      </c>
      <c r="L273" s="510" t="s">
        <v>508</v>
      </c>
    </row>
    <row r="274" spans="3:12" x14ac:dyDescent="0.25">
      <c r="C274" s="570" t="s">
        <v>58</v>
      </c>
      <c r="D274" s="565"/>
      <c r="E274" s="559"/>
      <c r="F274" s="512"/>
      <c r="G274" s="509">
        <f>F274</f>
        <v>0</v>
      </c>
      <c r="H274" s="566"/>
      <c r="I274" s="526" t="s">
        <v>369</v>
      </c>
      <c r="J274" s="526" t="str">
        <f>VLOOKUP(I274,Presupuesto!$B$11:$C$586,2,0)</f>
        <v>AGUINALDO Y DECIMOCUARTO MES (11500-00)</v>
      </c>
      <c r="K274" s="510" t="str">
        <f t="shared" si="4"/>
        <v>Docencia y Recursos Humanos</v>
      </c>
      <c r="L274" s="510" t="s">
        <v>508</v>
      </c>
    </row>
    <row r="275" spans="3:12" ht="15.75" thickBot="1" x14ac:dyDescent="0.3">
      <c r="C275" s="571" t="s">
        <v>59</v>
      </c>
      <c r="D275" s="565"/>
      <c r="E275" s="559"/>
      <c r="F275" s="527"/>
      <c r="G275" s="509">
        <f>F275</f>
        <v>0</v>
      </c>
      <c r="H275" s="566"/>
      <c r="I275" s="513" t="s">
        <v>786</v>
      </c>
      <c r="J275" s="513" t="str">
        <f>VLOOKUP(I275,Presupuesto!$B$11:$C$586,2,0)</f>
        <v>DECIMOCUARTO MES</v>
      </c>
      <c r="K275" s="510" t="str">
        <f t="shared" si="4"/>
        <v>Docencia y Recursos Humanos</v>
      </c>
      <c r="L275" s="510" t="s">
        <v>508</v>
      </c>
    </row>
    <row r="276" spans="3:12" ht="15.75" thickBot="1" x14ac:dyDescent="0.3">
      <c r="C276" s="544" t="s">
        <v>754</v>
      </c>
      <c r="D276" s="574"/>
      <c r="E276" s="558"/>
      <c r="F276" s="588"/>
      <c r="G276" s="523">
        <f>D276*E276*F276</f>
        <v>0</v>
      </c>
      <c r="H276" s="567"/>
      <c r="I276" s="524" t="s">
        <v>841</v>
      </c>
      <c r="J276" s="524" t="str">
        <f>VLOOKUP(I276,Presupuesto!$B$11:$C$586,2,0)</f>
        <v>SERVICIOS DE PROFESIONALES Y TECNICOS</v>
      </c>
      <c r="K276" s="510" t="str">
        <f t="shared" si="4"/>
        <v>Docencia y Recursos Humanos</v>
      </c>
      <c r="L276" s="510" t="s">
        <v>508</v>
      </c>
    </row>
    <row r="277" spans="3:12" x14ac:dyDescent="0.25">
      <c r="C277" s="570" t="s">
        <v>58</v>
      </c>
      <c r="D277" s="565"/>
      <c r="E277" s="559"/>
      <c r="F277" s="512"/>
      <c r="G277" s="509">
        <f>F277</f>
        <v>0</v>
      </c>
      <c r="H277" s="566"/>
      <c r="I277" s="526" t="s">
        <v>369</v>
      </c>
      <c r="J277" s="526" t="str">
        <f>VLOOKUP(I277,Presupuesto!$B$11:$C$586,2,0)</f>
        <v>AGUINALDO Y DECIMOCUARTO MES (11500-00)</v>
      </c>
      <c r="K277" s="510" t="str">
        <f t="shared" si="4"/>
        <v>Docencia y Recursos Humanos</v>
      </c>
      <c r="L277" s="510" t="s">
        <v>508</v>
      </c>
    </row>
    <row r="278" spans="3:12" ht="15.75" thickBot="1" x14ac:dyDescent="0.3">
      <c r="C278" s="571" t="s">
        <v>59</v>
      </c>
      <c r="D278" s="565"/>
      <c r="E278" s="559"/>
      <c r="F278" s="527"/>
      <c r="G278" s="509">
        <f>F278</f>
        <v>0</v>
      </c>
      <c r="H278" s="566"/>
      <c r="I278" s="513" t="s">
        <v>786</v>
      </c>
      <c r="J278" s="513" t="str">
        <f>VLOOKUP(I278,Presupuesto!$B$11:$C$586,2,0)</f>
        <v>DECIMOCUARTO MES</v>
      </c>
      <c r="K278" s="510" t="str">
        <f t="shared" si="4"/>
        <v>Docencia y Recursos Humanos</v>
      </c>
      <c r="L278" s="510" t="s">
        <v>508</v>
      </c>
    </row>
    <row r="279" spans="3:12" ht="15.75" thickBot="1" x14ac:dyDescent="0.3">
      <c r="C279" s="544" t="s">
        <v>755</v>
      </c>
      <c r="D279" s="574"/>
      <c r="E279" s="558"/>
      <c r="F279" s="588"/>
      <c r="G279" s="523">
        <f>D279*E279*F279</f>
        <v>0</v>
      </c>
      <c r="H279" s="567"/>
      <c r="I279" s="524" t="s">
        <v>841</v>
      </c>
      <c r="J279" s="524" t="str">
        <f>VLOOKUP(I279,Presupuesto!$B$11:$C$586,2,0)</f>
        <v>SERVICIOS DE PROFESIONALES Y TECNICOS</v>
      </c>
      <c r="K279" s="510" t="str">
        <f t="shared" si="4"/>
        <v>Docencia y Recursos Humanos</v>
      </c>
      <c r="L279" s="510" t="s">
        <v>508</v>
      </c>
    </row>
    <row r="280" spans="3:12" x14ac:dyDescent="0.25">
      <c r="C280" s="570" t="s">
        <v>58</v>
      </c>
      <c r="D280" s="565"/>
      <c r="E280" s="559"/>
      <c r="F280" s="512"/>
      <c r="G280" s="509">
        <f>F280</f>
        <v>0</v>
      </c>
      <c r="H280" s="566"/>
      <c r="I280" s="526" t="s">
        <v>369</v>
      </c>
      <c r="J280" s="526" t="str">
        <f>VLOOKUP(I280,Presupuesto!$B$11:$C$586,2,0)</f>
        <v>AGUINALDO Y DECIMOCUARTO MES (11500-00)</v>
      </c>
      <c r="K280" s="510" t="str">
        <f t="shared" si="4"/>
        <v>Docencia y Recursos Humanos</v>
      </c>
      <c r="L280" s="510" t="s">
        <v>508</v>
      </c>
    </row>
    <row r="281" spans="3:12" ht="15.75" thickBot="1" x14ac:dyDescent="0.3">
      <c r="C281" s="571" t="s">
        <v>59</v>
      </c>
      <c r="D281" s="565"/>
      <c r="E281" s="559"/>
      <c r="F281" s="527"/>
      <c r="G281" s="509">
        <f>F281</f>
        <v>0</v>
      </c>
      <c r="H281" s="566"/>
      <c r="I281" s="513" t="s">
        <v>786</v>
      </c>
      <c r="J281" s="513" t="str">
        <f>VLOOKUP(I281,Presupuesto!$B$11:$C$586,2,0)</f>
        <v>DECIMOCUARTO MES</v>
      </c>
      <c r="K281" s="510" t="str">
        <f t="shared" si="4"/>
        <v>Docencia y Recursos Humanos</v>
      </c>
      <c r="L281" s="510" t="s">
        <v>508</v>
      </c>
    </row>
    <row r="282" spans="3:12" ht="15.75" thickBot="1" x14ac:dyDescent="0.3">
      <c r="C282" s="544" t="s">
        <v>756</v>
      </c>
      <c r="D282" s="574"/>
      <c r="E282" s="558"/>
      <c r="F282" s="588"/>
      <c r="G282" s="523">
        <f>D282*E282*F282</f>
        <v>0</v>
      </c>
      <c r="H282" s="567"/>
      <c r="I282" s="524" t="s">
        <v>841</v>
      </c>
      <c r="J282" s="524" t="str">
        <f>VLOOKUP(I282,Presupuesto!$B$11:$C$586,2,0)</f>
        <v>SERVICIOS DE PROFESIONALES Y TECNICOS</v>
      </c>
      <c r="K282" s="510" t="str">
        <f t="shared" si="4"/>
        <v>Docencia y Recursos Humanos</v>
      </c>
      <c r="L282" s="510" t="s">
        <v>508</v>
      </c>
    </row>
    <row r="283" spans="3:12" x14ac:dyDescent="0.25">
      <c r="C283" s="570" t="s">
        <v>58</v>
      </c>
      <c r="D283" s="565"/>
      <c r="E283" s="559"/>
      <c r="F283" s="512"/>
      <c r="G283" s="509">
        <f>F283</f>
        <v>0</v>
      </c>
      <c r="H283" s="566"/>
      <c r="I283" s="526" t="s">
        <v>369</v>
      </c>
      <c r="J283" s="526" t="str">
        <f>VLOOKUP(I283,Presupuesto!$B$11:$C$586,2,0)</f>
        <v>AGUINALDO Y DECIMOCUARTO MES (11500-00)</v>
      </c>
      <c r="K283" s="510" t="str">
        <f t="shared" si="4"/>
        <v>Docencia y Recursos Humanos</v>
      </c>
      <c r="L283" s="510" t="s">
        <v>508</v>
      </c>
    </row>
    <row r="284" spans="3:12" ht="15.75" thickBot="1" x14ac:dyDescent="0.3">
      <c r="C284" s="571" t="s">
        <v>59</v>
      </c>
      <c r="D284" s="565"/>
      <c r="E284" s="559"/>
      <c r="F284" s="527"/>
      <c r="G284" s="509">
        <f>F284</f>
        <v>0</v>
      </c>
      <c r="H284" s="566"/>
      <c r="I284" s="513" t="s">
        <v>786</v>
      </c>
      <c r="J284" s="513" t="str">
        <f>VLOOKUP(I284,Presupuesto!$B$11:$C$586,2,0)</f>
        <v>DECIMOCUARTO MES</v>
      </c>
      <c r="K284" s="510" t="str">
        <f t="shared" si="4"/>
        <v>Docencia y Recursos Humanos</v>
      </c>
      <c r="L284" s="510" t="s">
        <v>508</v>
      </c>
    </row>
    <row r="285" spans="3:12" ht="15.75" thickBot="1" x14ac:dyDescent="0.3">
      <c r="C285" s="544" t="s">
        <v>757</v>
      </c>
      <c r="D285" s="574"/>
      <c r="E285" s="558"/>
      <c r="F285" s="588"/>
      <c r="G285" s="523">
        <f>D285*E285*F285</f>
        <v>0</v>
      </c>
      <c r="H285" s="567"/>
      <c r="I285" s="524" t="s">
        <v>841</v>
      </c>
      <c r="J285" s="524" t="str">
        <f>VLOOKUP(I285,Presupuesto!$B$11:$C$586,2,0)</f>
        <v>SERVICIOS DE PROFESIONALES Y TECNICOS</v>
      </c>
      <c r="K285" s="510" t="str">
        <f t="shared" si="4"/>
        <v>Docencia y Recursos Humanos</v>
      </c>
      <c r="L285" s="510" t="s">
        <v>508</v>
      </c>
    </row>
    <row r="286" spans="3:12" x14ac:dyDescent="0.25">
      <c r="C286" s="570" t="s">
        <v>58</v>
      </c>
      <c r="D286" s="565"/>
      <c r="E286" s="559"/>
      <c r="F286" s="512"/>
      <c r="G286" s="509">
        <f>F286</f>
        <v>0</v>
      </c>
      <c r="H286" s="566"/>
      <c r="I286" s="526" t="s">
        <v>369</v>
      </c>
      <c r="J286" s="526" t="str">
        <f>VLOOKUP(I286,Presupuesto!$B$11:$C$586,2,0)</f>
        <v>AGUINALDO Y DECIMOCUARTO MES (11500-00)</v>
      </c>
      <c r="K286" s="510" t="str">
        <f t="shared" si="4"/>
        <v>Docencia y Recursos Humanos</v>
      </c>
      <c r="L286" s="510" t="s">
        <v>508</v>
      </c>
    </row>
    <row r="287" spans="3:12" ht="15.75" thickBot="1" x14ac:dyDescent="0.3">
      <c r="C287" s="571" t="s">
        <v>59</v>
      </c>
      <c r="D287" s="565"/>
      <c r="E287" s="559"/>
      <c r="F287" s="527"/>
      <c r="G287" s="509">
        <f>F287</f>
        <v>0</v>
      </c>
      <c r="H287" s="566"/>
      <c r="I287" s="513" t="s">
        <v>786</v>
      </c>
      <c r="J287" s="513" t="str">
        <f>VLOOKUP(I287,Presupuesto!$B$11:$C$586,2,0)</f>
        <v>DECIMOCUARTO MES</v>
      </c>
      <c r="K287" s="510" t="str">
        <f t="shared" si="4"/>
        <v>Docencia y Recursos Humanos</v>
      </c>
      <c r="L287" s="510" t="s">
        <v>508</v>
      </c>
    </row>
    <row r="288" spans="3:12" ht="15.75" thickBot="1" x14ac:dyDescent="0.3">
      <c r="C288" s="544" t="s">
        <v>758</v>
      </c>
      <c r="D288" s="574"/>
      <c r="E288" s="558"/>
      <c r="F288" s="588"/>
      <c r="G288" s="523">
        <f>D288*E288*F288</f>
        <v>0</v>
      </c>
      <c r="H288" s="567"/>
      <c r="I288" s="524" t="s">
        <v>841</v>
      </c>
      <c r="J288" s="524" t="str">
        <f>VLOOKUP(I288,Presupuesto!$B$11:$C$586,2,0)</f>
        <v>SERVICIOS DE PROFESIONALES Y TECNICOS</v>
      </c>
      <c r="K288" s="510" t="str">
        <f t="shared" si="4"/>
        <v>Docencia y Recursos Humanos</v>
      </c>
      <c r="L288" s="510" t="s">
        <v>508</v>
      </c>
    </row>
    <row r="289" spans="3:12" x14ac:dyDescent="0.25">
      <c r="C289" s="570" t="s">
        <v>58</v>
      </c>
      <c r="D289" s="565"/>
      <c r="E289" s="559"/>
      <c r="F289" s="512"/>
      <c r="G289" s="509">
        <f>F289</f>
        <v>0</v>
      </c>
      <c r="H289" s="566"/>
      <c r="I289" s="526" t="s">
        <v>369</v>
      </c>
      <c r="J289" s="526" t="str">
        <f>VLOOKUP(I289,Presupuesto!$B$11:$C$586,2,0)</f>
        <v>AGUINALDO Y DECIMOCUARTO MES (11500-00)</v>
      </c>
      <c r="K289" s="510" t="str">
        <f t="shared" si="4"/>
        <v>Docencia y Recursos Humanos</v>
      </c>
      <c r="L289" s="510" t="s">
        <v>508</v>
      </c>
    </row>
    <row r="290" spans="3:12" ht="15.75" thickBot="1" x14ac:dyDescent="0.3">
      <c r="C290" s="571" t="s">
        <v>59</v>
      </c>
      <c r="D290" s="565"/>
      <c r="E290" s="559"/>
      <c r="F290" s="527"/>
      <c r="G290" s="509">
        <f>F290</f>
        <v>0</v>
      </c>
      <c r="H290" s="566"/>
      <c r="I290" s="513" t="s">
        <v>786</v>
      </c>
      <c r="J290" s="513" t="str">
        <f>VLOOKUP(I290,Presupuesto!$B$11:$C$586,2,0)</f>
        <v>DECIMOCUARTO MES</v>
      </c>
      <c r="K290" s="510" t="str">
        <f t="shared" si="4"/>
        <v>Docencia y Recursos Humanos</v>
      </c>
      <c r="L290" s="510" t="s">
        <v>508</v>
      </c>
    </row>
    <row r="291" spans="3:12" ht="15.75" thickBot="1" x14ac:dyDescent="0.3">
      <c r="C291" s="544" t="s">
        <v>759</v>
      </c>
      <c r="D291" s="574"/>
      <c r="E291" s="558"/>
      <c r="F291" s="588"/>
      <c r="G291" s="523">
        <f>D291*E291*F291</f>
        <v>0</v>
      </c>
      <c r="H291" s="567"/>
      <c r="I291" s="524" t="s">
        <v>841</v>
      </c>
      <c r="J291" s="524" t="str">
        <f>VLOOKUP(I291,Presupuesto!$B$11:$C$586,2,0)</f>
        <v>SERVICIOS DE PROFESIONALES Y TECNICOS</v>
      </c>
      <c r="K291" s="510" t="str">
        <f t="shared" si="4"/>
        <v>Docencia y Recursos Humanos</v>
      </c>
      <c r="L291" s="510" t="s">
        <v>508</v>
      </c>
    </row>
    <row r="292" spans="3:12" x14ac:dyDescent="0.25">
      <c r="C292" s="570" t="s">
        <v>58</v>
      </c>
      <c r="D292" s="565"/>
      <c r="E292" s="559"/>
      <c r="F292" s="512"/>
      <c r="G292" s="509">
        <f>F292</f>
        <v>0</v>
      </c>
      <c r="H292" s="566"/>
      <c r="I292" s="526" t="s">
        <v>369</v>
      </c>
      <c r="J292" s="526" t="str">
        <f>VLOOKUP(I292,Presupuesto!$B$11:$C$586,2,0)</f>
        <v>AGUINALDO Y DECIMOCUARTO MES (11500-00)</v>
      </c>
      <c r="K292" s="510" t="str">
        <f t="shared" si="4"/>
        <v>Docencia y Recursos Humanos</v>
      </c>
      <c r="L292" s="510" t="s">
        <v>508</v>
      </c>
    </row>
    <row r="293" spans="3:12" ht="15.75" thickBot="1" x14ac:dyDescent="0.3">
      <c r="C293" s="571" t="s">
        <v>59</v>
      </c>
      <c r="D293" s="565"/>
      <c r="E293" s="559"/>
      <c r="F293" s="527"/>
      <c r="G293" s="509">
        <f>F293</f>
        <v>0</v>
      </c>
      <c r="H293" s="566"/>
      <c r="I293" s="513" t="s">
        <v>786</v>
      </c>
      <c r="J293" s="513" t="str">
        <f>VLOOKUP(I293,Presupuesto!$B$11:$C$586,2,0)</f>
        <v>DECIMOCUARTO MES</v>
      </c>
      <c r="K293" s="510" t="str">
        <f t="shared" si="4"/>
        <v>Docencia y Recursos Humanos</v>
      </c>
      <c r="L293" s="510" t="s">
        <v>508</v>
      </c>
    </row>
    <row r="294" spans="3:12" ht="15.75" thickBot="1" x14ac:dyDescent="0.3">
      <c r="C294" s="544" t="s">
        <v>760</v>
      </c>
      <c r="D294" s="574"/>
      <c r="E294" s="558"/>
      <c r="F294" s="588"/>
      <c r="G294" s="523">
        <f>D294*E294*F294</f>
        <v>0</v>
      </c>
      <c r="H294" s="567"/>
      <c r="I294" s="524" t="s">
        <v>841</v>
      </c>
      <c r="J294" s="524" t="str">
        <f>VLOOKUP(I294,Presupuesto!$B$11:$C$586,2,0)</f>
        <v>SERVICIOS DE PROFESIONALES Y TECNICOS</v>
      </c>
      <c r="K294" s="510" t="str">
        <f t="shared" si="4"/>
        <v>Docencia y Recursos Humanos</v>
      </c>
      <c r="L294" s="510" t="s">
        <v>508</v>
      </c>
    </row>
    <row r="295" spans="3:12" x14ac:dyDescent="0.25">
      <c r="C295" s="570" t="s">
        <v>58</v>
      </c>
      <c r="D295" s="565"/>
      <c r="E295" s="559"/>
      <c r="F295" s="512"/>
      <c r="G295" s="509">
        <f>F295</f>
        <v>0</v>
      </c>
      <c r="H295" s="566"/>
      <c r="I295" s="526" t="s">
        <v>369</v>
      </c>
      <c r="J295" s="526" t="str">
        <f>VLOOKUP(I295,Presupuesto!$B$11:$C$586,2,0)</f>
        <v>AGUINALDO Y DECIMOCUARTO MES (11500-00)</v>
      </c>
      <c r="K295" s="510" t="str">
        <f t="shared" si="4"/>
        <v>Docencia y Recursos Humanos</v>
      </c>
      <c r="L295" s="510" t="s">
        <v>508</v>
      </c>
    </row>
    <row r="296" spans="3:12" ht="15.75" thickBot="1" x14ac:dyDescent="0.3">
      <c r="C296" s="571" t="s">
        <v>59</v>
      </c>
      <c r="D296" s="565"/>
      <c r="E296" s="559"/>
      <c r="F296" s="527"/>
      <c r="G296" s="509">
        <f>F296</f>
        <v>0</v>
      </c>
      <c r="H296" s="566"/>
      <c r="I296" s="513" t="s">
        <v>786</v>
      </c>
      <c r="J296" s="513" t="str">
        <f>VLOOKUP(I296,Presupuesto!$B$11:$C$586,2,0)</f>
        <v>DECIMOCUARTO MES</v>
      </c>
      <c r="K296" s="510" t="str">
        <f t="shared" si="4"/>
        <v>Docencia y Recursos Humanos</v>
      </c>
      <c r="L296" s="510" t="s">
        <v>508</v>
      </c>
    </row>
    <row r="297" spans="3:12" ht="15.75" thickBot="1" x14ac:dyDescent="0.3">
      <c r="C297" s="544" t="s">
        <v>761</v>
      </c>
      <c r="D297" s="574"/>
      <c r="E297" s="558"/>
      <c r="F297" s="588"/>
      <c r="G297" s="523">
        <f>D297*E297*F297</f>
        <v>0</v>
      </c>
      <c r="H297" s="567"/>
      <c r="I297" s="524" t="s">
        <v>841</v>
      </c>
      <c r="J297" s="524" t="str">
        <f>VLOOKUP(I297,Presupuesto!$B$11:$C$586,2,0)</f>
        <v>SERVICIOS DE PROFESIONALES Y TECNICOS</v>
      </c>
      <c r="K297" s="510" t="str">
        <f t="shared" si="4"/>
        <v>Docencia y Recursos Humanos</v>
      </c>
      <c r="L297" s="510" t="s">
        <v>508</v>
      </c>
    </row>
    <row r="298" spans="3:12" x14ac:dyDescent="0.25">
      <c r="C298" s="570" t="s">
        <v>58</v>
      </c>
      <c r="D298" s="565"/>
      <c r="E298" s="559"/>
      <c r="F298" s="512"/>
      <c r="G298" s="509">
        <f>F298</f>
        <v>0</v>
      </c>
      <c r="H298" s="566"/>
      <c r="I298" s="526" t="s">
        <v>369</v>
      </c>
      <c r="J298" s="526" t="str">
        <f>VLOOKUP(I298,Presupuesto!$B$11:$C$586,2,0)</f>
        <v>AGUINALDO Y DECIMOCUARTO MES (11500-00)</v>
      </c>
      <c r="K298" s="510" t="str">
        <f t="shared" si="4"/>
        <v>Docencia y Recursos Humanos</v>
      </c>
      <c r="L298" s="510" t="s">
        <v>508</v>
      </c>
    </row>
    <row r="299" spans="3:12" ht="15.75" thickBot="1" x14ac:dyDescent="0.3">
      <c r="C299" s="571" t="s">
        <v>59</v>
      </c>
      <c r="D299" s="565"/>
      <c r="E299" s="559"/>
      <c r="F299" s="527"/>
      <c r="G299" s="509">
        <f>F299</f>
        <v>0</v>
      </c>
      <c r="H299" s="566"/>
      <c r="I299" s="513" t="s">
        <v>786</v>
      </c>
      <c r="J299" s="513" t="str">
        <f>VLOOKUP(I299,Presupuesto!$B$11:$C$586,2,0)</f>
        <v>DECIMOCUARTO MES</v>
      </c>
      <c r="K299" s="510" t="str">
        <f t="shared" si="4"/>
        <v>Docencia y Recursos Humanos</v>
      </c>
      <c r="L299" s="510" t="s">
        <v>508</v>
      </c>
    </row>
    <row r="300" spans="3:12" ht="15.75" thickBot="1" x14ac:dyDescent="0.3">
      <c r="C300" s="544" t="s">
        <v>762</v>
      </c>
      <c r="D300" s="574"/>
      <c r="E300" s="558"/>
      <c r="F300" s="588"/>
      <c r="G300" s="523">
        <f>D300*E300*F300</f>
        <v>0</v>
      </c>
      <c r="H300" s="567"/>
      <c r="I300" s="524" t="s">
        <v>841</v>
      </c>
      <c r="J300" s="524" t="str">
        <f>VLOOKUP(I300,Presupuesto!$B$11:$C$586,2,0)</f>
        <v>SERVICIOS DE PROFESIONALES Y TECNICOS</v>
      </c>
      <c r="K300" s="510" t="str">
        <f t="shared" si="4"/>
        <v>Docencia y Recursos Humanos</v>
      </c>
      <c r="L300" s="510" t="s">
        <v>508</v>
      </c>
    </row>
    <row r="301" spans="3:12" x14ac:dyDescent="0.25">
      <c r="C301" s="570" t="s">
        <v>58</v>
      </c>
      <c r="D301" s="565"/>
      <c r="E301" s="559"/>
      <c r="F301" s="512"/>
      <c r="G301" s="509">
        <f>F301</f>
        <v>0</v>
      </c>
      <c r="H301" s="566"/>
      <c r="I301" s="526" t="s">
        <v>369</v>
      </c>
      <c r="J301" s="526" t="str">
        <f>VLOOKUP(I301,Presupuesto!$B$11:$C$586,2,0)</f>
        <v>AGUINALDO Y DECIMOCUARTO MES (11500-00)</v>
      </c>
      <c r="K301" s="510" t="str">
        <f t="shared" si="4"/>
        <v>Docencia y Recursos Humanos</v>
      </c>
      <c r="L301" s="510" t="s">
        <v>508</v>
      </c>
    </row>
    <row r="302" spans="3:12" ht="15.75" thickBot="1" x14ac:dyDescent="0.3">
      <c r="C302" s="571" t="s">
        <v>59</v>
      </c>
      <c r="D302" s="565"/>
      <c r="E302" s="559"/>
      <c r="F302" s="527"/>
      <c r="G302" s="509">
        <f>F302</f>
        <v>0</v>
      </c>
      <c r="H302" s="566"/>
      <c r="I302" s="513" t="s">
        <v>786</v>
      </c>
      <c r="J302" s="513" t="str">
        <f>VLOOKUP(I302,Presupuesto!$B$11:$C$586,2,0)</f>
        <v>DECIMOCUARTO MES</v>
      </c>
      <c r="K302" s="510" t="str">
        <f t="shared" si="4"/>
        <v>Docencia y Recursos Humanos</v>
      </c>
      <c r="L302" s="510" t="s">
        <v>508</v>
      </c>
    </row>
    <row r="303" spans="3:12" ht="15.75" thickBot="1" x14ac:dyDescent="0.3">
      <c r="C303" s="670" t="s">
        <v>1999</v>
      </c>
      <c r="D303" s="671">
        <v>2</v>
      </c>
      <c r="E303" s="672">
        <v>12</v>
      </c>
      <c r="F303" s="673">
        <v>8000</v>
      </c>
      <c r="G303" s="674">
        <f>D303*E303*F303</f>
        <v>192000</v>
      </c>
      <c r="H303" s="567" t="s">
        <v>240</v>
      </c>
      <c r="I303" s="524" t="s">
        <v>841</v>
      </c>
      <c r="J303" s="524" t="str">
        <f>VLOOKUP(I303,Presupuesto!$B$11:$C$586,2,0)</f>
        <v>SERVICIOS DE PROFESIONALES Y TECNICOS</v>
      </c>
      <c r="K303" s="510" t="str">
        <f t="shared" si="4"/>
        <v>Docencia y Recursos Humanos</v>
      </c>
      <c r="L303" s="510" t="s">
        <v>508</v>
      </c>
    </row>
    <row r="304" spans="3:12" x14ac:dyDescent="0.25">
      <c r="C304" s="570" t="s">
        <v>58</v>
      </c>
      <c r="D304" s="565"/>
      <c r="E304" s="559"/>
      <c r="F304" s="527">
        <v>16000</v>
      </c>
      <c r="G304" s="509">
        <f>F304</f>
        <v>16000</v>
      </c>
      <c r="H304" s="566" t="s">
        <v>240</v>
      </c>
      <c r="I304" s="513" t="s">
        <v>831</v>
      </c>
      <c r="J304" s="513" t="str">
        <f>VLOOKUP(I304,Presupuesto!$B$11:$C$586,2,0)</f>
        <v>CONTRATOS ESPECIALES</v>
      </c>
      <c r="K304" s="510" t="str">
        <f t="shared" si="4"/>
        <v>Docencia y Recursos Humanos</v>
      </c>
      <c r="L304" s="510" t="s">
        <v>508</v>
      </c>
    </row>
    <row r="305" spans="3:12" ht="15.75" thickBot="1" x14ac:dyDescent="0.3">
      <c r="C305" s="571" t="s">
        <v>59</v>
      </c>
      <c r="D305" s="565"/>
      <c r="E305" s="559"/>
      <c r="F305" s="512">
        <v>16000</v>
      </c>
      <c r="G305" s="509">
        <f>F305</f>
        <v>16000</v>
      </c>
      <c r="H305" s="566" t="s">
        <v>240</v>
      </c>
      <c r="I305" s="513" t="s">
        <v>831</v>
      </c>
      <c r="J305" s="513" t="str">
        <f>VLOOKUP(I305,Presupuesto!$B$11:$C$586,2,0)</f>
        <v>CONTRATOS ESPECIALES</v>
      </c>
      <c r="K305" s="510" t="str">
        <f t="shared" si="4"/>
        <v>Docencia y Recursos Humanos</v>
      </c>
      <c r="L305" s="510" t="s">
        <v>508</v>
      </c>
    </row>
    <row r="306" spans="3:12" ht="15.75" thickBot="1" x14ac:dyDescent="0.3">
      <c r="C306" s="546" t="s">
        <v>60</v>
      </c>
      <c r="D306" s="574"/>
      <c r="E306" s="558"/>
      <c r="F306" s="528"/>
      <c r="G306" s="523">
        <f>D306*E306*F306</f>
        <v>0</v>
      </c>
      <c r="H306" s="567"/>
      <c r="I306" s="524" t="s">
        <v>841</v>
      </c>
      <c r="J306" s="524" t="str">
        <f>VLOOKUP(I306,Presupuesto!$B$11:$C$586,2,0)</f>
        <v>SERVICIOS DE PROFESIONALES Y TECNICOS</v>
      </c>
      <c r="K306" s="510" t="str">
        <f t="shared" si="4"/>
        <v>Docencia y Recursos Humanos</v>
      </c>
      <c r="L306" s="510" t="s">
        <v>508</v>
      </c>
    </row>
    <row r="307" spans="3:12" x14ac:dyDescent="0.25">
      <c r="C307" s="570" t="s">
        <v>58</v>
      </c>
      <c r="D307" s="565"/>
      <c r="E307" s="559"/>
      <c r="F307" s="512"/>
      <c r="G307" s="509">
        <f>F307</f>
        <v>0</v>
      </c>
      <c r="H307" s="566"/>
      <c r="I307" s="513" t="s">
        <v>404</v>
      </c>
      <c r="J307" s="513" t="str">
        <f>VLOOKUP(I307,Presupuesto!$B$11:$C$586,2,0)</f>
        <v>OTROS SERVICIOS TECNICOS Y PROFESIONALES N.C. (24900-00)</v>
      </c>
      <c r="K307" s="510" t="str">
        <f t="shared" si="4"/>
        <v>Docencia y Recursos Humanos</v>
      </c>
      <c r="L307" s="510" t="s">
        <v>508</v>
      </c>
    </row>
    <row r="308" spans="3:12" ht="15.75" thickBot="1" x14ac:dyDescent="0.3">
      <c r="C308" s="571" t="s">
        <v>59</v>
      </c>
      <c r="D308" s="565"/>
      <c r="E308" s="559"/>
      <c r="F308" s="512"/>
      <c r="G308" s="509">
        <f>F308</f>
        <v>0</v>
      </c>
      <c r="H308" s="566"/>
      <c r="I308" s="513" t="s">
        <v>404</v>
      </c>
      <c r="J308" s="513" t="str">
        <f>VLOOKUP(I308,Presupuesto!$B$11:$C$586,2,0)</f>
        <v>OTROS SERVICIOS TECNICOS Y PROFESIONALES N.C. (24900-00)</v>
      </c>
      <c r="K308" s="510" t="str">
        <f t="shared" si="4"/>
        <v>Docencia y Recursos Humanos</v>
      </c>
      <c r="L308" s="510" t="s">
        <v>508</v>
      </c>
    </row>
    <row r="309" spans="3:12" ht="15.75" thickBot="1" x14ac:dyDescent="0.3">
      <c r="C309" s="546" t="s">
        <v>61</v>
      </c>
      <c r="D309" s="574"/>
      <c r="E309" s="558"/>
      <c r="F309" s="528"/>
      <c r="G309" s="523">
        <f>D309*E309*F309</f>
        <v>0</v>
      </c>
      <c r="H309" s="567" t="s">
        <v>240</v>
      </c>
      <c r="I309" s="524" t="s">
        <v>841</v>
      </c>
      <c r="J309" s="524" t="str">
        <f>VLOOKUP(I309,Presupuesto!$B$11:$C$586,2,0)</f>
        <v>SERVICIOS DE PROFESIONALES Y TECNICOS</v>
      </c>
      <c r="K309" s="510" t="str">
        <f t="shared" si="4"/>
        <v>Docencia y Recursos Humanos</v>
      </c>
      <c r="L309" s="510" t="s">
        <v>508</v>
      </c>
    </row>
    <row r="310" spans="3:12" x14ac:dyDescent="0.25">
      <c r="C310" s="570" t="s">
        <v>58</v>
      </c>
      <c r="D310" s="568"/>
      <c r="E310" s="538"/>
      <c r="F310" s="529"/>
      <c r="G310" s="530">
        <f>F310</f>
        <v>0</v>
      </c>
      <c r="H310" s="566"/>
      <c r="I310" s="526" t="s">
        <v>369</v>
      </c>
      <c r="J310" s="513" t="str">
        <f>VLOOKUP(I310,Presupuesto!$B$11:$C$586,2,0)</f>
        <v>AGUINALDO Y DECIMOCUARTO MES (11500-00)</v>
      </c>
      <c r="K310" s="510" t="str">
        <f t="shared" si="4"/>
        <v>Docencia y Recursos Humanos</v>
      </c>
      <c r="L310" s="510" t="s">
        <v>508</v>
      </c>
    </row>
    <row r="311" spans="3:12" ht="15.75" thickBot="1" x14ac:dyDescent="0.3">
      <c r="C311" s="572" t="s">
        <v>59</v>
      </c>
      <c r="D311" s="564"/>
      <c r="E311" s="539"/>
      <c r="F311" s="517"/>
      <c r="G311" s="517">
        <f>F311</f>
        <v>0</v>
      </c>
      <c r="H311" s="564"/>
      <c r="I311" s="513" t="s">
        <v>786</v>
      </c>
      <c r="J311" s="532" t="str">
        <f>VLOOKUP(I311,Presupuesto!$B$11:$C$586,2,0)</f>
        <v>DECIMOCUARTO MES</v>
      </c>
      <c r="K311" s="518" t="str">
        <f t="shared" si="4"/>
        <v>Docencia y Recursos Humanos</v>
      </c>
      <c r="L311" s="510" t="s">
        <v>508</v>
      </c>
    </row>
    <row r="315" spans="3:12" ht="15.75" thickBot="1" x14ac:dyDescent="0.3">
      <c r="C315" s="506"/>
      <c r="D315" s="501"/>
      <c r="E315" s="506"/>
      <c r="F315" s="506"/>
      <c r="G315" s="506"/>
      <c r="H315" s="501"/>
      <c r="I315" s="506"/>
      <c r="J315" s="506"/>
      <c r="K315" s="502"/>
      <c r="L315" s="502"/>
    </row>
    <row r="316" spans="3:12" ht="15.75" thickBot="1" x14ac:dyDescent="0.3">
      <c r="C316" s="497" t="s">
        <v>43</v>
      </c>
      <c r="D316" s="495">
        <f>SUM(G323:G373)</f>
        <v>103488</v>
      </c>
      <c r="E316" s="505"/>
      <c r="F316" s="505"/>
      <c r="G316" s="505"/>
      <c r="H316" s="499"/>
      <c r="I316" s="499"/>
      <c r="J316" s="499"/>
      <c r="K316" s="502"/>
      <c r="L316" s="502"/>
    </row>
    <row r="317" spans="3:12" x14ac:dyDescent="0.25">
      <c r="C317" s="502"/>
      <c r="D317" s="496"/>
      <c r="E317" s="505"/>
      <c r="F317" s="505"/>
      <c r="G317" s="505"/>
      <c r="H317" s="499"/>
      <c r="I317" s="499"/>
      <c r="J317" s="499"/>
      <c r="K317" s="502"/>
      <c r="L317" s="502"/>
    </row>
    <row r="318" spans="3:12" x14ac:dyDescent="0.25">
      <c r="C318" s="502"/>
      <c r="D318" s="496"/>
      <c r="E318" s="505"/>
      <c r="F318" s="505"/>
      <c r="G318" s="505"/>
      <c r="H318" s="499"/>
      <c r="I318" s="499"/>
      <c r="J318" s="499"/>
      <c r="K318" s="502"/>
      <c r="L318" s="502"/>
    </row>
    <row r="319" spans="3:12" ht="15.75" x14ac:dyDescent="0.25">
      <c r="C319" s="576" t="s">
        <v>505</v>
      </c>
      <c r="D319" s="577"/>
      <c r="E319" s="505"/>
      <c r="F319" s="505"/>
      <c r="G319" s="505"/>
      <c r="H319" s="499"/>
      <c r="I319" s="499"/>
      <c r="J319" s="499"/>
      <c r="K319" s="502"/>
      <c r="L319" s="502"/>
    </row>
    <row r="320" spans="3:12" ht="18.75" x14ac:dyDescent="0.25">
      <c r="C320" s="578" t="e">
        <f>IFERROR(VLOOKUP(D319,'Desarrollo e Innov. Curricular'!$E:$F,2,FALSE),IFERROR(VLOOKUP(D319,Investigación!$E:$F,2,FALSE),IFERROR(VLOOKUP(D319,'Vinculación Univ. Sociedad'!$E:$F,2,FALSE),IFERROR(VLOOKUP(D319,'Docencia y Profesorado Universi'!$E:$F,2,FALSE),IFERROR(VLOOKUP(D319,Estudiantes!$E:$F,2,FALSE),IFERROR(VLOOKUP(D319,'Gestion Administrativa'!$E:$F,2,FALSE),IFERROR(VLOOKUP(D319,'Gestion Academica'!$E:$F,2,FALSE),IFERROR(VLOOKUP(D319,Graduados!$E:$F,2,FALSE),IFERROR(VLOOKUP(D319,'Gestión del Conocimiento'!$E:$F,2,FALSE),IFERROR(VLOOKUP(D319,Gobernabilidad!$E:$F,2,FALSE),IFERROR(VLOOKUP(D319,'NIVEL DE ES Y  SISTEMA NACIONAL'!$E:$F,2,FALSE),VLOOKUP(D319,'Lo Esencial'!$E:$F,2,0))))))))))))</f>
        <v>#N/A</v>
      </c>
      <c r="D320" s="496"/>
      <c r="E320" s="505"/>
      <c r="F320" s="505"/>
      <c r="G320" s="505"/>
      <c r="H320" s="499"/>
      <c r="I320" s="499"/>
      <c r="J320" s="499"/>
      <c r="K320" s="502"/>
      <c r="L320" s="502"/>
    </row>
    <row r="321" spans="3:12" ht="15.75" thickBot="1" x14ac:dyDescent="0.3">
      <c r="C321" s="506"/>
      <c r="D321" s="496"/>
      <c r="E321" s="505"/>
      <c r="F321" s="505"/>
      <c r="G321" s="505"/>
      <c r="H321" s="499"/>
      <c r="I321" s="499"/>
      <c r="J321" s="499"/>
      <c r="K321" s="502"/>
      <c r="L321" s="502"/>
    </row>
    <row r="322" spans="3:12" ht="30.75" thickBot="1" x14ac:dyDescent="0.3">
      <c r="C322" s="541" t="s">
        <v>44</v>
      </c>
      <c r="D322" s="545" t="s">
        <v>55</v>
      </c>
      <c r="E322" s="569" t="s">
        <v>56</v>
      </c>
      <c r="F322" s="545" t="s">
        <v>57</v>
      </c>
      <c r="G322" s="542" t="s">
        <v>27</v>
      </c>
      <c r="H322" s="540" t="s">
        <v>242</v>
      </c>
      <c r="I322" s="543" t="s">
        <v>46</v>
      </c>
      <c r="J322" s="543" t="s">
        <v>243</v>
      </c>
      <c r="K322" s="543" t="s">
        <v>524</v>
      </c>
      <c r="L322" s="543" t="s">
        <v>525</v>
      </c>
    </row>
    <row r="323" spans="3:12" ht="15.75" thickBot="1" x14ac:dyDescent="0.3">
      <c r="C323" s="544" t="s">
        <v>749</v>
      </c>
      <c r="D323" s="574"/>
      <c r="E323" s="558"/>
      <c r="F323" s="669"/>
      <c r="G323" s="523">
        <f>D323*E323*F323</f>
        <v>0</v>
      </c>
      <c r="H323" s="567" t="s">
        <v>240</v>
      </c>
      <c r="I323" s="524" t="s">
        <v>841</v>
      </c>
      <c r="J323" s="524" t="str">
        <f>VLOOKUP(I323,Presupuesto!$B$11:$C$586,2,0)</f>
        <v>SERVICIOS DE PROFESIONALES Y TECNICOS</v>
      </c>
      <c r="K323" s="583" t="s">
        <v>236</v>
      </c>
      <c r="L323" s="510" t="s">
        <v>508</v>
      </c>
    </row>
    <row r="324" spans="3:12" x14ac:dyDescent="0.25">
      <c r="C324" s="570" t="s">
        <v>58</v>
      </c>
      <c r="D324" s="565"/>
      <c r="E324" s="559"/>
      <c r="F324" s="512"/>
      <c r="G324" s="509">
        <f>F324</f>
        <v>0</v>
      </c>
      <c r="H324" s="566" t="s">
        <v>241</v>
      </c>
      <c r="I324" s="526" t="s">
        <v>369</v>
      </c>
      <c r="J324" s="526" t="str">
        <f>VLOOKUP(I324,Presupuesto!$B$11:$C$586,2,0)</f>
        <v>AGUINALDO Y DECIMOCUARTO MES (11500-00)</v>
      </c>
      <c r="K324" s="510" t="str">
        <f>$K$17</f>
        <v>Docencia y Recursos Humanos</v>
      </c>
      <c r="L324" s="510" t="s">
        <v>508</v>
      </c>
    </row>
    <row r="325" spans="3:12" ht="15.75" thickBot="1" x14ac:dyDescent="0.3">
      <c r="C325" s="571" t="s">
        <v>59</v>
      </c>
      <c r="D325" s="565"/>
      <c r="E325" s="559"/>
      <c r="F325" s="527"/>
      <c r="G325" s="509">
        <f>F325</f>
        <v>0</v>
      </c>
      <c r="H325" s="566" t="s">
        <v>241</v>
      </c>
      <c r="I325" s="513" t="s">
        <v>786</v>
      </c>
      <c r="J325" s="513" t="str">
        <f>VLOOKUP(I325,Presupuesto!$B$11:$C$586,2,0)</f>
        <v>DECIMOCUARTO MES</v>
      </c>
      <c r="K325" s="510" t="str">
        <f t="shared" ref="K325:K373" si="5">$K$17</f>
        <v>Docencia y Recursos Humanos</v>
      </c>
      <c r="L325" s="510" t="s">
        <v>508</v>
      </c>
    </row>
    <row r="326" spans="3:12" ht="15.75" thickBot="1" x14ac:dyDescent="0.3">
      <c r="C326" s="544" t="s">
        <v>750</v>
      </c>
      <c r="D326" s="574"/>
      <c r="E326" s="558"/>
      <c r="F326" s="588"/>
      <c r="G326" s="523">
        <f>D326*E326*F326</f>
        <v>0</v>
      </c>
      <c r="H326" s="567"/>
      <c r="I326" s="524" t="s">
        <v>841</v>
      </c>
      <c r="J326" s="524" t="str">
        <f>VLOOKUP(I326,Presupuesto!$B$11:$C$586,2,0)</f>
        <v>SERVICIOS DE PROFESIONALES Y TECNICOS</v>
      </c>
      <c r="K326" s="510" t="str">
        <f t="shared" si="5"/>
        <v>Docencia y Recursos Humanos</v>
      </c>
      <c r="L326" s="510" t="s">
        <v>508</v>
      </c>
    </row>
    <row r="327" spans="3:12" x14ac:dyDescent="0.25">
      <c r="C327" s="570" t="s">
        <v>58</v>
      </c>
      <c r="D327" s="565"/>
      <c r="E327" s="559"/>
      <c r="F327" s="512"/>
      <c r="G327" s="509">
        <f>F327</f>
        <v>0</v>
      </c>
      <c r="H327" s="566"/>
      <c r="I327" s="526" t="s">
        <v>369</v>
      </c>
      <c r="J327" s="526" t="str">
        <f>VLOOKUP(I327,Presupuesto!$B$11:$C$586,2,0)</f>
        <v>AGUINALDO Y DECIMOCUARTO MES (11500-00)</v>
      </c>
      <c r="K327" s="510" t="str">
        <f t="shared" si="5"/>
        <v>Docencia y Recursos Humanos</v>
      </c>
      <c r="L327" s="510" t="s">
        <v>508</v>
      </c>
    </row>
    <row r="328" spans="3:12" ht="15.75" thickBot="1" x14ac:dyDescent="0.3">
      <c r="C328" s="571" t="s">
        <v>59</v>
      </c>
      <c r="D328" s="565"/>
      <c r="E328" s="559"/>
      <c r="F328" s="527"/>
      <c r="G328" s="509">
        <f>F328</f>
        <v>0</v>
      </c>
      <c r="H328" s="566"/>
      <c r="I328" s="513" t="s">
        <v>786</v>
      </c>
      <c r="J328" s="513" t="str">
        <f>VLOOKUP(I328,Presupuesto!$B$11:$C$586,2,0)</f>
        <v>DECIMOCUARTO MES</v>
      </c>
      <c r="K328" s="510" t="str">
        <f t="shared" si="5"/>
        <v>Docencia y Recursos Humanos</v>
      </c>
      <c r="L328" s="510" t="s">
        <v>508</v>
      </c>
    </row>
    <row r="329" spans="3:12" ht="15.75" thickBot="1" x14ac:dyDescent="0.3">
      <c r="C329" s="544" t="s">
        <v>751</v>
      </c>
      <c r="D329" s="574"/>
      <c r="E329" s="558"/>
      <c r="F329" s="588"/>
      <c r="G329" s="523">
        <f>D329*E329*F329</f>
        <v>0</v>
      </c>
      <c r="H329" s="567"/>
      <c r="I329" s="524" t="s">
        <v>841</v>
      </c>
      <c r="J329" s="524" t="str">
        <f>VLOOKUP(I329,Presupuesto!$B$11:$C$586,2,0)</f>
        <v>SERVICIOS DE PROFESIONALES Y TECNICOS</v>
      </c>
      <c r="K329" s="510" t="str">
        <f t="shared" si="5"/>
        <v>Docencia y Recursos Humanos</v>
      </c>
      <c r="L329" s="510" t="s">
        <v>508</v>
      </c>
    </row>
    <row r="330" spans="3:12" x14ac:dyDescent="0.25">
      <c r="C330" s="570" t="s">
        <v>58</v>
      </c>
      <c r="D330" s="565"/>
      <c r="E330" s="559"/>
      <c r="F330" s="512"/>
      <c r="G330" s="509">
        <f>F330</f>
        <v>0</v>
      </c>
      <c r="H330" s="566"/>
      <c r="I330" s="526" t="s">
        <v>369</v>
      </c>
      <c r="J330" s="526" t="str">
        <f>VLOOKUP(I330,Presupuesto!$B$11:$C$586,2,0)</f>
        <v>AGUINALDO Y DECIMOCUARTO MES (11500-00)</v>
      </c>
      <c r="K330" s="510" t="str">
        <f t="shared" si="5"/>
        <v>Docencia y Recursos Humanos</v>
      </c>
      <c r="L330" s="510" t="s">
        <v>508</v>
      </c>
    </row>
    <row r="331" spans="3:12" ht="15.75" thickBot="1" x14ac:dyDescent="0.3">
      <c r="C331" s="571" t="s">
        <v>59</v>
      </c>
      <c r="D331" s="565"/>
      <c r="E331" s="559"/>
      <c r="F331" s="527"/>
      <c r="G331" s="509">
        <f>F331</f>
        <v>0</v>
      </c>
      <c r="H331" s="566"/>
      <c r="I331" s="513" t="s">
        <v>786</v>
      </c>
      <c r="J331" s="513" t="str">
        <f>VLOOKUP(I331,Presupuesto!$B$11:$C$586,2,0)</f>
        <v>DECIMOCUARTO MES</v>
      </c>
      <c r="K331" s="510" t="str">
        <f t="shared" si="5"/>
        <v>Docencia y Recursos Humanos</v>
      </c>
      <c r="L331" s="510" t="s">
        <v>508</v>
      </c>
    </row>
    <row r="332" spans="3:12" ht="15.75" thickBot="1" x14ac:dyDescent="0.3">
      <c r="C332" s="544" t="s">
        <v>752</v>
      </c>
      <c r="D332" s="574"/>
      <c r="E332" s="558"/>
      <c r="F332" s="588"/>
      <c r="G332" s="523">
        <f>D332*E332*F332</f>
        <v>0</v>
      </c>
      <c r="H332" s="567"/>
      <c r="I332" s="524" t="s">
        <v>841</v>
      </c>
      <c r="J332" s="524" t="str">
        <f>VLOOKUP(I332,Presupuesto!$B$11:$C$586,2,0)</f>
        <v>SERVICIOS DE PROFESIONALES Y TECNICOS</v>
      </c>
      <c r="K332" s="510" t="str">
        <f t="shared" si="5"/>
        <v>Docencia y Recursos Humanos</v>
      </c>
      <c r="L332" s="510" t="s">
        <v>508</v>
      </c>
    </row>
    <row r="333" spans="3:12" x14ac:dyDescent="0.25">
      <c r="C333" s="570" t="s">
        <v>58</v>
      </c>
      <c r="D333" s="565"/>
      <c r="E333" s="559"/>
      <c r="F333" s="512"/>
      <c r="G333" s="509">
        <f>F333</f>
        <v>0</v>
      </c>
      <c r="H333" s="566"/>
      <c r="I333" s="526" t="s">
        <v>369</v>
      </c>
      <c r="J333" s="526" t="str">
        <f>VLOOKUP(I333,Presupuesto!$B$11:$C$586,2,0)</f>
        <v>AGUINALDO Y DECIMOCUARTO MES (11500-00)</v>
      </c>
      <c r="K333" s="510" t="str">
        <f t="shared" si="5"/>
        <v>Docencia y Recursos Humanos</v>
      </c>
      <c r="L333" s="510" t="s">
        <v>508</v>
      </c>
    </row>
    <row r="334" spans="3:12" ht="15.75" thickBot="1" x14ac:dyDescent="0.3">
      <c r="C334" s="571" t="s">
        <v>59</v>
      </c>
      <c r="D334" s="565"/>
      <c r="E334" s="559"/>
      <c r="F334" s="527"/>
      <c r="G334" s="509">
        <f>F334</f>
        <v>0</v>
      </c>
      <c r="H334" s="566"/>
      <c r="I334" s="513" t="s">
        <v>786</v>
      </c>
      <c r="J334" s="513" t="str">
        <f>VLOOKUP(I334,Presupuesto!$B$11:$C$586,2,0)</f>
        <v>DECIMOCUARTO MES</v>
      </c>
      <c r="K334" s="510" t="str">
        <f t="shared" si="5"/>
        <v>Docencia y Recursos Humanos</v>
      </c>
      <c r="L334" s="510" t="s">
        <v>508</v>
      </c>
    </row>
    <row r="335" spans="3:12" ht="15.75" thickBot="1" x14ac:dyDescent="0.3">
      <c r="C335" s="544" t="s">
        <v>753</v>
      </c>
      <c r="D335" s="574"/>
      <c r="E335" s="558"/>
      <c r="F335" s="588"/>
      <c r="G335" s="523">
        <f>D335*E335*F335</f>
        <v>0</v>
      </c>
      <c r="H335" s="567"/>
      <c r="I335" s="524" t="s">
        <v>841</v>
      </c>
      <c r="J335" s="524" t="str">
        <f>VLOOKUP(I335,Presupuesto!$B$11:$C$586,2,0)</f>
        <v>SERVICIOS DE PROFESIONALES Y TECNICOS</v>
      </c>
      <c r="K335" s="510" t="str">
        <f t="shared" si="5"/>
        <v>Docencia y Recursos Humanos</v>
      </c>
      <c r="L335" s="510" t="s">
        <v>508</v>
      </c>
    </row>
    <row r="336" spans="3:12" x14ac:dyDescent="0.25">
      <c r="C336" s="570" t="s">
        <v>58</v>
      </c>
      <c r="D336" s="565"/>
      <c r="E336" s="559"/>
      <c r="F336" s="512"/>
      <c r="G336" s="509">
        <f>F336</f>
        <v>0</v>
      </c>
      <c r="H336" s="566"/>
      <c r="I336" s="526" t="s">
        <v>369</v>
      </c>
      <c r="J336" s="526" t="str">
        <f>VLOOKUP(I336,Presupuesto!$B$11:$C$586,2,0)</f>
        <v>AGUINALDO Y DECIMOCUARTO MES (11500-00)</v>
      </c>
      <c r="K336" s="510" t="str">
        <f t="shared" si="5"/>
        <v>Docencia y Recursos Humanos</v>
      </c>
      <c r="L336" s="510" t="s">
        <v>508</v>
      </c>
    </row>
    <row r="337" spans="3:12" ht="15.75" thickBot="1" x14ac:dyDescent="0.3">
      <c r="C337" s="571" t="s">
        <v>59</v>
      </c>
      <c r="D337" s="565"/>
      <c r="E337" s="559"/>
      <c r="F337" s="527"/>
      <c r="G337" s="509">
        <f>F337</f>
        <v>0</v>
      </c>
      <c r="H337" s="566"/>
      <c r="I337" s="513" t="s">
        <v>786</v>
      </c>
      <c r="J337" s="513" t="str">
        <f>VLOOKUP(I337,Presupuesto!$B$11:$C$586,2,0)</f>
        <v>DECIMOCUARTO MES</v>
      </c>
      <c r="K337" s="510" t="str">
        <f t="shared" si="5"/>
        <v>Docencia y Recursos Humanos</v>
      </c>
      <c r="L337" s="510" t="s">
        <v>508</v>
      </c>
    </row>
    <row r="338" spans="3:12" ht="15.75" thickBot="1" x14ac:dyDescent="0.3">
      <c r="C338" s="544" t="s">
        <v>754</v>
      </c>
      <c r="D338" s="574"/>
      <c r="E338" s="558"/>
      <c r="F338" s="588"/>
      <c r="G338" s="523">
        <f>D338*E338*F338</f>
        <v>0</v>
      </c>
      <c r="H338" s="567"/>
      <c r="I338" s="524" t="s">
        <v>841</v>
      </c>
      <c r="J338" s="524" t="str">
        <f>VLOOKUP(I338,Presupuesto!$B$11:$C$586,2,0)</f>
        <v>SERVICIOS DE PROFESIONALES Y TECNICOS</v>
      </c>
      <c r="K338" s="510" t="str">
        <f t="shared" si="5"/>
        <v>Docencia y Recursos Humanos</v>
      </c>
      <c r="L338" s="510" t="s">
        <v>508</v>
      </c>
    </row>
    <row r="339" spans="3:12" x14ac:dyDescent="0.25">
      <c r="C339" s="570" t="s">
        <v>58</v>
      </c>
      <c r="D339" s="565"/>
      <c r="E339" s="559"/>
      <c r="F339" s="512"/>
      <c r="G339" s="509">
        <f>F339</f>
        <v>0</v>
      </c>
      <c r="H339" s="566"/>
      <c r="I339" s="526" t="s">
        <v>369</v>
      </c>
      <c r="J339" s="526" t="str">
        <f>VLOOKUP(I339,Presupuesto!$B$11:$C$586,2,0)</f>
        <v>AGUINALDO Y DECIMOCUARTO MES (11500-00)</v>
      </c>
      <c r="K339" s="510" t="str">
        <f t="shared" si="5"/>
        <v>Docencia y Recursos Humanos</v>
      </c>
      <c r="L339" s="510" t="s">
        <v>508</v>
      </c>
    </row>
    <row r="340" spans="3:12" ht="15.75" thickBot="1" x14ac:dyDescent="0.3">
      <c r="C340" s="571" t="s">
        <v>59</v>
      </c>
      <c r="D340" s="565"/>
      <c r="E340" s="559"/>
      <c r="F340" s="527"/>
      <c r="G340" s="509">
        <f>F340</f>
        <v>0</v>
      </c>
      <c r="H340" s="566"/>
      <c r="I340" s="513" t="s">
        <v>786</v>
      </c>
      <c r="J340" s="513" t="str">
        <f>VLOOKUP(I340,Presupuesto!$B$11:$C$586,2,0)</f>
        <v>DECIMOCUARTO MES</v>
      </c>
      <c r="K340" s="510" t="str">
        <f t="shared" si="5"/>
        <v>Docencia y Recursos Humanos</v>
      </c>
      <c r="L340" s="510" t="s">
        <v>508</v>
      </c>
    </row>
    <row r="341" spans="3:12" ht="15.75" thickBot="1" x14ac:dyDescent="0.3">
      <c r="C341" s="544" t="s">
        <v>755</v>
      </c>
      <c r="D341" s="574"/>
      <c r="E341" s="558"/>
      <c r="F341" s="588"/>
      <c r="G341" s="523">
        <f>D341*E341*F341</f>
        <v>0</v>
      </c>
      <c r="H341" s="567"/>
      <c r="I341" s="524" t="s">
        <v>841</v>
      </c>
      <c r="J341" s="524" t="str">
        <f>VLOOKUP(I341,Presupuesto!$B$11:$C$586,2,0)</f>
        <v>SERVICIOS DE PROFESIONALES Y TECNICOS</v>
      </c>
      <c r="K341" s="510" t="str">
        <f t="shared" si="5"/>
        <v>Docencia y Recursos Humanos</v>
      </c>
      <c r="L341" s="510" t="s">
        <v>508</v>
      </c>
    </row>
    <row r="342" spans="3:12" x14ac:dyDescent="0.25">
      <c r="C342" s="570" t="s">
        <v>58</v>
      </c>
      <c r="D342" s="565"/>
      <c r="E342" s="559"/>
      <c r="F342" s="512"/>
      <c r="G342" s="509">
        <f>F342</f>
        <v>0</v>
      </c>
      <c r="H342" s="566"/>
      <c r="I342" s="526" t="s">
        <v>369</v>
      </c>
      <c r="J342" s="526" t="str">
        <f>VLOOKUP(I342,Presupuesto!$B$11:$C$586,2,0)</f>
        <v>AGUINALDO Y DECIMOCUARTO MES (11500-00)</v>
      </c>
      <c r="K342" s="510" t="str">
        <f t="shared" si="5"/>
        <v>Docencia y Recursos Humanos</v>
      </c>
      <c r="L342" s="510" t="s">
        <v>508</v>
      </c>
    </row>
    <row r="343" spans="3:12" ht="15.75" thickBot="1" x14ac:dyDescent="0.3">
      <c r="C343" s="571" t="s">
        <v>59</v>
      </c>
      <c r="D343" s="565"/>
      <c r="E343" s="559"/>
      <c r="F343" s="527"/>
      <c r="G343" s="509">
        <f>F343</f>
        <v>0</v>
      </c>
      <c r="H343" s="566"/>
      <c r="I343" s="513" t="s">
        <v>786</v>
      </c>
      <c r="J343" s="513" t="str">
        <f>VLOOKUP(I343,Presupuesto!$B$11:$C$586,2,0)</f>
        <v>DECIMOCUARTO MES</v>
      </c>
      <c r="K343" s="510" t="str">
        <f t="shared" si="5"/>
        <v>Docencia y Recursos Humanos</v>
      </c>
      <c r="L343" s="510" t="s">
        <v>508</v>
      </c>
    </row>
    <row r="344" spans="3:12" ht="15.75" thickBot="1" x14ac:dyDescent="0.3">
      <c r="C344" s="544" t="s">
        <v>756</v>
      </c>
      <c r="D344" s="574"/>
      <c r="E344" s="558"/>
      <c r="F344" s="588"/>
      <c r="G344" s="523">
        <f>D344*E344*F344</f>
        <v>0</v>
      </c>
      <c r="H344" s="567"/>
      <c r="I344" s="524" t="s">
        <v>841</v>
      </c>
      <c r="J344" s="524" t="str">
        <f>VLOOKUP(I344,Presupuesto!$B$11:$C$586,2,0)</f>
        <v>SERVICIOS DE PROFESIONALES Y TECNICOS</v>
      </c>
      <c r="K344" s="510" t="str">
        <f t="shared" si="5"/>
        <v>Docencia y Recursos Humanos</v>
      </c>
      <c r="L344" s="510" t="s">
        <v>508</v>
      </c>
    </row>
    <row r="345" spans="3:12" x14ac:dyDescent="0.25">
      <c r="C345" s="570" t="s">
        <v>58</v>
      </c>
      <c r="D345" s="565"/>
      <c r="E345" s="559"/>
      <c r="F345" s="512"/>
      <c r="G345" s="509">
        <f>F345</f>
        <v>0</v>
      </c>
      <c r="H345" s="566"/>
      <c r="I345" s="526" t="s">
        <v>369</v>
      </c>
      <c r="J345" s="526" t="str">
        <f>VLOOKUP(I345,Presupuesto!$B$11:$C$586,2,0)</f>
        <v>AGUINALDO Y DECIMOCUARTO MES (11500-00)</v>
      </c>
      <c r="K345" s="510" t="str">
        <f t="shared" si="5"/>
        <v>Docencia y Recursos Humanos</v>
      </c>
      <c r="L345" s="510" t="s">
        <v>508</v>
      </c>
    </row>
    <row r="346" spans="3:12" ht="15.75" thickBot="1" x14ac:dyDescent="0.3">
      <c r="C346" s="571" t="s">
        <v>59</v>
      </c>
      <c r="D346" s="565"/>
      <c r="E346" s="559"/>
      <c r="F346" s="527"/>
      <c r="G346" s="509">
        <f>F346</f>
        <v>0</v>
      </c>
      <c r="H346" s="566"/>
      <c r="I346" s="513" t="s">
        <v>786</v>
      </c>
      <c r="J346" s="513" t="str">
        <f>VLOOKUP(I346,Presupuesto!$B$11:$C$586,2,0)</f>
        <v>DECIMOCUARTO MES</v>
      </c>
      <c r="K346" s="510" t="str">
        <f t="shared" si="5"/>
        <v>Docencia y Recursos Humanos</v>
      </c>
      <c r="L346" s="510" t="s">
        <v>508</v>
      </c>
    </row>
    <row r="347" spans="3:12" ht="15.75" thickBot="1" x14ac:dyDescent="0.3">
      <c r="C347" s="544" t="s">
        <v>757</v>
      </c>
      <c r="D347" s="574"/>
      <c r="E347" s="558"/>
      <c r="F347" s="588"/>
      <c r="G347" s="523">
        <f>D347*E347*F347</f>
        <v>0</v>
      </c>
      <c r="H347" s="567"/>
      <c r="I347" s="524" t="s">
        <v>841</v>
      </c>
      <c r="J347" s="524" t="str">
        <f>VLOOKUP(I347,Presupuesto!$B$11:$C$586,2,0)</f>
        <v>SERVICIOS DE PROFESIONALES Y TECNICOS</v>
      </c>
      <c r="K347" s="510" t="str">
        <f t="shared" si="5"/>
        <v>Docencia y Recursos Humanos</v>
      </c>
      <c r="L347" s="510" t="s">
        <v>508</v>
      </c>
    </row>
    <row r="348" spans="3:12" x14ac:dyDescent="0.25">
      <c r="C348" s="570" t="s">
        <v>58</v>
      </c>
      <c r="D348" s="565"/>
      <c r="E348" s="559"/>
      <c r="F348" s="512"/>
      <c r="G348" s="509">
        <f>F348</f>
        <v>0</v>
      </c>
      <c r="H348" s="566"/>
      <c r="I348" s="526" t="s">
        <v>369</v>
      </c>
      <c r="J348" s="526" t="str">
        <f>VLOOKUP(I348,Presupuesto!$B$11:$C$586,2,0)</f>
        <v>AGUINALDO Y DECIMOCUARTO MES (11500-00)</v>
      </c>
      <c r="K348" s="510" t="str">
        <f t="shared" si="5"/>
        <v>Docencia y Recursos Humanos</v>
      </c>
      <c r="L348" s="510" t="s">
        <v>508</v>
      </c>
    </row>
    <row r="349" spans="3:12" ht="15.75" thickBot="1" x14ac:dyDescent="0.3">
      <c r="C349" s="571" t="s">
        <v>59</v>
      </c>
      <c r="D349" s="565"/>
      <c r="E349" s="559"/>
      <c r="F349" s="527"/>
      <c r="G349" s="509">
        <f>F349</f>
        <v>0</v>
      </c>
      <c r="H349" s="566"/>
      <c r="I349" s="513" t="s">
        <v>786</v>
      </c>
      <c r="J349" s="513" t="str">
        <f>VLOOKUP(I349,Presupuesto!$B$11:$C$586,2,0)</f>
        <v>DECIMOCUARTO MES</v>
      </c>
      <c r="K349" s="510" t="str">
        <f t="shared" si="5"/>
        <v>Docencia y Recursos Humanos</v>
      </c>
      <c r="L349" s="510" t="s">
        <v>508</v>
      </c>
    </row>
    <row r="350" spans="3:12" ht="15.75" thickBot="1" x14ac:dyDescent="0.3">
      <c r="C350" s="544" t="s">
        <v>758</v>
      </c>
      <c r="D350" s="574"/>
      <c r="E350" s="558"/>
      <c r="F350" s="588"/>
      <c r="G350" s="523">
        <f>D350*E350*F350</f>
        <v>0</v>
      </c>
      <c r="H350" s="567"/>
      <c r="I350" s="524" t="s">
        <v>841</v>
      </c>
      <c r="J350" s="524" t="str">
        <f>VLOOKUP(I350,Presupuesto!$B$11:$C$586,2,0)</f>
        <v>SERVICIOS DE PROFESIONALES Y TECNICOS</v>
      </c>
      <c r="K350" s="510" t="str">
        <f t="shared" si="5"/>
        <v>Docencia y Recursos Humanos</v>
      </c>
      <c r="L350" s="510" t="s">
        <v>508</v>
      </c>
    </row>
    <row r="351" spans="3:12" x14ac:dyDescent="0.25">
      <c r="C351" s="570" t="s">
        <v>58</v>
      </c>
      <c r="D351" s="565"/>
      <c r="E351" s="559"/>
      <c r="F351" s="512"/>
      <c r="G351" s="509">
        <f>F351</f>
        <v>0</v>
      </c>
      <c r="H351" s="566"/>
      <c r="I351" s="526" t="s">
        <v>369</v>
      </c>
      <c r="J351" s="526" t="str">
        <f>VLOOKUP(I351,Presupuesto!$B$11:$C$586,2,0)</f>
        <v>AGUINALDO Y DECIMOCUARTO MES (11500-00)</v>
      </c>
      <c r="K351" s="510" t="str">
        <f t="shared" si="5"/>
        <v>Docencia y Recursos Humanos</v>
      </c>
      <c r="L351" s="510" t="s">
        <v>508</v>
      </c>
    </row>
    <row r="352" spans="3:12" ht="15.75" thickBot="1" x14ac:dyDescent="0.3">
      <c r="C352" s="571" t="s">
        <v>59</v>
      </c>
      <c r="D352" s="565"/>
      <c r="E352" s="559"/>
      <c r="F352" s="527"/>
      <c r="G352" s="509">
        <f>F352</f>
        <v>0</v>
      </c>
      <c r="H352" s="566"/>
      <c r="I352" s="513" t="s">
        <v>786</v>
      </c>
      <c r="J352" s="513" t="str">
        <f>VLOOKUP(I352,Presupuesto!$B$11:$C$586,2,0)</f>
        <v>DECIMOCUARTO MES</v>
      </c>
      <c r="K352" s="510" t="str">
        <f t="shared" si="5"/>
        <v>Docencia y Recursos Humanos</v>
      </c>
      <c r="L352" s="510" t="s">
        <v>508</v>
      </c>
    </row>
    <row r="353" spans="3:12" ht="15.75" thickBot="1" x14ac:dyDescent="0.3">
      <c r="C353" s="544" t="s">
        <v>759</v>
      </c>
      <c r="D353" s="574"/>
      <c r="E353" s="558"/>
      <c r="F353" s="588"/>
      <c r="G353" s="523">
        <f>D353*E353*F353</f>
        <v>0</v>
      </c>
      <c r="H353" s="567"/>
      <c r="I353" s="524" t="s">
        <v>841</v>
      </c>
      <c r="J353" s="524" t="str">
        <f>VLOOKUP(I353,Presupuesto!$B$11:$C$586,2,0)</f>
        <v>SERVICIOS DE PROFESIONALES Y TECNICOS</v>
      </c>
      <c r="K353" s="510" t="str">
        <f t="shared" si="5"/>
        <v>Docencia y Recursos Humanos</v>
      </c>
      <c r="L353" s="510" t="s">
        <v>508</v>
      </c>
    </row>
    <row r="354" spans="3:12" x14ac:dyDescent="0.25">
      <c r="C354" s="570" t="s">
        <v>58</v>
      </c>
      <c r="D354" s="565"/>
      <c r="E354" s="559"/>
      <c r="F354" s="512"/>
      <c r="G354" s="509">
        <f>F354</f>
        <v>0</v>
      </c>
      <c r="H354" s="566"/>
      <c r="I354" s="526" t="s">
        <v>369</v>
      </c>
      <c r="J354" s="526" t="str">
        <f>VLOOKUP(I354,Presupuesto!$B$11:$C$586,2,0)</f>
        <v>AGUINALDO Y DECIMOCUARTO MES (11500-00)</v>
      </c>
      <c r="K354" s="510" t="str">
        <f t="shared" si="5"/>
        <v>Docencia y Recursos Humanos</v>
      </c>
      <c r="L354" s="510" t="s">
        <v>508</v>
      </c>
    </row>
    <row r="355" spans="3:12" ht="15.75" thickBot="1" x14ac:dyDescent="0.3">
      <c r="C355" s="571" t="s">
        <v>59</v>
      </c>
      <c r="D355" s="565"/>
      <c r="E355" s="559"/>
      <c r="F355" s="527"/>
      <c r="G355" s="509">
        <f>F355</f>
        <v>0</v>
      </c>
      <c r="H355" s="566"/>
      <c r="I355" s="513" t="s">
        <v>786</v>
      </c>
      <c r="J355" s="513" t="str">
        <f>VLOOKUP(I355,Presupuesto!$B$11:$C$586,2,0)</f>
        <v>DECIMOCUARTO MES</v>
      </c>
      <c r="K355" s="510" t="str">
        <f t="shared" si="5"/>
        <v>Docencia y Recursos Humanos</v>
      </c>
      <c r="L355" s="510" t="s">
        <v>508</v>
      </c>
    </row>
    <row r="356" spans="3:12" ht="15.75" thickBot="1" x14ac:dyDescent="0.3">
      <c r="C356" s="544" t="s">
        <v>760</v>
      </c>
      <c r="D356" s="574"/>
      <c r="E356" s="558"/>
      <c r="F356" s="588"/>
      <c r="G356" s="523">
        <f>D356*E356*F356</f>
        <v>0</v>
      </c>
      <c r="H356" s="567"/>
      <c r="I356" s="524" t="s">
        <v>841</v>
      </c>
      <c r="J356" s="524" t="str">
        <f>VLOOKUP(I356,Presupuesto!$B$11:$C$586,2,0)</f>
        <v>SERVICIOS DE PROFESIONALES Y TECNICOS</v>
      </c>
      <c r="K356" s="510" t="str">
        <f t="shared" si="5"/>
        <v>Docencia y Recursos Humanos</v>
      </c>
      <c r="L356" s="510" t="s">
        <v>508</v>
      </c>
    </row>
    <row r="357" spans="3:12" x14ac:dyDescent="0.25">
      <c r="C357" s="570" t="s">
        <v>58</v>
      </c>
      <c r="D357" s="565"/>
      <c r="E357" s="559"/>
      <c r="F357" s="512"/>
      <c r="G357" s="509">
        <f>F357</f>
        <v>0</v>
      </c>
      <c r="H357" s="566"/>
      <c r="I357" s="526" t="s">
        <v>369</v>
      </c>
      <c r="J357" s="526" t="str">
        <f>VLOOKUP(I357,Presupuesto!$B$11:$C$586,2,0)</f>
        <v>AGUINALDO Y DECIMOCUARTO MES (11500-00)</v>
      </c>
      <c r="K357" s="510" t="str">
        <f t="shared" si="5"/>
        <v>Docencia y Recursos Humanos</v>
      </c>
      <c r="L357" s="510" t="s">
        <v>508</v>
      </c>
    </row>
    <row r="358" spans="3:12" ht="15.75" thickBot="1" x14ac:dyDescent="0.3">
      <c r="C358" s="571" t="s">
        <v>59</v>
      </c>
      <c r="D358" s="565"/>
      <c r="E358" s="559"/>
      <c r="F358" s="527"/>
      <c r="G358" s="509">
        <f>F358</f>
        <v>0</v>
      </c>
      <c r="H358" s="566"/>
      <c r="I358" s="513" t="s">
        <v>786</v>
      </c>
      <c r="J358" s="513" t="str">
        <f>VLOOKUP(I358,Presupuesto!$B$11:$C$586,2,0)</f>
        <v>DECIMOCUARTO MES</v>
      </c>
      <c r="K358" s="510" t="str">
        <f t="shared" si="5"/>
        <v>Docencia y Recursos Humanos</v>
      </c>
      <c r="L358" s="510" t="s">
        <v>508</v>
      </c>
    </row>
    <row r="359" spans="3:12" ht="15.75" thickBot="1" x14ac:dyDescent="0.3">
      <c r="C359" s="544" t="s">
        <v>761</v>
      </c>
      <c r="D359" s="574"/>
      <c r="E359" s="558"/>
      <c r="F359" s="588"/>
      <c r="G359" s="523">
        <f>D359*E359*F359</f>
        <v>0</v>
      </c>
      <c r="H359" s="567"/>
      <c r="I359" s="524" t="s">
        <v>841</v>
      </c>
      <c r="J359" s="524" t="str">
        <f>VLOOKUP(I359,Presupuesto!$B$11:$C$586,2,0)</f>
        <v>SERVICIOS DE PROFESIONALES Y TECNICOS</v>
      </c>
      <c r="K359" s="510" t="str">
        <f t="shared" si="5"/>
        <v>Docencia y Recursos Humanos</v>
      </c>
      <c r="L359" s="510" t="s">
        <v>508</v>
      </c>
    </row>
    <row r="360" spans="3:12" x14ac:dyDescent="0.25">
      <c r="C360" s="570" t="s">
        <v>58</v>
      </c>
      <c r="D360" s="565"/>
      <c r="E360" s="559"/>
      <c r="F360" s="512"/>
      <c r="G360" s="509">
        <f>F360</f>
        <v>0</v>
      </c>
      <c r="H360" s="566"/>
      <c r="I360" s="526" t="s">
        <v>369</v>
      </c>
      <c r="J360" s="526" t="str">
        <f>VLOOKUP(I360,Presupuesto!$B$11:$C$586,2,0)</f>
        <v>AGUINALDO Y DECIMOCUARTO MES (11500-00)</v>
      </c>
      <c r="K360" s="510" t="str">
        <f t="shared" si="5"/>
        <v>Docencia y Recursos Humanos</v>
      </c>
      <c r="L360" s="510" t="s">
        <v>508</v>
      </c>
    </row>
    <row r="361" spans="3:12" ht="15.75" thickBot="1" x14ac:dyDescent="0.3">
      <c r="C361" s="571" t="s">
        <v>59</v>
      </c>
      <c r="D361" s="565"/>
      <c r="E361" s="559"/>
      <c r="F361" s="527"/>
      <c r="G361" s="509">
        <f>F361</f>
        <v>0</v>
      </c>
      <c r="H361" s="566"/>
      <c r="I361" s="513" t="s">
        <v>786</v>
      </c>
      <c r="J361" s="513" t="str">
        <f>VLOOKUP(I361,Presupuesto!$B$11:$C$586,2,0)</f>
        <v>DECIMOCUARTO MES</v>
      </c>
      <c r="K361" s="510" t="str">
        <f t="shared" si="5"/>
        <v>Docencia y Recursos Humanos</v>
      </c>
      <c r="L361" s="510" t="s">
        <v>508</v>
      </c>
    </row>
    <row r="362" spans="3:12" ht="15.75" thickBot="1" x14ac:dyDescent="0.3">
      <c r="C362" s="544" t="s">
        <v>762</v>
      </c>
      <c r="D362" s="574"/>
      <c r="E362" s="558"/>
      <c r="F362" s="588"/>
      <c r="G362" s="523">
        <f>D362*E362*F362</f>
        <v>0</v>
      </c>
      <c r="H362" s="567"/>
      <c r="I362" s="524" t="s">
        <v>841</v>
      </c>
      <c r="J362" s="524" t="str">
        <f>VLOOKUP(I362,Presupuesto!$B$11:$C$586,2,0)</f>
        <v>SERVICIOS DE PROFESIONALES Y TECNICOS</v>
      </c>
      <c r="K362" s="510" t="str">
        <f t="shared" si="5"/>
        <v>Docencia y Recursos Humanos</v>
      </c>
      <c r="L362" s="510" t="s">
        <v>508</v>
      </c>
    </row>
    <row r="363" spans="3:12" x14ac:dyDescent="0.25">
      <c r="C363" s="570" t="s">
        <v>58</v>
      </c>
      <c r="D363" s="565"/>
      <c r="E363" s="559"/>
      <c r="F363" s="512"/>
      <c r="G363" s="509">
        <f>F363</f>
        <v>0</v>
      </c>
      <c r="H363" s="566"/>
      <c r="I363" s="526" t="s">
        <v>369</v>
      </c>
      <c r="J363" s="526" t="str">
        <f>VLOOKUP(I363,Presupuesto!$B$11:$C$586,2,0)</f>
        <v>AGUINALDO Y DECIMOCUARTO MES (11500-00)</v>
      </c>
      <c r="K363" s="510" t="str">
        <f t="shared" si="5"/>
        <v>Docencia y Recursos Humanos</v>
      </c>
      <c r="L363" s="510" t="s">
        <v>508</v>
      </c>
    </row>
    <row r="364" spans="3:12" ht="15.75" thickBot="1" x14ac:dyDescent="0.3">
      <c r="C364" s="571" t="s">
        <v>59</v>
      </c>
      <c r="D364" s="565"/>
      <c r="E364" s="559"/>
      <c r="F364" s="527"/>
      <c r="G364" s="509">
        <f>F364</f>
        <v>0</v>
      </c>
      <c r="H364" s="566"/>
      <c r="I364" s="513" t="s">
        <v>786</v>
      </c>
      <c r="J364" s="513" t="str">
        <f>VLOOKUP(I364,Presupuesto!$B$11:$C$586,2,0)</f>
        <v>DECIMOCUARTO MES</v>
      </c>
      <c r="K364" s="510" t="str">
        <f t="shared" si="5"/>
        <v>Docencia y Recursos Humanos</v>
      </c>
      <c r="L364" s="510" t="s">
        <v>508</v>
      </c>
    </row>
    <row r="365" spans="3:12" ht="15.75" thickBot="1" x14ac:dyDescent="0.3">
      <c r="C365" s="670" t="s">
        <v>2000</v>
      </c>
      <c r="D365" s="671">
        <v>1</v>
      </c>
      <c r="E365" s="672">
        <v>12</v>
      </c>
      <c r="F365" s="673">
        <v>7392</v>
      </c>
      <c r="G365" s="674">
        <f>D365*E365*F365</f>
        <v>88704</v>
      </c>
      <c r="H365" s="567" t="s">
        <v>240</v>
      </c>
      <c r="I365" s="524" t="s">
        <v>841</v>
      </c>
      <c r="J365" s="524" t="str">
        <f>VLOOKUP(I365,Presupuesto!$B$11:$C$586,2,0)</f>
        <v>SERVICIOS DE PROFESIONALES Y TECNICOS</v>
      </c>
      <c r="K365" s="510" t="str">
        <f t="shared" si="5"/>
        <v>Docencia y Recursos Humanos</v>
      </c>
      <c r="L365" s="510" t="s">
        <v>508</v>
      </c>
    </row>
    <row r="366" spans="3:12" x14ac:dyDescent="0.25">
      <c r="C366" s="570" t="s">
        <v>58</v>
      </c>
      <c r="D366" s="565"/>
      <c r="E366" s="559">
        <v>0</v>
      </c>
      <c r="F366" s="527">
        <f>IF(E365=0,"",(G365/E365)/12*E365)</f>
        <v>7392</v>
      </c>
      <c r="G366" s="509">
        <f>F366</f>
        <v>7392</v>
      </c>
      <c r="H366" s="566" t="s">
        <v>240</v>
      </c>
      <c r="I366" s="513" t="s">
        <v>831</v>
      </c>
      <c r="J366" s="513" t="str">
        <f>VLOOKUP(I366,Presupuesto!$B$11:$C$586,2,0)</f>
        <v>CONTRATOS ESPECIALES</v>
      </c>
      <c r="K366" s="510" t="str">
        <f t="shared" si="5"/>
        <v>Docencia y Recursos Humanos</v>
      </c>
      <c r="L366" s="510" t="s">
        <v>508</v>
      </c>
    </row>
    <row r="367" spans="3:12" ht="15.75" thickBot="1" x14ac:dyDescent="0.3">
      <c r="C367" s="571" t="s">
        <v>59</v>
      </c>
      <c r="D367" s="565"/>
      <c r="E367" s="559">
        <v>0</v>
      </c>
      <c r="F367" s="512">
        <v>7392</v>
      </c>
      <c r="G367" s="509">
        <f>F367</f>
        <v>7392</v>
      </c>
      <c r="H367" s="566" t="s">
        <v>240</v>
      </c>
      <c r="I367" s="513" t="s">
        <v>831</v>
      </c>
      <c r="J367" s="513" t="str">
        <f>VLOOKUP(I367,Presupuesto!$B$11:$C$586,2,0)</f>
        <v>CONTRATOS ESPECIALES</v>
      </c>
      <c r="K367" s="510" t="str">
        <f t="shared" si="5"/>
        <v>Docencia y Recursos Humanos</v>
      </c>
      <c r="L367" s="510" t="s">
        <v>508</v>
      </c>
    </row>
    <row r="368" spans="3:12" ht="15.75" thickBot="1" x14ac:dyDescent="0.3">
      <c r="C368" s="546" t="s">
        <v>60</v>
      </c>
      <c r="D368" s="574"/>
      <c r="E368" s="558"/>
      <c r="F368" s="528"/>
      <c r="G368" s="523">
        <f>D368*E368*F368</f>
        <v>0</v>
      </c>
      <c r="H368" s="567"/>
      <c r="I368" s="524" t="s">
        <v>841</v>
      </c>
      <c r="J368" s="524" t="str">
        <f>VLOOKUP(I368,Presupuesto!$B$11:$C$586,2,0)</f>
        <v>SERVICIOS DE PROFESIONALES Y TECNICOS</v>
      </c>
      <c r="K368" s="510" t="str">
        <f t="shared" si="5"/>
        <v>Docencia y Recursos Humanos</v>
      </c>
      <c r="L368" s="510" t="s">
        <v>508</v>
      </c>
    </row>
    <row r="369" spans="3:12" x14ac:dyDescent="0.25">
      <c r="C369" s="570" t="s">
        <v>58</v>
      </c>
      <c r="D369" s="565"/>
      <c r="E369" s="559"/>
      <c r="F369" s="512"/>
      <c r="G369" s="509">
        <f>F369</f>
        <v>0</v>
      </c>
      <c r="H369" s="566"/>
      <c r="I369" s="513" t="s">
        <v>404</v>
      </c>
      <c r="J369" s="513" t="str">
        <f>VLOOKUP(I369,Presupuesto!$B$11:$C$586,2,0)</f>
        <v>OTROS SERVICIOS TECNICOS Y PROFESIONALES N.C. (24900-00)</v>
      </c>
      <c r="K369" s="510" t="str">
        <f t="shared" si="5"/>
        <v>Docencia y Recursos Humanos</v>
      </c>
      <c r="L369" s="510" t="s">
        <v>508</v>
      </c>
    </row>
    <row r="370" spans="3:12" ht="15.75" thickBot="1" x14ac:dyDescent="0.3">
      <c r="C370" s="571" t="s">
        <v>59</v>
      </c>
      <c r="D370" s="565"/>
      <c r="E370" s="559"/>
      <c r="F370" s="512"/>
      <c r="G370" s="509">
        <f>F370</f>
        <v>0</v>
      </c>
      <c r="H370" s="566"/>
      <c r="I370" s="513" t="s">
        <v>404</v>
      </c>
      <c r="J370" s="513" t="str">
        <f>VLOOKUP(I370,Presupuesto!$B$11:$C$586,2,0)</f>
        <v>OTROS SERVICIOS TECNICOS Y PROFESIONALES N.C. (24900-00)</v>
      </c>
      <c r="K370" s="510" t="str">
        <f t="shared" si="5"/>
        <v>Docencia y Recursos Humanos</v>
      </c>
      <c r="L370" s="510" t="s">
        <v>508</v>
      </c>
    </row>
    <row r="371" spans="3:12" ht="15.75" thickBot="1" x14ac:dyDescent="0.3">
      <c r="C371" s="546" t="s">
        <v>61</v>
      </c>
      <c r="D371" s="574"/>
      <c r="E371" s="558"/>
      <c r="F371" s="528"/>
      <c r="G371" s="523">
        <f>D371*E371*F371</f>
        <v>0</v>
      </c>
      <c r="H371" s="567" t="s">
        <v>240</v>
      </c>
      <c r="I371" s="524" t="s">
        <v>841</v>
      </c>
      <c r="J371" s="524" t="str">
        <f>VLOOKUP(I371,Presupuesto!$B$11:$C$586,2,0)</f>
        <v>SERVICIOS DE PROFESIONALES Y TECNICOS</v>
      </c>
      <c r="K371" s="510" t="str">
        <f t="shared" si="5"/>
        <v>Docencia y Recursos Humanos</v>
      </c>
      <c r="L371" s="510" t="s">
        <v>508</v>
      </c>
    </row>
    <row r="372" spans="3:12" x14ac:dyDescent="0.25">
      <c r="C372" s="570" t="s">
        <v>58</v>
      </c>
      <c r="D372" s="568"/>
      <c r="E372" s="538"/>
      <c r="F372" s="529"/>
      <c r="G372" s="530">
        <f>F372</f>
        <v>0</v>
      </c>
      <c r="H372" s="566"/>
      <c r="I372" s="526" t="s">
        <v>369</v>
      </c>
      <c r="J372" s="513" t="str">
        <f>VLOOKUP(I372,Presupuesto!$B$11:$C$586,2,0)</f>
        <v>AGUINALDO Y DECIMOCUARTO MES (11500-00)</v>
      </c>
      <c r="K372" s="510" t="str">
        <f t="shared" si="5"/>
        <v>Docencia y Recursos Humanos</v>
      </c>
      <c r="L372" s="510" t="s">
        <v>508</v>
      </c>
    </row>
    <row r="373" spans="3:12" ht="15.75" thickBot="1" x14ac:dyDescent="0.3">
      <c r="C373" s="572" t="s">
        <v>59</v>
      </c>
      <c r="D373" s="564"/>
      <c r="E373" s="539"/>
      <c r="F373" s="517"/>
      <c r="G373" s="517">
        <f>F373</f>
        <v>0</v>
      </c>
      <c r="H373" s="564"/>
      <c r="I373" s="513" t="s">
        <v>786</v>
      </c>
      <c r="J373" s="532" t="str">
        <f>VLOOKUP(I373,Presupuesto!$B$11:$C$586,2,0)</f>
        <v>DECIMOCUARTO MES</v>
      </c>
      <c r="K373" s="518" t="str">
        <f t="shared" si="5"/>
        <v>Docencia y Recursos Humanos</v>
      </c>
      <c r="L373" s="510" t="s">
        <v>508</v>
      </c>
    </row>
    <row r="377" spans="3:12" ht="15.75" thickBot="1" x14ac:dyDescent="0.3">
      <c r="C377" s="506"/>
      <c r="D377" s="501"/>
      <c r="E377" s="506"/>
      <c r="F377" s="506"/>
      <c r="G377" s="506"/>
      <c r="H377" s="501"/>
      <c r="I377" s="506"/>
      <c r="J377" s="506"/>
      <c r="K377" s="502"/>
      <c r="L377" s="502"/>
    </row>
    <row r="378" spans="3:12" ht="15.75" thickBot="1" x14ac:dyDescent="0.3">
      <c r="C378" s="497" t="s">
        <v>43</v>
      </c>
      <c r="D378" s="495">
        <f>SUM(G385:G435)</f>
        <v>147840</v>
      </c>
      <c r="E378" s="505"/>
      <c r="F378" s="505"/>
      <c r="G378" s="505"/>
      <c r="H378" s="499"/>
      <c r="I378" s="499"/>
      <c r="J378" s="499"/>
      <c r="K378" s="502"/>
      <c r="L378" s="502"/>
    </row>
    <row r="379" spans="3:12" x14ac:dyDescent="0.25">
      <c r="C379" s="502"/>
      <c r="D379" s="496"/>
      <c r="E379" s="505"/>
      <c r="F379" s="505"/>
      <c r="G379" s="505"/>
      <c r="H379" s="499"/>
      <c r="I379" s="499"/>
      <c r="J379" s="499"/>
      <c r="K379" s="502"/>
      <c r="L379" s="502"/>
    </row>
    <row r="380" spans="3:12" x14ac:dyDescent="0.25">
      <c r="C380" s="502"/>
      <c r="D380" s="496"/>
      <c r="E380" s="505"/>
      <c r="F380" s="505"/>
      <c r="G380" s="505"/>
      <c r="H380" s="499"/>
      <c r="I380" s="499"/>
      <c r="J380" s="499"/>
      <c r="K380" s="502"/>
      <c r="L380" s="502"/>
    </row>
    <row r="381" spans="3:12" ht="15.75" x14ac:dyDescent="0.25">
      <c r="C381" s="576" t="s">
        <v>505</v>
      </c>
      <c r="D381" s="577"/>
      <c r="E381" s="505"/>
      <c r="F381" s="505"/>
      <c r="G381" s="505"/>
      <c r="H381" s="499"/>
      <c r="I381" s="499"/>
      <c r="J381" s="499"/>
      <c r="K381" s="502"/>
      <c r="L381" s="502"/>
    </row>
    <row r="382" spans="3:12" ht="18.75" x14ac:dyDescent="0.25">
      <c r="C382" s="578" t="e">
        <f>IFERROR(VLOOKUP(D381,'Desarrollo e Innov. Curricular'!$E:$F,2,FALSE),IFERROR(VLOOKUP(D381,Investigación!$E:$F,2,FALSE),IFERROR(VLOOKUP(D381,'Vinculación Univ. Sociedad'!$E:$F,2,FALSE),IFERROR(VLOOKUP(D381,'Docencia y Profesorado Universi'!$E:$F,2,FALSE),IFERROR(VLOOKUP(D381,Estudiantes!$E:$F,2,FALSE),IFERROR(VLOOKUP(D381,'Gestion Administrativa'!$E:$F,2,FALSE),IFERROR(VLOOKUP(D381,'Gestion Academica'!$E:$F,2,FALSE),IFERROR(VLOOKUP(D381,Graduados!$E:$F,2,FALSE),IFERROR(VLOOKUP(D381,'Gestión del Conocimiento'!$E:$F,2,FALSE),IFERROR(VLOOKUP(D381,Gobernabilidad!$E:$F,2,FALSE),IFERROR(VLOOKUP(D381,'NIVEL DE ES Y  SISTEMA NACIONAL'!$E:$F,2,FALSE),VLOOKUP(D381,'Lo Esencial'!$E:$F,2,0))))))))))))</f>
        <v>#N/A</v>
      </c>
      <c r="D382" s="496"/>
      <c r="E382" s="505"/>
      <c r="F382" s="505"/>
      <c r="G382" s="505"/>
      <c r="H382" s="499"/>
      <c r="I382" s="499"/>
      <c r="J382" s="499"/>
      <c r="K382" s="502"/>
      <c r="L382" s="502"/>
    </row>
    <row r="383" spans="3:12" ht="15.75" thickBot="1" x14ac:dyDescent="0.3">
      <c r="C383" s="506"/>
      <c r="D383" s="496"/>
      <c r="E383" s="505"/>
      <c r="F383" s="505"/>
      <c r="G383" s="505"/>
      <c r="H383" s="499"/>
      <c r="I383" s="499"/>
      <c r="J383" s="499"/>
      <c r="K383" s="502"/>
      <c r="L383" s="502"/>
    </row>
    <row r="384" spans="3:12" ht="30.75" thickBot="1" x14ac:dyDescent="0.3">
      <c r="C384" s="541" t="s">
        <v>44</v>
      </c>
      <c r="D384" s="545" t="s">
        <v>55</v>
      </c>
      <c r="E384" s="569" t="s">
        <v>56</v>
      </c>
      <c r="F384" s="545" t="s">
        <v>57</v>
      </c>
      <c r="G384" s="542" t="s">
        <v>27</v>
      </c>
      <c r="H384" s="540" t="s">
        <v>242</v>
      </c>
      <c r="I384" s="543" t="s">
        <v>46</v>
      </c>
      <c r="J384" s="543" t="s">
        <v>243</v>
      </c>
      <c r="K384" s="543" t="s">
        <v>524</v>
      </c>
      <c r="L384" s="543" t="s">
        <v>525</v>
      </c>
    </row>
    <row r="385" spans="3:12" ht="15.75" thickBot="1" x14ac:dyDescent="0.3">
      <c r="C385" s="544" t="s">
        <v>749</v>
      </c>
      <c r="D385" s="574"/>
      <c r="E385" s="558"/>
      <c r="F385" s="669"/>
      <c r="G385" s="523">
        <f>D385*E385*F385</f>
        <v>0</v>
      </c>
      <c r="H385" s="567" t="s">
        <v>240</v>
      </c>
      <c r="I385" s="524" t="s">
        <v>841</v>
      </c>
      <c r="J385" s="524" t="str">
        <f>VLOOKUP(I385,Presupuesto!$B$11:$C$586,2,0)</f>
        <v>SERVICIOS DE PROFESIONALES Y TECNICOS</v>
      </c>
      <c r="K385" s="583" t="s">
        <v>236</v>
      </c>
      <c r="L385" s="510" t="s">
        <v>508</v>
      </c>
    </row>
    <row r="386" spans="3:12" x14ac:dyDescent="0.25">
      <c r="C386" s="570" t="s">
        <v>58</v>
      </c>
      <c r="D386" s="565"/>
      <c r="E386" s="559"/>
      <c r="F386" s="512"/>
      <c r="G386" s="509">
        <f>F386</f>
        <v>0</v>
      </c>
      <c r="H386" s="566" t="s">
        <v>241</v>
      </c>
      <c r="I386" s="526" t="s">
        <v>369</v>
      </c>
      <c r="J386" s="526" t="str">
        <f>VLOOKUP(I386,Presupuesto!$B$11:$C$586,2,0)</f>
        <v>AGUINALDO Y DECIMOCUARTO MES (11500-00)</v>
      </c>
      <c r="K386" s="510" t="str">
        <f>$K$17</f>
        <v>Docencia y Recursos Humanos</v>
      </c>
      <c r="L386" s="510" t="s">
        <v>508</v>
      </c>
    </row>
    <row r="387" spans="3:12" ht="15.75" thickBot="1" x14ac:dyDescent="0.3">
      <c r="C387" s="571" t="s">
        <v>59</v>
      </c>
      <c r="D387" s="565"/>
      <c r="E387" s="559"/>
      <c r="F387" s="527"/>
      <c r="G387" s="509">
        <f>F387</f>
        <v>0</v>
      </c>
      <c r="H387" s="566" t="s">
        <v>241</v>
      </c>
      <c r="I387" s="513" t="s">
        <v>786</v>
      </c>
      <c r="J387" s="513" t="str">
        <f>VLOOKUP(I387,Presupuesto!$B$11:$C$586,2,0)</f>
        <v>DECIMOCUARTO MES</v>
      </c>
      <c r="K387" s="510" t="str">
        <f t="shared" ref="K387:K435" si="6">$K$17</f>
        <v>Docencia y Recursos Humanos</v>
      </c>
      <c r="L387" s="510" t="s">
        <v>508</v>
      </c>
    </row>
    <row r="388" spans="3:12" ht="15.75" thickBot="1" x14ac:dyDescent="0.3">
      <c r="C388" s="544" t="s">
        <v>750</v>
      </c>
      <c r="D388" s="574"/>
      <c r="E388" s="558"/>
      <c r="F388" s="588"/>
      <c r="G388" s="523">
        <f>D388*E388*F388</f>
        <v>0</v>
      </c>
      <c r="H388" s="567"/>
      <c r="I388" s="524" t="s">
        <v>841</v>
      </c>
      <c r="J388" s="524" t="str">
        <f>VLOOKUP(I388,Presupuesto!$B$11:$C$586,2,0)</f>
        <v>SERVICIOS DE PROFESIONALES Y TECNICOS</v>
      </c>
      <c r="K388" s="510" t="str">
        <f t="shared" si="6"/>
        <v>Docencia y Recursos Humanos</v>
      </c>
      <c r="L388" s="510" t="s">
        <v>508</v>
      </c>
    </row>
    <row r="389" spans="3:12" x14ac:dyDescent="0.25">
      <c r="C389" s="570" t="s">
        <v>58</v>
      </c>
      <c r="D389" s="565"/>
      <c r="E389" s="559"/>
      <c r="F389" s="512"/>
      <c r="G389" s="509">
        <f>F389</f>
        <v>0</v>
      </c>
      <c r="H389" s="566"/>
      <c r="I389" s="526" t="s">
        <v>369</v>
      </c>
      <c r="J389" s="526" t="str">
        <f>VLOOKUP(I389,Presupuesto!$B$11:$C$586,2,0)</f>
        <v>AGUINALDO Y DECIMOCUARTO MES (11500-00)</v>
      </c>
      <c r="K389" s="510" t="str">
        <f t="shared" si="6"/>
        <v>Docencia y Recursos Humanos</v>
      </c>
      <c r="L389" s="510" t="s">
        <v>508</v>
      </c>
    </row>
    <row r="390" spans="3:12" ht="15.75" thickBot="1" x14ac:dyDescent="0.3">
      <c r="C390" s="571" t="s">
        <v>59</v>
      </c>
      <c r="D390" s="565"/>
      <c r="E390" s="559"/>
      <c r="F390" s="527"/>
      <c r="G390" s="509">
        <f>F390</f>
        <v>0</v>
      </c>
      <c r="H390" s="566"/>
      <c r="I390" s="513" t="s">
        <v>786</v>
      </c>
      <c r="J390" s="513" t="str">
        <f>VLOOKUP(I390,Presupuesto!$B$11:$C$586,2,0)</f>
        <v>DECIMOCUARTO MES</v>
      </c>
      <c r="K390" s="510" t="str">
        <f t="shared" si="6"/>
        <v>Docencia y Recursos Humanos</v>
      </c>
      <c r="L390" s="510" t="s">
        <v>508</v>
      </c>
    </row>
    <row r="391" spans="3:12" ht="15.75" thickBot="1" x14ac:dyDescent="0.3">
      <c r="C391" s="544" t="s">
        <v>751</v>
      </c>
      <c r="D391" s="574"/>
      <c r="E391" s="558"/>
      <c r="F391" s="588"/>
      <c r="G391" s="523">
        <f>D391*E391*F391</f>
        <v>0</v>
      </c>
      <c r="H391" s="567"/>
      <c r="I391" s="524" t="s">
        <v>841</v>
      </c>
      <c r="J391" s="524" t="str">
        <f>VLOOKUP(I391,Presupuesto!$B$11:$C$586,2,0)</f>
        <v>SERVICIOS DE PROFESIONALES Y TECNICOS</v>
      </c>
      <c r="K391" s="510" t="str">
        <f t="shared" si="6"/>
        <v>Docencia y Recursos Humanos</v>
      </c>
      <c r="L391" s="510" t="s">
        <v>508</v>
      </c>
    </row>
    <row r="392" spans="3:12" x14ac:dyDescent="0.25">
      <c r="C392" s="570" t="s">
        <v>58</v>
      </c>
      <c r="D392" s="565"/>
      <c r="E392" s="559"/>
      <c r="F392" s="512"/>
      <c r="G392" s="509">
        <f>F392</f>
        <v>0</v>
      </c>
      <c r="H392" s="566"/>
      <c r="I392" s="526" t="s">
        <v>369</v>
      </c>
      <c r="J392" s="526" t="str">
        <f>VLOOKUP(I392,Presupuesto!$B$11:$C$586,2,0)</f>
        <v>AGUINALDO Y DECIMOCUARTO MES (11500-00)</v>
      </c>
      <c r="K392" s="510" t="str">
        <f t="shared" si="6"/>
        <v>Docencia y Recursos Humanos</v>
      </c>
      <c r="L392" s="510" t="s">
        <v>508</v>
      </c>
    </row>
    <row r="393" spans="3:12" ht="15.75" thickBot="1" x14ac:dyDescent="0.3">
      <c r="C393" s="571" t="s">
        <v>59</v>
      </c>
      <c r="D393" s="565"/>
      <c r="E393" s="559"/>
      <c r="F393" s="527"/>
      <c r="G393" s="509">
        <f>F393</f>
        <v>0</v>
      </c>
      <c r="H393" s="566"/>
      <c r="I393" s="513" t="s">
        <v>786</v>
      </c>
      <c r="J393" s="513" t="str">
        <f>VLOOKUP(I393,Presupuesto!$B$11:$C$586,2,0)</f>
        <v>DECIMOCUARTO MES</v>
      </c>
      <c r="K393" s="510" t="str">
        <f t="shared" si="6"/>
        <v>Docencia y Recursos Humanos</v>
      </c>
      <c r="L393" s="510" t="s">
        <v>508</v>
      </c>
    </row>
    <row r="394" spans="3:12" ht="15.75" thickBot="1" x14ac:dyDescent="0.3">
      <c r="C394" s="544" t="s">
        <v>752</v>
      </c>
      <c r="D394" s="574"/>
      <c r="E394" s="558"/>
      <c r="F394" s="588"/>
      <c r="G394" s="523">
        <f>D394*E394*F394</f>
        <v>0</v>
      </c>
      <c r="H394" s="567"/>
      <c r="I394" s="524" t="s">
        <v>841</v>
      </c>
      <c r="J394" s="524" t="str">
        <f>VLOOKUP(I394,Presupuesto!$B$11:$C$586,2,0)</f>
        <v>SERVICIOS DE PROFESIONALES Y TECNICOS</v>
      </c>
      <c r="K394" s="510" t="str">
        <f t="shared" si="6"/>
        <v>Docencia y Recursos Humanos</v>
      </c>
      <c r="L394" s="510" t="s">
        <v>508</v>
      </c>
    </row>
    <row r="395" spans="3:12" x14ac:dyDescent="0.25">
      <c r="C395" s="570" t="s">
        <v>58</v>
      </c>
      <c r="D395" s="565"/>
      <c r="E395" s="559"/>
      <c r="F395" s="512"/>
      <c r="G395" s="509">
        <f>F395</f>
        <v>0</v>
      </c>
      <c r="H395" s="566"/>
      <c r="I395" s="526" t="s">
        <v>369</v>
      </c>
      <c r="J395" s="526" t="str">
        <f>VLOOKUP(I395,Presupuesto!$B$11:$C$586,2,0)</f>
        <v>AGUINALDO Y DECIMOCUARTO MES (11500-00)</v>
      </c>
      <c r="K395" s="510" t="str">
        <f t="shared" si="6"/>
        <v>Docencia y Recursos Humanos</v>
      </c>
      <c r="L395" s="510" t="s">
        <v>508</v>
      </c>
    </row>
    <row r="396" spans="3:12" ht="15.75" thickBot="1" x14ac:dyDescent="0.3">
      <c r="C396" s="571" t="s">
        <v>59</v>
      </c>
      <c r="D396" s="565"/>
      <c r="E396" s="559"/>
      <c r="F396" s="527"/>
      <c r="G396" s="509">
        <f>F396</f>
        <v>0</v>
      </c>
      <c r="H396" s="566"/>
      <c r="I396" s="513" t="s">
        <v>786</v>
      </c>
      <c r="J396" s="513" t="str">
        <f>VLOOKUP(I396,Presupuesto!$B$11:$C$586,2,0)</f>
        <v>DECIMOCUARTO MES</v>
      </c>
      <c r="K396" s="510" t="str">
        <f t="shared" si="6"/>
        <v>Docencia y Recursos Humanos</v>
      </c>
      <c r="L396" s="510" t="s">
        <v>508</v>
      </c>
    </row>
    <row r="397" spans="3:12" ht="15.75" thickBot="1" x14ac:dyDescent="0.3">
      <c r="C397" s="544" t="s">
        <v>753</v>
      </c>
      <c r="D397" s="574"/>
      <c r="E397" s="558"/>
      <c r="F397" s="588"/>
      <c r="G397" s="523">
        <f>D397*E397*F397</f>
        <v>0</v>
      </c>
      <c r="H397" s="567"/>
      <c r="I397" s="524" t="s">
        <v>841</v>
      </c>
      <c r="J397" s="524" t="str">
        <f>VLOOKUP(I397,Presupuesto!$B$11:$C$586,2,0)</f>
        <v>SERVICIOS DE PROFESIONALES Y TECNICOS</v>
      </c>
      <c r="K397" s="510" t="str">
        <f t="shared" si="6"/>
        <v>Docencia y Recursos Humanos</v>
      </c>
      <c r="L397" s="510" t="s">
        <v>508</v>
      </c>
    </row>
    <row r="398" spans="3:12" x14ac:dyDescent="0.25">
      <c r="C398" s="570" t="s">
        <v>58</v>
      </c>
      <c r="D398" s="565"/>
      <c r="E398" s="559"/>
      <c r="F398" s="512"/>
      <c r="G398" s="509">
        <f>F398</f>
        <v>0</v>
      </c>
      <c r="H398" s="566"/>
      <c r="I398" s="526" t="s">
        <v>369</v>
      </c>
      <c r="J398" s="526" t="str">
        <f>VLOOKUP(I398,Presupuesto!$B$11:$C$586,2,0)</f>
        <v>AGUINALDO Y DECIMOCUARTO MES (11500-00)</v>
      </c>
      <c r="K398" s="510" t="str">
        <f t="shared" si="6"/>
        <v>Docencia y Recursos Humanos</v>
      </c>
      <c r="L398" s="510" t="s">
        <v>508</v>
      </c>
    </row>
    <row r="399" spans="3:12" ht="15.75" thickBot="1" x14ac:dyDescent="0.3">
      <c r="C399" s="571" t="s">
        <v>59</v>
      </c>
      <c r="D399" s="565"/>
      <c r="E399" s="559"/>
      <c r="F399" s="527"/>
      <c r="G399" s="509">
        <f>F399</f>
        <v>0</v>
      </c>
      <c r="H399" s="566"/>
      <c r="I399" s="513" t="s">
        <v>786</v>
      </c>
      <c r="J399" s="513" t="str">
        <f>VLOOKUP(I399,Presupuesto!$B$11:$C$586,2,0)</f>
        <v>DECIMOCUARTO MES</v>
      </c>
      <c r="K399" s="510" t="str">
        <f t="shared" si="6"/>
        <v>Docencia y Recursos Humanos</v>
      </c>
      <c r="L399" s="510" t="s">
        <v>508</v>
      </c>
    </row>
    <row r="400" spans="3:12" ht="15.75" thickBot="1" x14ac:dyDescent="0.3">
      <c r="C400" s="544" t="s">
        <v>754</v>
      </c>
      <c r="D400" s="574"/>
      <c r="E400" s="558"/>
      <c r="F400" s="588"/>
      <c r="G400" s="523">
        <f>D400*E400*F400</f>
        <v>0</v>
      </c>
      <c r="H400" s="567"/>
      <c r="I400" s="524" t="s">
        <v>841</v>
      </c>
      <c r="J400" s="524" t="str">
        <f>VLOOKUP(I400,Presupuesto!$B$11:$C$586,2,0)</f>
        <v>SERVICIOS DE PROFESIONALES Y TECNICOS</v>
      </c>
      <c r="K400" s="510" t="str">
        <f t="shared" si="6"/>
        <v>Docencia y Recursos Humanos</v>
      </c>
      <c r="L400" s="510" t="s">
        <v>508</v>
      </c>
    </row>
    <row r="401" spans="3:12" x14ac:dyDescent="0.25">
      <c r="C401" s="570" t="s">
        <v>58</v>
      </c>
      <c r="D401" s="565"/>
      <c r="E401" s="559"/>
      <c r="F401" s="512"/>
      <c r="G401" s="509">
        <f>F401</f>
        <v>0</v>
      </c>
      <c r="H401" s="566"/>
      <c r="I401" s="526" t="s">
        <v>369</v>
      </c>
      <c r="J401" s="526" t="str">
        <f>VLOOKUP(I401,Presupuesto!$B$11:$C$586,2,0)</f>
        <v>AGUINALDO Y DECIMOCUARTO MES (11500-00)</v>
      </c>
      <c r="K401" s="510" t="str">
        <f t="shared" si="6"/>
        <v>Docencia y Recursos Humanos</v>
      </c>
      <c r="L401" s="510" t="s">
        <v>508</v>
      </c>
    </row>
    <row r="402" spans="3:12" ht="15.75" thickBot="1" x14ac:dyDescent="0.3">
      <c r="C402" s="571" t="s">
        <v>59</v>
      </c>
      <c r="D402" s="565"/>
      <c r="E402" s="559"/>
      <c r="F402" s="527"/>
      <c r="G402" s="509">
        <f>F402</f>
        <v>0</v>
      </c>
      <c r="H402" s="566"/>
      <c r="I402" s="513" t="s">
        <v>786</v>
      </c>
      <c r="J402" s="513" t="str">
        <f>VLOOKUP(I402,Presupuesto!$B$11:$C$586,2,0)</f>
        <v>DECIMOCUARTO MES</v>
      </c>
      <c r="K402" s="510" t="str">
        <f t="shared" si="6"/>
        <v>Docencia y Recursos Humanos</v>
      </c>
      <c r="L402" s="510" t="s">
        <v>508</v>
      </c>
    </row>
    <row r="403" spans="3:12" ht="15.75" thickBot="1" x14ac:dyDescent="0.3">
      <c r="C403" s="544" t="s">
        <v>755</v>
      </c>
      <c r="D403" s="574"/>
      <c r="E403" s="558"/>
      <c r="F403" s="588"/>
      <c r="G403" s="523">
        <f>D403*E403*F403</f>
        <v>0</v>
      </c>
      <c r="H403" s="567"/>
      <c r="I403" s="524" t="s">
        <v>841</v>
      </c>
      <c r="J403" s="524" t="str">
        <f>VLOOKUP(I403,Presupuesto!$B$11:$C$586,2,0)</f>
        <v>SERVICIOS DE PROFESIONALES Y TECNICOS</v>
      </c>
      <c r="K403" s="510" t="str">
        <f t="shared" si="6"/>
        <v>Docencia y Recursos Humanos</v>
      </c>
      <c r="L403" s="510" t="s">
        <v>508</v>
      </c>
    </row>
    <row r="404" spans="3:12" x14ac:dyDescent="0.25">
      <c r="C404" s="570" t="s">
        <v>58</v>
      </c>
      <c r="D404" s="565"/>
      <c r="E404" s="559"/>
      <c r="F404" s="512"/>
      <c r="G404" s="509">
        <f>F404</f>
        <v>0</v>
      </c>
      <c r="H404" s="566"/>
      <c r="I404" s="526" t="s">
        <v>369</v>
      </c>
      <c r="J404" s="526" t="str">
        <f>VLOOKUP(I404,Presupuesto!$B$11:$C$586,2,0)</f>
        <v>AGUINALDO Y DECIMOCUARTO MES (11500-00)</v>
      </c>
      <c r="K404" s="510" t="str">
        <f t="shared" si="6"/>
        <v>Docencia y Recursos Humanos</v>
      </c>
      <c r="L404" s="510" t="s">
        <v>508</v>
      </c>
    </row>
    <row r="405" spans="3:12" ht="15.75" thickBot="1" x14ac:dyDescent="0.3">
      <c r="C405" s="571" t="s">
        <v>59</v>
      </c>
      <c r="D405" s="565"/>
      <c r="E405" s="559"/>
      <c r="F405" s="527"/>
      <c r="G405" s="509">
        <f>F405</f>
        <v>0</v>
      </c>
      <c r="H405" s="566"/>
      <c r="I405" s="513" t="s">
        <v>786</v>
      </c>
      <c r="J405" s="513" t="str">
        <f>VLOOKUP(I405,Presupuesto!$B$11:$C$586,2,0)</f>
        <v>DECIMOCUARTO MES</v>
      </c>
      <c r="K405" s="510" t="str">
        <f t="shared" si="6"/>
        <v>Docencia y Recursos Humanos</v>
      </c>
      <c r="L405" s="510" t="s">
        <v>508</v>
      </c>
    </row>
    <row r="406" spans="3:12" ht="15.75" thickBot="1" x14ac:dyDescent="0.3">
      <c r="C406" s="544" t="s">
        <v>756</v>
      </c>
      <c r="D406" s="574"/>
      <c r="E406" s="558"/>
      <c r="F406" s="588"/>
      <c r="G406" s="523">
        <f>D406*E406*F406</f>
        <v>0</v>
      </c>
      <c r="H406" s="567"/>
      <c r="I406" s="524" t="s">
        <v>841</v>
      </c>
      <c r="J406" s="524" t="str">
        <f>VLOOKUP(I406,Presupuesto!$B$11:$C$586,2,0)</f>
        <v>SERVICIOS DE PROFESIONALES Y TECNICOS</v>
      </c>
      <c r="K406" s="510" t="str">
        <f t="shared" si="6"/>
        <v>Docencia y Recursos Humanos</v>
      </c>
      <c r="L406" s="510" t="s">
        <v>508</v>
      </c>
    </row>
    <row r="407" spans="3:12" x14ac:dyDescent="0.25">
      <c r="C407" s="570" t="s">
        <v>58</v>
      </c>
      <c r="D407" s="565"/>
      <c r="E407" s="559"/>
      <c r="F407" s="512"/>
      <c r="G407" s="509">
        <f>F407</f>
        <v>0</v>
      </c>
      <c r="H407" s="566"/>
      <c r="I407" s="526" t="s">
        <v>369</v>
      </c>
      <c r="J407" s="526" t="str">
        <f>VLOOKUP(I407,Presupuesto!$B$11:$C$586,2,0)</f>
        <v>AGUINALDO Y DECIMOCUARTO MES (11500-00)</v>
      </c>
      <c r="K407" s="510" t="str">
        <f t="shared" si="6"/>
        <v>Docencia y Recursos Humanos</v>
      </c>
      <c r="L407" s="510" t="s">
        <v>508</v>
      </c>
    </row>
    <row r="408" spans="3:12" ht="15.75" thickBot="1" x14ac:dyDescent="0.3">
      <c r="C408" s="571" t="s">
        <v>59</v>
      </c>
      <c r="D408" s="565"/>
      <c r="E408" s="559"/>
      <c r="F408" s="527"/>
      <c r="G408" s="509">
        <f>F408</f>
        <v>0</v>
      </c>
      <c r="H408" s="566"/>
      <c r="I408" s="513" t="s">
        <v>786</v>
      </c>
      <c r="J408" s="513" t="str">
        <f>VLOOKUP(I408,Presupuesto!$B$11:$C$586,2,0)</f>
        <v>DECIMOCUARTO MES</v>
      </c>
      <c r="K408" s="510" t="str">
        <f t="shared" si="6"/>
        <v>Docencia y Recursos Humanos</v>
      </c>
      <c r="L408" s="510" t="s">
        <v>508</v>
      </c>
    </row>
    <row r="409" spans="3:12" ht="15.75" thickBot="1" x14ac:dyDescent="0.3">
      <c r="C409" s="544" t="s">
        <v>757</v>
      </c>
      <c r="D409" s="574"/>
      <c r="E409" s="558"/>
      <c r="F409" s="588"/>
      <c r="G409" s="523">
        <f>D409*E409*F409</f>
        <v>0</v>
      </c>
      <c r="H409" s="567"/>
      <c r="I409" s="524" t="s">
        <v>841</v>
      </c>
      <c r="J409" s="524" t="str">
        <f>VLOOKUP(I409,Presupuesto!$B$11:$C$586,2,0)</f>
        <v>SERVICIOS DE PROFESIONALES Y TECNICOS</v>
      </c>
      <c r="K409" s="510" t="str">
        <f t="shared" si="6"/>
        <v>Docencia y Recursos Humanos</v>
      </c>
      <c r="L409" s="510" t="s">
        <v>508</v>
      </c>
    </row>
    <row r="410" spans="3:12" x14ac:dyDescent="0.25">
      <c r="C410" s="570" t="s">
        <v>58</v>
      </c>
      <c r="D410" s="565"/>
      <c r="E410" s="559"/>
      <c r="F410" s="512"/>
      <c r="G410" s="509">
        <f>F410</f>
        <v>0</v>
      </c>
      <c r="H410" s="566"/>
      <c r="I410" s="526" t="s">
        <v>369</v>
      </c>
      <c r="J410" s="526" t="str">
        <f>VLOOKUP(I410,Presupuesto!$B$11:$C$586,2,0)</f>
        <v>AGUINALDO Y DECIMOCUARTO MES (11500-00)</v>
      </c>
      <c r="K410" s="510" t="str">
        <f t="shared" si="6"/>
        <v>Docencia y Recursos Humanos</v>
      </c>
      <c r="L410" s="510" t="s">
        <v>508</v>
      </c>
    </row>
    <row r="411" spans="3:12" ht="15.75" thickBot="1" x14ac:dyDescent="0.3">
      <c r="C411" s="571" t="s">
        <v>59</v>
      </c>
      <c r="D411" s="565"/>
      <c r="E411" s="559"/>
      <c r="F411" s="527"/>
      <c r="G411" s="509">
        <f>F411</f>
        <v>0</v>
      </c>
      <c r="H411" s="566"/>
      <c r="I411" s="513" t="s">
        <v>786</v>
      </c>
      <c r="J411" s="513" t="str">
        <f>VLOOKUP(I411,Presupuesto!$B$11:$C$586,2,0)</f>
        <v>DECIMOCUARTO MES</v>
      </c>
      <c r="K411" s="510" t="str">
        <f t="shared" si="6"/>
        <v>Docencia y Recursos Humanos</v>
      </c>
      <c r="L411" s="510" t="s">
        <v>508</v>
      </c>
    </row>
    <row r="412" spans="3:12" ht="15.75" thickBot="1" x14ac:dyDescent="0.3">
      <c r="C412" s="544" t="s">
        <v>758</v>
      </c>
      <c r="D412" s="574"/>
      <c r="E412" s="558"/>
      <c r="F412" s="588"/>
      <c r="G412" s="523">
        <f>D412*E412*F412</f>
        <v>0</v>
      </c>
      <c r="H412" s="567"/>
      <c r="I412" s="524" t="s">
        <v>841</v>
      </c>
      <c r="J412" s="524" t="str">
        <f>VLOOKUP(I412,Presupuesto!$B$11:$C$586,2,0)</f>
        <v>SERVICIOS DE PROFESIONALES Y TECNICOS</v>
      </c>
      <c r="K412" s="510" t="str">
        <f t="shared" si="6"/>
        <v>Docencia y Recursos Humanos</v>
      </c>
      <c r="L412" s="510" t="s">
        <v>508</v>
      </c>
    </row>
    <row r="413" spans="3:12" x14ac:dyDescent="0.25">
      <c r="C413" s="570" t="s">
        <v>58</v>
      </c>
      <c r="D413" s="565"/>
      <c r="E413" s="559"/>
      <c r="F413" s="512"/>
      <c r="G413" s="509">
        <f>F413</f>
        <v>0</v>
      </c>
      <c r="H413" s="566"/>
      <c r="I413" s="526" t="s">
        <v>369</v>
      </c>
      <c r="J413" s="526" t="str">
        <f>VLOOKUP(I413,Presupuesto!$B$11:$C$586,2,0)</f>
        <v>AGUINALDO Y DECIMOCUARTO MES (11500-00)</v>
      </c>
      <c r="K413" s="510" t="str">
        <f t="shared" si="6"/>
        <v>Docencia y Recursos Humanos</v>
      </c>
      <c r="L413" s="510" t="s">
        <v>508</v>
      </c>
    </row>
    <row r="414" spans="3:12" ht="15.75" thickBot="1" x14ac:dyDescent="0.3">
      <c r="C414" s="571" t="s">
        <v>59</v>
      </c>
      <c r="D414" s="565"/>
      <c r="E414" s="559"/>
      <c r="F414" s="527"/>
      <c r="G414" s="509">
        <f>F414</f>
        <v>0</v>
      </c>
      <c r="H414" s="566"/>
      <c r="I414" s="513" t="s">
        <v>786</v>
      </c>
      <c r="J414" s="513" t="str">
        <f>VLOOKUP(I414,Presupuesto!$B$11:$C$586,2,0)</f>
        <v>DECIMOCUARTO MES</v>
      </c>
      <c r="K414" s="510" t="str">
        <f t="shared" si="6"/>
        <v>Docencia y Recursos Humanos</v>
      </c>
      <c r="L414" s="510" t="s">
        <v>508</v>
      </c>
    </row>
    <row r="415" spans="3:12" ht="15.75" thickBot="1" x14ac:dyDescent="0.3">
      <c r="C415" s="544" t="s">
        <v>759</v>
      </c>
      <c r="D415" s="574"/>
      <c r="E415" s="558"/>
      <c r="F415" s="588"/>
      <c r="G415" s="523">
        <f>D415*E415*F415</f>
        <v>0</v>
      </c>
      <c r="H415" s="567"/>
      <c r="I415" s="524" t="s">
        <v>841</v>
      </c>
      <c r="J415" s="524" t="str">
        <f>VLOOKUP(I415,Presupuesto!$B$11:$C$586,2,0)</f>
        <v>SERVICIOS DE PROFESIONALES Y TECNICOS</v>
      </c>
      <c r="K415" s="510" t="str">
        <f t="shared" si="6"/>
        <v>Docencia y Recursos Humanos</v>
      </c>
      <c r="L415" s="510" t="s">
        <v>508</v>
      </c>
    </row>
    <row r="416" spans="3:12" x14ac:dyDescent="0.25">
      <c r="C416" s="570" t="s">
        <v>58</v>
      </c>
      <c r="D416" s="565"/>
      <c r="E416" s="559"/>
      <c r="F416" s="512"/>
      <c r="G416" s="509">
        <f>F416</f>
        <v>0</v>
      </c>
      <c r="H416" s="566"/>
      <c r="I416" s="526" t="s">
        <v>369</v>
      </c>
      <c r="J416" s="526" t="str">
        <f>VLOOKUP(I416,Presupuesto!$B$11:$C$586,2,0)</f>
        <v>AGUINALDO Y DECIMOCUARTO MES (11500-00)</v>
      </c>
      <c r="K416" s="510" t="str">
        <f t="shared" si="6"/>
        <v>Docencia y Recursos Humanos</v>
      </c>
      <c r="L416" s="510" t="s">
        <v>508</v>
      </c>
    </row>
    <row r="417" spans="3:12" ht="15.75" thickBot="1" x14ac:dyDescent="0.3">
      <c r="C417" s="571" t="s">
        <v>59</v>
      </c>
      <c r="D417" s="565"/>
      <c r="E417" s="559"/>
      <c r="F417" s="527"/>
      <c r="G417" s="509">
        <f>F417</f>
        <v>0</v>
      </c>
      <c r="H417" s="566"/>
      <c r="I417" s="513" t="s">
        <v>786</v>
      </c>
      <c r="J417" s="513" t="str">
        <f>VLOOKUP(I417,Presupuesto!$B$11:$C$586,2,0)</f>
        <v>DECIMOCUARTO MES</v>
      </c>
      <c r="K417" s="510" t="str">
        <f t="shared" si="6"/>
        <v>Docencia y Recursos Humanos</v>
      </c>
      <c r="L417" s="510" t="s">
        <v>508</v>
      </c>
    </row>
    <row r="418" spans="3:12" ht="15.75" thickBot="1" x14ac:dyDescent="0.3">
      <c r="C418" s="544" t="s">
        <v>760</v>
      </c>
      <c r="D418" s="574"/>
      <c r="E418" s="558"/>
      <c r="F418" s="588"/>
      <c r="G418" s="523">
        <f>D418*E418*F418</f>
        <v>0</v>
      </c>
      <c r="H418" s="567"/>
      <c r="I418" s="524" t="s">
        <v>841</v>
      </c>
      <c r="J418" s="524" t="str">
        <f>VLOOKUP(I418,Presupuesto!$B$11:$C$586,2,0)</f>
        <v>SERVICIOS DE PROFESIONALES Y TECNICOS</v>
      </c>
      <c r="K418" s="510" t="str">
        <f t="shared" si="6"/>
        <v>Docencia y Recursos Humanos</v>
      </c>
      <c r="L418" s="510" t="s">
        <v>508</v>
      </c>
    </row>
    <row r="419" spans="3:12" x14ac:dyDescent="0.25">
      <c r="C419" s="570" t="s">
        <v>58</v>
      </c>
      <c r="D419" s="565"/>
      <c r="E419" s="559"/>
      <c r="F419" s="512"/>
      <c r="G419" s="509">
        <f>F419</f>
        <v>0</v>
      </c>
      <c r="H419" s="566"/>
      <c r="I419" s="526" t="s">
        <v>369</v>
      </c>
      <c r="J419" s="526" t="str">
        <f>VLOOKUP(I419,Presupuesto!$B$11:$C$586,2,0)</f>
        <v>AGUINALDO Y DECIMOCUARTO MES (11500-00)</v>
      </c>
      <c r="K419" s="510" t="str">
        <f t="shared" si="6"/>
        <v>Docencia y Recursos Humanos</v>
      </c>
      <c r="L419" s="510" t="s">
        <v>508</v>
      </c>
    </row>
    <row r="420" spans="3:12" ht="15.75" thickBot="1" x14ac:dyDescent="0.3">
      <c r="C420" s="571" t="s">
        <v>59</v>
      </c>
      <c r="D420" s="565"/>
      <c r="E420" s="559"/>
      <c r="F420" s="527"/>
      <c r="G420" s="509">
        <f>F420</f>
        <v>0</v>
      </c>
      <c r="H420" s="566"/>
      <c r="I420" s="513" t="s">
        <v>786</v>
      </c>
      <c r="J420" s="513" t="str">
        <f>VLOOKUP(I420,Presupuesto!$B$11:$C$586,2,0)</f>
        <v>DECIMOCUARTO MES</v>
      </c>
      <c r="K420" s="510" t="str">
        <f t="shared" si="6"/>
        <v>Docencia y Recursos Humanos</v>
      </c>
      <c r="L420" s="510" t="s">
        <v>508</v>
      </c>
    </row>
    <row r="421" spans="3:12" ht="15.75" thickBot="1" x14ac:dyDescent="0.3">
      <c r="C421" s="544" t="s">
        <v>761</v>
      </c>
      <c r="D421" s="574"/>
      <c r="E421" s="558"/>
      <c r="F421" s="588"/>
      <c r="G421" s="523">
        <f>D421*E421*F421</f>
        <v>0</v>
      </c>
      <c r="H421" s="567"/>
      <c r="I421" s="524" t="s">
        <v>841</v>
      </c>
      <c r="J421" s="524" t="str">
        <f>VLOOKUP(I421,Presupuesto!$B$11:$C$586,2,0)</f>
        <v>SERVICIOS DE PROFESIONALES Y TECNICOS</v>
      </c>
      <c r="K421" s="510" t="str">
        <f t="shared" si="6"/>
        <v>Docencia y Recursos Humanos</v>
      </c>
      <c r="L421" s="510" t="s">
        <v>508</v>
      </c>
    </row>
    <row r="422" spans="3:12" x14ac:dyDescent="0.25">
      <c r="C422" s="570" t="s">
        <v>58</v>
      </c>
      <c r="D422" s="565"/>
      <c r="E422" s="559"/>
      <c r="F422" s="512"/>
      <c r="G422" s="509">
        <f>F422</f>
        <v>0</v>
      </c>
      <c r="H422" s="566"/>
      <c r="I422" s="526" t="s">
        <v>369</v>
      </c>
      <c r="J422" s="526" t="str">
        <f>VLOOKUP(I422,Presupuesto!$B$11:$C$586,2,0)</f>
        <v>AGUINALDO Y DECIMOCUARTO MES (11500-00)</v>
      </c>
      <c r="K422" s="510" t="str">
        <f t="shared" si="6"/>
        <v>Docencia y Recursos Humanos</v>
      </c>
      <c r="L422" s="510" t="s">
        <v>508</v>
      </c>
    </row>
    <row r="423" spans="3:12" ht="15.75" thickBot="1" x14ac:dyDescent="0.3">
      <c r="C423" s="571" t="s">
        <v>59</v>
      </c>
      <c r="D423" s="565"/>
      <c r="E423" s="559"/>
      <c r="F423" s="527"/>
      <c r="G423" s="509">
        <f>F423</f>
        <v>0</v>
      </c>
      <c r="H423" s="566"/>
      <c r="I423" s="513" t="s">
        <v>786</v>
      </c>
      <c r="J423" s="513" t="str">
        <f>VLOOKUP(I423,Presupuesto!$B$11:$C$586,2,0)</f>
        <v>DECIMOCUARTO MES</v>
      </c>
      <c r="K423" s="510" t="str">
        <f t="shared" si="6"/>
        <v>Docencia y Recursos Humanos</v>
      </c>
      <c r="L423" s="510" t="s">
        <v>508</v>
      </c>
    </row>
    <row r="424" spans="3:12" ht="15.75" thickBot="1" x14ac:dyDescent="0.3">
      <c r="C424" s="544" t="s">
        <v>762</v>
      </c>
      <c r="D424" s="574"/>
      <c r="E424" s="558"/>
      <c r="F424" s="588"/>
      <c r="G424" s="523">
        <f>D424*E424*F424</f>
        <v>0</v>
      </c>
      <c r="H424" s="567"/>
      <c r="I424" s="524" t="s">
        <v>841</v>
      </c>
      <c r="J424" s="524" t="str">
        <f>VLOOKUP(I424,Presupuesto!$B$11:$C$586,2,0)</f>
        <v>SERVICIOS DE PROFESIONALES Y TECNICOS</v>
      </c>
      <c r="K424" s="510" t="str">
        <f t="shared" si="6"/>
        <v>Docencia y Recursos Humanos</v>
      </c>
      <c r="L424" s="510" t="s">
        <v>508</v>
      </c>
    </row>
    <row r="425" spans="3:12" x14ac:dyDescent="0.25">
      <c r="C425" s="570" t="s">
        <v>58</v>
      </c>
      <c r="D425" s="565"/>
      <c r="E425" s="559"/>
      <c r="F425" s="512"/>
      <c r="G425" s="509">
        <f>F425</f>
        <v>0</v>
      </c>
      <c r="H425" s="566"/>
      <c r="I425" s="526" t="s">
        <v>369</v>
      </c>
      <c r="J425" s="526" t="str">
        <f>VLOOKUP(I425,Presupuesto!$B$11:$C$586,2,0)</f>
        <v>AGUINALDO Y DECIMOCUARTO MES (11500-00)</v>
      </c>
      <c r="K425" s="510" t="str">
        <f t="shared" si="6"/>
        <v>Docencia y Recursos Humanos</v>
      </c>
      <c r="L425" s="510" t="s">
        <v>508</v>
      </c>
    </row>
    <row r="426" spans="3:12" ht="15.75" thickBot="1" x14ac:dyDescent="0.3">
      <c r="C426" s="571" t="s">
        <v>59</v>
      </c>
      <c r="D426" s="565"/>
      <c r="E426" s="559"/>
      <c r="F426" s="527"/>
      <c r="G426" s="509">
        <f>F426</f>
        <v>0</v>
      </c>
      <c r="H426" s="566"/>
      <c r="I426" s="513" t="s">
        <v>786</v>
      </c>
      <c r="J426" s="513" t="str">
        <f>VLOOKUP(I426,Presupuesto!$B$11:$C$586,2,0)</f>
        <v>DECIMOCUARTO MES</v>
      </c>
      <c r="K426" s="510" t="str">
        <f t="shared" si="6"/>
        <v>Docencia y Recursos Humanos</v>
      </c>
      <c r="L426" s="510" t="s">
        <v>508</v>
      </c>
    </row>
    <row r="427" spans="3:12" ht="15.75" thickBot="1" x14ac:dyDescent="0.3">
      <c r="C427" s="670" t="s">
        <v>2001</v>
      </c>
      <c r="D427" s="671">
        <v>1</v>
      </c>
      <c r="E427" s="672">
        <v>12</v>
      </c>
      <c r="F427" s="673">
        <v>10560</v>
      </c>
      <c r="G427" s="674">
        <f>D427*E427*F427</f>
        <v>126720</v>
      </c>
      <c r="H427" s="567" t="s">
        <v>240</v>
      </c>
      <c r="I427" s="524" t="s">
        <v>841</v>
      </c>
      <c r="J427" s="524" t="str">
        <f>VLOOKUP(I427,Presupuesto!$B$11:$C$586,2,0)</f>
        <v>SERVICIOS DE PROFESIONALES Y TECNICOS</v>
      </c>
      <c r="K427" s="510" t="str">
        <f t="shared" si="6"/>
        <v>Docencia y Recursos Humanos</v>
      </c>
      <c r="L427" s="510" t="s">
        <v>508</v>
      </c>
    </row>
    <row r="428" spans="3:12" x14ac:dyDescent="0.25">
      <c r="C428" s="570" t="s">
        <v>58</v>
      </c>
      <c r="D428" s="565"/>
      <c r="E428" s="559">
        <v>0</v>
      </c>
      <c r="F428" s="527">
        <f>IF(E427=0,"",(G427/E427)/12*E427)</f>
        <v>10560</v>
      </c>
      <c r="G428" s="509">
        <f>F428</f>
        <v>10560</v>
      </c>
      <c r="H428" s="566" t="s">
        <v>240</v>
      </c>
      <c r="I428" s="513" t="s">
        <v>831</v>
      </c>
      <c r="J428" s="513" t="str">
        <f>VLOOKUP(I428,Presupuesto!$B$11:$C$586,2,0)</f>
        <v>CONTRATOS ESPECIALES</v>
      </c>
      <c r="K428" s="510" t="str">
        <f t="shared" si="6"/>
        <v>Docencia y Recursos Humanos</v>
      </c>
      <c r="L428" s="510" t="s">
        <v>508</v>
      </c>
    </row>
    <row r="429" spans="3:12" ht="15.75" thickBot="1" x14ac:dyDescent="0.3">
      <c r="C429" s="571" t="s">
        <v>59</v>
      </c>
      <c r="D429" s="565"/>
      <c r="E429" s="559">
        <v>0</v>
      </c>
      <c r="F429" s="512">
        <v>10560</v>
      </c>
      <c r="G429" s="509">
        <f>F429</f>
        <v>10560</v>
      </c>
      <c r="H429" s="566" t="s">
        <v>240</v>
      </c>
      <c r="I429" s="513" t="s">
        <v>831</v>
      </c>
      <c r="J429" s="513" t="str">
        <f>VLOOKUP(I429,Presupuesto!$B$11:$C$586,2,0)</f>
        <v>CONTRATOS ESPECIALES</v>
      </c>
      <c r="K429" s="510" t="str">
        <f t="shared" si="6"/>
        <v>Docencia y Recursos Humanos</v>
      </c>
      <c r="L429" s="510" t="s">
        <v>508</v>
      </c>
    </row>
    <row r="430" spans="3:12" ht="15.75" thickBot="1" x14ac:dyDescent="0.3">
      <c r="C430" s="546" t="s">
        <v>60</v>
      </c>
      <c r="D430" s="574"/>
      <c r="E430" s="558"/>
      <c r="F430" s="528"/>
      <c r="G430" s="523">
        <f>D430*E430*F430</f>
        <v>0</v>
      </c>
      <c r="H430" s="567"/>
      <c r="I430" s="524" t="s">
        <v>841</v>
      </c>
      <c r="J430" s="524" t="str">
        <f>VLOOKUP(I430,Presupuesto!$B$11:$C$586,2,0)</f>
        <v>SERVICIOS DE PROFESIONALES Y TECNICOS</v>
      </c>
      <c r="K430" s="510" t="str">
        <f t="shared" si="6"/>
        <v>Docencia y Recursos Humanos</v>
      </c>
      <c r="L430" s="510" t="s">
        <v>508</v>
      </c>
    </row>
    <row r="431" spans="3:12" x14ac:dyDescent="0.25">
      <c r="C431" s="570" t="s">
        <v>58</v>
      </c>
      <c r="D431" s="565"/>
      <c r="E431" s="559"/>
      <c r="F431" s="512"/>
      <c r="G431" s="509">
        <f>F431</f>
        <v>0</v>
      </c>
      <c r="H431" s="566"/>
      <c r="I431" s="513" t="s">
        <v>404</v>
      </c>
      <c r="J431" s="513" t="str">
        <f>VLOOKUP(I431,Presupuesto!$B$11:$C$586,2,0)</f>
        <v>OTROS SERVICIOS TECNICOS Y PROFESIONALES N.C. (24900-00)</v>
      </c>
      <c r="K431" s="510" t="str">
        <f t="shared" si="6"/>
        <v>Docencia y Recursos Humanos</v>
      </c>
      <c r="L431" s="510" t="s">
        <v>508</v>
      </c>
    </row>
    <row r="432" spans="3:12" ht="15.75" thickBot="1" x14ac:dyDescent="0.3">
      <c r="C432" s="571" t="s">
        <v>59</v>
      </c>
      <c r="D432" s="565"/>
      <c r="E432" s="559"/>
      <c r="F432" s="512"/>
      <c r="G432" s="509">
        <f>F432</f>
        <v>0</v>
      </c>
      <c r="H432" s="566"/>
      <c r="I432" s="513" t="s">
        <v>404</v>
      </c>
      <c r="J432" s="513" t="str">
        <f>VLOOKUP(I432,Presupuesto!$B$11:$C$586,2,0)</f>
        <v>OTROS SERVICIOS TECNICOS Y PROFESIONALES N.C. (24900-00)</v>
      </c>
      <c r="K432" s="510" t="str">
        <f t="shared" si="6"/>
        <v>Docencia y Recursos Humanos</v>
      </c>
      <c r="L432" s="510" t="s">
        <v>508</v>
      </c>
    </row>
    <row r="433" spans="3:12" ht="15.75" thickBot="1" x14ac:dyDescent="0.3">
      <c r="C433" s="546" t="s">
        <v>61</v>
      </c>
      <c r="D433" s="574"/>
      <c r="E433" s="558"/>
      <c r="F433" s="528"/>
      <c r="G433" s="523">
        <f>D433*E433*F433</f>
        <v>0</v>
      </c>
      <c r="H433" s="567" t="s">
        <v>240</v>
      </c>
      <c r="I433" s="524" t="s">
        <v>841</v>
      </c>
      <c r="J433" s="524" t="str">
        <f>VLOOKUP(I433,Presupuesto!$B$11:$C$586,2,0)</f>
        <v>SERVICIOS DE PROFESIONALES Y TECNICOS</v>
      </c>
      <c r="K433" s="510" t="str">
        <f t="shared" si="6"/>
        <v>Docencia y Recursos Humanos</v>
      </c>
      <c r="L433" s="510" t="s">
        <v>508</v>
      </c>
    </row>
    <row r="434" spans="3:12" x14ac:dyDescent="0.25">
      <c r="C434" s="570" t="s">
        <v>58</v>
      </c>
      <c r="D434" s="568"/>
      <c r="E434" s="538"/>
      <c r="F434" s="529"/>
      <c r="G434" s="530">
        <f>F434</f>
        <v>0</v>
      </c>
      <c r="H434" s="566"/>
      <c r="I434" s="526" t="s">
        <v>369</v>
      </c>
      <c r="J434" s="513" t="str">
        <f>VLOOKUP(I434,Presupuesto!$B$11:$C$586,2,0)</f>
        <v>AGUINALDO Y DECIMOCUARTO MES (11500-00)</v>
      </c>
      <c r="K434" s="510" t="str">
        <f t="shared" si="6"/>
        <v>Docencia y Recursos Humanos</v>
      </c>
      <c r="L434" s="510" t="s">
        <v>508</v>
      </c>
    </row>
    <row r="435" spans="3:12" ht="15.75" thickBot="1" x14ac:dyDescent="0.3">
      <c r="C435" s="572" t="s">
        <v>59</v>
      </c>
      <c r="D435" s="564"/>
      <c r="E435" s="539"/>
      <c r="F435" s="517"/>
      <c r="G435" s="517">
        <f>F435</f>
        <v>0</v>
      </c>
      <c r="H435" s="564"/>
      <c r="I435" s="513" t="s">
        <v>786</v>
      </c>
      <c r="J435" s="532" t="str">
        <f>VLOOKUP(I435,Presupuesto!$B$11:$C$586,2,0)</f>
        <v>DECIMOCUARTO MES</v>
      </c>
      <c r="K435" s="518" t="str">
        <f t="shared" si="6"/>
        <v>Docencia y Recursos Humanos</v>
      </c>
      <c r="L435" s="510" t="s">
        <v>508</v>
      </c>
    </row>
    <row r="439" spans="3:12" ht="15.75" thickBot="1" x14ac:dyDescent="0.3">
      <c r="C439" s="506"/>
      <c r="D439" s="501"/>
      <c r="E439" s="506"/>
      <c r="F439" s="506"/>
      <c r="G439" s="506"/>
      <c r="H439" s="501"/>
      <c r="I439" s="506"/>
      <c r="J439" s="506"/>
      <c r="K439" s="502"/>
      <c r="L439" s="502"/>
    </row>
    <row r="440" spans="3:12" ht="15.75" thickBot="1" x14ac:dyDescent="0.3">
      <c r="C440" s="497" t="s">
        <v>43</v>
      </c>
      <c r="D440" s="495">
        <f>SUM(G447:G497)</f>
        <v>140000</v>
      </c>
      <c r="E440" s="505"/>
      <c r="F440" s="505"/>
      <c r="G440" s="505"/>
      <c r="H440" s="499"/>
      <c r="I440" s="499"/>
      <c r="J440" s="499"/>
      <c r="K440" s="502"/>
      <c r="L440" s="502"/>
    </row>
    <row r="441" spans="3:12" x14ac:dyDescent="0.25">
      <c r="C441" s="502"/>
      <c r="D441" s="496"/>
      <c r="E441" s="505"/>
      <c r="F441" s="505"/>
      <c r="G441" s="505"/>
      <c r="H441" s="499"/>
      <c r="I441" s="499"/>
      <c r="J441" s="499"/>
      <c r="K441" s="502"/>
      <c r="L441" s="502"/>
    </row>
    <row r="442" spans="3:12" x14ac:dyDescent="0.25">
      <c r="C442" s="502"/>
      <c r="D442" s="496"/>
      <c r="E442" s="505"/>
      <c r="F442" s="505"/>
      <c r="G442" s="505"/>
      <c r="H442" s="499"/>
      <c r="I442" s="499"/>
      <c r="J442" s="499"/>
      <c r="K442" s="502"/>
      <c r="L442" s="502"/>
    </row>
    <row r="443" spans="3:12" ht="15.75" x14ac:dyDescent="0.25">
      <c r="C443" s="576" t="s">
        <v>505</v>
      </c>
      <c r="D443" s="577"/>
      <c r="E443" s="505"/>
      <c r="F443" s="505"/>
      <c r="G443" s="505"/>
      <c r="H443" s="499"/>
      <c r="I443" s="499"/>
      <c r="J443" s="499"/>
      <c r="K443" s="502"/>
      <c r="L443" s="502"/>
    </row>
    <row r="444" spans="3:12" ht="18.75" x14ac:dyDescent="0.25">
      <c r="C444" s="578" t="e">
        <f>IFERROR(VLOOKUP(D443,'Desarrollo e Innov. Curricular'!$E:$F,2,FALSE),IFERROR(VLOOKUP(D443,Investigación!$E:$F,2,FALSE),IFERROR(VLOOKUP(D443,'Vinculación Univ. Sociedad'!$E:$F,2,FALSE),IFERROR(VLOOKUP(D443,'Docencia y Profesorado Universi'!$E:$F,2,FALSE),IFERROR(VLOOKUP(D443,Estudiantes!$E:$F,2,FALSE),IFERROR(VLOOKUP(D443,'Gestion Administrativa'!$E:$F,2,FALSE),IFERROR(VLOOKUP(D443,'Gestion Academica'!$E:$F,2,FALSE),IFERROR(VLOOKUP(D443,Graduados!$E:$F,2,FALSE),IFERROR(VLOOKUP(D443,'Gestión del Conocimiento'!$E:$F,2,FALSE),IFERROR(VLOOKUP(D443,Gobernabilidad!$E:$F,2,FALSE),IFERROR(VLOOKUP(D443,'NIVEL DE ES Y  SISTEMA NACIONAL'!$E:$F,2,FALSE),VLOOKUP(D443,'Lo Esencial'!$E:$F,2,0))))))))))))</f>
        <v>#N/A</v>
      </c>
      <c r="D444" s="496"/>
      <c r="E444" s="505"/>
      <c r="F444" s="505"/>
      <c r="G444" s="505"/>
      <c r="H444" s="499"/>
      <c r="I444" s="499"/>
      <c r="J444" s="499"/>
      <c r="K444" s="502"/>
      <c r="L444" s="502"/>
    </row>
    <row r="445" spans="3:12" ht="15.75" thickBot="1" x14ac:dyDescent="0.3">
      <c r="C445" s="506"/>
      <c r="D445" s="496"/>
      <c r="E445" s="505"/>
      <c r="F445" s="505"/>
      <c r="G445" s="505"/>
      <c r="H445" s="499"/>
      <c r="I445" s="499"/>
      <c r="J445" s="499"/>
      <c r="K445" s="502"/>
      <c r="L445" s="502"/>
    </row>
    <row r="446" spans="3:12" ht="30.75" thickBot="1" x14ac:dyDescent="0.3">
      <c r="C446" s="541" t="s">
        <v>44</v>
      </c>
      <c r="D446" s="545" t="s">
        <v>55</v>
      </c>
      <c r="E446" s="569" t="s">
        <v>56</v>
      </c>
      <c r="F446" s="545" t="s">
        <v>57</v>
      </c>
      <c r="G446" s="542" t="s">
        <v>27</v>
      </c>
      <c r="H446" s="540" t="s">
        <v>242</v>
      </c>
      <c r="I446" s="543" t="s">
        <v>46</v>
      </c>
      <c r="J446" s="543" t="s">
        <v>243</v>
      </c>
      <c r="K446" s="543" t="s">
        <v>524</v>
      </c>
      <c r="L446" s="543" t="s">
        <v>525</v>
      </c>
    </row>
    <row r="447" spans="3:12" ht="15.75" thickBot="1" x14ac:dyDescent="0.3">
      <c r="C447" s="544" t="s">
        <v>749</v>
      </c>
      <c r="D447" s="574"/>
      <c r="E447" s="558"/>
      <c r="F447" s="669"/>
      <c r="G447" s="523">
        <f>D447*E447*F447</f>
        <v>0</v>
      </c>
      <c r="H447" s="567" t="s">
        <v>240</v>
      </c>
      <c r="I447" s="524" t="s">
        <v>841</v>
      </c>
      <c r="J447" s="524" t="str">
        <f>VLOOKUP(I447,Presupuesto!$B$11:$C$586,2,0)</f>
        <v>SERVICIOS DE PROFESIONALES Y TECNICOS</v>
      </c>
      <c r="K447" s="583" t="s">
        <v>236</v>
      </c>
      <c r="L447" s="510" t="s">
        <v>508</v>
      </c>
    </row>
    <row r="448" spans="3:12" x14ac:dyDescent="0.25">
      <c r="C448" s="570" t="s">
        <v>58</v>
      </c>
      <c r="D448" s="565"/>
      <c r="E448" s="559"/>
      <c r="F448" s="512"/>
      <c r="G448" s="509">
        <f>F448</f>
        <v>0</v>
      </c>
      <c r="H448" s="566" t="s">
        <v>241</v>
      </c>
      <c r="I448" s="526" t="s">
        <v>369</v>
      </c>
      <c r="J448" s="526" t="str">
        <f>VLOOKUP(I448,Presupuesto!$B$11:$C$586,2,0)</f>
        <v>AGUINALDO Y DECIMOCUARTO MES (11500-00)</v>
      </c>
      <c r="K448" s="510" t="str">
        <f>$K$17</f>
        <v>Docencia y Recursos Humanos</v>
      </c>
      <c r="L448" s="510" t="s">
        <v>508</v>
      </c>
    </row>
    <row r="449" spans="3:12" ht="15.75" thickBot="1" x14ac:dyDescent="0.3">
      <c r="C449" s="571" t="s">
        <v>59</v>
      </c>
      <c r="D449" s="565"/>
      <c r="E449" s="559"/>
      <c r="F449" s="527"/>
      <c r="G449" s="509">
        <f>F449</f>
        <v>0</v>
      </c>
      <c r="H449" s="566" t="s">
        <v>241</v>
      </c>
      <c r="I449" s="513" t="s">
        <v>786</v>
      </c>
      <c r="J449" s="513" t="str">
        <f>VLOOKUP(I449,Presupuesto!$B$11:$C$586,2,0)</f>
        <v>DECIMOCUARTO MES</v>
      </c>
      <c r="K449" s="510" t="str">
        <f t="shared" ref="K449:K497" si="7">$K$17</f>
        <v>Docencia y Recursos Humanos</v>
      </c>
      <c r="L449" s="510" t="s">
        <v>508</v>
      </c>
    </row>
    <row r="450" spans="3:12" ht="15.75" thickBot="1" x14ac:dyDescent="0.3">
      <c r="C450" s="544" t="s">
        <v>750</v>
      </c>
      <c r="D450" s="574"/>
      <c r="E450" s="558"/>
      <c r="F450" s="588"/>
      <c r="G450" s="523">
        <f>D450*E450*F450</f>
        <v>0</v>
      </c>
      <c r="H450" s="567"/>
      <c r="I450" s="524" t="s">
        <v>841</v>
      </c>
      <c r="J450" s="524" t="str">
        <f>VLOOKUP(I450,Presupuesto!$B$11:$C$586,2,0)</f>
        <v>SERVICIOS DE PROFESIONALES Y TECNICOS</v>
      </c>
      <c r="K450" s="510" t="str">
        <f t="shared" si="7"/>
        <v>Docencia y Recursos Humanos</v>
      </c>
      <c r="L450" s="510" t="s">
        <v>508</v>
      </c>
    </row>
    <row r="451" spans="3:12" x14ac:dyDescent="0.25">
      <c r="C451" s="570" t="s">
        <v>58</v>
      </c>
      <c r="D451" s="565"/>
      <c r="E451" s="559"/>
      <c r="F451" s="512"/>
      <c r="G451" s="509">
        <f>F451</f>
        <v>0</v>
      </c>
      <c r="H451" s="566"/>
      <c r="I451" s="526" t="s">
        <v>369</v>
      </c>
      <c r="J451" s="526" t="str">
        <f>VLOOKUP(I451,Presupuesto!$B$11:$C$586,2,0)</f>
        <v>AGUINALDO Y DECIMOCUARTO MES (11500-00)</v>
      </c>
      <c r="K451" s="510" t="str">
        <f t="shared" si="7"/>
        <v>Docencia y Recursos Humanos</v>
      </c>
      <c r="L451" s="510" t="s">
        <v>508</v>
      </c>
    </row>
    <row r="452" spans="3:12" ht="15.75" thickBot="1" x14ac:dyDescent="0.3">
      <c r="C452" s="571" t="s">
        <v>59</v>
      </c>
      <c r="D452" s="565"/>
      <c r="E452" s="559"/>
      <c r="F452" s="527"/>
      <c r="G452" s="509">
        <f>F452</f>
        <v>0</v>
      </c>
      <c r="H452" s="566"/>
      <c r="I452" s="513" t="s">
        <v>786</v>
      </c>
      <c r="J452" s="513" t="str">
        <f>VLOOKUP(I452,Presupuesto!$B$11:$C$586,2,0)</f>
        <v>DECIMOCUARTO MES</v>
      </c>
      <c r="K452" s="510" t="str">
        <f t="shared" si="7"/>
        <v>Docencia y Recursos Humanos</v>
      </c>
      <c r="L452" s="510" t="s">
        <v>508</v>
      </c>
    </row>
    <row r="453" spans="3:12" ht="15.75" thickBot="1" x14ac:dyDescent="0.3">
      <c r="C453" s="544" t="s">
        <v>751</v>
      </c>
      <c r="D453" s="574"/>
      <c r="E453" s="558"/>
      <c r="F453" s="588"/>
      <c r="G453" s="523">
        <f>D453*E453*F453</f>
        <v>0</v>
      </c>
      <c r="H453" s="567"/>
      <c r="I453" s="524" t="s">
        <v>841</v>
      </c>
      <c r="J453" s="524" t="str">
        <f>VLOOKUP(I453,Presupuesto!$B$11:$C$586,2,0)</f>
        <v>SERVICIOS DE PROFESIONALES Y TECNICOS</v>
      </c>
      <c r="K453" s="510" t="str">
        <f t="shared" si="7"/>
        <v>Docencia y Recursos Humanos</v>
      </c>
      <c r="L453" s="510" t="s">
        <v>508</v>
      </c>
    </row>
    <row r="454" spans="3:12" x14ac:dyDescent="0.25">
      <c r="C454" s="570" t="s">
        <v>58</v>
      </c>
      <c r="D454" s="565"/>
      <c r="E454" s="559"/>
      <c r="F454" s="512"/>
      <c r="G454" s="509">
        <f>F454</f>
        <v>0</v>
      </c>
      <c r="H454" s="566"/>
      <c r="I454" s="526" t="s">
        <v>369</v>
      </c>
      <c r="J454" s="526" t="str">
        <f>VLOOKUP(I454,Presupuesto!$B$11:$C$586,2,0)</f>
        <v>AGUINALDO Y DECIMOCUARTO MES (11500-00)</v>
      </c>
      <c r="K454" s="510" t="str">
        <f t="shared" si="7"/>
        <v>Docencia y Recursos Humanos</v>
      </c>
      <c r="L454" s="510" t="s">
        <v>508</v>
      </c>
    </row>
    <row r="455" spans="3:12" ht="15.75" thickBot="1" x14ac:dyDescent="0.3">
      <c r="C455" s="571" t="s">
        <v>59</v>
      </c>
      <c r="D455" s="565"/>
      <c r="E455" s="559"/>
      <c r="F455" s="527"/>
      <c r="G455" s="509">
        <f>F455</f>
        <v>0</v>
      </c>
      <c r="H455" s="566"/>
      <c r="I455" s="513" t="s">
        <v>786</v>
      </c>
      <c r="J455" s="513" t="str">
        <f>VLOOKUP(I455,Presupuesto!$B$11:$C$586,2,0)</f>
        <v>DECIMOCUARTO MES</v>
      </c>
      <c r="K455" s="510" t="str">
        <f t="shared" si="7"/>
        <v>Docencia y Recursos Humanos</v>
      </c>
      <c r="L455" s="510" t="s">
        <v>508</v>
      </c>
    </row>
    <row r="456" spans="3:12" ht="15.75" thickBot="1" x14ac:dyDescent="0.3">
      <c r="C456" s="544" t="s">
        <v>752</v>
      </c>
      <c r="D456" s="574"/>
      <c r="E456" s="558"/>
      <c r="F456" s="588"/>
      <c r="G456" s="523">
        <f>D456*E456*F456</f>
        <v>0</v>
      </c>
      <c r="H456" s="567"/>
      <c r="I456" s="524" t="s">
        <v>841</v>
      </c>
      <c r="J456" s="524" t="str">
        <f>VLOOKUP(I456,Presupuesto!$B$11:$C$586,2,0)</f>
        <v>SERVICIOS DE PROFESIONALES Y TECNICOS</v>
      </c>
      <c r="K456" s="510" t="str">
        <f t="shared" si="7"/>
        <v>Docencia y Recursos Humanos</v>
      </c>
      <c r="L456" s="510" t="s">
        <v>508</v>
      </c>
    </row>
    <row r="457" spans="3:12" x14ac:dyDescent="0.25">
      <c r="C457" s="570" t="s">
        <v>58</v>
      </c>
      <c r="D457" s="565"/>
      <c r="E457" s="559"/>
      <c r="F457" s="512"/>
      <c r="G457" s="509">
        <f>F457</f>
        <v>0</v>
      </c>
      <c r="H457" s="566"/>
      <c r="I457" s="526" t="s">
        <v>369</v>
      </c>
      <c r="J457" s="526" t="str">
        <f>VLOOKUP(I457,Presupuesto!$B$11:$C$586,2,0)</f>
        <v>AGUINALDO Y DECIMOCUARTO MES (11500-00)</v>
      </c>
      <c r="K457" s="510" t="str">
        <f t="shared" si="7"/>
        <v>Docencia y Recursos Humanos</v>
      </c>
      <c r="L457" s="510" t="s">
        <v>508</v>
      </c>
    </row>
    <row r="458" spans="3:12" ht="15.75" thickBot="1" x14ac:dyDescent="0.3">
      <c r="C458" s="571" t="s">
        <v>59</v>
      </c>
      <c r="D458" s="565"/>
      <c r="E458" s="559"/>
      <c r="F458" s="527"/>
      <c r="G458" s="509">
        <f>F458</f>
        <v>0</v>
      </c>
      <c r="H458" s="566"/>
      <c r="I458" s="513" t="s">
        <v>786</v>
      </c>
      <c r="J458" s="513" t="str">
        <f>VLOOKUP(I458,Presupuesto!$B$11:$C$586,2,0)</f>
        <v>DECIMOCUARTO MES</v>
      </c>
      <c r="K458" s="510" t="str">
        <f t="shared" si="7"/>
        <v>Docencia y Recursos Humanos</v>
      </c>
      <c r="L458" s="510" t="s">
        <v>508</v>
      </c>
    </row>
    <row r="459" spans="3:12" ht="15.75" thickBot="1" x14ac:dyDescent="0.3">
      <c r="C459" s="544" t="s">
        <v>753</v>
      </c>
      <c r="D459" s="574"/>
      <c r="E459" s="558"/>
      <c r="F459" s="588"/>
      <c r="G459" s="523">
        <f>D459*E459*F459</f>
        <v>0</v>
      </c>
      <c r="H459" s="567"/>
      <c r="I459" s="524" t="s">
        <v>841</v>
      </c>
      <c r="J459" s="524" t="str">
        <f>VLOOKUP(I459,Presupuesto!$B$11:$C$586,2,0)</f>
        <v>SERVICIOS DE PROFESIONALES Y TECNICOS</v>
      </c>
      <c r="K459" s="510" t="str">
        <f t="shared" si="7"/>
        <v>Docencia y Recursos Humanos</v>
      </c>
      <c r="L459" s="510" t="s">
        <v>508</v>
      </c>
    </row>
    <row r="460" spans="3:12" x14ac:dyDescent="0.25">
      <c r="C460" s="570" t="s">
        <v>58</v>
      </c>
      <c r="D460" s="565"/>
      <c r="E460" s="559"/>
      <c r="F460" s="512"/>
      <c r="G460" s="509">
        <f>F460</f>
        <v>0</v>
      </c>
      <c r="H460" s="566"/>
      <c r="I460" s="526" t="s">
        <v>369</v>
      </c>
      <c r="J460" s="526" t="str">
        <f>VLOOKUP(I460,Presupuesto!$B$11:$C$586,2,0)</f>
        <v>AGUINALDO Y DECIMOCUARTO MES (11500-00)</v>
      </c>
      <c r="K460" s="510" t="str">
        <f t="shared" si="7"/>
        <v>Docencia y Recursos Humanos</v>
      </c>
      <c r="L460" s="510" t="s">
        <v>508</v>
      </c>
    </row>
    <row r="461" spans="3:12" ht="15.75" thickBot="1" x14ac:dyDescent="0.3">
      <c r="C461" s="571" t="s">
        <v>59</v>
      </c>
      <c r="D461" s="565"/>
      <c r="E461" s="559"/>
      <c r="F461" s="527"/>
      <c r="G461" s="509">
        <f>F461</f>
        <v>0</v>
      </c>
      <c r="H461" s="566"/>
      <c r="I461" s="513" t="s">
        <v>786</v>
      </c>
      <c r="J461" s="513" t="str">
        <f>VLOOKUP(I461,Presupuesto!$B$11:$C$586,2,0)</f>
        <v>DECIMOCUARTO MES</v>
      </c>
      <c r="K461" s="510" t="str">
        <f t="shared" si="7"/>
        <v>Docencia y Recursos Humanos</v>
      </c>
      <c r="L461" s="510" t="s">
        <v>508</v>
      </c>
    </row>
    <row r="462" spans="3:12" ht="15.75" thickBot="1" x14ac:dyDescent="0.3">
      <c r="C462" s="544" t="s">
        <v>754</v>
      </c>
      <c r="D462" s="574"/>
      <c r="E462" s="558"/>
      <c r="F462" s="588"/>
      <c r="G462" s="523">
        <f>D462*E462*F462</f>
        <v>0</v>
      </c>
      <c r="H462" s="567"/>
      <c r="I462" s="524" t="s">
        <v>841</v>
      </c>
      <c r="J462" s="524" t="str">
        <f>VLOOKUP(I462,Presupuesto!$B$11:$C$586,2,0)</f>
        <v>SERVICIOS DE PROFESIONALES Y TECNICOS</v>
      </c>
      <c r="K462" s="510" t="str">
        <f t="shared" si="7"/>
        <v>Docencia y Recursos Humanos</v>
      </c>
      <c r="L462" s="510" t="s">
        <v>508</v>
      </c>
    </row>
    <row r="463" spans="3:12" x14ac:dyDescent="0.25">
      <c r="C463" s="570" t="s">
        <v>58</v>
      </c>
      <c r="D463" s="565"/>
      <c r="E463" s="559"/>
      <c r="F463" s="512"/>
      <c r="G463" s="509">
        <f>F463</f>
        <v>0</v>
      </c>
      <c r="H463" s="566"/>
      <c r="I463" s="526" t="s">
        <v>369</v>
      </c>
      <c r="J463" s="526" t="str">
        <f>VLOOKUP(I463,Presupuesto!$B$11:$C$586,2,0)</f>
        <v>AGUINALDO Y DECIMOCUARTO MES (11500-00)</v>
      </c>
      <c r="K463" s="510" t="str">
        <f t="shared" si="7"/>
        <v>Docencia y Recursos Humanos</v>
      </c>
      <c r="L463" s="510" t="s">
        <v>508</v>
      </c>
    </row>
    <row r="464" spans="3:12" ht="15.75" thickBot="1" x14ac:dyDescent="0.3">
      <c r="C464" s="571" t="s">
        <v>59</v>
      </c>
      <c r="D464" s="565"/>
      <c r="E464" s="559"/>
      <c r="F464" s="527"/>
      <c r="G464" s="509">
        <f>F464</f>
        <v>0</v>
      </c>
      <c r="H464" s="566"/>
      <c r="I464" s="513" t="s">
        <v>786</v>
      </c>
      <c r="J464" s="513" t="str">
        <f>VLOOKUP(I464,Presupuesto!$B$11:$C$586,2,0)</f>
        <v>DECIMOCUARTO MES</v>
      </c>
      <c r="K464" s="510" t="str">
        <f t="shared" si="7"/>
        <v>Docencia y Recursos Humanos</v>
      </c>
      <c r="L464" s="510" t="s">
        <v>508</v>
      </c>
    </row>
    <row r="465" spans="3:12" ht="15.75" thickBot="1" x14ac:dyDescent="0.3">
      <c r="C465" s="544" t="s">
        <v>755</v>
      </c>
      <c r="D465" s="574"/>
      <c r="E465" s="558"/>
      <c r="F465" s="588"/>
      <c r="G465" s="523">
        <f>D465*E465*F465</f>
        <v>0</v>
      </c>
      <c r="H465" s="567"/>
      <c r="I465" s="524" t="s">
        <v>841</v>
      </c>
      <c r="J465" s="524" t="str">
        <f>VLOOKUP(I465,Presupuesto!$B$11:$C$586,2,0)</f>
        <v>SERVICIOS DE PROFESIONALES Y TECNICOS</v>
      </c>
      <c r="K465" s="510" t="str">
        <f t="shared" si="7"/>
        <v>Docencia y Recursos Humanos</v>
      </c>
      <c r="L465" s="510" t="s">
        <v>508</v>
      </c>
    </row>
    <row r="466" spans="3:12" x14ac:dyDescent="0.25">
      <c r="C466" s="570" t="s">
        <v>58</v>
      </c>
      <c r="D466" s="565"/>
      <c r="E466" s="559"/>
      <c r="F466" s="512"/>
      <c r="G466" s="509">
        <f>F466</f>
        <v>0</v>
      </c>
      <c r="H466" s="566"/>
      <c r="I466" s="526" t="s">
        <v>369</v>
      </c>
      <c r="J466" s="526" t="str">
        <f>VLOOKUP(I466,Presupuesto!$B$11:$C$586,2,0)</f>
        <v>AGUINALDO Y DECIMOCUARTO MES (11500-00)</v>
      </c>
      <c r="K466" s="510" t="str">
        <f t="shared" si="7"/>
        <v>Docencia y Recursos Humanos</v>
      </c>
      <c r="L466" s="510" t="s">
        <v>508</v>
      </c>
    </row>
    <row r="467" spans="3:12" ht="15.75" thickBot="1" x14ac:dyDescent="0.3">
      <c r="C467" s="571" t="s">
        <v>59</v>
      </c>
      <c r="D467" s="565"/>
      <c r="E467" s="559"/>
      <c r="F467" s="527"/>
      <c r="G467" s="509">
        <f>F467</f>
        <v>0</v>
      </c>
      <c r="H467" s="566"/>
      <c r="I467" s="513" t="s">
        <v>786</v>
      </c>
      <c r="J467" s="513" t="str">
        <f>VLOOKUP(I467,Presupuesto!$B$11:$C$586,2,0)</f>
        <v>DECIMOCUARTO MES</v>
      </c>
      <c r="K467" s="510" t="str">
        <f t="shared" si="7"/>
        <v>Docencia y Recursos Humanos</v>
      </c>
      <c r="L467" s="510" t="s">
        <v>508</v>
      </c>
    </row>
    <row r="468" spans="3:12" ht="15.75" thickBot="1" x14ac:dyDescent="0.3">
      <c r="C468" s="544" t="s">
        <v>756</v>
      </c>
      <c r="D468" s="574"/>
      <c r="E468" s="558"/>
      <c r="F468" s="588"/>
      <c r="G468" s="523">
        <f>D468*E468*F468</f>
        <v>0</v>
      </c>
      <c r="H468" s="567"/>
      <c r="I468" s="524" t="s">
        <v>841</v>
      </c>
      <c r="J468" s="524" t="str">
        <f>VLOOKUP(I468,Presupuesto!$B$11:$C$586,2,0)</f>
        <v>SERVICIOS DE PROFESIONALES Y TECNICOS</v>
      </c>
      <c r="K468" s="510" t="str">
        <f t="shared" si="7"/>
        <v>Docencia y Recursos Humanos</v>
      </c>
      <c r="L468" s="510" t="s">
        <v>508</v>
      </c>
    </row>
    <row r="469" spans="3:12" x14ac:dyDescent="0.25">
      <c r="C469" s="570" t="s">
        <v>58</v>
      </c>
      <c r="D469" s="565"/>
      <c r="E469" s="559"/>
      <c r="F469" s="512"/>
      <c r="G469" s="509">
        <f>F469</f>
        <v>0</v>
      </c>
      <c r="H469" s="566"/>
      <c r="I469" s="526" t="s">
        <v>369</v>
      </c>
      <c r="J469" s="526" t="str">
        <f>VLOOKUP(I469,Presupuesto!$B$11:$C$586,2,0)</f>
        <v>AGUINALDO Y DECIMOCUARTO MES (11500-00)</v>
      </c>
      <c r="K469" s="510" t="str">
        <f t="shared" si="7"/>
        <v>Docencia y Recursos Humanos</v>
      </c>
      <c r="L469" s="510" t="s">
        <v>508</v>
      </c>
    </row>
    <row r="470" spans="3:12" ht="15.75" thickBot="1" x14ac:dyDescent="0.3">
      <c r="C470" s="571" t="s">
        <v>59</v>
      </c>
      <c r="D470" s="565"/>
      <c r="E470" s="559"/>
      <c r="F470" s="527"/>
      <c r="G470" s="509">
        <f>F470</f>
        <v>0</v>
      </c>
      <c r="H470" s="566"/>
      <c r="I470" s="513" t="s">
        <v>786</v>
      </c>
      <c r="J470" s="513" t="str">
        <f>VLOOKUP(I470,Presupuesto!$B$11:$C$586,2,0)</f>
        <v>DECIMOCUARTO MES</v>
      </c>
      <c r="K470" s="510" t="str">
        <f t="shared" si="7"/>
        <v>Docencia y Recursos Humanos</v>
      </c>
      <c r="L470" s="510" t="s">
        <v>508</v>
      </c>
    </row>
    <row r="471" spans="3:12" ht="15.75" thickBot="1" x14ac:dyDescent="0.3">
      <c r="C471" s="544" t="s">
        <v>757</v>
      </c>
      <c r="D471" s="574"/>
      <c r="E471" s="558"/>
      <c r="F471" s="588"/>
      <c r="G471" s="523">
        <f>D471*E471*F471</f>
        <v>0</v>
      </c>
      <c r="H471" s="567"/>
      <c r="I471" s="524" t="s">
        <v>841</v>
      </c>
      <c r="J471" s="524" t="str">
        <f>VLOOKUP(I471,Presupuesto!$B$11:$C$586,2,0)</f>
        <v>SERVICIOS DE PROFESIONALES Y TECNICOS</v>
      </c>
      <c r="K471" s="510" t="str">
        <f t="shared" si="7"/>
        <v>Docencia y Recursos Humanos</v>
      </c>
      <c r="L471" s="510" t="s">
        <v>508</v>
      </c>
    </row>
    <row r="472" spans="3:12" x14ac:dyDescent="0.25">
      <c r="C472" s="570" t="s">
        <v>58</v>
      </c>
      <c r="D472" s="565"/>
      <c r="E472" s="559"/>
      <c r="F472" s="512"/>
      <c r="G472" s="509">
        <f>F472</f>
        <v>0</v>
      </c>
      <c r="H472" s="566"/>
      <c r="I472" s="526" t="s">
        <v>369</v>
      </c>
      <c r="J472" s="526" t="str">
        <f>VLOOKUP(I472,Presupuesto!$B$11:$C$586,2,0)</f>
        <v>AGUINALDO Y DECIMOCUARTO MES (11500-00)</v>
      </c>
      <c r="K472" s="510" t="str">
        <f t="shared" si="7"/>
        <v>Docencia y Recursos Humanos</v>
      </c>
      <c r="L472" s="510" t="s">
        <v>508</v>
      </c>
    </row>
    <row r="473" spans="3:12" ht="15.75" thickBot="1" x14ac:dyDescent="0.3">
      <c r="C473" s="571" t="s">
        <v>59</v>
      </c>
      <c r="D473" s="565"/>
      <c r="E473" s="559"/>
      <c r="F473" s="527"/>
      <c r="G473" s="509">
        <f>F473</f>
        <v>0</v>
      </c>
      <c r="H473" s="566"/>
      <c r="I473" s="513" t="s">
        <v>786</v>
      </c>
      <c r="J473" s="513" t="str">
        <f>VLOOKUP(I473,Presupuesto!$B$11:$C$586,2,0)</f>
        <v>DECIMOCUARTO MES</v>
      </c>
      <c r="K473" s="510" t="str">
        <f t="shared" si="7"/>
        <v>Docencia y Recursos Humanos</v>
      </c>
      <c r="L473" s="510" t="s">
        <v>508</v>
      </c>
    </row>
    <row r="474" spans="3:12" ht="15.75" thickBot="1" x14ac:dyDescent="0.3">
      <c r="C474" s="544" t="s">
        <v>758</v>
      </c>
      <c r="D474" s="574"/>
      <c r="E474" s="558"/>
      <c r="F474" s="588"/>
      <c r="G474" s="523">
        <f>D474*E474*F474</f>
        <v>0</v>
      </c>
      <c r="H474" s="567"/>
      <c r="I474" s="524" t="s">
        <v>841</v>
      </c>
      <c r="J474" s="524" t="str">
        <f>VLOOKUP(I474,Presupuesto!$B$11:$C$586,2,0)</f>
        <v>SERVICIOS DE PROFESIONALES Y TECNICOS</v>
      </c>
      <c r="K474" s="510" t="str">
        <f t="shared" si="7"/>
        <v>Docencia y Recursos Humanos</v>
      </c>
      <c r="L474" s="510" t="s">
        <v>508</v>
      </c>
    </row>
    <row r="475" spans="3:12" x14ac:dyDescent="0.25">
      <c r="C475" s="570" t="s">
        <v>58</v>
      </c>
      <c r="D475" s="565"/>
      <c r="E475" s="559"/>
      <c r="F475" s="512"/>
      <c r="G475" s="509">
        <f>F475</f>
        <v>0</v>
      </c>
      <c r="H475" s="566"/>
      <c r="I475" s="526" t="s">
        <v>369</v>
      </c>
      <c r="J475" s="526" t="str">
        <f>VLOOKUP(I475,Presupuesto!$B$11:$C$586,2,0)</f>
        <v>AGUINALDO Y DECIMOCUARTO MES (11500-00)</v>
      </c>
      <c r="K475" s="510" t="str">
        <f t="shared" si="7"/>
        <v>Docencia y Recursos Humanos</v>
      </c>
      <c r="L475" s="510" t="s">
        <v>508</v>
      </c>
    </row>
    <row r="476" spans="3:12" ht="15.75" thickBot="1" x14ac:dyDescent="0.3">
      <c r="C476" s="571" t="s">
        <v>59</v>
      </c>
      <c r="D476" s="565"/>
      <c r="E476" s="559"/>
      <c r="F476" s="527"/>
      <c r="G476" s="509">
        <f>F476</f>
        <v>0</v>
      </c>
      <c r="H476" s="566"/>
      <c r="I476" s="513" t="s">
        <v>786</v>
      </c>
      <c r="J476" s="513" t="str">
        <f>VLOOKUP(I476,Presupuesto!$B$11:$C$586,2,0)</f>
        <v>DECIMOCUARTO MES</v>
      </c>
      <c r="K476" s="510" t="str">
        <f t="shared" si="7"/>
        <v>Docencia y Recursos Humanos</v>
      </c>
      <c r="L476" s="510" t="s">
        <v>508</v>
      </c>
    </row>
    <row r="477" spans="3:12" ht="15.75" thickBot="1" x14ac:dyDescent="0.3">
      <c r="C477" s="544" t="s">
        <v>759</v>
      </c>
      <c r="D477" s="574"/>
      <c r="E477" s="558"/>
      <c r="F477" s="588"/>
      <c r="G477" s="523">
        <f>D477*E477*F477</f>
        <v>0</v>
      </c>
      <c r="H477" s="567"/>
      <c r="I477" s="524" t="s">
        <v>841</v>
      </c>
      <c r="J477" s="524" t="str">
        <f>VLOOKUP(I477,Presupuesto!$B$11:$C$586,2,0)</f>
        <v>SERVICIOS DE PROFESIONALES Y TECNICOS</v>
      </c>
      <c r="K477" s="510" t="str">
        <f t="shared" si="7"/>
        <v>Docencia y Recursos Humanos</v>
      </c>
      <c r="L477" s="510" t="s">
        <v>508</v>
      </c>
    </row>
    <row r="478" spans="3:12" x14ac:dyDescent="0.25">
      <c r="C478" s="570" t="s">
        <v>58</v>
      </c>
      <c r="D478" s="565"/>
      <c r="E478" s="559"/>
      <c r="F478" s="512"/>
      <c r="G478" s="509">
        <f>F478</f>
        <v>0</v>
      </c>
      <c r="H478" s="566"/>
      <c r="I478" s="526" t="s">
        <v>369</v>
      </c>
      <c r="J478" s="526" t="str">
        <f>VLOOKUP(I478,Presupuesto!$B$11:$C$586,2,0)</f>
        <v>AGUINALDO Y DECIMOCUARTO MES (11500-00)</v>
      </c>
      <c r="K478" s="510" t="str">
        <f t="shared" si="7"/>
        <v>Docencia y Recursos Humanos</v>
      </c>
      <c r="L478" s="510" t="s">
        <v>508</v>
      </c>
    </row>
    <row r="479" spans="3:12" ht="15.75" thickBot="1" x14ac:dyDescent="0.3">
      <c r="C479" s="571" t="s">
        <v>59</v>
      </c>
      <c r="D479" s="565"/>
      <c r="E479" s="559"/>
      <c r="F479" s="527"/>
      <c r="G479" s="509">
        <f>F479</f>
        <v>0</v>
      </c>
      <c r="H479" s="566"/>
      <c r="I479" s="513" t="s">
        <v>786</v>
      </c>
      <c r="J479" s="513" t="str">
        <f>VLOOKUP(I479,Presupuesto!$B$11:$C$586,2,0)</f>
        <v>DECIMOCUARTO MES</v>
      </c>
      <c r="K479" s="510" t="str">
        <f t="shared" si="7"/>
        <v>Docencia y Recursos Humanos</v>
      </c>
      <c r="L479" s="510" t="s">
        <v>508</v>
      </c>
    </row>
    <row r="480" spans="3:12" ht="15.75" thickBot="1" x14ac:dyDescent="0.3">
      <c r="C480" s="544" t="s">
        <v>760</v>
      </c>
      <c r="D480" s="574"/>
      <c r="E480" s="558"/>
      <c r="F480" s="588"/>
      <c r="G480" s="523">
        <f>D480*E480*F480</f>
        <v>0</v>
      </c>
      <c r="H480" s="567"/>
      <c r="I480" s="524" t="s">
        <v>841</v>
      </c>
      <c r="J480" s="524" t="str">
        <f>VLOOKUP(I480,Presupuesto!$B$11:$C$586,2,0)</f>
        <v>SERVICIOS DE PROFESIONALES Y TECNICOS</v>
      </c>
      <c r="K480" s="510" t="str">
        <f t="shared" si="7"/>
        <v>Docencia y Recursos Humanos</v>
      </c>
      <c r="L480" s="510" t="s">
        <v>508</v>
      </c>
    </row>
    <row r="481" spans="3:12" x14ac:dyDescent="0.25">
      <c r="C481" s="570" t="s">
        <v>58</v>
      </c>
      <c r="D481" s="565"/>
      <c r="E481" s="559"/>
      <c r="F481" s="512"/>
      <c r="G481" s="509">
        <f>F481</f>
        <v>0</v>
      </c>
      <c r="H481" s="566"/>
      <c r="I481" s="526" t="s">
        <v>369</v>
      </c>
      <c r="J481" s="526" t="str">
        <f>VLOOKUP(I481,Presupuesto!$B$11:$C$586,2,0)</f>
        <v>AGUINALDO Y DECIMOCUARTO MES (11500-00)</v>
      </c>
      <c r="K481" s="510" t="str">
        <f t="shared" si="7"/>
        <v>Docencia y Recursos Humanos</v>
      </c>
      <c r="L481" s="510" t="s">
        <v>508</v>
      </c>
    </row>
    <row r="482" spans="3:12" ht="15.75" thickBot="1" x14ac:dyDescent="0.3">
      <c r="C482" s="571" t="s">
        <v>59</v>
      </c>
      <c r="D482" s="565"/>
      <c r="E482" s="559"/>
      <c r="F482" s="527"/>
      <c r="G482" s="509">
        <f>F482</f>
        <v>0</v>
      </c>
      <c r="H482" s="566"/>
      <c r="I482" s="513" t="s">
        <v>786</v>
      </c>
      <c r="J482" s="513" t="str">
        <f>VLOOKUP(I482,Presupuesto!$B$11:$C$586,2,0)</f>
        <v>DECIMOCUARTO MES</v>
      </c>
      <c r="K482" s="510" t="str">
        <f t="shared" si="7"/>
        <v>Docencia y Recursos Humanos</v>
      </c>
      <c r="L482" s="510" t="s">
        <v>508</v>
      </c>
    </row>
    <row r="483" spans="3:12" ht="15.75" thickBot="1" x14ac:dyDescent="0.3">
      <c r="C483" s="544" t="s">
        <v>761</v>
      </c>
      <c r="D483" s="574"/>
      <c r="E483" s="558"/>
      <c r="F483" s="588"/>
      <c r="G483" s="523">
        <f>D483*E483*F483</f>
        <v>0</v>
      </c>
      <c r="H483" s="567"/>
      <c r="I483" s="524" t="s">
        <v>841</v>
      </c>
      <c r="J483" s="524" t="str">
        <f>VLOOKUP(I483,Presupuesto!$B$11:$C$586,2,0)</f>
        <v>SERVICIOS DE PROFESIONALES Y TECNICOS</v>
      </c>
      <c r="K483" s="510" t="str">
        <f t="shared" si="7"/>
        <v>Docencia y Recursos Humanos</v>
      </c>
      <c r="L483" s="510" t="s">
        <v>508</v>
      </c>
    </row>
    <row r="484" spans="3:12" x14ac:dyDescent="0.25">
      <c r="C484" s="570" t="s">
        <v>58</v>
      </c>
      <c r="D484" s="565"/>
      <c r="E484" s="559"/>
      <c r="F484" s="512"/>
      <c r="G484" s="509">
        <f>F484</f>
        <v>0</v>
      </c>
      <c r="H484" s="566"/>
      <c r="I484" s="526" t="s">
        <v>369</v>
      </c>
      <c r="J484" s="526" t="str">
        <f>VLOOKUP(I484,Presupuesto!$B$11:$C$586,2,0)</f>
        <v>AGUINALDO Y DECIMOCUARTO MES (11500-00)</v>
      </c>
      <c r="K484" s="510" t="str">
        <f t="shared" si="7"/>
        <v>Docencia y Recursos Humanos</v>
      </c>
      <c r="L484" s="510" t="s">
        <v>508</v>
      </c>
    </row>
    <row r="485" spans="3:12" ht="15.75" thickBot="1" x14ac:dyDescent="0.3">
      <c r="C485" s="571" t="s">
        <v>59</v>
      </c>
      <c r="D485" s="565"/>
      <c r="E485" s="559"/>
      <c r="F485" s="527"/>
      <c r="G485" s="509">
        <f>F485</f>
        <v>0</v>
      </c>
      <c r="H485" s="566"/>
      <c r="I485" s="513" t="s">
        <v>786</v>
      </c>
      <c r="J485" s="513" t="str">
        <f>VLOOKUP(I485,Presupuesto!$B$11:$C$586,2,0)</f>
        <v>DECIMOCUARTO MES</v>
      </c>
      <c r="K485" s="510" t="str">
        <f t="shared" si="7"/>
        <v>Docencia y Recursos Humanos</v>
      </c>
      <c r="L485" s="510" t="s">
        <v>508</v>
      </c>
    </row>
    <row r="486" spans="3:12" ht="15.75" thickBot="1" x14ac:dyDescent="0.3">
      <c r="C486" s="544" t="s">
        <v>762</v>
      </c>
      <c r="D486" s="574"/>
      <c r="E486" s="558"/>
      <c r="F486" s="588"/>
      <c r="G486" s="523">
        <f>D486*E486*F486</f>
        <v>0</v>
      </c>
      <c r="H486" s="567"/>
      <c r="I486" s="524" t="s">
        <v>841</v>
      </c>
      <c r="J486" s="524" t="str">
        <f>VLOOKUP(I486,Presupuesto!$B$11:$C$586,2,0)</f>
        <v>SERVICIOS DE PROFESIONALES Y TECNICOS</v>
      </c>
      <c r="K486" s="510" t="str">
        <f t="shared" si="7"/>
        <v>Docencia y Recursos Humanos</v>
      </c>
      <c r="L486" s="510" t="s">
        <v>508</v>
      </c>
    </row>
    <row r="487" spans="3:12" x14ac:dyDescent="0.25">
      <c r="C487" s="570" t="s">
        <v>58</v>
      </c>
      <c r="D487" s="565"/>
      <c r="E487" s="559"/>
      <c r="F487" s="512"/>
      <c r="G487" s="509">
        <f>F487</f>
        <v>0</v>
      </c>
      <c r="H487" s="566"/>
      <c r="I487" s="526" t="s">
        <v>369</v>
      </c>
      <c r="J487" s="526" t="str">
        <f>VLOOKUP(I487,Presupuesto!$B$11:$C$586,2,0)</f>
        <v>AGUINALDO Y DECIMOCUARTO MES (11500-00)</v>
      </c>
      <c r="K487" s="510" t="str">
        <f t="shared" si="7"/>
        <v>Docencia y Recursos Humanos</v>
      </c>
      <c r="L487" s="510" t="s">
        <v>508</v>
      </c>
    </row>
    <row r="488" spans="3:12" ht="15.75" thickBot="1" x14ac:dyDescent="0.3">
      <c r="C488" s="571" t="s">
        <v>59</v>
      </c>
      <c r="D488" s="565"/>
      <c r="E488" s="559"/>
      <c r="F488" s="527"/>
      <c r="G488" s="509">
        <f>F488</f>
        <v>0</v>
      </c>
      <c r="H488" s="566"/>
      <c r="I488" s="513" t="s">
        <v>786</v>
      </c>
      <c r="J488" s="513" t="str">
        <f>VLOOKUP(I488,Presupuesto!$B$11:$C$586,2,0)</f>
        <v>DECIMOCUARTO MES</v>
      </c>
      <c r="K488" s="510" t="str">
        <f t="shared" si="7"/>
        <v>Docencia y Recursos Humanos</v>
      </c>
      <c r="L488" s="510" t="s">
        <v>508</v>
      </c>
    </row>
    <row r="489" spans="3:12" ht="15.75" thickBot="1" x14ac:dyDescent="0.3">
      <c r="C489" s="670" t="s">
        <v>2002</v>
      </c>
      <c r="D489" s="671">
        <v>1</v>
      </c>
      <c r="E489" s="672">
        <v>12</v>
      </c>
      <c r="F489" s="673">
        <v>10000</v>
      </c>
      <c r="G489" s="674">
        <f>D489*E489*F489</f>
        <v>120000</v>
      </c>
      <c r="H489" s="567" t="s">
        <v>240</v>
      </c>
      <c r="I489" s="524" t="s">
        <v>841</v>
      </c>
      <c r="J489" s="524" t="str">
        <f>VLOOKUP(I489,Presupuesto!$B$11:$C$586,2,0)</f>
        <v>SERVICIOS DE PROFESIONALES Y TECNICOS</v>
      </c>
      <c r="K489" s="510" t="str">
        <f t="shared" si="7"/>
        <v>Docencia y Recursos Humanos</v>
      </c>
      <c r="L489" s="510" t="s">
        <v>508</v>
      </c>
    </row>
    <row r="490" spans="3:12" x14ac:dyDescent="0.25">
      <c r="C490" s="570" t="s">
        <v>58</v>
      </c>
      <c r="D490" s="565"/>
      <c r="E490" s="559"/>
      <c r="F490" s="527">
        <v>10000</v>
      </c>
      <c r="G490" s="509">
        <f>F490</f>
        <v>10000</v>
      </c>
      <c r="H490" s="566" t="s">
        <v>240</v>
      </c>
      <c r="I490" s="513" t="s">
        <v>831</v>
      </c>
      <c r="J490" s="513" t="str">
        <f>VLOOKUP(I490,Presupuesto!$B$11:$C$586,2,0)</f>
        <v>CONTRATOS ESPECIALES</v>
      </c>
      <c r="K490" s="510" t="str">
        <f t="shared" si="7"/>
        <v>Docencia y Recursos Humanos</v>
      </c>
      <c r="L490" s="510" t="s">
        <v>508</v>
      </c>
    </row>
    <row r="491" spans="3:12" ht="15.75" thickBot="1" x14ac:dyDescent="0.3">
      <c r="C491" s="571" t="s">
        <v>59</v>
      </c>
      <c r="D491" s="565"/>
      <c r="E491" s="559"/>
      <c r="F491" s="512">
        <v>10000</v>
      </c>
      <c r="G491" s="509">
        <f>F491</f>
        <v>10000</v>
      </c>
      <c r="H491" s="566" t="s">
        <v>240</v>
      </c>
      <c r="I491" s="513" t="s">
        <v>831</v>
      </c>
      <c r="J491" s="513" t="str">
        <f>VLOOKUP(I491,Presupuesto!$B$11:$C$586,2,0)</f>
        <v>CONTRATOS ESPECIALES</v>
      </c>
      <c r="K491" s="510" t="str">
        <f t="shared" si="7"/>
        <v>Docencia y Recursos Humanos</v>
      </c>
      <c r="L491" s="510" t="s">
        <v>508</v>
      </c>
    </row>
    <row r="492" spans="3:12" ht="15.75" thickBot="1" x14ac:dyDescent="0.3">
      <c r="C492" s="546" t="s">
        <v>60</v>
      </c>
      <c r="D492" s="574"/>
      <c r="E492" s="558"/>
      <c r="F492" s="528"/>
      <c r="G492" s="523">
        <f>D492*E492*F492</f>
        <v>0</v>
      </c>
      <c r="H492" s="567"/>
      <c r="I492" s="524" t="s">
        <v>841</v>
      </c>
      <c r="J492" s="524" t="str">
        <f>VLOOKUP(I492,Presupuesto!$B$11:$C$586,2,0)</f>
        <v>SERVICIOS DE PROFESIONALES Y TECNICOS</v>
      </c>
      <c r="K492" s="510" t="str">
        <f t="shared" si="7"/>
        <v>Docencia y Recursos Humanos</v>
      </c>
      <c r="L492" s="510" t="s">
        <v>508</v>
      </c>
    </row>
    <row r="493" spans="3:12" x14ac:dyDescent="0.25">
      <c r="C493" s="570" t="s">
        <v>58</v>
      </c>
      <c r="D493" s="565"/>
      <c r="E493" s="559"/>
      <c r="F493" s="512"/>
      <c r="G493" s="509">
        <f>F493</f>
        <v>0</v>
      </c>
      <c r="H493" s="566"/>
      <c r="I493" s="513" t="s">
        <v>404</v>
      </c>
      <c r="J493" s="513" t="str">
        <f>VLOOKUP(I493,Presupuesto!$B$11:$C$586,2,0)</f>
        <v>OTROS SERVICIOS TECNICOS Y PROFESIONALES N.C. (24900-00)</v>
      </c>
      <c r="K493" s="510" t="str">
        <f t="shared" si="7"/>
        <v>Docencia y Recursos Humanos</v>
      </c>
      <c r="L493" s="510" t="s">
        <v>508</v>
      </c>
    </row>
    <row r="494" spans="3:12" ht="15.75" thickBot="1" x14ac:dyDescent="0.3">
      <c r="C494" s="571" t="s">
        <v>59</v>
      </c>
      <c r="D494" s="565"/>
      <c r="E494" s="559"/>
      <c r="F494" s="512"/>
      <c r="G494" s="509">
        <f>F494</f>
        <v>0</v>
      </c>
      <c r="H494" s="566"/>
      <c r="I494" s="513" t="s">
        <v>404</v>
      </c>
      <c r="J494" s="513" t="str">
        <f>VLOOKUP(I494,Presupuesto!$B$11:$C$586,2,0)</f>
        <v>OTROS SERVICIOS TECNICOS Y PROFESIONALES N.C. (24900-00)</v>
      </c>
      <c r="K494" s="510" t="str">
        <f t="shared" si="7"/>
        <v>Docencia y Recursos Humanos</v>
      </c>
      <c r="L494" s="510" t="s">
        <v>508</v>
      </c>
    </row>
    <row r="495" spans="3:12" ht="15.75" thickBot="1" x14ac:dyDescent="0.3">
      <c r="C495" s="546" t="s">
        <v>61</v>
      </c>
      <c r="D495" s="574"/>
      <c r="E495" s="558"/>
      <c r="F495" s="528"/>
      <c r="G495" s="523">
        <f>D495*E495*F495</f>
        <v>0</v>
      </c>
      <c r="H495" s="567" t="s">
        <v>240</v>
      </c>
      <c r="I495" s="524" t="s">
        <v>841</v>
      </c>
      <c r="J495" s="524" t="str">
        <f>VLOOKUP(I495,Presupuesto!$B$11:$C$586,2,0)</f>
        <v>SERVICIOS DE PROFESIONALES Y TECNICOS</v>
      </c>
      <c r="K495" s="510" t="str">
        <f t="shared" si="7"/>
        <v>Docencia y Recursos Humanos</v>
      </c>
      <c r="L495" s="510" t="s">
        <v>508</v>
      </c>
    </row>
    <row r="496" spans="3:12" x14ac:dyDescent="0.25">
      <c r="C496" s="570" t="s">
        <v>58</v>
      </c>
      <c r="D496" s="568"/>
      <c r="E496" s="538"/>
      <c r="F496" s="529"/>
      <c r="G496" s="530">
        <f>F496</f>
        <v>0</v>
      </c>
      <c r="H496" s="566"/>
      <c r="I496" s="526" t="s">
        <v>369</v>
      </c>
      <c r="J496" s="513" t="str">
        <f>VLOOKUP(I496,Presupuesto!$B$11:$C$586,2,0)</f>
        <v>AGUINALDO Y DECIMOCUARTO MES (11500-00)</v>
      </c>
      <c r="K496" s="510" t="str">
        <f t="shared" si="7"/>
        <v>Docencia y Recursos Humanos</v>
      </c>
      <c r="L496" s="510" t="s">
        <v>508</v>
      </c>
    </row>
    <row r="497" spans="3:12" ht="15.75" thickBot="1" x14ac:dyDescent="0.3">
      <c r="C497" s="572" t="s">
        <v>59</v>
      </c>
      <c r="D497" s="564"/>
      <c r="E497" s="539"/>
      <c r="F497" s="517"/>
      <c r="G497" s="517">
        <f>F497</f>
        <v>0</v>
      </c>
      <c r="H497" s="564"/>
      <c r="I497" s="513" t="s">
        <v>786</v>
      </c>
      <c r="J497" s="532" t="str">
        <f>VLOOKUP(I497,Presupuesto!$B$11:$C$586,2,0)</f>
        <v>DECIMOCUARTO MES</v>
      </c>
      <c r="K497" s="518" t="str">
        <f t="shared" si="7"/>
        <v>Docencia y Recursos Humanos</v>
      </c>
      <c r="L497" s="510" t="s">
        <v>508</v>
      </c>
    </row>
    <row r="501" spans="3:12" ht="15.75" thickBot="1" x14ac:dyDescent="0.3">
      <c r="C501" s="506"/>
      <c r="D501" s="501"/>
      <c r="E501" s="506"/>
      <c r="F501" s="506"/>
      <c r="G501" s="506"/>
      <c r="H501" s="501"/>
      <c r="I501" s="506"/>
      <c r="J501" s="506"/>
      <c r="K501" s="502"/>
      <c r="L501" s="502"/>
    </row>
    <row r="502" spans="3:12" ht="15.75" thickBot="1" x14ac:dyDescent="0.3">
      <c r="C502" s="497" t="s">
        <v>43</v>
      </c>
      <c r="D502" s="495">
        <f>SUM(G509:G559)</f>
        <v>210000</v>
      </c>
      <c r="E502" s="505"/>
      <c r="F502" s="505"/>
      <c r="G502" s="505"/>
      <c r="H502" s="499"/>
      <c r="I502" s="499"/>
      <c r="J502" s="499"/>
      <c r="K502" s="502"/>
      <c r="L502" s="502"/>
    </row>
    <row r="503" spans="3:12" x14ac:dyDescent="0.25">
      <c r="C503" s="502"/>
      <c r="D503" s="496"/>
      <c r="E503" s="505"/>
      <c r="F503" s="505"/>
      <c r="G503" s="505"/>
      <c r="H503" s="499"/>
      <c r="I503" s="499"/>
      <c r="J503" s="499"/>
      <c r="K503" s="502"/>
      <c r="L503" s="502"/>
    </row>
    <row r="504" spans="3:12" x14ac:dyDescent="0.25">
      <c r="C504" s="502"/>
      <c r="D504" s="496"/>
      <c r="E504" s="505"/>
      <c r="F504" s="505"/>
      <c r="G504" s="505"/>
      <c r="H504" s="499"/>
      <c r="I504" s="499"/>
      <c r="J504" s="499"/>
      <c r="K504" s="502"/>
      <c r="L504" s="502"/>
    </row>
    <row r="505" spans="3:12" ht="15.75" x14ac:dyDescent="0.25">
      <c r="C505" s="576" t="s">
        <v>505</v>
      </c>
      <c r="D505" s="577"/>
      <c r="E505" s="505"/>
      <c r="F505" s="505"/>
      <c r="G505" s="505"/>
      <c r="H505" s="499"/>
      <c r="I505" s="499"/>
      <c r="J505" s="499"/>
      <c r="K505" s="502"/>
      <c r="L505" s="502"/>
    </row>
    <row r="506" spans="3:12" ht="18.75" x14ac:dyDescent="0.25">
      <c r="C506" s="578" t="e">
        <f>IFERROR(VLOOKUP(D505,'Desarrollo e Innov. Curricular'!$E:$F,2,FALSE),IFERROR(VLOOKUP(D505,Investigación!$E:$F,2,FALSE),IFERROR(VLOOKUP(D505,'Vinculación Univ. Sociedad'!$E:$F,2,FALSE),IFERROR(VLOOKUP(D505,'Docencia y Profesorado Universi'!$E:$F,2,FALSE),IFERROR(VLOOKUP(D505,Estudiantes!$E:$F,2,FALSE),IFERROR(VLOOKUP(D505,'Gestion Administrativa'!$E:$F,2,FALSE),IFERROR(VLOOKUP(D505,'Gestion Academica'!$E:$F,2,FALSE),IFERROR(VLOOKUP(D505,Graduados!$E:$F,2,FALSE),IFERROR(VLOOKUP(D505,'Gestión del Conocimiento'!$E:$F,2,FALSE),IFERROR(VLOOKUP(D505,Gobernabilidad!$E:$F,2,FALSE),IFERROR(VLOOKUP(D505,'NIVEL DE ES Y  SISTEMA NACIONAL'!$E:$F,2,FALSE),VLOOKUP(D505,'Lo Esencial'!$E:$F,2,0))))))))))))</f>
        <v>#N/A</v>
      </c>
      <c r="D506" s="496"/>
      <c r="E506" s="505"/>
      <c r="F506" s="505"/>
      <c r="G506" s="505"/>
      <c r="H506" s="499"/>
      <c r="I506" s="499"/>
      <c r="J506" s="499"/>
      <c r="K506" s="502"/>
      <c r="L506" s="502"/>
    </row>
    <row r="507" spans="3:12" ht="15.75" thickBot="1" x14ac:dyDescent="0.3">
      <c r="C507" s="506"/>
      <c r="D507" s="496"/>
      <c r="E507" s="505"/>
      <c r="F507" s="505"/>
      <c r="G507" s="505"/>
      <c r="H507" s="499"/>
      <c r="I507" s="499"/>
      <c r="J507" s="499"/>
      <c r="K507" s="502"/>
      <c r="L507" s="502"/>
    </row>
    <row r="508" spans="3:12" ht="30.75" thickBot="1" x14ac:dyDescent="0.3">
      <c r="C508" s="541" t="s">
        <v>44</v>
      </c>
      <c r="D508" s="545" t="s">
        <v>55</v>
      </c>
      <c r="E508" s="569" t="s">
        <v>56</v>
      </c>
      <c r="F508" s="545" t="s">
        <v>57</v>
      </c>
      <c r="G508" s="542" t="s">
        <v>27</v>
      </c>
      <c r="H508" s="540" t="s">
        <v>242</v>
      </c>
      <c r="I508" s="543" t="s">
        <v>46</v>
      </c>
      <c r="J508" s="543" t="s">
        <v>243</v>
      </c>
      <c r="K508" s="543" t="s">
        <v>524</v>
      </c>
      <c r="L508" s="543" t="s">
        <v>525</v>
      </c>
    </row>
    <row r="509" spans="3:12" ht="15.75" thickBot="1" x14ac:dyDescent="0.3">
      <c r="C509" s="544" t="s">
        <v>749</v>
      </c>
      <c r="D509" s="574"/>
      <c r="E509" s="558"/>
      <c r="F509" s="669"/>
      <c r="G509" s="523">
        <f>D509*E509*F509</f>
        <v>0</v>
      </c>
      <c r="H509" s="567" t="s">
        <v>240</v>
      </c>
      <c r="I509" s="524" t="s">
        <v>841</v>
      </c>
      <c r="J509" s="524" t="str">
        <f>VLOOKUP(I509,Presupuesto!$B$11:$C$586,2,0)</f>
        <v>SERVICIOS DE PROFESIONALES Y TECNICOS</v>
      </c>
      <c r="K509" s="583" t="s">
        <v>236</v>
      </c>
      <c r="L509" s="510" t="s">
        <v>508</v>
      </c>
    </row>
    <row r="510" spans="3:12" x14ac:dyDescent="0.25">
      <c r="C510" s="570" t="s">
        <v>58</v>
      </c>
      <c r="D510" s="565"/>
      <c r="E510" s="559"/>
      <c r="F510" s="512"/>
      <c r="G510" s="509">
        <f>F510</f>
        <v>0</v>
      </c>
      <c r="H510" s="566" t="s">
        <v>241</v>
      </c>
      <c r="I510" s="526" t="s">
        <v>369</v>
      </c>
      <c r="J510" s="526" t="str">
        <f>VLOOKUP(I510,Presupuesto!$B$11:$C$586,2,0)</f>
        <v>AGUINALDO Y DECIMOCUARTO MES (11500-00)</v>
      </c>
      <c r="K510" s="510" t="str">
        <f>$K$17</f>
        <v>Docencia y Recursos Humanos</v>
      </c>
      <c r="L510" s="510" t="s">
        <v>508</v>
      </c>
    </row>
    <row r="511" spans="3:12" ht="15.75" thickBot="1" x14ac:dyDescent="0.3">
      <c r="C511" s="571" t="s">
        <v>59</v>
      </c>
      <c r="D511" s="565"/>
      <c r="E511" s="559"/>
      <c r="F511" s="527"/>
      <c r="G511" s="509">
        <f>F511</f>
        <v>0</v>
      </c>
      <c r="H511" s="566" t="s">
        <v>241</v>
      </c>
      <c r="I511" s="513" t="s">
        <v>786</v>
      </c>
      <c r="J511" s="513" t="str">
        <f>VLOOKUP(I511,Presupuesto!$B$11:$C$586,2,0)</f>
        <v>DECIMOCUARTO MES</v>
      </c>
      <c r="K511" s="510" t="str">
        <f t="shared" ref="K511:K559" si="8">$K$17</f>
        <v>Docencia y Recursos Humanos</v>
      </c>
      <c r="L511" s="510" t="s">
        <v>508</v>
      </c>
    </row>
    <row r="512" spans="3:12" ht="15.75" thickBot="1" x14ac:dyDescent="0.3">
      <c r="C512" s="544" t="s">
        <v>750</v>
      </c>
      <c r="D512" s="574"/>
      <c r="E512" s="558"/>
      <c r="F512" s="588"/>
      <c r="G512" s="523">
        <f>D512*E512*F512</f>
        <v>0</v>
      </c>
      <c r="H512" s="567"/>
      <c r="I512" s="524" t="s">
        <v>841</v>
      </c>
      <c r="J512" s="524" t="str">
        <f>VLOOKUP(I512,Presupuesto!$B$11:$C$586,2,0)</f>
        <v>SERVICIOS DE PROFESIONALES Y TECNICOS</v>
      </c>
      <c r="K512" s="510" t="str">
        <f t="shared" si="8"/>
        <v>Docencia y Recursos Humanos</v>
      </c>
      <c r="L512" s="510" t="s">
        <v>508</v>
      </c>
    </row>
    <row r="513" spans="3:12" x14ac:dyDescent="0.25">
      <c r="C513" s="570" t="s">
        <v>58</v>
      </c>
      <c r="D513" s="565"/>
      <c r="E513" s="559"/>
      <c r="F513" s="512"/>
      <c r="G513" s="509">
        <f>F513</f>
        <v>0</v>
      </c>
      <c r="H513" s="566"/>
      <c r="I513" s="526" t="s">
        <v>369</v>
      </c>
      <c r="J513" s="526" t="str">
        <f>VLOOKUP(I513,Presupuesto!$B$11:$C$586,2,0)</f>
        <v>AGUINALDO Y DECIMOCUARTO MES (11500-00)</v>
      </c>
      <c r="K513" s="510" t="str">
        <f t="shared" si="8"/>
        <v>Docencia y Recursos Humanos</v>
      </c>
      <c r="L513" s="510" t="s">
        <v>508</v>
      </c>
    </row>
    <row r="514" spans="3:12" ht="15.75" thickBot="1" x14ac:dyDescent="0.3">
      <c r="C514" s="571" t="s">
        <v>59</v>
      </c>
      <c r="D514" s="565"/>
      <c r="E514" s="559"/>
      <c r="F514" s="527"/>
      <c r="G514" s="509">
        <f>F514</f>
        <v>0</v>
      </c>
      <c r="H514" s="566"/>
      <c r="I514" s="513" t="s">
        <v>786</v>
      </c>
      <c r="J514" s="513" t="str">
        <f>VLOOKUP(I514,Presupuesto!$B$11:$C$586,2,0)</f>
        <v>DECIMOCUARTO MES</v>
      </c>
      <c r="K514" s="510" t="str">
        <f t="shared" si="8"/>
        <v>Docencia y Recursos Humanos</v>
      </c>
      <c r="L514" s="510" t="s">
        <v>508</v>
      </c>
    </row>
    <row r="515" spans="3:12" ht="15.75" thickBot="1" x14ac:dyDescent="0.3">
      <c r="C515" s="544" t="s">
        <v>751</v>
      </c>
      <c r="D515" s="574"/>
      <c r="E515" s="558"/>
      <c r="F515" s="588"/>
      <c r="G515" s="523">
        <f>D515*E515*F515</f>
        <v>0</v>
      </c>
      <c r="H515" s="567"/>
      <c r="I515" s="524" t="s">
        <v>841</v>
      </c>
      <c r="J515" s="524" t="str">
        <f>VLOOKUP(I515,Presupuesto!$B$11:$C$586,2,0)</f>
        <v>SERVICIOS DE PROFESIONALES Y TECNICOS</v>
      </c>
      <c r="K515" s="510" t="str">
        <f t="shared" si="8"/>
        <v>Docencia y Recursos Humanos</v>
      </c>
      <c r="L515" s="510" t="s">
        <v>508</v>
      </c>
    </row>
    <row r="516" spans="3:12" x14ac:dyDescent="0.25">
      <c r="C516" s="570" t="s">
        <v>58</v>
      </c>
      <c r="D516" s="565"/>
      <c r="E516" s="559"/>
      <c r="F516" s="512"/>
      <c r="G516" s="509">
        <f>F516</f>
        <v>0</v>
      </c>
      <c r="H516" s="566"/>
      <c r="I516" s="526" t="s">
        <v>369</v>
      </c>
      <c r="J516" s="526" t="str">
        <f>VLOOKUP(I516,Presupuesto!$B$11:$C$586,2,0)</f>
        <v>AGUINALDO Y DECIMOCUARTO MES (11500-00)</v>
      </c>
      <c r="K516" s="510" t="str">
        <f t="shared" si="8"/>
        <v>Docencia y Recursos Humanos</v>
      </c>
      <c r="L516" s="510" t="s">
        <v>508</v>
      </c>
    </row>
    <row r="517" spans="3:12" ht="15.75" thickBot="1" x14ac:dyDescent="0.3">
      <c r="C517" s="571" t="s">
        <v>59</v>
      </c>
      <c r="D517" s="565"/>
      <c r="E517" s="559"/>
      <c r="F517" s="527"/>
      <c r="G517" s="509">
        <f>F517</f>
        <v>0</v>
      </c>
      <c r="H517" s="566"/>
      <c r="I517" s="513" t="s">
        <v>786</v>
      </c>
      <c r="J517" s="513" t="str">
        <f>VLOOKUP(I517,Presupuesto!$B$11:$C$586,2,0)</f>
        <v>DECIMOCUARTO MES</v>
      </c>
      <c r="K517" s="510" t="str">
        <f t="shared" si="8"/>
        <v>Docencia y Recursos Humanos</v>
      </c>
      <c r="L517" s="510" t="s">
        <v>508</v>
      </c>
    </row>
    <row r="518" spans="3:12" ht="15.75" thickBot="1" x14ac:dyDescent="0.3">
      <c r="C518" s="544" t="s">
        <v>752</v>
      </c>
      <c r="D518" s="574"/>
      <c r="E518" s="558"/>
      <c r="F518" s="588"/>
      <c r="G518" s="523">
        <f>D518*E518*F518</f>
        <v>0</v>
      </c>
      <c r="H518" s="567"/>
      <c r="I518" s="524" t="s">
        <v>841</v>
      </c>
      <c r="J518" s="524" t="str">
        <f>VLOOKUP(I518,Presupuesto!$B$11:$C$586,2,0)</f>
        <v>SERVICIOS DE PROFESIONALES Y TECNICOS</v>
      </c>
      <c r="K518" s="510" t="str">
        <f t="shared" si="8"/>
        <v>Docencia y Recursos Humanos</v>
      </c>
      <c r="L518" s="510" t="s">
        <v>508</v>
      </c>
    </row>
    <row r="519" spans="3:12" x14ac:dyDescent="0.25">
      <c r="C519" s="570" t="s">
        <v>58</v>
      </c>
      <c r="D519" s="565"/>
      <c r="E519" s="559"/>
      <c r="F519" s="512"/>
      <c r="G519" s="509">
        <f>F519</f>
        <v>0</v>
      </c>
      <c r="H519" s="566"/>
      <c r="I519" s="526" t="s">
        <v>369</v>
      </c>
      <c r="J519" s="526" t="str">
        <f>VLOOKUP(I519,Presupuesto!$B$11:$C$586,2,0)</f>
        <v>AGUINALDO Y DECIMOCUARTO MES (11500-00)</v>
      </c>
      <c r="K519" s="510" t="str">
        <f t="shared" si="8"/>
        <v>Docencia y Recursos Humanos</v>
      </c>
      <c r="L519" s="510" t="s">
        <v>508</v>
      </c>
    </row>
    <row r="520" spans="3:12" ht="15.75" thickBot="1" x14ac:dyDescent="0.3">
      <c r="C520" s="571" t="s">
        <v>59</v>
      </c>
      <c r="D520" s="565"/>
      <c r="E520" s="559"/>
      <c r="F520" s="527"/>
      <c r="G520" s="509">
        <f>F520</f>
        <v>0</v>
      </c>
      <c r="H520" s="566"/>
      <c r="I520" s="513" t="s">
        <v>786</v>
      </c>
      <c r="J520" s="513" t="str">
        <f>VLOOKUP(I520,Presupuesto!$B$11:$C$586,2,0)</f>
        <v>DECIMOCUARTO MES</v>
      </c>
      <c r="K520" s="510" t="str">
        <f t="shared" si="8"/>
        <v>Docencia y Recursos Humanos</v>
      </c>
      <c r="L520" s="510" t="s">
        <v>508</v>
      </c>
    </row>
    <row r="521" spans="3:12" ht="15.75" thickBot="1" x14ac:dyDescent="0.3">
      <c r="C521" s="544" t="s">
        <v>753</v>
      </c>
      <c r="D521" s="574"/>
      <c r="E521" s="558"/>
      <c r="F521" s="588"/>
      <c r="G521" s="523">
        <f>D521*E521*F521</f>
        <v>0</v>
      </c>
      <c r="H521" s="567"/>
      <c r="I521" s="524" t="s">
        <v>841</v>
      </c>
      <c r="J521" s="524" t="str">
        <f>VLOOKUP(I521,Presupuesto!$B$11:$C$586,2,0)</f>
        <v>SERVICIOS DE PROFESIONALES Y TECNICOS</v>
      </c>
      <c r="K521" s="510" t="str">
        <f t="shared" si="8"/>
        <v>Docencia y Recursos Humanos</v>
      </c>
      <c r="L521" s="510" t="s">
        <v>508</v>
      </c>
    </row>
    <row r="522" spans="3:12" x14ac:dyDescent="0.25">
      <c r="C522" s="570" t="s">
        <v>58</v>
      </c>
      <c r="D522" s="565"/>
      <c r="E522" s="559"/>
      <c r="F522" s="512"/>
      <c r="G522" s="509">
        <f>F522</f>
        <v>0</v>
      </c>
      <c r="H522" s="566"/>
      <c r="I522" s="526" t="s">
        <v>369</v>
      </c>
      <c r="J522" s="526" t="str">
        <f>VLOOKUP(I522,Presupuesto!$B$11:$C$586,2,0)</f>
        <v>AGUINALDO Y DECIMOCUARTO MES (11500-00)</v>
      </c>
      <c r="K522" s="510" t="str">
        <f t="shared" si="8"/>
        <v>Docencia y Recursos Humanos</v>
      </c>
      <c r="L522" s="510" t="s">
        <v>508</v>
      </c>
    </row>
    <row r="523" spans="3:12" ht="15.75" thickBot="1" x14ac:dyDescent="0.3">
      <c r="C523" s="571" t="s">
        <v>59</v>
      </c>
      <c r="D523" s="565"/>
      <c r="E523" s="559"/>
      <c r="F523" s="527"/>
      <c r="G523" s="509">
        <f>F523</f>
        <v>0</v>
      </c>
      <c r="H523" s="566"/>
      <c r="I523" s="513" t="s">
        <v>786</v>
      </c>
      <c r="J523" s="513" t="str">
        <f>VLOOKUP(I523,Presupuesto!$B$11:$C$586,2,0)</f>
        <v>DECIMOCUARTO MES</v>
      </c>
      <c r="K523" s="510" t="str">
        <f t="shared" si="8"/>
        <v>Docencia y Recursos Humanos</v>
      </c>
      <c r="L523" s="510" t="s">
        <v>508</v>
      </c>
    </row>
    <row r="524" spans="3:12" ht="15.75" thickBot="1" x14ac:dyDescent="0.3">
      <c r="C524" s="544" t="s">
        <v>754</v>
      </c>
      <c r="D524" s="574"/>
      <c r="E524" s="558"/>
      <c r="F524" s="588"/>
      <c r="G524" s="523">
        <f>D524*E524*F524</f>
        <v>0</v>
      </c>
      <c r="H524" s="567"/>
      <c r="I524" s="524" t="s">
        <v>841</v>
      </c>
      <c r="J524" s="524" t="str">
        <f>VLOOKUP(I524,Presupuesto!$B$11:$C$586,2,0)</f>
        <v>SERVICIOS DE PROFESIONALES Y TECNICOS</v>
      </c>
      <c r="K524" s="510" t="str">
        <f t="shared" si="8"/>
        <v>Docencia y Recursos Humanos</v>
      </c>
      <c r="L524" s="510" t="s">
        <v>508</v>
      </c>
    </row>
    <row r="525" spans="3:12" x14ac:dyDescent="0.25">
      <c r="C525" s="570" t="s">
        <v>58</v>
      </c>
      <c r="D525" s="565"/>
      <c r="E525" s="559"/>
      <c r="F525" s="512"/>
      <c r="G525" s="509">
        <f>F525</f>
        <v>0</v>
      </c>
      <c r="H525" s="566"/>
      <c r="I525" s="526" t="s">
        <v>369</v>
      </c>
      <c r="J525" s="526" t="str">
        <f>VLOOKUP(I525,Presupuesto!$B$11:$C$586,2,0)</f>
        <v>AGUINALDO Y DECIMOCUARTO MES (11500-00)</v>
      </c>
      <c r="K525" s="510" t="str">
        <f t="shared" si="8"/>
        <v>Docencia y Recursos Humanos</v>
      </c>
      <c r="L525" s="510" t="s">
        <v>508</v>
      </c>
    </row>
    <row r="526" spans="3:12" ht="15.75" thickBot="1" x14ac:dyDescent="0.3">
      <c r="C526" s="571" t="s">
        <v>59</v>
      </c>
      <c r="D526" s="565"/>
      <c r="E526" s="559"/>
      <c r="F526" s="527"/>
      <c r="G526" s="509">
        <f>F526</f>
        <v>0</v>
      </c>
      <c r="H526" s="566"/>
      <c r="I526" s="513" t="s">
        <v>786</v>
      </c>
      <c r="J526" s="513" t="str">
        <f>VLOOKUP(I526,Presupuesto!$B$11:$C$586,2,0)</f>
        <v>DECIMOCUARTO MES</v>
      </c>
      <c r="K526" s="510" t="str">
        <f t="shared" si="8"/>
        <v>Docencia y Recursos Humanos</v>
      </c>
      <c r="L526" s="510" t="s">
        <v>508</v>
      </c>
    </row>
    <row r="527" spans="3:12" ht="15.75" thickBot="1" x14ac:dyDescent="0.3">
      <c r="C527" s="544" t="s">
        <v>755</v>
      </c>
      <c r="D527" s="574"/>
      <c r="E527" s="558"/>
      <c r="F527" s="588"/>
      <c r="G527" s="523">
        <f>D527*E527*F527</f>
        <v>0</v>
      </c>
      <c r="H527" s="567"/>
      <c r="I527" s="524" t="s">
        <v>841</v>
      </c>
      <c r="J527" s="524" t="str">
        <f>VLOOKUP(I527,Presupuesto!$B$11:$C$586,2,0)</f>
        <v>SERVICIOS DE PROFESIONALES Y TECNICOS</v>
      </c>
      <c r="K527" s="510" t="str">
        <f t="shared" si="8"/>
        <v>Docencia y Recursos Humanos</v>
      </c>
      <c r="L527" s="510" t="s">
        <v>508</v>
      </c>
    </row>
    <row r="528" spans="3:12" x14ac:dyDescent="0.25">
      <c r="C528" s="570" t="s">
        <v>58</v>
      </c>
      <c r="D528" s="565"/>
      <c r="E528" s="559"/>
      <c r="F528" s="512"/>
      <c r="G528" s="509">
        <f>F528</f>
        <v>0</v>
      </c>
      <c r="H528" s="566"/>
      <c r="I528" s="526" t="s">
        <v>369</v>
      </c>
      <c r="J528" s="526" t="str">
        <f>VLOOKUP(I528,Presupuesto!$B$11:$C$586,2,0)</f>
        <v>AGUINALDO Y DECIMOCUARTO MES (11500-00)</v>
      </c>
      <c r="K528" s="510" t="str">
        <f t="shared" si="8"/>
        <v>Docencia y Recursos Humanos</v>
      </c>
      <c r="L528" s="510" t="s">
        <v>508</v>
      </c>
    </row>
    <row r="529" spans="3:12" ht="15.75" thickBot="1" x14ac:dyDescent="0.3">
      <c r="C529" s="571" t="s">
        <v>59</v>
      </c>
      <c r="D529" s="565"/>
      <c r="E529" s="559"/>
      <c r="F529" s="527"/>
      <c r="G529" s="509">
        <f>F529</f>
        <v>0</v>
      </c>
      <c r="H529" s="566"/>
      <c r="I529" s="513" t="s">
        <v>786</v>
      </c>
      <c r="J529" s="513" t="str">
        <f>VLOOKUP(I529,Presupuesto!$B$11:$C$586,2,0)</f>
        <v>DECIMOCUARTO MES</v>
      </c>
      <c r="K529" s="510" t="str">
        <f t="shared" si="8"/>
        <v>Docencia y Recursos Humanos</v>
      </c>
      <c r="L529" s="510" t="s">
        <v>508</v>
      </c>
    </row>
    <row r="530" spans="3:12" ht="15.75" thickBot="1" x14ac:dyDescent="0.3">
      <c r="C530" s="544" t="s">
        <v>756</v>
      </c>
      <c r="D530" s="574"/>
      <c r="E530" s="558"/>
      <c r="F530" s="588"/>
      <c r="G530" s="523">
        <f>D530*E530*F530</f>
        <v>0</v>
      </c>
      <c r="H530" s="567"/>
      <c r="I530" s="524" t="s">
        <v>841</v>
      </c>
      <c r="J530" s="524" t="str">
        <f>VLOOKUP(I530,Presupuesto!$B$11:$C$586,2,0)</f>
        <v>SERVICIOS DE PROFESIONALES Y TECNICOS</v>
      </c>
      <c r="K530" s="510" t="str">
        <f t="shared" si="8"/>
        <v>Docencia y Recursos Humanos</v>
      </c>
      <c r="L530" s="510" t="s">
        <v>508</v>
      </c>
    </row>
    <row r="531" spans="3:12" x14ac:dyDescent="0.25">
      <c r="C531" s="570" t="s">
        <v>58</v>
      </c>
      <c r="D531" s="565"/>
      <c r="E531" s="559"/>
      <c r="F531" s="512"/>
      <c r="G531" s="509">
        <f>F531</f>
        <v>0</v>
      </c>
      <c r="H531" s="566"/>
      <c r="I531" s="526" t="s">
        <v>369</v>
      </c>
      <c r="J531" s="526" t="str">
        <f>VLOOKUP(I531,Presupuesto!$B$11:$C$586,2,0)</f>
        <v>AGUINALDO Y DECIMOCUARTO MES (11500-00)</v>
      </c>
      <c r="K531" s="510" t="str">
        <f t="shared" si="8"/>
        <v>Docencia y Recursos Humanos</v>
      </c>
      <c r="L531" s="510" t="s">
        <v>508</v>
      </c>
    </row>
    <row r="532" spans="3:12" ht="15.75" thickBot="1" x14ac:dyDescent="0.3">
      <c r="C532" s="571" t="s">
        <v>59</v>
      </c>
      <c r="D532" s="565"/>
      <c r="E532" s="559"/>
      <c r="F532" s="527"/>
      <c r="G532" s="509">
        <f>F532</f>
        <v>0</v>
      </c>
      <c r="H532" s="566"/>
      <c r="I532" s="513" t="s">
        <v>786</v>
      </c>
      <c r="J532" s="513" t="str">
        <f>VLOOKUP(I532,Presupuesto!$B$11:$C$586,2,0)</f>
        <v>DECIMOCUARTO MES</v>
      </c>
      <c r="K532" s="510" t="str">
        <f t="shared" si="8"/>
        <v>Docencia y Recursos Humanos</v>
      </c>
      <c r="L532" s="510" t="s">
        <v>508</v>
      </c>
    </row>
    <row r="533" spans="3:12" ht="15.75" thickBot="1" x14ac:dyDescent="0.3">
      <c r="C533" s="544" t="s">
        <v>757</v>
      </c>
      <c r="D533" s="574"/>
      <c r="E533" s="558"/>
      <c r="F533" s="588"/>
      <c r="G533" s="523">
        <f>D533*E533*F533</f>
        <v>0</v>
      </c>
      <c r="H533" s="567"/>
      <c r="I533" s="524" t="s">
        <v>841</v>
      </c>
      <c r="J533" s="524" t="str">
        <f>VLOOKUP(I533,Presupuesto!$B$11:$C$586,2,0)</f>
        <v>SERVICIOS DE PROFESIONALES Y TECNICOS</v>
      </c>
      <c r="K533" s="510" t="str">
        <f t="shared" si="8"/>
        <v>Docencia y Recursos Humanos</v>
      </c>
      <c r="L533" s="510" t="s">
        <v>508</v>
      </c>
    </row>
    <row r="534" spans="3:12" x14ac:dyDescent="0.25">
      <c r="C534" s="570" t="s">
        <v>58</v>
      </c>
      <c r="D534" s="565"/>
      <c r="E534" s="559"/>
      <c r="F534" s="512"/>
      <c r="G534" s="509">
        <f>F534</f>
        <v>0</v>
      </c>
      <c r="H534" s="566"/>
      <c r="I534" s="526" t="s">
        <v>369</v>
      </c>
      <c r="J534" s="526" t="str">
        <f>VLOOKUP(I534,Presupuesto!$B$11:$C$586,2,0)</f>
        <v>AGUINALDO Y DECIMOCUARTO MES (11500-00)</v>
      </c>
      <c r="K534" s="510" t="str">
        <f t="shared" si="8"/>
        <v>Docencia y Recursos Humanos</v>
      </c>
      <c r="L534" s="510" t="s">
        <v>508</v>
      </c>
    </row>
    <row r="535" spans="3:12" ht="15.75" thickBot="1" x14ac:dyDescent="0.3">
      <c r="C535" s="571" t="s">
        <v>59</v>
      </c>
      <c r="D535" s="565"/>
      <c r="E535" s="559"/>
      <c r="F535" s="527"/>
      <c r="G535" s="509">
        <f>F535</f>
        <v>0</v>
      </c>
      <c r="H535" s="566"/>
      <c r="I535" s="513" t="s">
        <v>786</v>
      </c>
      <c r="J535" s="513" t="str">
        <f>VLOOKUP(I535,Presupuesto!$B$11:$C$586,2,0)</f>
        <v>DECIMOCUARTO MES</v>
      </c>
      <c r="K535" s="510" t="str">
        <f t="shared" si="8"/>
        <v>Docencia y Recursos Humanos</v>
      </c>
      <c r="L535" s="510" t="s">
        <v>508</v>
      </c>
    </row>
    <row r="536" spans="3:12" ht="15.75" thickBot="1" x14ac:dyDescent="0.3">
      <c r="C536" s="544" t="s">
        <v>758</v>
      </c>
      <c r="D536" s="574"/>
      <c r="E536" s="558"/>
      <c r="F536" s="588"/>
      <c r="G536" s="523">
        <f>D536*E536*F536</f>
        <v>0</v>
      </c>
      <c r="H536" s="567"/>
      <c r="I536" s="524" t="s">
        <v>841</v>
      </c>
      <c r="J536" s="524" t="str">
        <f>VLOOKUP(I536,Presupuesto!$B$11:$C$586,2,0)</f>
        <v>SERVICIOS DE PROFESIONALES Y TECNICOS</v>
      </c>
      <c r="K536" s="510" t="str">
        <f t="shared" si="8"/>
        <v>Docencia y Recursos Humanos</v>
      </c>
      <c r="L536" s="510" t="s">
        <v>508</v>
      </c>
    </row>
    <row r="537" spans="3:12" x14ac:dyDescent="0.25">
      <c r="C537" s="570" t="s">
        <v>58</v>
      </c>
      <c r="D537" s="565"/>
      <c r="E537" s="559"/>
      <c r="F537" s="512"/>
      <c r="G537" s="509">
        <f>F537</f>
        <v>0</v>
      </c>
      <c r="H537" s="566"/>
      <c r="I537" s="526" t="s">
        <v>369</v>
      </c>
      <c r="J537" s="526" t="str">
        <f>VLOOKUP(I537,Presupuesto!$B$11:$C$586,2,0)</f>
        <v>AGUINALDO Y DECIMOCUARTO MES (11500-00)</v>
      </c>
      <c r="K537" s="510" t="str">
        <f t="shared" si="8"/>
        <v>Docencia y Recursos Humanos</v>
      </c>
      <c r="L537" s="510" t="s">
        <v>508</v>
      </c>
    </row>
    <row r="538" spans="3:12" ht="15.75" thickBot="1" x14ac:dyDescent="0.3">
      <c r="C538" s="571" t="s">
        <v>59</v>
      </c>
      <c r="D538" s="565"/>
      <c r="E538" s="559"/>
      <c r="F538" s="527"/>
      <c r="G538" s="509">
        <f>F538</f>
        <v>0</v>
      </c>
      <c r="H538" s="566"/>
      <c r="I538" s="513" t="s">
        <v>786</v>
      </c>
      <c r="J538" s="513" t="str">
        <f>VLOOKUP(I538,Presupuesto!$B$11:$C$586,2,0)</f>
        <v>DECIMOCUARTO MES</v>
      </c>
      <c r="K538" s="510" t="str">
        <f t="shared" si="8"/>
        <v>Docencia y Recursos Humanos</v>
      </c>
      <c r="L538" s="510" t="s">
        <v>508</v>
      </c>
    </row>
    <row r="539" spans="3:12" ht="15.75" thickBot="1" x14ac:dyDescent="0.3">
      <c r="C539" s="544" t="s">
        <v>759</v>
      </c>
      <c r="D539" s="574"/>
      <c r="E539" s="558"/>
      <c r="F539" s="588"/>
      <c r="G539" s="523">
        <f>D539*E539*F539</f>
        <v>0</v>
      </c>
      <c r="H539" s="567"/>
      <c r="I539" s="524" t="s">
        <v>841</v>
      </c>
      <c r="J539" s="524" t="str">
        <f>VLOOKUP(I539,Presupuesto!$B$11:$C$586,2,0)</f>
        <v>SERVICIOS DE PROFESIONALES Y TECNICOS</v>
      </c>
      <c r="K539" s="510" t="str">
        <f t="shared" si="8"/>
        <v>Docencia y Recursos Humanos</v>
      </c>
      <c r="L539" s="510" t="s">
        <v>508</v>
      </c>
    </row>
    <row r="540" spans="3:12" x14ac:dyDescent="0.25">
      <c r="C540" s="570" t="s">
        <v>58</v>
      </c>
      <c r="D540" s="565"/>
      <c r="E540" s="559"/>
      <c r="F540" s="512"/>
      <c r="G540" s="509">
        <f>F540</f>
        <v>0</v>
      </c>
      <c r="H540" s="566"/>
      <c r="I540" s="526" t="s">
        <v>369</v>
      </c>
      <c r="J540" s="526" t="str">
        <f>VLOOKUP(I540,Presupuesto!$B$11:$C$586,2,0)</f>
        <v>AGUINALDO Y DECIMOCUARTO MES (11500-00)</v>
      </c>
      <c r="K540" s="510" t="str">
        <f t="shared" si="8"/>
        <v>Docencia y Recursos Humanos</v>
      </c>
      <c r="L540" s="510" t="s">
        <v>508</v>
      </c>
    </row>
    <row r="541" spans="3:12" ht="15.75" thickBot="1" x14ac:dyDescent="0.3">
      <c r="C541" s="571" t="s">
        <v>59</v>
      </c>
      <c r="D541" s="565"/>
      <c r="E541" s="559"/>
      <c r="F541" s="527"/>
      <c r="G541" s="509">
        <f>F541</f>
        <v>0</v>
      </c>
      <c r="H541" s="566"/>
      <c r="I541" s="513" t="s">
        <v>786</v>
      </c>
      <c r="J541" s="513" t="str">
        <f>VLOOKUP(I541,Presupuesto!$B$11:$C$586,2,0)</f>
        <v>DECIMOCUARTO MES</v>
      </c>
      <c r="K541" s="510" t="str">
        <f t="shared" si="8"/>
        <v>Docencia y Recursos Humanos</v>
      </c>
      <c r="L541" s="510" t="s">
        <v>508</v>
      </c>
    </row>
    <row r="542" spans="3:12" ht="15.75" thickBot="1" x14ac:dyDescent="0.3">
      <c r="C542" s="544" t="s">
        <v>760</v>
      </c>
      <c r="D542" s="574"/>
      <c r="E542" s="558"/>
      <c r="F542" s="588"/>
      <c r="G542" s="523">
        <f>D542*E542*F542</f>
        <v>0</v>
      </c>
      <c r="H542" s="567"/>
      <c r="I542" s="524" t="s">
        <v>841</v>
      </c>
      <c r="J542" s="524" t="str">
        <f>VLOOKUP(I542,Presupuesto!$B$11:$C$586,2,0)</f>
        <v>SERVICIOS DE PROFESIONALES Y TECNICOS</v>
      </c>
      <c r="K542" s="510" t="str">
        <f t="shared" si="8"/>
        <v>Docencia y Recursos Humanos</v>
      </c>
      <c r="L542" s="510" t="s">
        <v>508</v>
      </c>
    </row>
    <row r="543" spans="3:12" x14ac:dyDescent="0.25">
      <c r="C543" s="570" t="s">
        <v>58</v>
      </c>
      <c r="D543" s="565"/>
      <c r="E543" s="559"/>
      <c r="F543" s="512"/>
      <c r="G543" s="509">
        <f>F543</f>
        <v>0</v>
      </c>
      <c r="H543" s="566"/>
      <c r="I543" s="526" t="s">
        <v>369</v>
      </c>
      <c r="J543" s="526" t="str">
        <f>VLOOKUP(I543,Presupuesto!$B$11:$C$586,2,0)</f>
        <v>AGUINALDO Y DECIMOCUARTO MES (11500-00)</v>
      </c>
      <c r="K543" s="510" t="str">
        <f t="shared" si="8"/>
        <v>Docencia y Recursos Humanos</v>
      </c>
      <c r="L543" s="510" t="s">
        <v>508</v>
      </c>
    </row>
    <row r="544" spans="3:12" ht="15.75" thickBot="1" x14ac:dyDescent="0.3">
      <c r="C544" s="571" t="s">
        <v>59</v>
      </c>
      <c r="D544" s="565"/>
      <c r="E544" s="559"/>
      <c r="F544" s="527"/>
      <c r="G544" s="509">
        <f>F544</f>
        <v>0</v>
      </c>
      <c r="H544" s="566"/>
      <c r="I544" s="513" t="s">
        <v>786</v>
      </c>
      <c r="J544" s="513" t="str">
        <f>VLOOKUP(I544,Presupuesto!$B$11:$C$586,2,0)</f>
        <v>DECIMOCUARTO MES</v>
      </c>
      <c r="K544" s="510" t="str">
        <f t="shared" si="8"/>
        <v>Docencia y Recursos Humanos</v>
      </c>
      <c r="L544" s="510" t="s">
        <v>508</v>
      </c>
    </row>
    <row r="545" spans="3:12" ht="15.75" thickBot="1" x14ac:dyDescent="0.3">
      <c r="C545" s="544" t="s">
        <v>761</v>
      </c>
      <c r="D545" s="574"/>
      <c r="E545" s="558"/>
      <c r="F545" s="588"/>
      <c r="G545" s="523">
        <f>D545*E545*F545</f>
        <v>0</v>
      </c>
      <c r="H545" s="567"/>
      <c r="I545" s="524" t="s">
        <v>841</v>
      </c>
      <c r="J545" s="524" t="str">
        <f>VLOOKUP(I545,Presupuesto!$B$11:$C$586,2,0)</f>
        <v>SERVICIOS DE PROFESIONALES Y TECNICOS</v>
      </c>
      <c r="K545" s="510" t="str">
        <f t="shared" si="8"/>
        <v>Docencia y Recursos Humanos</v>
      </c>
      <c r="L545" s="510" t="s">
        <v>508</v>
      </c>
    </row>
    <row r="546" spans="3:12" x14ac:dyDescent="0.25">
      <c r="C546" s="570" t="s">
        <v>58</v>
      </c>
      <c r="D546" s="565"/>
      <c r="E546" s="559"/>
      <c r="F546" s="512"/>
      <c r="G546" s="509">
        <f>F546</f>
        <v>0</v>
      </c>
      <c r="H546" s="566"/>
      <c r="I546" s="526" t="s">
        <v>369</v>
      </c>
      <c r="J546" s="526" t="str">
        <f>VLOOKUP(I546,Presupuesto!$B$11:$C$586,2,0)</f>
        <v>AGUINALDO Y DECIMOCUARTO MES (11500-00)</v>
      </c>
      <c r="K546" s="510" t="str">
        <f t="shared" si="8"/>
        <v>Docencia y Recursos Humanos</v>
      </c>
      <c r="L546" s="510" t="s">
        <v>508</v>
      </c>
    </row>
    <row r="547" spans="3:12" ht="15.75" thickBot="1" x14ac:dyDescent="0.3">
      <c r="C547" s="571" t="s">
        <v>59</v>
      </c>
      <c r="D547" s="565"/>
      <c r="E547" s="559"/>
      <c r="F547" s="527"/>
      <c r="G547" s="509">
        <f>F547</f>
        <v>0</v>
      </c>
      <c r="H547" s="566"/>
      <c r="I547" s="513" t="s">
        <v>786</v>
      </c>
      <c r="J547" s="513" t="str">
        <f>VLOOKUP(I547,Presupuesto!$B$11:$C$586,2,0)</f>
        <v>DECIMOCUARTO MES</v>
      </c>
      <c r="K547" s="510" t="str">
        <f t="shared" si="8"/>
        <v>Docencia y Recursos Humanos</v>
      </c>
      <c r="L547" s="510" t="s">
        <v>508</v>
      </c>
    </row>
    <row r="548" spans="3:12" ht="15.75" thickBot="1" x14ac:dyDescent="0.3">
      <c r="C548" s="544" t="s">
        <v>762</v>
      </c>
      <c r="D548" s="574"/>
      <c r="E548" s="558"/>
      <c r="F548" s="588"/>
      <c r="G548" s="523">
        <f>D548*E548*F548</f>
        <v>0</v>
      </c>
      <c r="H548" s="567"/>
      <c r="I548" s="524" t="s">
        <v>841</v>
      </c>
      <c r="J548" s="524" t="str">
        <f>VLOOKUP(I548,Presupuesto!$B$11:$C$586,2,0)</f>
        <v>SERVICIOS DE PROFESIONALES Y TECNICOS</v>
      </c>
      <c r="K548" s="510" t="str">
        <f t="shared" si="8"/>
        <v>Docencia y Recursos Humanos</v>
      </c>
      <c r="L548" s="510" t="s">
        <v>508</v>
      </c>
    </row>
    <row r="549" spans="3:12" x14ac:dyDescent="0.25">
      <c r="C549" s="570" t="s">
        <v>58</v>
      </c>
      <c r="D549" s="565"/>
      <c r="E549" s="559"/>
      <c r="F549" s="512"/>
      <c r="G549" s="509">
        <f>F549</f>
        <v>0</v>
      </c>
      <c r="H549" s="566"/>
      <c r="I549" s="526" t="s">
        <v>369</v>
      </c>
      <c r="J549" s="526" t="str">
        <f>VLOOKUP(I549,Presupuesto!$B$11:$C$586,2,0)</f>
        <v>AGUINALDO Y DECIMOCUARTO MES (11500-00)</v>
      </c>
      <c r="K549" s="510" t="str">
        <f t="shared" si="8"/>
        <v>Docencia y Recursos Humanos</v>
      </c>
      <c r="L549" s="510" t="s">
        <v>508</v>
      </c>
    </row>
    <row r="550" spans="3:12" ht="15.75" thickBot="1" x14ac:dyDescent="0.3">
      <c r="C550" s="571" t="s">
        <v>59</v>
      </c>
      <c r="D550" s="565"/>
      <c r="E550" s="559"/>
      <c r="F550" s="527"/>
      <c r="G550" s="509">
        <f>F550</f>
        <v>0</v>
      </c>
      <c r="H550" s="566"/>
      <c r="I550" s="513" t="s">
        <v>786</v>
      </c>
      <c r="J550" s="513" t="str">
        <f>VLOOKUP(I550,Presupuesto!$B$11:$C$586,2,0)</f>
        <v>DECIMOCUARTO MES</v>
      </c>
      <c r="K550" s="510" t="str">
        <f t="shared" si="8"/>
        <v>Docencia y Recursos Humanos</v>
      </c>
      <c r="L550" s="510" t="s">
        <v>508</v>
      </c>
    </row>
    <row r="551" spans="3:12" ht="15.75" thickBot="1" x14ac:dyDescent="0.3">
      <c r="C551" s="670" t="s">
        <v>2003</v>
      </c>
      <c r="D551" s="671">
        <v>1</v>
      </c>
      <c r="E551" s="672">
        <v>12</v>
      </c>
      <c r="F551" s="673">
        <v>15000</v>
      </c>
      <c r="G551" s="674">
        <f>D551*E551*F551</f>
        <v>180000</v>
      </c>
      <c r="H551" s="567" t="s">
        <v>240</v>
      </c>
      <c r="I551" s="524" t="s">
        <v>841</v>
      </c>
      <c r="J551" s="524" t="str">
        <f>VLOOKUP(I551,Presupuesto!$B$11:$C$586,2,0)</f>
        <v>SERVICIOS DE PROFESIONALES Y TECNICOS</v>
      </c>
      <c r="K551" s="510" t="str">
        <f t="shared" si="8"/>
        <v>Docencia y Recursos Humanos</v>
      </c>
      <c r="L551" s="510" t="s">
        <v>508</v>
      </c>
    </row>
    <row r="552" spans="3:12" x14ac:dyDescent="0.25">
      <c r="C552" s="570" t="s">
        <v>58</v>
      </c>
      <c r="D552" s="565"/>
      <c r="E552" s="559">
        <v>0</v>
      </c>
      <c r="F552" s="527">
        <v>15000</v>
      </c>
      <c r="G552" s="509">
        <f>F552</f>
        <v>15000</v>
      </c>
      <c r="H552" s="566" t="s">
        <v>240</v>
      </c>
      <c r="I552" s="513" t="s">
        <v>831</v>
      </c>
      <c r="J552" s="513" t="str">
        <f>VLOOKUP(I552,Presupuesto!$B$11:$C$586,2,0)</f>
        <v>CONTRATOS ESPECIALES</v>
      </c>
      <c r="K552" s="510" t="str">
        <f t="shared" si="8"/>
        <v>Docencia y Recursos Humanos</v>
      </c>
      <c r="L552" s="510" t="s">
        <v>508</v>
      </c>
    </row>
    <row r="553" spans="3:12" ht="15.75" thickBot="1" x14ac:dyDescent="0.3">
      <c r="C553" s="571" t="s">
        <v>59</v>
      </c>
      <c r="D553" s="565"/>
      <c r="E553" s="559">
        <v>0</v>
      </c>
      <c r="F553" s="512">
        <v>15000</v>
      </c>
      <c r="G553" s="509">
        <f>F553</f>
        <v>15000</v>
      </c>
      <c r="H553" s="566" t="s">
        <v>240</v>
      </c>
      <c r="I553" s="513" t="s">
        <v>831</v>
      </c>
      <c r="J553" s="513" t="str">
        <f>VLOOKUP(I553,Presupuesto!$B$11:$C$586,2,0)</f>
        <v>CONTRATOS ESPECIALES</v>
      </c>
      <c r="K553" s="510" t="str">
        <f t="shared" si="8"/>
        <v>Docencia y Recursos Humanos</v>
      </c>
      <c r="L553" s="510" t="s">
        <v>508</v>
      </c>
    </row>
    <row r="554" spans="3:12" ht="15.75" thickBot="1" x14ac:dyDescent="0.3">
      <c r="C554" s="546" t="s">
        <v>60</v>
      </c>
      <c r="D554" s="574"/>
      <c r="E554" s="558"/>
      <c r="F554" s="528"/>
      <c r="G554" s="523">
        <f>D554*E554*F554</f>
        <v>0</v>
      </c>
      <c r="H554" s="567"/>
      <c r="I554" s="524" t="s">
        <v>841</v>
      </c>
      <c r="J554" s="524" t="str">
        <f>VLOOKUP(I554,Presupuesto!$B$11:$C$586,2,0)</f>
        <v>SERVICIOS DE PROFESIONALES Y TECNICOS</v>
      </c>
      <c r="K554" s="510" t="str">
        <f t="shared" si="8"/>
        <v>Docencia y Recursos Humanos</v>
      </c>
      <c r="L554" s="510" t="s">
        <v>508</v>
      </c>
    </row>
    <row r="555" spans="3:12" x14ac:dyDescent="0.25">
      <c r="C555" s="570" t="s">
        <v>58</v>
      </c>
      <c r="D555" s="565"/>
      <c r="E555" s="559"/>
      <c r="F555" s="512"/>
      <c r="G555" s="509">
        <f>F555</f>
        <v>0</v>
      </c>
      <c r="H555" s="566"/>
      <c r="I555" s="513" t="s">
        <v>404</v>
      </c>
      <c r="J555" s="513" t="str">
        <f>VLOOKUP(I555,Presupuesto!$B$11:$C$586,2,0)</f>
        <v>OTROS SERVICIOS TECNICOS Y PROFESIONALES N.C. (24900-00)</v>
      </c>
      <c r="K555" s="510" t="str">
        <f t="shared" si="8"/>
        <v>Docencia y Recursos Humanos</v>
      </c>
      <c r="L555" s="510" t="s">
        <v>508</v>
      </c>
    </row>
    <row r="556" spans="3:12" ht="15.75" thickBot="1" x14ac:dyDescent="0.3">
      <c r="C556" s="571" t="s">
        <v>59</v>
      </c>
      <c r="D556" s="565"/>
      <c r="E556" s="559"/>
      <c r="F556" s="512"/>
      <c r="G556" s="509">
        <f>F556</f>
        <v>0</v>
      </c>
      <c r="H556" s="566"/>
      <c r="I556" s="513" t="s">
        <v>404</v>
      </c>
      <c r="J556" s="513" t="str">
        <f>VLOOKUP(I556,Presupuesto!$B$11:$C$586,2,0)</f>
        <v>OTROS SERVICIOS TECNICOS Y PROFESIONALES N.C. (24900-00)</v>
      </c>
      <c r="K556" s="510" t="str">
        <f t="shared" si="8"/>
        <v>Docencia y Recursos Humanos</v>
      </c>
      <c r="L556" s="510" t="s">
        <v>508</v>
      </c>
    </row>
    <row r="557" spans="3:12" ht="15.75" thickBot="1" x14ac:dyDescent="0.3">
      <c r="C557" s="546" t="s">
        <v>61</v>
      </c>
      <c r="D557" s="574"/>
      <c r="E557" s="558"/>
      <c r="F557" s="528"/>
      <c r="G557" s="523">
        <f>D557*E557*F557</f>
        <v>0</v>
      </c>
      <c r="H557" s="567" t="s">
        <v>240</v>
      </c>
      <c r="I557" s="524" t="s">
        <v>841</v>
      </c>
      <c r="J557" s="524" t="str">
        <f>VLOOKUP(I557,Presupuesto!$B$11:$C$586,2,0)</f>
        <v>SERVICIOS DE PROFESIONALES Y TECNICOS</v>
      </c>
      <c r="K557" s="510" t="str">
        <f t="shared" si="8"/>
        <v>Docencia y Recursos Humanos</v>
      </c>
      <c r="L557" s="510" t="s">
        <v>508</v>
      </c>
    </row>
    <row r="558" spans="3:12" x14ac:dyDescent="0.25">
      <c r="C558" s="570" t="s">
        <v>58</v>
      </c>
      <c r="D558" s="568"/>
      <c r="E558" s="538"/>
      <c r="F558" s="529"/>
      <c r="G558" s="530">
        <f>F558</f>
        <v>0</v>
      </c>
      <c r="H558" s="566"/>
      <c r="I558" s="526" t="s">
        <v>369</v>
      </c>
      <c r="J558" s="513" t="str">
        <f>VLOOKUP(I558,Presupuesto!$B$11:$C$586,2,0)</f>
        <v>AGUINALDO Y DECIMOCUARTO MES (11500-00)</v>
      </c>
      <c r="K558" s="510" t="str">
        <f t="shared" si="8"/>
        <v>Docencia y Recursos Humanos</v>
      </c>
      <c r="L558" s="510" t="s">
        <v>508</v>
      </c>
    </row>
    <row r="559" spans="3:12" ht="15.75" thickBot="1" x14ac:dyDescent="0.3">
      <c r="C559" s="572" t="s">
        <v>59</v>
      </c>
      <c r="D559" s="564"/>
      <c r="E559" s="539"/>
      <c r="F559" s="517"/>
      <c r="G559" s="517">
        <f>F559</f>
        <v>0</v>
      </c>
      <c r="H559" s="564"/>
      <c r="I559" s="513" t="s">
        <v>786</v>
      </c>
      <c r="J559" s="532" t="str">
        <f>VLOOKUP(I559,Presupuesto!$B$11:$C$586,2,0)</f>
        <v>DECIMOCUARTO MES</v>
      </c>
      <c r="K559" s="518" t="str">
        <f t="shared" si="8"/>
        <v>Docencia y Recursos Humanos</v>
      </c>
      <c r="L559" s="510" t="s">
        <v>508</v>
      </c>
    </row>
    <row r="563" spans="3:12" ht="15.75" thickBot="1" x14ac:dyDescent="0.3">
      <c r="C563" s="506"/>
      <c r="D563" s="501"/>
      <c r="E563" s="506"/>
      <c r="F563" s="506"/>
      <c r="G563" s="506"/>
      <c r="H563" s="501"/>
      <c r="I563" s="506"/>
      <c r="J563" s="506"/>
      <c r="K563" s="502"/>
      <c r="L563" s="502"/>
    </row>
    <row r="564" spans="3:12" ht="15.75" thickBot="1" x14ac:dyDescent="0.3">
      <c r="C564" s="497" t="s">
        <v>43</v>
      </c>
      <c r="D564" s="495">
        <f>SUM(G571:G621)</f>
        <v>560000</v>
      </c>
      <c r="E564" s="505"/>
      <c r="F564" s="505"/>
      <c r="G564" s="505"/>
      <c r="H564" s="499"/>
      <c r="I564" s="499"/>
      <c r="J564" s="499"/>
      <c r="K564" s="502"/>
      <c r="L564" s="502"/>
    </row>
    <row r="565" spans="3:12" x14ac:dyDescent="0.25">
      <c r="C565" s="502"/>
      <c r="D565" s="496"/>
      <c r="E565" s="505"/>
      <c r="F565" s="505"/>
      <c r="G565" s="505"/>
      <c r="H565" s="499"/>
      <c r="I565" s="499"/>
      <c r="J565" s="499"/>
      <c r="K565" s="502"/>
      <c r="L565" s="502"/>
    </row>
    <row r="566" spans="3:12" x14ac:dyDescent="0.25">
      <c r="C566" s="502"/>
      <c r="D566" s="496"/>
      <c r="E566" s="505"/>
      <c r="F566" s="505"/>
      <c r="G566" s="505"/>
      <c r="H566" s="499"/>
      <c r="I566" s="499"/>
      <c r="J566" s="499"/>
      <c r="K566" s="502"/>
      <c r="L566" s="502"/>
    </row>
    <row r="567" spans="3:12" ht="15.75" x14ac:dyDescent="0.25">
      <c r="C567" s="576" t="s">
        <v>505</v>
      </c>
      <c r="D567" s="577"/>
      <c r="E567" s="505"/>
      <c r="F567" s="505"/>
      <c r="G567" s="505"/>
      <c r="H567" s="499"/>
      <c r="I567" s="499"/>
      <c r="J567" s="499"/>
      <c r="K567" s="502"/>
      <c r="L567" s="502"/>
    </row>
    <row r="568" spans="3:12" ht="18.75" x14ac:dyDescent="0.25">
      <c r="C568" s="578" t="e">
        <f>IFERROR(VLOOKUP(D567,'Desarrollo e Innov. Curricular'!$E:$F,2,FALSE),IFERROR(VLOOKUP(D567,Investigación!$E:$F,2,FALSE),IFERROR(VLOOKUP(D567,'Vinculación Univ. Sociedad'!$E:$F,2,FALSE),IFERROR(VLOOKUP(D567,'Docencia y Profesorado Universi'!$E:$F,2,FALSE),IFERROR(VLOOKUP(D567,Estudiantes!$E:$F,2,FALSE),IFERROR(VLOOKUP(D567,'Gestion Administrativa'!$E:$F,2,FALSE),IFERROR(VLOOKUP(D567,'Gestion Academica'!$E:$F,2,FALSE),IFERROR(VLOOKUP(D567,Graduados!$E:$F,2,FALSE),IFERROR(VLOOKUP(D567,'Gestión del Conocimiento'!$E:$F,2,FALSE),IFERROR(VLOOKUP(D567,Gobernabilidad!$E:$F,2,FALSE),IFERROR(VLOOKUP(D567,'NIVEL DE ES Y  SISTEMA NACIONAL'!$E:$F,2,FALSE),VLOOKUP(D567,'Lo Esencial'!$E:$F,2,0))))))))))))</f>
        <v>#N/A</v>
      </c>
      <c r="D568" s="496"/>
      <c r="E568" s="505"/>
      <c r="F568" s="505"/>
      <c r="G568" s="505"/>
      <c r="H568" s="499"/>
      <c r="I568" s="499"/>
      <c r="J568" s="499"/>
      <c r="K568" s="502"/>
      <c r="L568" s="502"/>
    </row>
    <row r="569" spans="3:12" ht="15.75" thickBot="1" x14ac:dyDescent="0.3">
      <c r="C569" s="506"/>
      <c r="D569" s="496"/>
      <c r="E569" s="505"/>
      <c r="F569" s="505"/>
      <c r="G569" s="505"/>
      <c r="H569" s="499"/>
      <c r="I569" s="499"/>
      <c r="J569" s="499"/>
      <c r="K569" s="502"/>
      <c r="L569" s="502"/>
    </row>
    <row r="570" spans="3:12" ht="30.75" thickBot="1" x14ac:dyDescent="0.3">
      <c r="C570" s="541" t="s">
        <v>44</v>
      </c>
      <c r="D570" s="545" t="s">
        <v>55</v>
      </c>
      <c r="E570" s="569" t="s">
        <v>56</v>
      </c>
      <c r="F570" s="545" t="s">
        <v>57</v>
      </c>
      <c r="G570" s="542" t="s">
        <v>27</v>
      </c>
      <c r="H570" s="540" t="s">
        <v>242</v>
      </c>
      <c r="I570" s="543" t="s">
        <v>46</v>
      </c>
      <c r="J570" s="543" t="s">
        <v>243</v>
      </c>
      <c r="K570" s="543" t="s">
        <v>524</v>
      </c>
      <c r="L570" s="543" t="s">
        <v>525</v>
      </c>
    </row>
    <row r="571" spans="3:12" ht="15.75" thickBot="1" x14ac:dyDescent="0.3">
      <c r="C571" s="544" t="s">
        <v>749</v>
      </c>
      <c r="D571" s="574"/>
      <c r="E571" s="558"/>
      <c r="F571" s="669"/>
      <c r="G571" s="523">
        <f>D571*E571*F571</f>
        <v>0</v>
      </c>
      <c r="H571" s="567" t="s">
        <v>240</v>
      </c>
      <c r="I571" s="524" t="s">
        <v>841</v>
      </c>
      <c r="J571" s="524" t="str">
        <f>VLOOKUP(I571,Presupuesto!$B$11:$C$586,2,0)</f>
        <v>SERVICIOS DE PROFESIONALES Y TECNICOS</v>
      </c>
      <c r="K571" s="583" t="s">
        <v>236</v>
      </c>
      <c r="L571" s="510" t="s">
        <v>508</v>
      </c>
    </row>
    <row r="572" spans="3:12" x14ac:dyDescent="0.25">
      <c r="C572" s="570" t="s">
        <v>58</v>
      </c>
      <c r="D572" s="565"/>
      <c r="E572" s="559"/>
      <c r="F572" s="512"/>
      <c r="G572" s="509">
        <f>F572</f>
        <v>0</v>
      </c>
      <c r="H572" s="566" t="s">
        <v>241</v>
      </c>
      <c r="I572" s="526" t="s">
        <v>369</v>
      </c>
      <c r="J572" s="526" t="str">
        <f>VLOOKUP(I572,Presupuesto!$B$11:$C$586,2,0)</f>
        <v>AGUINALDO Y DECIMOCUARTO MES (11500-00)</v>
      </c>
      <c r="K572" s="510" t="str">
        <f>$K$17</f>
        <v>Docencia y Recursos Humanos</v>
      </c>
      <c r="L572" s="510" t="s">
        <v>508</v>
      </c>
    </row>
    <row r="573" spans="3:12" ht="15.75" thickBot="1" x14ac:dyDescent="0.3">
      <c r="C573" s="571" t="s">
        <v>59</v>
      </c>
      <c r="D573" s="565"/>
      <c r="E573" s="559"/>
      <c r="F573" s="527"/>
      <c r="G573" s="509">
        <f>F573</f>
        <v>0</v>
      </c>
      <c r="H573" s="566" t="s">
        <v>241</v>
      </c>
      <c r="I573" s="513" t="s">
        <v>786</v>
      </c>
      <c r="J573" s="513" t="str">
        <f>VLOOKUP(I573,Presupuesto!$B$11:$C$586,2,0)</f>
        <v>DECIMOCUARTO MES</v>
      </c>
      <c r="K573" s="510" t="str">
        <f t="shared" ref="K573:K621" si="9">$K$17</f>
        <v>Docencia y Recursos Humanos</v>
      </c>
      <c r="L573" s="510" t="s">
        <v>508</v>
      </c>
    </row>
    <row r="574" spans="3:12" ht="15.75" thickBot="1" x14ac:dyDescent="0.3">
      <c r="C574" s="544" t="s">
        <v>750</v>
      </c>
      <c r="D574" s="574"/>
      <c r="E574" s="558"/>
      <c r="F574" s="588"/>
      <c r="G574" s="523">
        <f>D574*E574*F574</f>
        <v>0</v>
      </c>
      <c r="H574" s="567"/>
      <c r="I574" s="524" t="s">
        <v>841</v>
      </c>
      <c r="J574" s="524" t="str">
        <f>VLOOKUP(I574,Presupuesto!$B$11:$C$586,2,0)</f>
        <v>SERVICIOS DE PROFESIONALES Y TECNICOS</v>
      </c>
      <c r="K574" s="510" t="str">
        <f t="shared" si="9"/>
        <v>Docencia y Recursos Humanos</v>
      </c>
      <c r="L574" s="510" t="s">
        <v>508</v>
      </c>
    </row>
    <row r="575" spans="3:12" x14ac:dyDescent="0.25">
      <c r="C575" s="570" t="s">
        <v>58</v>
      </c>
      <c r="D575" s="565"/>
      <c r="E575" s="559"/>
      <c r="F575" s="512"/>
      <c r="G575" s="509">
        <f>F575</f>
        <v>0</v>
      </c>
      <c r="H575" s="566"/>
      <c r="I575" s="526" t="s">
        <v>369</v>
      </c>
      <c r="J575" s="526" t="str">
        <f>VLOOKUP(I575,Presupuesto!$B$11:$C$586,2,0)</f>
        <v>AGUINALDO Y DECIMOCUARTO MES (11500-00)</v>
      </c>
      <c r="K575" s="510" t="str">
        <f t="shared" si="9"/>
        <v>Docencia y Recursos Humanos</v>
      </c>
      <c r="L575" s="510" t="s">
        <v>508</v>
      </c>
    </row>
    <row r="576" spans="3:12" ht="15.75" thickBot="1" x14ac:dyDescent="0.3">
      <c r="C576" s="571" t="s">
        <v>59</v>
      </c>
      <c r="D576" s="565"/>
      <c r="E576" s="559"/>
      <c r="F576" s="527"/>
      <c r="G576" s="509">
        <f>F576</f>
        <v>0</v>
      </c>
      <c r="H576" s="566"/>
      <c r="I576" s="513" t="s">
        <v>786</v>
      </c>
      <c r="J576" s="513" t="str">
        <f>VLOOKUP(I576,Presupuesto!$B$11:$C$586,2,0)</f>
        <v>DECIMOCUARTO MES</v>
      </c>
      <c r="K576" s="510" t="str">
        <f t="shared" si="9"/>
        <v>Docencia y Recursos Humanos</v>
      </c>
      <c r="L576" s="510" t="s">
        <v>508</v>
      </c>
    </row>
    <row r="577" spans="3:12" ht="15.75" thickBot="1" x14ac:dyDescent="0.3">
      <c r="C577" s="544" t="s">
        <v>751</v>
      </c>
      <c r="D577" s="574"/>
      <c r="E577" s="558"/>
      <c r="F577" s="588"/>
      <c r="G577" s="523">
        <f>D577*E577*F577</f>
        <v>0</v>
      </c>
      <c r="H577" s="567"/>
      <c r="I577" s="524" t="s">
        <v>841</v>
      </c>
      <c r="J577" s="524" t="str">
        <f>VLOOKUP(I577,Presupuesto!$B$11:$C$586,2,0)</f>
        <v>SERVICIOS DE PROFESIONALES Y TECNICOS</v>
      </c>
      <c r="K577" s="510" t="str">
        <f t="shared" si="9"/>
        <v>Docencia y Recursos Humanos</v>
      </c>
      <c r="L577" s="510" t="s">
        <v>508</v>
      </c>
    </row>
    <row r="578" spans="3:12" x14ac:dyDescent="0.25">
      <c r="C578" s="570" t="s">
        <v>58</v>
      </c>
      <c r="D578" s="565"/>
      <c r="E578" s="559"/>
      <c r="F578" s="512"/>
      <c r="G578" s="509">
        <f>F578</f>
        <v>0</v>
      </c>
      <c r="H578" s="566"/>
      <c r="I578" s="526" t="s">
        <v>369</v>
      </c>
      <c r="J578" s="526" t="str">
        <f>VLOOKUP(I578,Presupuesto!$B$11:$C$586,2,0)</f>
        <v>AGUINALDO Y DECIMOCUARTO MES (11500-00)</v>
      </c>
      <c r="K578" s="510" t="str">
        <f t="shared" si="9"/>
        <v>Docencia y Recursos Humanos</v>
      </c>
      <c r="L578" s="510" t="s">
        <v>508</v>
      </c>
    </row>
    <row r="579" spans="3:12" ht="15.75" thickBot="1" x14ac:dyDescent="0.3">
      <c r="C579" s="571" t="s">
        <v>59</v>
      </c>
      <c r="D579" s="565"/>
      <c r="E579" s="559"/>
      <c r="F579" s="527"/>
      <c r="G579" s="509">
        <f>F579</f>
        <v>0</v>
      </c>
      <c r="H579" s="566"/>
      <c r="I579" s="513" t="s">
        <v>786</v>
      </c>
      <c r="J579" s="513" t="str">
        <f>VLOOKUP(I579,Presupuesto!$B$11:$C$586,2,0)</f>
        <v>DECIMOCUARTO MES</v>
      </c>
      <c r="K579" s="510" t="str">
        <f t="shared" si="9"/>
        <v>Docencia y Recursos Humanos</v>
      </c>
      <c r="L579" s="510" t="s">
        <v>508</v>
      </c>
    </row>
    <row r="580" spans="3:12" ht="15.75" thickBot="1" x14ac:dyDescent="0.3">
      <c r="C580" s="544" t="s">
        <v>752</v>
      </c>
      <c r="D580" s="574"/>
      <c r="E580" s="558"/>
      <c r="F580" s="588"/>
      <c r="G580" s="523">
        <f>D580*E580*F580</f>
        <v>0</v>
      </c>
      <c r="H580" s="567"/>
      <c r="I580" s="524" t="s">
        <v>841</v>
      </c>
      <c r="J580" s="524" t="str">
        <f>VLOOKUP(I580,Presupuesto!$B$11:$C$586,2,0)</f>
        <v>SERVICIOS DE PROFESIONALES Y TECNICOS</v>
      </c>
      <c r="K580" s="510" t="str">
        <f t="shared" si="9"/>
        <v>Docencia y Recursos Humanos</v>
      </c>
      <c r="L580" s="510" t="s">
        <v>508</v>
      </c>
    </row>
    <row r="581" spans="3:12" x14ac:dyDescent="0.25">
      <c r="C581" s="570" t="s">
        <v>58</v>
      </c>
      <c r="D581" s="565"/>
      <c r="E581" s="559"/>
      <c r="F581" s="512"/>
      <c r="G581" s="509">
        <f>F581</f>
        <v>0</v>
      </c>
      <c r="H581" s="566"/>
      <c r="I581" s="526" t="s">
        <v>369</v>
      </c>
      <c r="J581" s="526" t="str">
        <f>VLOOKUP(I581,Presupuesto!$B$11:$C$586,2,0)</f>
        <v>AGUINALDO Y DECIMOCUARTO MES (11500-00)</v>
      </c>
      <c r="K581" s="510" t="str">
        <f t="shared" si="9"/>
        <v>Docencia y Recursos Humanos</v>
      </c>
      <c r="L581" s="510" t="s">
        <v>508</v>
      </c>
    </row>
    <row r="582" spans="3:12" ht="15.75" thickBot="1" x14ac:dyDescent="0.3">
      <c r="C582" s="571" t="s">
        <v>59</v>
      </c>
      <c r="D582" s="565"/>
      <c r="E582" s="559"/>
      <c r="F582" s="527"/>
      <c r="G582" s="509">
        <f>F582</f>
        <v>0</v>
      </c>
      <c r="H582" s="566"/>
      <c r="I582" s="513" t="s">
        <v>786</v>
      </c>
      <c r="J582" s="513" t="str">
        <f>VLOOKUP(I582,Presupuesto!$B$11:$C$586,2,0)</f>
        <v>DECIMOCUARTO MES</v>
      </c>
      <c r="K582" s="510" t="str">
        <f t="shared" si="9"/>
        <v>Docencia y Recursos Humanos</v>
      </c>
      <c r="L582" s="510" t="s">
        <v>508</v>
      </c>
    </row>
    <row r="583" spans="3:12" ht="15.75" thickBot="1" x14ac:dyDescent="0.3">
      <c r="C583" s="544" t="s">
        <v>753</v>
      </c>
      <c r="D583" s="574"/>
      <c r="E583" s="558"/>
      <c r="F583" s="588"/>
      <c r="G583" s="523">
        <f>D583*E583*F583</f>
        <v>0</v>
      </c>
      <c r="H583" s="567"/>
      <c r="I583" s="524" t="s">
        <v>841</v>
      </c>
      <c r="J583" s="524" t="str">
        <f>VLOOKUP(I583,Presupuesto!$B$11:$C$586,2,0)</f>
        <v>SERVICIOS DE PROFESIONALES Y TECNICOS</v>
      </c>
      <c r="K583" s="510" t="str">
        <f t="shared" si="9"/>
        <v>Docencia y Recursos Humanos</v>
      </c>
      <c r="L583" s="510" t="s">
        <v>508</v>
      </c>
    </row>
    <row r="584" spans="3:12" x14ac:dyDescent="0.25">
      <c r="C584" s="570" t="s">
        <v>58</v>
      </c>
      <c r="D584" s="565"/>
      <c r="E584" s="559"/>
      <c r="F584" s="512"/>
      <c r="G584" s="509">
        <f>F584</f>
        <v>0</v>
      </c>
      <c r="H584" s="566"/>
      <c r="I584" s="526" t="s">
        <v>369</v>
      </c>
      <c r="J584" s="526" t="str">
        <f>VLOOKUP(I584,Presupuesto!$B$11:$C$586,2,0)</f>
        <v>AGUINALDO Y DECIMOCUARTO MES (11500-00)</v>
      </c>
      <c r="K584" s="510" t="str">
        <f t="shared" si="9"/>
        <v>Docencia y Recursos Humanos</v>
      </c>
      <c r="L584" s="510" t="s">
        <v>508</v>
      </c>
    </row>
    <row r="585" spans="3:12" ht="15.75" thickBot="1" x14ac:dyDescent="0.3">
      <c r="C585" s="571" t="s">
        <v>59</v>
      </c>
      <c r="D585" s="565"/>
      <c r="E585" s="559"/>
      <c r="F585" s="527"/>
      <c r="G585" s="509">
        <f>F585</f>
        <v>0</v>
      </c>
      <c r="H585" s="566"/>
      <c r="I585" s="513" t="s">
        <v>786</v>
      </c>
      <c r="J585" s="513" t="str">
        <f>VLOOKUP(I585,Presupuesto!$B$11:$C$586,2,0)</f>
        <v>DECIMOCUARTO MES</v>
      </c>
      <c r="K585" s="510" t="str">
        <f t="shared" si="9"/>
        <v>Docencia y Recursos Humanos</v>
      </c>
      <c r="L585" s="510" t="s">
        <v>508</v>
      </c>
    </row>
    <row r="586" spans="3:12" ht="15.75" thickBot="1" x14ac:dyDescent="0.3">
      <c r="C586" s="544" t="s">
        <v>754</v>
      </c>
      <c r="D586" s="574"/>
      <c r="E586" s="558"/>
      <c r="F586" s="588"/>
      <c r="G586" s="523">
        <f>D586*E586*F586</f>
        <v>0</v>
      </c>
      <c r="H586" s="567"/>
      <c r="I586" s="524" t="s">
        <v>841</v>
      </c>
      <c r="J586" s="524" t="str">
        <f>VLOOKUP(I586,Presupuesto!$B$11:$C$586,2,0)</f>
        <v>SERVICIOS DE PROFESIONALES Y TECNICOS</v>
      </c>
      <c r="K586" s="510" t="str">
        <f t="shared" si="9"/>
        <v>Docencia y Recursos Humanos</v>
      </c>
      <c r="L586" s="510" t="s">
        <v>508</v>
      </c>
    </row>
    <row r="587" spans="3:12" x14ac:dyDescent="0.25">
      <c r="C587" s="570" t="s">
        <v>58</v>
      </c>
      <c r="D587" s="565"/>
      <c r="E587" s="559"/>
      <c r="F587" s="512"/>
      <c r="G587" s="509">
        <f>F587</f>
        <v>0</v>
      </c>
      <c r="H587" s="566"/>
      <c r="I587" s="526" t="s">
        <v>369</v>
      </c>
      <c r="J587" s="526" t="str">
        <f>VLOOKUP(I587,Presupuesto!$B$11:$C$586,2,0)</f>
        <v>AGUINALDO Y DECIMOCUARTO MES (11500-00)</v>
      </c>
      <c r="K587" s="510" t="str">
        <f t="shared" si="9"/>
        <v>Docencia y Recursos Humanos</v>
      </c>
      <c r="L587" s="510" t="s">
        <v>508</v>
      </c>
    </row>
    <row r="588" spans="3:12" ht="15.75" thickBot="1" x14ac:dyDescent="0.3">
      <c r="C588" s="571" t="s">
        <v>59</v>
      </c>
      <c r="D588" s="565"/>
      <c r="E588" s="559"/>
      <c r="F588" s="527"/>
      <c r="G588" s="509">
        <f>F588</f>
        <v>0</v>
      </c>
      <c r="H588" s="566"/>
      <c r="I588" s="513" t="s">
        <v>786</v>
      </c>
      <c r="J588" s="513" t="str">
        <f>VLOOKUP(I588,Presupuesto!$B$11:$C$586,2,0)</f>
        <v>DECIMOCUARTO MES</v>
      </c>
      <c r="K588" s="510" t="str">
        <f t="shared" si="9"/>
        <v>Docencia y Recursos Humanos</v>
      </c>
      <c r="L588" s="510" t="s">
        <v>508</v>
      </c>
    </row>
    <row r="589" spans="3:12" ht="15.75" thickBot="1" x14ac:dyDescent="0.3">
      <c r="C589" s="544" t="s">
        <v>755</v>
      </c>
      <c r="D589" s="574"/>
      <c r="E589" s="558"/>
      <c r="F589" s="588"/>
      <c r="G589" s="523">
        <f>D589*E589*F589</f>
        <v>0</v>
      </c>
      <c r="H589" s="567"/>
      <c r="I589" s="524" t="s">
        <v>841</v>
      </c>
      <c r="J589" s="524" t="str">
        <f>VLOOKUP(I589,Presupuesto!$B$11:$C$586,2,0)</f>
        <v>SERVICIOS DE PROFESIONALES Y TECNICOS</v>
      </c>
      <c r="K589" s="510" t="str">
        <f t="shared" si="9"/>
        <v>Docencia y Recursos Humanos</v>
      </c>
      <c r="L589" s="510" t="s">
        <v>508</v>
      </c>
    </row>
    <row r="590" spans="3:12" x14ac:dyDescent="0.25">
      <c r="C590" s="570" t="s">
        <v>58</v>
      </c>
      <c r="D590" s="565"/>
      <c r="E590" s="559"/>
      <c r="F590" s="512"/>
      <c r="G590" s="509">
        <f>F590</f>
        <v>0</v>
      </c>
      <c r="H590" s="566"/>
      <c r="I590" s="526" t="s">
        <v>369</v>
      </c>
      <c r="J590" s="526" t="str">
        <f>VLOOKUP(I590,Presupuesto!$B$11:$C$586,2,0)</f>
        <v>AGUINALDO Y DECIMOCUARTO MES (11500-00)</v>
      </c>
      <c r="K590" s="510" t="str">
        <f t="shared" si="9"/>
        <v>Docencia y Recursos Humanos</v>
      </c>
      <c r="L590" s="510" t="s">
        <v>508</v>
      </c>
    </row>
    <row r="591" spans="3:12" ht="15.75" thickBot="1" x14ac:dyDescent="0.3">
      <c r="C591" s="571" t="s">
        <v>59</v>
      </c>
      <c r="D591" s="565"/>
      <c r="E591" s="559"/>
      <c r="F591" s="527"/>
      <c r="G591" s="509">
        <f>F591</f>
        <v>0</v>
      </c>
      <c r="H591" s="566"/>
      <c r="I591" s="513" t="s">
        <v>786</v>
      </c>
      <c r="J591" s="513" t="str">
        <f>VLOOKUP(I591,Presupuesto!$B$11:$C$586,2,0)</f>
        <v>DECIMOCUARTO MES</v>
      </c>
      <c r="K591" s="510" t="str">
        <f t="shared" si="9"/>
        <v>Docencia y Recursos Humanos</v>
      </c>
      <c r="L591" s="510" t="s">
        <v>508</v>
      </c>
    </row>
    <row r="592" spans="3:12" ht="15.75" thickBot="1" x14ac:dyDescent="0.3">
      <c r="C592" s="544" t="s">
        <v>756</v>
      </c>
      <c r="D592" s="574"/>
      <c r="E592" s="558"/>
      <c r="F592" s="588"/>
      <c r="G592" s="523">
        <f>D592*E592*F592</f>
        <v>0</v>
      </c>
      <c r="H592" s="567"/>
      <c r="I592" s="524" t="s">
        <v>841</v>
      </c>
      <c r="J592" s="524" t="str">
        <f>VLOOKUP(I592,Presupuesto!$B$11:$C$586,2,0)</f>
        <v>SERVICIOS DE PROFESIONALES Y TECNICOS</v>
      </c>
      <c r="K592" s="510" t="str">
        <f t="shared" si="9"/>
        <v>Docencia y Recursos Humanos</v>
      </c>
      <c r="L592" s="510" t="s">
        <v>508</v>
      </c>
    </row>
    <row r="593" spans="3:12" x14ac:dyDescent="0.25">
      <c r="C593" s="570" t="s">
        <v>58</v>
      </c>
      <c r="D593" s="565"/>
      <c r="E593" s="559"/>
      <c r="F593" s="512"/>
      <c r="G593" s="509">
        <f>F593</f>
        <v>0</v>
      </c>
      <c r="H593" s="566"/>
      <c r="I593" s="526" t="s">
        <v>369</v>
      </c>
      <c r="J593" s="526" t="str">
        <f>VLOOKUP(I593,Presupuesto!$B$11:$C$586,2,0)</f>
        <v>AGUINALDO Y DECIMOCUARTO MES (11500-00)</v>
      </c>
      <c r="K593" s="510" t="str">
        <f t="shared" si="9"/>
        <v>Docencia y Recursos Humanos</v>
      </c>
      <c r="L593" s="510" t="s">
        <v>508</v>
      </c>
    </row>
    <row r="594" spans="3:12" ht="15.75" thickBot="1" x14ac:dyDescent="0.3">
      <c r="C594" s="571" t="s">
        <v>59</v>
      </c>
      <c r="D594" s="565"/>
      <c r="E594" s="559"/>
      <c r="F594" s="527"/>
      <c r="G594" s="509">
        <f>F594</f>
        <v>0</v>
      </c>
      <c r="H594" s="566"/>
      <c r="I594" s="513" t="s">
        <v>786</v>
      </c>
      <c r="J594" s="513" t="str">
        <f>VLOOKUP(I594,Presupuesto!$B$11:$C$586,2,0)</f>
        <v>DECIMOCUARTO MES</v>
      </c>
      <c r="K594" s="510" t="str">
        <f t="shared" si="9"/>
        <v>Docencia y Recursos Humanos</v>
      </c>
      <c r="L594" s="510" t="s">
        <v>508</v>
      </c>
    </row>
    <row r="595" spans="3:12" ht="15.75" thickBot="1" x14ac:dyDescent="0.3">
      <c r="C595" s="544" t="s">
        <v>757</v>
      </c>
      <c r="D595" s="574"/>
      <c r="E595" s="558"/>
      <c r="F595" s="588"/>
      <c r="G595" s="523">
        <f>D595*E595*F595</f>
        <v>0</v>
      </c>
      <c r="H595" s="567"/>
      <c r="I595" s="524" t="s">
        <v>841</v>
      </c>
      <c r="J595" s="524" t="str">
        <f>VLOOKUP(I595,Presupuesto!$B$11:$C$586,2,0)</f>
        <v>SERVICIOS DE PROFESIONALES Y TECNICOS</v>
      </c>
      <c r="K595" s="510" t="str">
        <f t="shared" si="9"/>
        <v>Docencia y Recursos Humanos</v>
      </c>
      <c r="L595" s="510" t="s">
        <v>508</v>
      </c>
    </row>
    <row r="596" spans="3:12" x14ac:dyDescent="0.25">
      <c r="C596" s="570" t="s">
        <v>58</v>
      </c>
      <c r="D596" s="565"/>
      <c r="E596" s="559"/>
      <c r="F596" s="512"/>
      <c r="G596" s="509">
        <f>F596</f>
        <v>0</v>
      </c>
      <c r="H596" s="566"/>
      <c r="I596" s="526" t="s">
        <v>369</v>
      </c>
      <c r="J596" s="526" t="str">
        <f>VLOOKUP(I596,Presupuesto!$B$11:$C$586,2,0)</f>
        <v>AGUINALDO Y DECIMOCUARTO MES (11500-00)</v>
      </c>
      <c r="K596" s="510" t="str">
        <f t="shared" si="9"/>
        <v>Docencia y Recursos Humanos</v>
      </c>
      <c r="L596" s="510" t="s">
        <v>508</v>
      </c>
    </row>
    <row r="597" spans="3:12" ht="15.75" thickBot="1" x14ac:dyDescent="0.3">
      <c r="C597" s="571" t="s">
        <v>59</v>
      </c>
      <c r="D597" s="565"/>
      <c r="E597" s="559"/>
      <c r="F597" s="527"/>
      <c r="G597" s="509">
        <f>F597</f>
        <v>0</v>
      </c>
      <c r="H597" s="566"/>
      <c r="I597" s="513" t="s">
        <v>786</v>
      </c>
      <c r="J597" s="513" t="str">
        <f>VLOOKUP(I597,Presupuesto!$B$11:$C$586,2,0)</f>
        <v>DECIMOCUARTO MES</v>
      </c>
      <c r="K597" s="510" t="str">
        <f t="shared" si="9"/>
        <v>Docencia y Recursos Humanos</v>
      </c>
      <c r="L597" s="510" t="s">
        <v>508</v>
      </c>
    </row>
    <row r="598" spans="3:12" ht="15.75" thickBot="1" x14ac:dyDescent="0.3">
      <c r="C598" s="544" t="s">
        <v>758</v>
      </c>
      <c r="D598" s="574"/>
      <c r="E598" s="558"/>
      <c r="F598" s="588"/>
      <c r="G598" s="523">
        <f>D598*E598*F598</f>
        <v>0</v>
      </c>
      <c r="H598" s="567"/>
      <c r="I598" s="524" t="s">
        <v>841</v>
      </c>
      <c r="J598" s="524" t="str">
        <f>VLOOKUP(I598,Presupuesto!$B$11:$C$586,2,0)</f>
        <v>SERVICIOS DE PROFESIONALES Y TECNICOS</v>
      </c>
      <c r="K598" s="510" t="str">
        <f t="shared" si="9"/>
        <v>Docencia y Recursos Humanos</v>
      </c>
      <c r="L598" s="510" t="s">
        <v>508</v>
      </c>
    </row>
    <row r="599" spans="3:12" x14ac:dyDescent="0.25">
      <c r="C599" s="570" t="s">
        <v>58</v>
      </c>
      <c r="D599" s="565"/>
      <c r="E599" s="559"/>
      <c r="F599" s="512"/>
      <c r="G599" s="509">
        <f>F599</f>
        <v>0</v>
      </c>
      <c r="H599" s="566"/>
      <c r="I599" s="526" t="s">
        <v>369</v>
      </c>
      <c r="J599" s="526" t="str">
        <f>VLOOKUP(I599,Presupuesto!$B$11:$C$586,2,0)</f>
        <v>AGUINALDO Y DECIMOCUARTO MES (11500-00)</v>
      </c>
      <c r="K599" s="510" t="str">
        <f t="shared" si="9"/>
        <v>Docencia y Recursos Humanos</v>
      </c>
      <c r="L599" s="510" t="s">
        <v>508</v>
      </c>
    </row>
    <row r="600" spans="3:12" ht="15.75" thickBot="1" x14ac:dyDescent="0.3">
      <c r="C600" s="571" t="s">
        <v>59</v>
      </c>
      <c r="D600" s="565"/>
      <c r="E600" s="559"/>
      <c r="F600" s="527"/>
      <c r="G600" s="509">
        <f>F600</f>
        <v>0</v>
      </c>
      <c r="H600" s="566"/>
      <c r="I600" s="513" t="s">
        <v>786</v>
      </c>
      <c r="J600" s="513" t="str">
        <f>VLOOKUP(I600,Presupuesto!$B$11:$C$586,2,0)</f>
        <v>DECIMOCUARTO MES</v>
      </c>
      <c r="K600" s="510" t="str">
        <f t="shared" si="9"/>
        <v>Docencia y Recursos Humanos</v>
      </c>
      <c r="L600" s="510" t="s">
        <v>508</v>
      </c>
    </row>
    <row r="601" spans="3:12" ht="15.75" thickBot="1" x14ac:dyDescent="0.3">
      <c r="C601" s="544" t="s">
        <v>759</v>
      </c>
      <c r="D601" s="574"/>
      <c r="E601" s="558"/>
      <c r="F601" s="588"/>
      <c r="G601" s="523">
        <f>D601*E601*F601</f>
        <v>0</v>
      </c>
      <c r="H601" s="567"/>
      <c r="I601" s="524" t="s">
        <v>841</v>
      </c>
      <c r="J601" s="524" t="str">
        <f>VLOOKUP(I601,Presupuesto!$B$11:$C$586,2,0)</f>
        <v>SERVICIOS DE PROFESIONALES Y TECNICOS</v>
      </c>
      <c r="K601" s="510" t="str">
        <f t="shared" si="9"/>
        <v>Docencia y Recursos Humanos</v>
      </c>
      <c r="L601" s="510" t="s">
        <v>508</v>
      </c>
    </row>
    <row r="602" spans="3:12" x14ac:dyDescent="0.25">
      <c r="C602" s="570" t="s">
        <v>58</v>
      </c>
      <c r="D602" s="565"/>
      <c r="E602" s="559"/>
      <c r="F602" s="512"/>
      <c r="G602" s="509">
        <f>F602</f>
        <v>0</v>
      </c>
      <c r="H602" s="566"/>
      <c r="I602" s="526" t="s">
        <v>369</v>
      </c>
      <c r="J602" s="526" t="str">
        <f>VLOOKUP(I602,Presupuesto!$B$11:$C$586,2,0)</f>
        <v>AGUINALDO Y DECIMOCUARTO MES (11500-00)</v>
      </c>
      <c r="K602" s="510" t="str">
        <f t="shared" si="9"/>
        <v>Docencia y Recursos Humanos</v>
      </c>
      <c r="L602" s="510" t="s">
        <v>508</v>
      </c>
    </row>
    <row r="603" spans="3:12" ht="15.75" thickBot="1" x14ac:dyDescent="0.3">
      <c r="C603" s="571" t="s">
        <v>59</v>
      </c>
      <c r="D603" s="565"/>
      <c r="E603" s="559"/>
      <c r="F603" s="527"/>
      <c r="G603" s="509">
        <f>F603</f>
        <v>0</v>
      </c>
      <c r="H603" s="566"/>
      <c r="I603" s="513" t="s">
        <v>786</v>
      </c>
      <c r="J603" s="513" t="str">
        <f>VLOOKUP(I603,Presupuesto!$B$11:$C$586,2,0)</f>
        <v>DECIMOCUARTO MES</v>
      </c>
      <c r="K603" s="510" t="str">
        <f t="shared" si="9"/>
        <v>Docencia y Recursos Humanos</v>
      </c>
      <c r="L603" s="510" t="s">
        <v>508</v>
      </c>
    </row>
    <row r="604" spans="3:12" ht="15.75" thickBot="1" x14ac:dyDescent="0.3">
      <c r="C604" s="544" t="s">
        <v>760</v>
      </c>
      <c r="D604" s="574"/>
      <c r="E604" s="558"/>
      <c r="F604" s="588"/>
      <c r="G604" s="523">
        <f>D604*E604*F604</f>
        <v>0</v>
      </c>
      <c r="H604" s="567"/>
      <c r="I604" s="524" t="s">
        <v>841</v>
      </c>
      <c r="J604" s="524" t="str">
        <f>VLOOKUP(I604,Presupuesto!$B$11:$C$586,2,0)</f>
        <v>SERVICIOS DE PROFESIONALES Y TECNICOS</v>
      </c>
      <c r="K604" s="510" t="str">
        <f t="shared" si="9"/>
        <v>Docencia y Recursos Humanos</v>
      </c>
      <c r="L604" s="510" t="s">
        <v>508</v>
      </c>
    </row>
    <row r="605" spans="3:12" x14ac:dyDescent="0.25">
      <c r="C605" s="570" t="s">
        <v>58</v>
      </c>
      <c r="D605" s="565"/>
      <c r="E605" s="559"/>
      <c r="F605" s="512"/>
      <c r="G605" s="509">
        <f>F605</f>
        <v>0</v>
      </c>
      <c r="H605" s="566"/>
      <c r="I605" s="526" t="s">
        <v>369</v>
      </c>
      <c r="J605" s="526" t="str">
        <f>VLOOKUP(I605,Presupuesto!$B$11:$C$586,2,0)</f>
        <v>AGUINALDO Y DECIMOCUARTO MES (11500-00)</v>
      </c>
      <c r="K605" s="510" t="str">
        <f t="shared" si="9"/>
        <v>Docencia y Recursos Humanos</v>
      </c>
      <c r="L605" s="510" t="s">
        <v>508</v>
      </c>
    </row>
    <row r="606" spans="3:12" ht="15.75" thickBot="1" x14ac:dyDescent="0.3">
      <c r="C606" s="571" t="s">
        <v>59</v>
      </c>
      <c r="D606" s="565"/>
      <c r="E606" s="559"/>
      <c r="F606" s="527"/>
      <c r="G606" s="509">
        <f>F606</f>
        <v>0</v>
      </c>
      <c r="H606" s="566"/>
      <c r="I606" s="513" t="s">
        <v>786</v>
      </c>
      <c r="J606" s="513" t="str">
        <f>VLOOKUP(I606,Presupuesto!$B$11:$C$586,2,0)</f>
        <v>DECIMOCUARTO MES</v>
      </c>
      <c r="K606" s="510" t="str">
        <f t="shared" si="9"/>
        <v>Docencia y Recursos Humanos</v>
      </c>
      <c r="L606" s="510" t="s">
        <v>508</v>
      </c>
    </row>
    <row r="607" spans="3:12" ht="15.75" thickBot="1" x14ac:dyDescent="0.3">
      <c r="C607" s="544" t="s">
        <v>761</v>
      </c>
      <c r="D607" s="574"/>
      <c r="E607" s="558"/>
      <c r="F607" s="588"/>
      <c r="G607" s="523">
        <f>D607*E607*F607</f>
        <v>0</v>
      </c>
      <c r="H607" s="567"/>
      <c r="I607" s="524" t="s">
        <v>841</v>
      </c>
      <c r="J607" s="524" t="str">
        <f>VLOOKUP(I607,Presupuesto!$B$11:$C$586,2,0)</f>
        <v>SERVICIOS DE PROFESIONALES Y TECNICOS</v>
      </c>
      <c r="K607" s="510" t="str">
        <f t="shared" si="9"/>
        <v>Docencia y Recursos Humanos</v>
      </c>
      <c r="L607" s="510" t="s">
        <v>508</v>
      </c>
    </row>
    <row r="608" spans="3:12" x14ac:dyDescent="0.25">
      <c r="C608" s="570" t="s">
        <v>58</v>
      </c>
      <c r="D608" s="565"/>
      <c r="E608" s="559"/>
      <c r="F608" s="512"/>
      <c r="G608" s="509">
        <f>F608</f>
        <v>0</v>
      </c>
      <c r="H608" s="566"/>
      <c r="I608" s="526" t="s">
        <v>369</v>
      </c>
      <c r="J608" s="526" t="str">
        <f>VLOOKUP(I608,Presupuesto!$B$11:$C$586,2,0)</f>
        <v>AGUINALDO Y DECIMOCUARTO MES (11500-00)</v>
      </c>
      <c r="K608" s="510" t="str">
        <f t="shared" si="9"/>
        <v>Docencia y Recursos Humanos</v>
      </c>
      <c r="L608" s="510" t="s">
        <v>508</v>
      </c>
    </row>
    <row r="609" spans="3:12" ht="15.75" thickBot="1" x14ac:dyDescent="0.3">
      <c r="C609" s="571" t="s">
        <v>59</v>
      </c>
      <c r="D609" s="565"/>
      <c r="E609" s="559"/>
      <c r="F609" s="527"/>
      <c r="G609" s="509">
        <f>F609</f>
        <v>0</v>
      </c>
      <c r="H609" s="566"/>
      <c r="I609" s="513" t="s">
        <v>786</v>
      </c>
      <c r="J609" s="513" t="str">
        <f>VLOOKUP(I609,Presupuesto!$B$11:$C$586,2,0)</f>
        <v>DECIMOCUARTO MES</v>
      </c>
      <c r="K609" s="510" t="str">
        <f t="shared" si="9"/>
        <v>Docencia y Recursos Humanos</v>
      </c>
      <c r="L609" s="510" t="s">
        <v>508</v>
      </c>
    </row>
    <row r="610" spans="3:12" ht="15.75" thickBot="1" x14ac:dyDescent="0.3">
      <c r="C610" s="544" t="s">
        <v>762</v>
      </c>
      <c r="D610" s="574"/>
      <c r="E610" s="558"/>
      <c r="F610" s="588"/>
      <c r="G610" s="523">
        <f>D610*E610*F610</f>
        <v>0</v>
      </c>
      <c r="H610" s="567"/>
      <c r="I610" s="524" t="s">
        <v>841</v>
      </c>
      <c r="J610" s="524" t="str">
        <f>VLOOKUP(I610,Presupuesto!$B$11:$C$586,2,0)</f>
        <v>SERVICIOS DE PROFESIONALES Y TECNICOS</v>
      </c>
      <c r="K610" s="510" t="str">
        <f t="shared" si="9"/>
        <v>Docencia y Recursos Humanos</v>
      </c>
      <c r="L610" s="510" t="s">
        <v>508</v>
      </c>
    </row>
    <row r="611" spans="3:12" x14ac:dyDescent="0.25">
      <c r="C611" s="570" t="s">
        <v>58</v>
      </c>
      <c r="D611" s="565"/>
      <c r="E611" s="559"/>
      <c r="F611" s="512"/>
      <c r="G611" s="509">
        <f>F611</f>
        <v>0</v>
      </c>
      <c r="H611" s="566"/>
      <c r="I611" s="526" t="s">
        <v>369</v>
      </c>
      <c r="J611" s="526" t="str">
        <f>VLOOKUP(I611,Presupuesto!$B$11:$C$586,2,0)</f>
        <v>AGUINALDO Y DECIMOCUARTO MES (11500-00)</v>
      </c>
      <c r="K611" s="510" t="str">
        <f t="shared" si="9"/>
        <v>Docencia y Recursos Humanos</v>
      </c>
      <c r="L611" s="510" t="s">
        <v>508</v>
      </c>
    </row>
    <row r="612" spans="3:12" ht="15.75" thickBot="1" x14ac:dyDescent="0.3">
      <c r="C612" s="571" t="s">
        <v>59</v>
      </c>
      <c r="D612" s="565"/>
      <c r="E612" s="559"/>
      <c r="F612" s="527"/>
      <c r="G612" s="509">
        <f>F612</f>
        <v>0</v>
      </c>
      <c r="H612" s="566"/>
      <c r="I612" s="513" t="s">
        <v>786</v>
      </c>
      <c r="J612" s="513" t="str">
        <f>VLOOKUP(I612,Presupuesto!$B$11:$C$586,2,0)</f>
        <v>DECIMOCUARTO MES</v>
      </c>
      <c r="K612" s="510" t="str">
        <f t="shared" si="9"/>
        <v>Docencia y Recursos Humanos</v>
      </c>
      <c r="L612" s="510" t="s">
        <v>508</v>
      </c>
    </row>
    <row r="613" spans="3:12" ht="15.75" thickBot="1" x14ac:dyDescent="0.3">
      <c r="C613" s="670" t="s">
        <v>2004</v>
      </c>
      <c r="D613" s="671">
        <v>2</v>
      </c>
      <c r="E613" s="672">
        <v>12</v>
      </c>
      <c r="F613" s="673">
        <v>20000</v>
      </c>
      <c r="G613" s="674">
        <f>D613*E613*F613</f>
        <v>480000</v>
      </c>
      <c r="H613" s="567" t="s">
        <v>240</v>
      </c>
      <c r="I613" s="524" t="s">
        <v>841</v>
      </c>
      <c r="J613" s="524" t="str">
        <f>VLOOKUP(I613,Presupuesto!$B$11:$C$586,2,0)</f>
        <v>SERVICIOS DE PROFESIONALES Y TECNICOS</v>
      </c>
      <c r="K613" s="510" t="str">
        <f t="shared" si="9"/>
        <v>Docencia y Recursos Humanos</v>
      </c>
      <c r="L613" s="510" t="s">
        <v>508</v>
      </c>
    </row>
    <row r="614" spans="3:12" x14ac:dyDescent="0.25">
      <c r="C614" s="570" t="s">
        <v>58</v>
      </c>
      <c r="D614" s="565"/>
      <c r="E614" s="559"/>
      <c r="F614" s="527">
        <v>40000</v>
      </c>
      <c r="G614" s="509">
        <f>F614</f>
        <v>40000</v>
      </c>
      <c r="H614" s="566" t="s">
        <v>240</v>
      </c>
      <c r="I614" s="513" t="s">
        <v>831</v>
      </c>
      <c r="J614" s="513" t="str">
        <f>VLOOKUP(I614,Presupuesto!$B$11:$C$586,2,0)</f>
        <v>CONTRATOS ESPECIALES</v>
      </c>
      <c r="K614" s="510" t="str">
        <f t="shared" si="9"/>
        <v>Docencia y Recursos Humanos</v>
      </c>
      <c r="L614" s="510" t="s">
        <v>508</v>
      </c>
    </row>
    <row r="615" spans="3:12" ht="15.75" thickBot="1" x14ac:dyDescent="0.3">
      <c r="C615" s="571" t="s">
        <v>59</v>
      </c>
      <c r="D615" s="565"/>
      <c r="E615" s="559"/>
      <c r="F615" s="512">
        <v>40000</v>
      </c>
      <c r="G615" s="509">
        <f>F615</f>
        <v>40000</v>
      </c>
      <c r="H615" s="566" t="s">
        <v>240</v>
      </c>
      <c r="I615" s="513" t="s">
        <v>831</v>
      </c>
      <c r="J615" s="513" t="str">
        <f>VLOOKUP(I615,Presupuesto!$B$11:$C$586,2,0)</f>
        <v>CONTRATOS ESPECIALES</v>
      </c>
      <c r="K615" s="510" t="str">
        <f t="shared" si="9"/>
        <v>Docencia y Recursos Humanos</v>
      </c>
      <c r="L615" s="510" t="s">
        <v>508</v>
      </c>
    </row>
    <row r="616" spans="3:12" ht="15.75" thickBot="1" x14ac:dyDescent="0.3">
      <c r="C616" s="546" t="s">
        <v>60</v>
      </c>
      <c r="D616" s="574"/>
      <c r="E616" s="558"/>
      <c r="F616" s="528"/>
      <c r="G616" s="523">
        <f>D616*E616*F616</f>
        <v>0</v>
      </c>
      <c r="H616" s="567"/>
      <c r="I616" s="524" t="s">
        <v>841</v>
      </c>
      <c r="J616" s="524" t="str">
        <f>VLOOKUP(I616,Presupuesto!$B$11:$C$586,2,0)</f>
        <v>SERVICIOS DE PROFESIONALES Y TECNICOS</v>
      </c>
      <c r="K616" s="510" t="str">
        <f t="shared" si="9"/>
        <v>Docencia y Recursos Humanos</v>
      </c>
      <c r="L616" s="510" t="s">
        <v>508</v>
      </c>
    </row>
    <row r="617" spans="3:12" x14ac:dyDescent="0.25">
      <c r="C617" s="570" t="s">
        <v>58</v>
      </c>
      <c r="D617" s="565"/>
      <c r="E617" s="559"/>
      <c r="F617" s="512"/>
      <c r="G617" s="509">
        <f>F617</f>
        <v>0</v>
      </c>
      <c r="H617" s="566"/>
      <c r="I617" s="513" t="s">
        <v>404</v>
      </c>
      <c r="J617" s="513" t="str">
        <f>VLOOKUP(I617,Presupuesto!$B$11:$C$586,2,0)</f>
        <v>OTROS SERVICIOS TECNICOS Y PROFESIONALES N.C. (24900-00)</v>
      </c>
      <c r="K617" s="510" t="str">
        <f t="shared" si="9"/>
        <v>Docencia y Recursos Humanos</v>
      </c>
      <c r="L617" s="510" t="s">
        <v>508</v>
      </c>
    </row>
    <row r="618" spans="3:12" ht="15.75" thickBot="1" x14ac:dyDescent="0.3">
      <c r="C618" s="571" t="s">
        <v>59</v>
      </c>
      <c r="D618" s="565"/>
      <c r="E618" s="559"/>
      <c r="F618" s="512"/>
      <c r="G618" s="509">
        <f>F618</f>
        <v>0</v>
      </c>
      <c r="H618" s="566"/>
      <c r="I618" s="513" t="s">
        <v>404</v>
      </c>
      <c r="J618" s="513" t="str">
        <f>VLOOKUP(I618,Presupuesto!$B$11:$C$586,2,0)</f>
        <v>OTROS SERVICIOS TECNICOS Y PROFESIONALES N.C. (24900-00)</v>
      </c>
      <c r="K618" s="510" t="str">
        <f t="shared" si="9"/>
        <v>Docencia y Recursos Humanos</v>
      </c>
      <c r="L618" s="510" t="s">
        <v>508</v>
      </c>
    </row>
    <row r="619" spans="3:12" ht="15.75" thickBot="1" x14ac:dyDescent="0.3">
      <c r="C619" s="546" t="s">
        <v>61</v>
      </c>
      <c r="D619" s="574"/>
      <c r="E619" s="558"/>
      <c r="F619" s="528"/>
      <c r="G619" s="523">
        <f>D619*E619*F619</f>
        <v>0</v>
      </c>
      <c r="H619" s="567" t="s">
        <v>240</v>
      </c>
      <c r="I619" s="524" t="s">
        <v>841</v>
      </c>
      <c r="J619" s="524" t="str">
        <f>VLOOKUP(I619,Presupuesto!$B$11:$C$586,2,0)</f>
        <v>SERVICIOS DE PROFESIONALES Y TECNICOS</v>
      </c>
      <c r="K619" s="510" t="str">
        <f t="shared" si="9"/>
        <v>Docencia y Recursos Humanos</v>
      </c>
      <c r="L619" s="510" t="s">
        <v>508</v>
      </c>
    </row>
    <row r="620" spans="3:12" x14ac:dyDescent="0.25">
      <c r="C620" s="570" t="s">
        <v>58</v>
      </c>
      <c r="D620" s="568"/>
      <c r="E620" s="538"/>
      <c r="F620" s="529"/>
      <c r="G620" s="530">
        <f>F620</f>
        <v>0</v>
      </c>
      <c r="H620" s="566"/>
      <c r="I620" s="526" t="s">
        <v>369</v>
      </c>
      <c r="J620" s="513" t="str">
        <f>VLOOKUP(I620,Presupuesto!$B$11:$C$586,2,0)</f>
        <v>AGUINALDO Y DECIMOCUARTO MES (11500-00)</v>
      </c>
      <c r="K620" s="510" t="str">
        <f t="shared" si="9"/>
        <v>Docencia y Recursos Humanos</v>
      </c>
      <c r="L620" s="510" t="s">
        <v>508</v>
      </c>
    </row>
    <row r="621" spans="3:12" ht="15.75" thickBot="1" x14ac:dyDescent="0.3">
      <c r="C621" s="572" t="s">
        <v>59</v>
      </c>
      <c r="D621" s="564"/>
      <c r="E621" s="539"/>
      <c r="F621" s="517"/>
      <c r="G621" s="517">
        <f>F621</f>
        <v>0</v>
      </c>
      <c r="H621" s="564"/>
      <c r="I621" s="513" t="s">
        <v>786</v>
      </c>
      <c r="J621" s="532" t="str">
        <f>VLOOKUP(I621,Presupuesto!$B$11:$C$586,2,0)</f>
        <v>DECIMOCUARTO MES</v>
      </c>
      <c r="K621" s="518" t="str">
        <f t="shared" si="9"/>
        <v>Docencia y Recursos Humanos</v>
      </c>
      <c r="L621" s="510" t="s">
        <v>508</v>
      </c>
    </row>
    <row r="625" spans="3:12" ht="15.75" thickBot="1" x14ac:dyDescent="0.3">
      <c r="C625" s="506"/>
      <c r="D625" s="501"/>
      <c r="E625" s="506"/>
      <c r="F625" s="506"/>
      <c r="G625" s="506"/>
      <c r="H625" s="501"/>
      <c r="I625" s="506"/>
      <c r="J625" s="506"/>
      <c r="K625" s="502"/>
      <c r="L625" s="502"/>
    </row>
    <row r="626" spans="3:12" ht="15.75" thickBot="1" x14ac:dyDescent="0.3">
      <c r="C626" s="497" t="s">
        <v>43</v>
      </c>
      <c r="D626" s="495">
        <f>SUM(G633:G683)</f>
        <v>476000</v>
      </c>
      <c r="E626" s="505"/>
      <c r="F626" s="505"/>
      <c r="G626" s="505"/>
      <c r="H626" s="499"/>
      <c r="I626" s="499"/>
      <c r="J626" s="499"/>
      <c r="K626" s="502"/>
      <c r="L626" s="502"/>
    </row>
    <row r="627" spans="3:12" x14ac:dyDescent="0.25">
      <c r="C627" s="502"/>
      <c r="D627" s="496"/>
      <c r="E627" s="505"/>
      <c r="F627" s="505"/>
      <c r="G627" s="505"/>
      <c r="H627" s="499"/>
      <c r="I627" s="499"/>
      <c r="J627" s="499"/>
      <c r="K627" s="502"/>
      <c r="L627" s="502"/>
    </row>
    <row r="628" spans="3:12" x14ac:dyDescent="0.25">
      <c r="C628" s="502"/>
      <c r="D628" s="496"/>
      <c r="E628" s="505"/>
      <c r="F628" s="505"/>
      <c r="G628" s="505"/>
      <c r="H628" s="499"/>
      <c r="I628" s="499"/>
      <c r="J628" s="499"/>
      <c r="K628" s="502"/>
      <c r="L628" s="502"/>
    </row>
    <row r="629" spans="3:12" ht="15.75" x14ac:dyDescent="0.25">
      <c r="C629" s="576" t="s">
        <v>505</v>
      </c>
      <c r="D629" s="577"/>
      <c r="E629" s="505"/>
      <c r="F629" s="505"/>
      <c r="G629" s="505"/>
      <c r="H629" s="499"/>
      <c r="I629" s="499"/>
      <c r="J629" s="499"/>
      <c r="K629" s="502"/>
      <c r="L629" s="502"/>
    </row>
    <row r="630" spans="3:12" ht="18.75" x14ac:dyDescent="0.25">
      <c r="C630" s="578" t="e">
        <f>IFERROR(VLOOKUP(D629,'Desarrollo e Innov. Curricular'!$E:$F,2,FALSE),IFERROR(VLOOKUP(D629,Investigación!$E:$F,2,FALSE),IFERROR(VLOOKUP(D629,'Vinculación Univ. Sociedad'!$E:$F,2,FALSE),IFERROR(VLOOKUP(D629,'Docencia y Profesorado Universi'!$E:$F,2,FALSE),IFERROR(VLOOKUP(D629,Estudiantes!$E:$F,2,FALSE),IFERROR(VLOOKUP(D629,'Gestion Administrativa'!$E:$F,2,FALSE),IFERROR(VLOOKUP(D629,'Gestion Academica'!$E:$F,2,FALSE),IFERROR(VLOOKUP(D629,Graduados!$E:$F,2,FALSE),IFERROR(VLOOKUP(D629,'Gestión del Conocimiento'!$E:$F,2,FALSE),IFERROR(VLOOKUP(D629,Gobernabilidad!$E:$F,2,FALSE),IFERROR(VLOOKUP(D629,'NIVEL DE ES Y  SISTEMA NACIONAL'!$E:$F,2,FALSE),VLOOKUP(D629,'Lo Esencial'!$E:$F,2,0))))))))))))</f>
        <v>#N/A</v>
      </c>
      <c r="D630" s="496"/>
      <c r="E630" s="505"/>
      <c r="F630" s="505"/>
      <c r="G630" s="505"/>
      <c r="H630" s="499"/>
      <c r="I630" s="499"/>
      <c r="J630" s="499"/>
      <c r="K630" s="502"/>
      <c r="L630" s="502"/>
    </row>
    <row r="631" spans="3:12" ht="15.75" thickBot="1" x14ac:dyDescent="0.3">
      <c r="C631" s="506"/>
      <c r="D631" s="496"/>
      <c r="E631" s="505"/>
      <c r="F631" s="505"/>
      <c r="G631" s="505"/>
      <c r="H631" s="499"/>
      <c r="I631" s="499"/>
      <c r="J631" s="499"/>
      <c r="K631" s="502"/>
      <c r="L631" s="502"/>
    </row>
    <row r="632" spans="3:12" ht="30.75" thickBot="1" x14ac:dyDescent="0.3">
      <c r="C632" s="541" t="s">
        <v>44</v>
      </c>
      <c r="D632" s="545" t="s">
        <v>55</v>
      </c>
      <c r="E632" s="569" t="s">
        <v>56</v>
      </c>
      <c r="F632" s="545" t="s">
        <v>57</v>
      </c>
      <c r="G632" s="542" t="s">
        <v>27</v>
      </c>
      <c r="H632" s="540" t="s">
        <v>242</v>
      </c>
      <c r="I632" s="543" t="s">
        <v>46</v>
      </c>
      <c r="J632" s="543" t="s">
        <v>243</v>
      </c>
      <c r="K632" s="543" t="s">
        <v>524</v>
      </c>
      <c r="L632" s="543" t="s">
        <v>525</v>
      </c>
    </row>
    <row r="633" spans="3:12" ht="15.75" thickBot="1" x14ac:dyDescent="0.3">
      <c r="C633" s="544" t="s">
        <v>749</v>
      </c>
      <c r="D633" s="574"/>
      <c r="E633" s="558"/>
      <c r="F633" s="669"/>
      <c r="G633" s="523">
        <f>D633*E633*F633</f>
        <v>0</v>
      </c>
      <c r="H633" s="567" t="s">
        <v>240</v>
      </c>
      <c r="I633" s="524" t="s">
        <v>841</v>
      </c>
      <c r="J633" s="524" t="str">
        <f>VLOOKUP(I633,Presupuesto!$B$11:$C$586,2,0)</f>
        <v>SERVICIOS DE PROFESIONALES Y TECNICOS</v>
      </c>
      <c r="K633" s="583" t="s">
        <v>236</v>
      </c>
      <c r="L633" s="510" t="s">
        <v>508</v>
      </c>
    </row>
    <row r="634" spans="3:12" x14ac:dyDescent="0.25">
      <c r="C634" s="570" t="s">
        <v>58</v>
      </c>
      <c r="D634" s="565"/>
      <c r="E634" s="559"/>
      <c r="F634" s="512"/>
      <c r="G634" s="509">
        <f>F634</f>
        <v>0</v>
      </c>
      <c r="H634" s="566" t="s">
        <v>241</v>
      </c>
      <c r="I634" s="526" t="s">
        <v>369</v>
      </c>
      <c r="J634" s="526" t="str">
        <f>VLOOKUP(I634,Presupuesto!$B$11:$C$586,2,0)</f>
        <v>AGUINALDO Y DECIMOCUARTO MES (11500-00)</v>
      </c>
      <c r="K634" s="510" t="str">
        <f>$K$17</f>
        <v>Docencia y Recursos Humanos</v>
      </c>
      <c r="L634" s="510" t="s">
        <v>508</v>
      </c>
    </row>
    <row r="635" spans="3:12" ht="15.75" thickBot="1" x14ac:dyDescent="0.3">
      <c r="C635" s="571" t="s">
        <v>59</v>
      </c>
      <c r="D635" s="565"/>
      <c r="E635" s="559"/>
      <c r="F635" s="527"/>
      <c r="G635" s="509">
        <f>F635</f>
        <v>0</v>
      </c>
      <c r="H635" s="566" t="s">
        <v>241</v>
      </c>
      <c r="I635" s="513" t="s">
        <v>786</v>
      </c>
      <c r="J635" s="513" t="str">
        <f>VLOOKUP(I635,Presupuesto!$B$11:$C$586,2,0)</f>
        <v>DECIMOCUARTO MES</v>
      </c>
      <c r="K635" s="510" t="str">
        <f t="shared" ref="K635:K683" si="10">$K$17</f>
        <v>Docencia y Recursos Humanos</v>
      </c>
      <c r="L635" s="510" t="s">
        <v>508</v>
      </c>
    </row>
    <row r="636" spans="3:12" ht="15.75" thickBot="1" x14ac:dyDescent="0.3">
      <c r="C636" s="544" t="s">
        <v>750</v>
      </c>
      <c r="D636" s="574"/>
      <c r="E636" s="558"/>
      <c r="F636" s="588"/>
      <c r="G636" s="523">
        <f>D636*E636*F636</f>
        <v>0</v>
      </c>
      <c r="H636" s="567"/>
      <c r="I636" s="524" t="s">
        <v>841</v>
      </c>
      <c r="J636" s="524" t="str">
        <f>VLOOKUP(I636,Presupuesto!$B$11:$C$586,2,0)</f>
        <v>SERVICIOS DE PROFESIONALES Y TECNICOS</v>
      </c>
      <c r="K636" s="510" t="str">
        <f t="shared" si="10"/>
        <v>Docencia y Recursos Humanos</v>
      </c>
      <c r="L636" s="510" t="s">
        <v>508</v>
      </c>
    </row>
    <row r="637" spans="3:12" x14ac:dyDescent="0.25">
      <c r="C637" s="570" t="s">
        <v>58</v>
      </c>
      <c r="D637" s="565"/>
      <c r="E637" s="559"/>
      <c r="F637" s="512"/>
      <c r="G637" s="509">
        <f>F637</f>
        <v>0</v>
      </c>
      <c r="H637" s="566"/>
      <c r="I637" s="526" t="s">
        <v>369</v>
      </c>
      <c r="J637" s="526" t="str">
        <f>VLOOKUP(I637,Presupuesto!$B$11:$C$586,2,0)</f>
        <v>AGUINALDO Y DECIMOCUARTO MES (11500-00)</v>
      </c>
      <c r="K637" s="510" t="str">
        <f t="shared" si="10"/>
        <v>Docencia y Recursos Humanos</v>
      </c>
      <c r="L637" s="510" t="s">
        <v>508</v>
      </c>
    </row>
    <row r="638" spans="3:12" ht="15.75" thickBot="1" x14ac:dyDescent="0.3">
      <c r="C638" s="571" t="s">
        <v>59</v>
      </c>
      <c r="D638" s="565"/>
      <c r="E638" s="559"/>
      <c r="F638" s="527"/>
      <c r="G638" s="509">
        <f>F638</f>
        <v>0</v>
      </c>
      <c r="H638" s="566"/>
      <c r="I638" s="513" t="s">
        <v>786</v>
      </c>
      <c r="J638" s="513" t="str">
        <f>VLOOKUP(I638,Presupuesto!$B$11:$C$586,2,0)</f>
        <v>DECIMOCUARTO MES</v>
      </c>
      <c r="K638" s="510" t="str">
        <f t="shared" si="10"/>
        <v>Docencia y Recursos Humanos</v>
      </c>
      <c r="L638" s="510" t="s">
        <v>508</v>
      </c>
    </row>
    <row r="639" spans="3:12" ht="15.75" thickBot="1" x14ac:dyDescent="0.3">
      <c r="C639" s="544" t="s">
        <v>751</v>
      </c>
      <c r="D639" s="574"/>
      <c r="E639" s="558"/>
      <c r="F639" s="588"/>
      <c r="G639" s="523">
        <f>D639*E639*F639</f>
        <v>0</v>
      </c>
      <c r="H639" s="567"/>
      <c r="I639" s="524" t="s">
        <v>841</v>
      </c>
      <c r="J639" s="524" t="str">
        <f>VLOOKUP(I639,Presupuesto!$B$11:$C$586,2,0)</f>
        <v>SERVICIOS DE PROFESIONALES Y TECNICOS</v>
      </c>
      <c r="K639" s="510" t="str">
        <f t="shared" si="10"/>
        <v>Docencia y Recursos Humanos</v>
      </c>
      <c r="L639" s="510" t="s">
        <v>508</v>
      </c>
    </row>
    <row r="640" spans="3:12" x14ac:dyDescent="0.25">
      <c r="C640" s="570" t="s">
        <v>58</v>
      </c>
      <c r="D640" s="565"/>
      <c r="E640" s="559"/>
      <c r="F640" s="512"/>
      <c r="G640" s="509">
        <f>F640</f>
        <v>0</v>
      </c>
      <c r="H640" s="566"/>
      <c r="I640" s="526" t="s">
        <v>369</v>
      </c>
      <c r="J640" s="526" t="str">
        <f>VLOOKUP(I640,Presupuesto!$B$11:$C$586,2,0)</f>
        <v>AGUINALDO Y DECIMOCUARTO MES (11500-00)</v>
      </c>
      <c r="K640" s="510" t="str">
        <f t="shared" si="10"/>
        <v>Docencia y Recursos Humanos</v>
      </c>
      <c r="L640" s="510" t="s">
        <v>508</v>
      </c>
    </row>
    <row r="641" spans="3:12" ht="15.75" thickBot="1" x14ac:dyDescent="0.3">
      <c r="C641" s="571" t="s">
        <v>59</v>
      </c>
      <c r="D641" s="565"/>
      <c r="E641" s="559"/>
      <c r="F641" s="527"/>
      <c r="G641" s="509">
        <f>F641</f>
        <v>0</v>
      </c>
      <c r="H641" s="566"/>
      <c r="I641" s="513" t="s">
        <v>786</v>
      </c>
      <c r="J641" s="513" t="str">
        <f>VLOOKUP(I641,Presupuesto!$B$11:$C$586,2,0)</f>
        <v>DECIMOCUARTO MES</v>
      </c>
      <c r="K641" s="510" t="str">
        <f t="shared" si="10"/>
        <v>Docencia y Recursos Humanos</v>
      </c>
      <c r="L641" s="510" t="s">
        <v>508</v>
      </c>
    </row>
    <row r="642" spans="3:12" ht="15.75" thickBot="1" x14ac:dyDescent="0.3">
      <c r="C642" s="544" t="s">
        <v>752</v>
      </c>
      <c r="D642" s="574"/>
      <c r="E642" s="558"/>
      <c r="F642" s="588"/>
      <c r="G642" s="523">
        <f>D642*E642*F642</f>
        <v>0</v>
      </c>
      <c r="H642" s="567"/>
      <c r="I642" s="524" t="s">
        <v>841</v>
      </c>
      <c r="J642" s="524" t="str">
        <f>VLOOKUP(I642,Presupuesto!$B$11:$C$586,2,0)</f>
        <v>SERVICIOS DE PROFESIONALES Y TECNICOS</v>
      </c>
      <c r="K642" s="510" t="str">
        <f t="shared" si="10"/>
        <v>Docencia y Recursos Humanos</v>
      </c>
      <c r="L642" s="510" t="s">
        <v>508</v>
      </c>
    </row>
    <row r="643" spans="3:12" x14ac:dyDescent="0.25">
      <c r="C643" s="570" t="s">
        <v>58</v>
      </c>
      <c r="D643" s="565"/>
      <c r="E643" s="559"/>
      <c r="F643" s="512"/>
      <c r="G643" s="509">
        <f>F643</f>
        <v>0</v>
      </c>
      <c r="H643" s="566"/>
      <c r="I643" s="526" t="s">
        <v>369</v>
      </c>
      <c r="J643" s="526" t="str">
        <f>VLOOKUP(I643,Presupuesto!$B$11:$C$586,2,0)</f>
        <v>AGUINALDO Y DECIMOCUARTO MES (11500-00)</v>
      </c>
      <c r="K643" s="510" t="str">
        <f t="shared" si="10"/>
        <v>Docencia y Recursos Humanos</v>
      </c>
      <c r="L643" s="510" t="s">
        <v>508</v>
      </c>
    </row>
    <row r="644" spans="3:12" ht="15.75" thickBot="1" x14ac:dyDescent="0.3">
      <c r="C644" s="571" t="s">
        <v>59</v>
      </c>
      <c r="D644" s="565"/>
      <c r="E644" s="559"/>
      <c r="F644" s="527"/>
      <c r="G644" s="509">
        <f>F644</f>
        <v>0</v>
      </c>
      <c r="H644" s="566"/>
      <c r="I644" s="513" t="s">
        <v>786</v>
      </c>
      <c r="J644" s="513" t="str">
        <f>VLOOKUP(I644,Presupuesto!$B$11:$C$586,2,0)</f>
        <v>DECIMOCUARTO MES</v>
      </c>
      <c r="K644" s="510" t="str">
        <f t="shared" si="10"/>
        <v>Docencia y Recursos Humanos</v>
      </c>
      <c r="L644" s="510" t="s">
        <v>508</v>
      </c>
    </row>
    <row r="645" spans="3:12" ht="15.75" thickBot="1" x14ac:dyDescent="0.3">
      <c r="C645" s="544" t="s">
        <v>753</v>
      </c>
      <c r="D645" s="574"/>
      <c r="E645" s="558"/>
      <c r="F645" s="588"/>
      <c r="G645" s="523">
        <f>D645*E645*F645</f>
        <v>0</v>
      </c>
      <c r="H645" s="567"/>
      <c r="I645" s="524" t="s">
        <v>841</v>
      </c>
      <c r="J645" s="524" t="str">
        <f>VLOOKUP(I645,Presupuesto!$B$11:$C$586,2,0)</f>
        <v>SERVICIOS DE PROFESIONALES Y TECNICOS</v>
      </c>
      <c r="K645" s="510" t="str">
        <f t="shared" si="10"/>
        <v>Docencia y Recursos Humanos</v>
      </c>
      <c r="L645" s="510" t="s">
        <v>508</v>
      </c>
    </row>
    <row r="646" spans="3:12" x14ac:dyDescent="0.25">
      <c r="C646" s="570" t="s">
        <v>58</v>
      </c>
      <c r="D646" s="565"/>
      <c r="E646" s="559"/>
      <c r="F646" s="512"/>
      <c r="G646" s="509">
        <f>F646</f>
        <v>0</v>
      </c>
      <c r="H646" s="566"/>
      <c r="I646" s="526" t="s">
        <v>369</v>
      </c>
      <c r="J646" s="526" t="str">
        <f>VLOOKUP(I646,Presupuesto!$B$11:$C$586,2,0)</f>
        <v>AGUINALDO Y DECIMOCUARTO MES (11500-00)</v>
      </c>
      <c r="K646" s="510" t="str">
        <f t="shared" si="10"/>
        <v>Docencia y Recursos Humanos</v>
      </c>
      <c r="L646" s="510" t="s">
        <v>508</v>
      </c>
    </row>
    <row r="647" spans="3:12" ht="15.75" thickBot="1" x14ac:dyDescent="0.3">
      <c r="C647" s="571" t="s">
        <v>59</v>
      </c>
      <c r="D647" s="565"/>
      <c r="E647" s="559"/>
      <c r="F647" s="527"/>
      <c r="G647" s="509">
        <f>F647</f>
        <v>0</v>
      </c>
      <c r="H647" s="566"/>
      <c r="I647" s="513" t="s">
        <v>786</v>
      </c>
      <c r="J647" s="513" t="str">
        <f>VLOOKUP(I647,Presupuesto!$B$11:$C$586,2,0)</f>
        <v>DECIMOCUARTO MES</v>
      </c>
      <c r="K647" s="510" t="str">
        <f t="shared" si="10"/>
        <v>Docencia y Recursos Humanos</v>
      </c>
      <c r="L647" s="510" t="s">
        <v>508</v>
      </c>
    </row>
    <row r="648" spans="3:12" ht="15.75" thickBot="1" x14ac:dyDescent="0.3">
      <c r="C648" s="544" t="s">
        <v>754</v>
      </c>
      <c r="D648" s="574"/>
      <c r="E648" s="558"/>
      <c r="F648" s="588"/>
      <c r="G648" s="523">
        <f>D648*E648*F648</f>
        <v>0</v>
      </c>
      <c r="H648" s="567"/>
      <c r="I648" s="524" t="s">
        <v>841</v>
      </c>
      <c r="J648" s="524" t="str">
        <f>VLOOKUP(I648,Presupuesto!$B$11:$C$586,2,0)</f>
        <v>SERVICIOS DE PROFESIONALES Y TECNICOS</v>
      </c>
      <c r="K648" s="510" t="str">
        <f t="shared" si="10"/>
        <v>Docencia y Recursos Humanos</v>
      </c>
      <c r="L648" s="510" t="s">
        <v>508</v>
      </c>
    </row>
    <row r="649" spans="3:12" x14ac:dyDescent="0.25">
      <c r="C649" s="570" t="s">
        <v>58</v>
      </c>
      <c r="D649" s="565"/>
      <c r="E649" s="559"/>
      <c r="F649" s="512"/>
      <c r="G649" s="509">
        <f>F649</f>
        <v>0</v>
      </c>
      <c r="H649" s="566"/>
      <c r="I649" s="526" t="s">
        <v>369</v>
      </c>
      <c r="J649" s="526" t="str">
        <f>VLOOKUP(I649,Presupuesto!$B$11:$C$586,2,0)</f>
        <v>AGUINALDO Y DECIMOCUARTO MES (11500-00)</v>
      </c>
      <c r="K649" s="510" t="str">
        <f t="shared" si="10"/>
        <v>Docencia y Recursos Humanos</v>
      </c>
      <c r="L649" s="510" t="s">
        <v>508</v>
      </c>
    </row>
    <row r="650" spans="3:12" ht="15.75" thickBot="1" x14ac:dyDescent="0.3">
      <c r="C650" s="571" t="s">
        <v>59</v>
      </c>
      <c r="D650" s="565"/>
      <c r="E650" s="559"/>
      <c r="F650" s="527"/>
      <c r="G650" s="509">
        <f>F650</f>
        <v>0</v>
      </c>
      <c r="H650" s="566"/>
      <c r="I650" s="513" t="s">
        <v>786</v>
      </c>
      <c r="J650" s="513" t="str">
        <f>VLOOKUP(I650,Presupuesto!$B$11:$C$586,2,0)</f>
        <v>DECIMOCUARTO MES</v>
      </c>
      <c r="K650" s="510" t="str">
        <f t="shared" si="10"/>
        <v>Docencia y Recursos Humanos</v>
      </c>
      <c r="L650" s="510" t="s">
        <v>508</v>
      </c>
    </row>
    <row r="651" spans="3:12" ht="15.75" thickBot="1" x14ac:dyDescent="0.3">
      <c r="C651" s="544" t="s">
        <v>755</v>
      </c>
      <c r="D651" s="574"/>
      <c r="E651" s="558"/>
      <c r="F651" s="588"/>
      <c r="G651" s="523">
        <f>D651*E651*F651</f>
        <v>0</v>
      </c>
      <c r="H651" s="567"/>
      <c r="I651" s="524" t="s">
        <v>841</v>
      </c>
      <c r="J651" s="524" t="str">
        <f>VLOOKUP(I651,Presupuesto!$B$11:$C$586,2,0)</f>
        <v>SERVICIOS DE PROFESIONALES Y TECNICOS</v>
      </c>
      <c r="K651" s="510" t="str">
        <f t="shared" si="10"/>
        <v>Docencia y Recursos Humanos</v>
      </c>
      <c r="L651" s="510" t="s">
        <v>508</v>
      </c>
    </row>
    <row r="652" spans="3:12" x14ac:dyDescent="0.25">
      <c r="C652" s="570" t="s">
        <v>58</v>
      </c>
      <c r="D652" s="565"/>
      <c r="E652" s="559"/>
      <c r="F652" s="512"/>
      <c r="G652" s="509">
        <f>F652</f>
        <v>0</v>
      </c>
      <c r="H652" s="566"/>
      <c r="I652" s="526" t="s">
        <v>369</v>
      </c>
      <c r="J652" s="526" t="str">
        <f>VLOOKUP(I652,Presupuesto!$B$11:$C$586,2,0)</f>
        <v>AGUINALDO Y DECIMOCUARTO MES (11500-00)</v>
      </c>
      <c r="K652" s="510" t="str">
        <f t="shared" si="10"/>
        <v>Docencia y Recursos Humanos</v>
      </c>
      <c r="L652" s="510" t="s">
        <v>508</v>
      </c>
    </row>
    <row r="653" spans="3:12" ht="15.75" thickBot="1" x14ac:dyDescent="0.3">
      <c r="C653" s="571" t="s">
        <v>59</v>
      </c>
      <c r="D653" s="565"/>
      <c r="E653" s="559"/>
      <c r="F653" s="527"/>
      <c r="G653" s="509">
        <f>F653</f>
        <v>0</v>
      </c>
      <c r="H653" s="566"/>
      <c r="I653" s="513" t="s">
        <v>786</v>
      </c>
      <c r="J653" s="513" t="str">
        <f>VLOOKUP(I653,Presupuesto!$B$11:$C$586,2,0)</f>
        <v>DECIMOCUARTO MES</v>
      </c>
      <c r="K653" s="510" t="str">
        <f t="shared" si="10"/>
        <v>Docencia y Recursos Humanos</v>
      </c>
      <c r="L653" s="510" t="s">
        <v>508</v>
      </c>
    </row>
    <row r="654" spans="3:12" ht="15.75" thickBot="1" x14ac:dyDescent="0.3">
      <c r="C654" s="544" t="s">
        <v>756</v>
      </c>
      <c r="D654" s="574"/>
      <c r="E654" s="558"/>
      <c r="F654" s="588"/>
      <c r="G654" s="523">
        <f>D654*E654*F654</f>
        <v>0</v>
      </c>
      <c r="H654" s="567"/>
      <c r="I654" s="524" t="s">
        <v>841</v>
      </c>
      <c r="J654" s="524" t="str">
        <f>VLOOKUP(I654,Presupuesto!$B$11:$C$586,2,0)</f>
        <v>SERVICIOS DE PROFESIONALES Y TECNICOS</v>
      </c>
      <c r="K654" s="510" t="str">
        <f t="shared" si="10"/>
        <v>Docencia y Recursos Humanos</v>
      </c>
      <c r="L654" s="510" t="s">
        <v>508</v>
      </c>
    </row>
    <row r="655" spans="3:12" x14ac:dyDescent="0.25">
      <c r="C655" s="570" t="s">
        <v>58</v>
      </c>
      <c r="D655" s="565"/>
      <c r="E655" s="559"/>
      <c r="F655" s="512"/>
      <c r="G655" s="509">
        <f>F655</f>
        <v>0</v>
      </c>
      <c r="H655" s="566"/>
      <c r="I655" s="526" t="s">
        <v>369</v>
      </c>
      <c r="J655" s="526" t="str">
        <f>VLOOKUP(I655,Presupuesto!$B$11:$C$586,2,0)</f>
        <v>AGUINALDO Y DECIMOCUARTO MES (11500-00)</v>
      </c>
      <c r="K655" s="510" t="str">
        <f t="shared" si="10"/>
        <v>Docencia y Recursos Humanos</v>
      </c>
      <c r="L655" s="510" t="s">
        <v>508</v>
      </c>
    </row>
    <row r="656" spans="3:12" ht="15.75" thickBot="1" x14ac:dyDescent="0.3">
      <c r="C656" s="571" t="s">
        <v>59</v>
      </c>
      <c r="D656" s="565"/>
      <c r="E656" s="559"/>
      <c r="F656" s="527"/>
      <c r="G656" s="509">
        <f>F656</f>
        <v>0</v>
      </c>
      <c r="H656" s="566"/>
      <c r="I656" s="513" t="s">
        <v>786</v>
      </c>
      <c r="J656" s="513" t="str">
        <f>VLOOKUP(I656,Presupuesto!$B$11:$C$586,2,0)</f>
        <v>DECIMOCUARTO MES</v>
      </c>
      <c r="K656" s="510" t="str">
        <f t="shared" si="10"/>
        <v>Docencia y Recursos Humanos</v>
      </c>
      <c r="L656" s="510" t="s">
        <v>508</v>
      </c>
    </row>
    <row r="657" spans="3:12" ht="15.75" thickBot="1" x14ac:dyDescent="0.3">
      <c r="C657" s="544" t="s">
        <v>757</v>
      </c>
      <c r="D657" s="574"/>
      <c r="E657" s="558"/>
      <c r="F657" s="588"/>
      <c r="G657" s="523">
        <f>D657*E657*F657</f>
        <v>0</v>
      </c>
      <c r="H657" s="567"/>
      <c r="I657" s="524" t="s">
        <v>841</v>
      </c>
      <c r="J657" s="524" t="str">
        <f>VLOOKUP(I657,Presupuesto!$B$11:$C$586,2,0)</f>
        <v>SERVICIOS DE PROFESIONALES Y TECNICOS</v>
      </c>
      <c r="K657" s="510" t="str">
        <f t="shared" si="10"/>
        <v>Docencia y Recursos Humanos</v>
      </c>
      <c r="L657" s="510" t="s">
        <v>508</v>
      </c>
    </row>
    <row r="658" spans="3:12" x14ac:dyDescent="0.25">
      <c r="C658" s="570" t="s">
        <v>58</v>
      </c>
      <c r="D658" s="565"/>
      <c r="E658" s="559"/>
      <c r="F658" s="512"/>
      <c r="G658" s="509">
        <f>F658</f>
        <v>0</v>
      </c>
      <c r="H658" s="566"/>
      <c r="I658" s="526" t="s">
        <v>369</v>
      </c>
      <c r="J658" s="526" t="str">
        <f>VLOOKUP(I658,Presupuesto!$B$11:$C$586,2,0)</f>
        <v>AGUINALDO Y DECIMOCUARTO MES (11500-00)</v>
      </c>
      <c r="K658" s="510" t="str">
        <f t="shared" si="10"/>
        <v>Docencia y Recursos Humanos</v>
      </c>
      <c r="L658" s="510" t="s">
        <v>508</v>
      </c>
    </row>
    <row r="659" spans="3:12" ht="15.75" thickBot="1" x14ac:dyDescent="0.3">
      <c r="C659" s="571" t="s">
        <v>59</v>
      </c>
      <c r="D659" s="565"/>
      <c r="E659" s="559"/>
      <c r="F659" s="527"/>
      <c r="G659" s="509">
        <f>F659</f>
        <v>0</v>
      </c>
      <c r="H659" s="566"/>
      <c r="I659" s="513" t="s">
        <v>786</v>
      </c>
      <c r="J659" s="513" t="str">
        <f>VLOOKUP(I659,Presupuesto!$B$11:$C$586,2,0)</f>
        <v>DECIMOCUARTO MES</v>
      </c>
      <c r="K659" s="510" t="str">
        <f t="shared" si="10"/>
        <v>Docencia y Recursos Humanos</v>
      </c>
      <c r="L659" s="510" t="s">
        <v>508</v>
      </c>
    </row>
    <row r="660" spans="3:12" ht="15.75" thickBot="1" x14ac:dyDescent="0.3">
      <c r="C660" s="544" t="s">
        <v>758</v>
      </c>
      <c r="D660" s="574"/>
      <c r="E660" s="558"/>
      <c r="F660" s="588"/>
      <c r="G660" s="523">
        <f>D660*E660*F660</f>
        <v>0</v>
      </c>
      <c r="H660" s="567"/>
      <c r="I660" s="524" t="s">
        <v>841</v>
      </c>
      <c r="J660" s="524" t="str">
        <f>VLOOKUP(I660,Presupuesto!$B$11:$C$586,2,0)</f>
        <v>SERVICIOS DE PROFESIONALES Y TECNICOS</v>
      </c>
      <c r="K660" s="510" t="str">
        <f t="shared" si="10"/>
        <v>Docencia y Recursos Humanos</v>
      </c>
      <c r="L660" s="510" t="s">
        <v>508</v>
      </c>
    </row>
    <row r="661" spans="3:12" x14ac:dyDescent="0.25">
      <c r="C661" s="570" t="s">
        <v>58</v>
      </c>
      <c r="D661" s="565"/>
      <c r="E661" s="559"/>
      <c r="F661" s="512"/>
      <c r="G661" s="509">
        <f>F661</f>
        <v>0</v>
      </c>
      <c r="H661" s="566"/>
      <c r="I661" s="526" t="s">
        <v>369</v>
      </c>
      <c r="J661" s="526" t="str">
        <f>VLOOKUP(I661,Presupuesto!$B$11:$C$586,2,0)</f>
        <v>AGUINALDO Y DECIMOCUARTO MES (11500-00)</v>
      </c>
      <c r="K661" s="510" t="str">
        <f t="shared" si="10"/>
        <v>Docencia y Recursos Humanos</v>
      </c>
      <c r="L661" s="510" t="s">
        <v>508</v>
      </c>
    </row>
    <row r="662" spans="3:12" ht="15.75" thickBot="1" x14ac:dyDescent="0.3">
      <c r="C662" s="571" t="s">
        <v>59</v>
      </c>
      <c r="D662" s="565"/>
      <c r="E662" s="559"/>
      <c r="F662" s="527"/>
      <c r="G662" s="509">
        <f>F662</f>
        <v>0</v>
      </c>
      <c r="H662" s="566"/>
      <c r="I662" s="513" t="s">
        <v>786</v>
      </c>
      <c r="J662" s="513" t="str">
        <f>VLOOKUP(I662,Presupuesto!$B$11:$C$586,2,0)</f>
        <v>DECIMOCUARTO MES</v>
      </c>
      <c r="K662" s="510" t="str">
        <f t="shared" si="10"/>
        <v>Docencia y Recursos Humanos</v>
      </c>
      <c r="L662" s="510" t="s">
        <v>508</v>
      </c>
    </row>
    <row r="663" spans="3:12" ht="15.75" thickBot="1" x14ac:dyDescent="0.3">
      <c r="C663" s="544" t="s">
        <v>759</v>
      </c>
      <c r="D663" s="574"/>
      <c r="E663" s="558"/>
      <c r="F663" s="588"/>
      <c r="G663" s="523">
        <f>D663*E663*F663</f>
        <v>0</v>
      </c>
      <c r="H663" s="567"/>
      <c r="I663" s="524" t="s">
        <v>841</v>
      </c>
      <c r="J663" s="524" t="str">
        <f>VLOOKUP(I663,Presupuesto!$B$11:$C$586,2,0)</f>
        <v>SERVICIOS DE PROFESIONALES Y TECNICOS</v>
      </c>
      <c r="K663" s="510" t="str">
        <f t="shared" si="10"/>
        <v>Docencia y Recursos Humanos</v>
      </c>
      <c r="L663" s="510" t="s">
        <v>508</v>
      </c>
    </row>
    <row r="664" spans="3:12" x14ac:dyDescent="0.25">
      <c r="C664" s="570" t="s">
        <v>58</v>
      </c>
      <c r="D664" s="565"/>
      <c r="E664" s="559"/>
      <c r="F664" s="512"/>
      <c r="G664" s="509">
        <f>F664</f>
        <v>0</v>
      </c>
      <c r="H664" s="566"/>
      <c r="I664" s="526" t="s">
        <v>369</v>
      </c>
      <c r="J664" s="526" t="str">
        <f>VLOOKUP(I664,Presupuesto!$B$11:$C$586,2,0)</f>
        <v>AGUINALDO Y DECIMOCUARTO MES (11500-00)</v>
      </c>
      <c r="K664" s="510" t="str">
        <f t="shared" si="10"/>
        <v>Docencia y Recursos Humanos</v>
      </c>
      <c r="L664" s="510" t="s">
        <v>508</v>
      </c>
    </row>
    <row r="665" spans="3:12" ht="15.75" thickBot="1" x14ac:dyDescent="0.3">
      <c r="C665" s="571" t="s">
        <v>59</v>
      </c>
      <c r="D665" s="565"/>
      <c r="E665" s="559"/>
      <c r="F665" s="527"/>
      <c r="G665" s="509">
        <f>F665</f>
        <v>0</v>
      </c>
      <c r="H665" s="566"/>
      <c r="I665" s="513" t="s">
        <v>786</v>
      </c>
      <c r="J665" s="513" t="str">
        <f>VLOOKUP(I665,Presupuesto!$B$11:$C$586,2,0)</f>
        <v>DECIMOCUARTO MES</v>
      </c>
      <c r="K665" s="510" t="str">
        <f t="shared" si="10"/>
        <v>Docencia y Recursos Humanos</v>
      </c>
      <c r="L665" s="510" t="s">
        <v>508</v>
      </c>
    </row>
    <row r="666" spans="3:12" ht="15.75" thickBot="1" x14ac:dyDescent="0.3">
      <c r="C666" s="544" t="s">
        <v>760</v>
      </c>
      <c r="D666" s="574"/>
      <c r="E666" s="558"/>
      <c r="F666" s="588"/>
      <c r="G666" s="523">
        <f>D666*E666*F666</f>
        <v>0</v>
      </c>
      <c r="H666" s="567"/>
      <c r="I666" s="524" t="s">
        <v>841</v>
      </c>
      <c r="J666" s="524" t="str">
        <f>VLOOKUP(I666,Presupuesto!$B$11:$C$586,2,0)</f>
        <v>SERVICIOS DE PROFESIONALES Y TECNICOS</v>
      </c>
      <c r="K666" s="510" t="str">
        <f t="shared" si="10"/>
        <v>Docencia y Recursos Humanos</v>
      </c>
      <c r="L666" s="510" t="s">
        <v>508</v>
      </c>
    </row>
    <row r="667" spans="3:12" x14ac:dyDescent="0.25">
      <c r="C667" s="570" t="s">
        <v>58</v>
      </c>
      <c r="D667" s="565"/>
      <c r="E667" s="559"/>
      <c r="F667" s="512"/>
      <c r="G667" s="509">
        <f>F667</f>
        <v>0</v>
      </c>
      <c r="H667" s="566"/>
      <c r="I667" s="526" t="s">
        <v>369</v>
      </c>
      <c r="J667" s="526" t="str">
        <f>VLOOKUP(I667,Presupuesto!$B$11:$C$586,2,0)</f>
        <v>AGUINALDO Y DECIMOCUARTO MES (11500-00)</v>
      </c>
      <c r="K667" s="510" t="str">
        <f t="shared" si="10"/>
        <v>Docencia y Recursos Humanos</v>
      </c>
      <c r="L667" s="510" t="s">
        <v>508</v>
      </c>
    </row>
    <row r="668" spans="3:12" ht="15.75" thickBot="1" x14ac:dyDescent="0.3">
      <c r="C668" s="571" t="s">
        <v>59</v>
      </c>
      <c r="D668" s="565"/>
      <c r="E668" s="559"/>
      <c r="F668" s="527"/>
      <c r="G668" s="509">
        <f>F668</f>
        <v>0</v>
      </c>
      <c r="H668" s="566"/>
      <c r="I668" s="513" t="s">
        <v>786</v>
      </c>
      <c r="J668" s="513" t="str">
        <f>VLOOKUP(I668,Presupuesto!$B$11:$C$586,2,0)</f>
        <v>DECIMOCUARTO MES</v>
      </c>
      <c r="K668" s="510" t="str">
        <f t="shared" si="10"/>
        <v>Docencia y Recursos Humanos</v>
      </c>
      <c r="L668" s="510" t="s">
        <v>508</v>
      </c>
    </row>
    <row r="669" spans="3:12" ht="15.75" thickBot="1" x14ac:dyDescent="0.3">
      <c r="C669" s="544" t="s">
        <v>761</v>
      </c>
      <c r="D669" s="574"/>
      <c r="E669" s="558"/>
      <c r="F669" s="588"/>
      <c r="G669" s="523">
        <f>D669*E669*F669</f>
        <v>0</v>
      </c>
      <c r="H669" s="567"/>
      <c r="I669" s="524" t="s">
        <v>841</v>
      </c>
      <c r="J669" s="524" t="str">
        <f>VLOOKUP(I669,Presupuesto!$B$11:$C$586,2,0)</f>
        <v>SERVICIOS DE PROFESIONALES Y TECNICOS</v>
      </c>
      <c r="K669" s="510" t="str">
        <f t="shared" si="10"/>
        <v>Docencia y Recursos Humanos</v>
      </c>
      <c r="L669" s="510" t="s">
        <v>508</v>
      </c>
    </row>
    <row r="670" spans="3:12" x14ac:dyDescent="0.25">
      <c r="C670" s="570" t="s">
        <v>58</v>
      </c>
      <c r="D670" s="565"/>
      <c r="E670" s="559"/>
      <c r="F670" s="512"/>
      <c r="G670" s="509">
        <f>F670</f>
        <v>0</v>
      </c>
      <c r="H670" s="566"/>
      <c r="I670" s="526" t="s">
        <v>369</v>
      </c>
      <c r="J670" s="526" t="str">
        <f>VLOOKUP(I670,Presupuesto!$B$11:$C$586,2,0)</f>
        <v>AGUINALDO Y DECIMOCUARTO MES (11500-00)</v>
      </c>
      <c r="K670" s="510" t="str">
        <f t="shared" si="10"/>
        <v>Docencia y Recursos Humanos</v>
      </c>
      <c r="L670" s="510" t="s">
        <v>508</v>
      </c>
    </row>
    <row r="671" spans="3:12" ht="15.75" thickBot="1" x14ac:dyDescent="0.3">
      <c r="C671" s="571" t="s">
        <v>59</v>
      </c>
      <c r="D671" s="565"/>
      <c r="E671" s="559"/>
      <c r="F671" s="527"/>
      <c r="G671" s="509">
        <f>F671</f>
        <v>0</v>
      </c>
      <c r="H671" s="566"/>
      <c r="I671" s="513" t="s">
        <v>786</v>
      </c>
      <c r="J671" s="513" t="str">
        <f>VLOOKUP(I671,Presupuesto!$B$11:$C$586,2,0)</f>
        <v>DECIMOCUARTO MES</v>
      </c>
      <c r="K671" s="510" t="str">
        <f t="shared" si="10"/>
        <v>Docencia y Recursos Humanos</v>
      </c>
      <c r="L671" s="510" t="s">
        <v>508</v>
      </c>
    </row>
    <row r="672" spans="3:12" ht="15.75" thickBot="1" x14ac:dyDescent="0.3">
      <c r="C672" s="544" t="s">
        <v>762</v>
      </c>
      <c r="D672" s="574"/>
      <c r="E672" s="558"/>
      <c r="F672" s="588"/>
      <c r="G672" s="523">
        <f>D672*E672*F672</f>
        <v>0</v>
      </c>
      <c r="H672" s="567"/>
      <c r="I672" s="524" t="s">
        <v>841</v>
      </c>
      <c r="J672" s="524" t="str">
        <f>VLOOKUP(I672,Presupuesto!$B$11:$C$586,2,0)</f>
        <v>SERVICIOS DE PROFESIONALES Y TECNICOS</v>
      </c>
      <c r="K672" s="510" t="str">
        <f t="shared" si="10"/>
        <v>Docencia y Recursos Humanos</v>
      </c>
      <c r="L672" s="510" t="s">
        <v>508</v>
      </c>
    </row>
    <row r="673" spans="3:12" x14ac:dyDescent="0.25">
      <c r="C673" s="570" t="s">
        <v>58</v>
      </c>
      <c r="D673" s="565"/>
      <c r="E673" s="559"/>
      <c r="F673" s="512"/>
      <c r="G673" s="509">
        <f>F673</f>
        <v>0</v>
      </c>
      <c r="H673" s="566"/>
      <c r="I673" s="526" t="s">
        <v>369</v>
      </c>
      <c r="J673" s="526" t="str">
        <f>VLOOKUP(I673,Presupuesto!$B$11:$C$586,2,0)</f>
        <v>AGUINALDO Y DECIMOCUARTO MES (11500-00)</v>
      </c>
      <c r="K673" s="510" t="str">
        <f t="shared" si="10"/>
        <v>Docencia y Recursos Humanos</v>
      </c>
      <c r="L673" s="510" t="s">
        <v>508</v>
      </c>
    </row>
    <row r="674" spans="3:12" ht="15.75" thickBot="1" x14ac:dyDescent="0.3">
      <c r="C674" s="571" t="s">
        <v>59</v>
      </c>
      <c r="D674" s="565"/>
      <c r="E674" s="559"/>
      <c r="F674" s="527"/>
      <c r="G674" s="509">
        <f>F674</f>
        <v>0</v>
      </c>
      <c r="H674" s="566"/>
      <c r="I674" s="513" t="s">
        <v>786</v>
      </c>
      <c r="J674" s="513" t="str">
        <f>VLOOKUP(I674,Presupuesto!$B$11:$C$586,2,0)</f>
        <v>DECIMOCUARTO MES</v>
      </c>
      <c r="K674" s="510" t="str">
        <f t="shared" si="10"/>
        <v>Docencia y Recursos Humanos</v>
      </c>
      <c r="L674" s="510" t="s">
        <v>508</v>
      </c>
    </row>
    <row r="675" spans="3:12" ht="15.75" thickBot="1" x14ac:dyDescent="0.3">
      <c r="C675" s="670" t="s">
        <v>2009</v>
      </c>
      <c r="D675" s="671">
        <v>4</v>
      </c>
      <c r="E675" s="672">
        <v>12</v>
      </c>
      <c r="F675" s="673">
        <v>8500</v>
      </c>
      <c r="G675" s="674">
        <f>D675*E675*F675</f>
        <v>408000</v>
      </c>
      <c r="H675" s="567" t="s">
        <v>240</v>
      </c>
      <c r="I675" s="524" t="s">
        <v>841</v>
      </c>
      <c r="J675" s="524" t="str">
        <f>VLOOKUP(I675,Presupuesto!$B$11:$C$586,2,0)</f>
        <v>SERVICIOS DE PROFESIONALES Y TECNICOS</v>
      </c>
      <c r="K675" s="510" t="str">
        <f t="shared" si="10"/>
        <v>Docencia y Recursos Humanos</v>
      </c>
      <c r="L675" s="510" t="s">
        <v>508</v>
      </c>
    </row>
    <row r="676" spans="3:12" x14ac:dyDescent="0.25">
      <c r="C676" s="570" t="s">
        <v>58</v>
      </c>
      <c r="D676" s="565"/>
      <c r="E676" s="559">
        <v>0</v>
      </c>
      <c r="F676" s="527">
        <v>34000</v>
      </c>
      <c r="G676" s="509">
        <f>F676</f>
        <v>34000</v>
      </c>
      <c r="H676" s="566" t="s">
        <v>240</v>
      </c>
      <c r="I676" s="513" t="s">
        <v>831</v>
      </c>
      <c r="J676" s="513" t="str">
        <f>VLOOKUP(I676,Presupuesto!$B$11:$C$586,2,0)</f>
        <v>CONTRATOS ESPECIALES</v>
      </c>
      <c r="K676" s="510" t="str">
        <f t="shared" si="10"/>
        <v>Docencia y Recursos Humanos</v>
      </c>
      <c r="L676" s="510" t="s">
        <v>508</v>
      </c>
    </row>
    <row r="677" spans="3:12" ht="15.75" thickBot="1" x14ac:dyDescent="0.3">
      <c r="C677" s="571" t="s">
        <v>59</v>
      </c>
      <c r="D677" s="565"/>
      <c r="E677" s="559">
        <v>0</v>
      </c>
      <c r="F677" s="512">
        <v>34000</v>
      </c>
      <c r="G677" s="509">
        <f>F677</f>
        <v>34000</v>
      </c>
      <c r="H677" s="566" t="s">
        <v>240</v>
      </c>
      <c r="I677" s="513" t="s">
        <v>831</v>
      </c>
      <c r="J677" s="513" t="str">
        <f>VLOOKUP(I677,Presupuesto!$B$11:$C$586,2,0)</f>
        <v>CONTRATOS ESPECIALES</v>
      </c>
      <c r="K677" s="510" t="str">
        <f t="shared" si="10"/>
        <v>Docencia y Recursos Humanos</v>
      </c>
      <c r="L677" s="510" t="s">
        <v>508</v>
      </c>
    </row>
    <row r="678" spans="3:12" ht="15.75" thickBot="1" x14ac:dyDescent="0.3">
      <c r="C678" s="546" t="s">
        <v>60</v>
      </c>
      <c r="D678" s="574"/>
      <c r="E678" s="558"/>
      <c r="F678" s="528"/>
      <c r="G678" s="523">
        <f>D678*E678*F678</f>
        <v>0</v>
      </c>
      <c r="H678" s="567"/>
      <c r="I678" s="524" t="s">
        <v>841</v>
      </c>
      <c r="J678" s="524" t="str">
        <f>VLOOKUP(I678,Presupuesto!$B$11:$C$586,2,0)</f>
        <v>SERVICIOS DE PROFESIONALES Y TECNICOS</v>
      </c>
      <c r="K678" s="510" t="str">
        <f t="shared" si="10"/>
        <v>Docencia y Recursos Humanos</v>
      </c>
      <c r="L678" s="510" t="s">
        <v>508</v>
      </c>
    </row>
    <row r="679" spans="3:12" x14ac:dyDescent="0.25">
      <c r="C679" s="570" t="s">
        <v>58</v>
      </c>
      <c r="D679" s="565"/>
      <c r="E679" s="559"/>
      <c r="F679" s="512"/>
      <c r="G679" s="509">
        <f>F679</f>
        <v>0</v>
      </c>
      <c r="H679" s="566"/>
      <c r="I679" s="513" t="s">
        <v>404</v>
      </c>
      <c r="J679" s="513" t="str">
        <f>VLOOKUP(I679,Presupuesto!$B$11:$C$586,2,0)</f>
        <v>OTROS SERVICIOS TECNICOS Y PROFESIONALES N.C. (24900-00)</v>
      </c>
      <c r="K679" s="510" t="str">
        <f t="shared" si="10"/>
        <v>Docencia y Recursos Humanos</v>
      </c>
      <c r="L679" s="510" t="s">
        <v>508</v>
      </c>
    </row>
    <row r="680" spans="3:12" ht="15.75" thickBot="1" x14ac:dyDescent="0.3">
      <c r="C680" s="571" t="s">
        <v>59</v>
      </c>
      <c r="D680" s="565"/>
      <c r="E680" s="559"/>
      <c r="F680" s="512"/>
      <c r="G680" s="509">
        <f>F680</f>
        <v>0</v>
      </c>
      <c r="H680" s="566"/>
      <c r="I680" s="513" t="s">
        <v>404</v>
      </c>
      <c r="J680" s="513" t="str">
        <f>VLOOKUP(I680,Presupuesto!$B$11:$C$586,2,0)</f>
        <v>OTROS SERVICIOS TECNICOS Y PROFESIONALES N.C. (24900-00)</v>
      </c>
      <c r="K680" s="510" t="str">
        <f t="shared" si="10"/>
        <v>Docencia y Recursos Humanos</v>
      </c>
      <c r="L680" s="510" t="s">
        <v>508</v>
      </c>
    </row>
    <row r="681" spans="3:12" ht="15.75" thickBot="1" x14ac:dyDescent="0.3">
      <c r="C681" s="546" t="s">
        <v>61</v>
      </c>
      <c r="D681" s="574"/>
      <c r="E681" s="558"/>
      <c r="F681" s="528"/>
      <c r="G681" s="523">
        <f>D681*E681*F681</f>
        <v>0</v>
      </c>
      <c r="H681" s="567" t="s">
        <v>240</v>
      </c>
      <c r="I681" s="524" t="s">
        <v>841</v>
      </c>
      <c r="J681" s="524" t="str">
        <f>VLOOKUP(I681,Presupuesto!$B$11:$C$586,2,0)</f>
        <v>SERVICIOS DE PROFESIONALES Y TECNICOS</v>
      </c>
      <c r="K681" s="510" t="str">
        <f t="shared" si="10"/>
        <v>Docencia y Recursos Humanos</v>
      </c>
      <c r="L681" s="510" t="s">
        <v>508</v>
      </c>
    </row>
    <row r="682" spans="3:12" x14ac:dyDescent="0.25">
      <c r="C682" s="570" t="s">
        <v>58</v>
      </c>
      <c r="D682" s="568"/>
      <c r="E682" s="538"/>
      <c r="F682" s="529"/>
      <c r="G682" s="530">
        <f>F682</f>
        <v>0</v>
      </c>
      <c r="H682" s="566"/>
      <c r="I682" s="526" t="s">
        <v>369</v>
      </c>
      <c r="J682" s="513" t="str">
        <f>VLOOKUP(I682,Presupuesto!$B$11:$C$586,2,0)</f>
        <v>AGUINALDO Y DECIMOCUARTO MES (11500-00)</v>
      </c>
      <c r="K682" s="510" t="str">
        <f t="shared" si="10"/>
        <v>Docencia y Recursos Humanos</v>
      </c>
      <c r="L682" s="510" t="s">
        <v>508</v>
      </c>
    </row>
    <row r="683" spans="3:12" ht="15.75" thickBot="1" x14ac:dyDescent="0.3">
      <c r="C683" s="572" t="s">
        <v>59</v>
      </c>
      <c r="D683" s="564"/>
      <c r="E683" s="539"/>
      <c r="F683" s="517"/>
      <c r="G683" s="517">
        <f>F683</f>
        <v>0</v>
      </c>
      <c r="H683" s="564"/>
      <c r="I683" s="513" t="s">
        <v>786</v>
      </c>
      <c r="J683" s="532" t="str">
        <f>VLOOKUP(I683,Presupuesto!$B$11:$C$586,2,0)</f>
        <v>DECIMOCUARTO MES</v>
      </c>
      <c r="K683" s="518" t="str">
        <f t="shared" si="10"/>
        <v>Docencia y Recursos Humanos</v>
      </c>
      <c r="L683" s="510" t="s">
        <v>508</v>
      </c>
    </row>
    <row r="686" spans="3:12" ht="15.75" thickBot="1" x14ac:dyDescent="0.3">
      <c r="C686" s="506"/>
      <c r="D686" s="501"/>
      <c r="E686" s="506"/>
      <c r="F686" s="506"/>
      <c r="G686" s="506"/>
      <c r="H686" s="501"/>
      <c r="I686" s="506"/>
      <c r="J686" s="506"/>
      <c r="K686" s="502"/>
      <c r="L686" s="502"/>
    </row>
    <row r="687" spans="3:12" ht="15.75" thickBot="1" x14ac:dyDescent="0.3">
      <c r="C687" s="497" t="s">
        <v>43</v>
      </c>
      <c r="D687" s="495">
        <f>SUM(G694:G744)</f>
        <v>490000</v>
      </c>
      <c r="E687" s="505"/>
      <c r="F687" s="505"/>
      <c r="G687" s="505"/>
      <c r="H687" s="499"/>
      <c r="I687" s="499"/>
      <c r="J687" s="499"/>
      <c r="K687" s="502"/>
      <c r="L687" s="502"/>
    </row>
    <row r="688" spans="3:12" x14ac:dyDescent="0.25">
      <c r="C688" s="502"/>
      <c r="D688" s="496"/>
      <c r="E688" s="505"/>
      <c r="F688" s="505"/>
      <c r="G688" s="505"/>
      <c r="H688" s="499"/>
      <c r="I688" s="499"/>
      <c r="J688" s="499"/>
      <c r="K688" s="502"/>
      <c r="L688" s="502"/>
    </row>
    <row r="689" spans="3:12" x14ac:dyDescent="0.25">
      <c r="C689" s="502"/>
      <c r="D689" s="496"/>
      <c r="E689" s="505"/>
      <c r="F689" s="505"/>
      <c r="G689" s="505"/>
      <c r="H689" s="499"/>
      <c r="I689" s="499"/>
      <c r="J689" s="499"/>
      <c r="K689" s="502"/>
      <c r="L689" s="502"/>
    </row>
    <row r="690" spans="3:12" ht="15.75" x14ac:dyDescent="0.25">
      <c r="C690" s="576" t="s">
        <v>505</v>
      </c>
      <c r="D690" s="577"/>
      <c r="E690" s="505"/>
      <c r="F690" s="505"/>
      <c r="G690" s="505"/>
      <c r="H690" s="499"/>
      <c r="I690" s="499"/>
      <c r="J690" s="499"/>
      <c r="K690" s="502"/>
      <c r="L690" s="502"/>
    </row>
    <row r="691" spans="3:12" ht="18.75" x14ac:dyDescent="0.25">
      <c r="C691" s="578" t="e">
        <f>IFERROR(VLOOKUP(D690,'Desarrollo e Innov. Curricular'!$E:$F,2,FALSE),IFERROR(VLOOKUP(D690,Investigación!$E:$F,2,FALSE),IFERROR(VLOOKUP(D690,'Vinculación Univ. Sociedad'!$E:$F,2,FALSE),IFERROR(VLOOKUP(D690,'Docencia y Profesorado Universi'!$E:$F,2,FALSE),IFERROR(VLOOKUP(D690,Estudiantes!$E:$F,2,FALSE),IFERROR(VLOOKUP(D690,'Gestion Administrativa'!$E:$F,2,FALSE),IFERROR(VLOOKUP(D690,'Gestion Academica'!$E:$F,2,FALSE),IFERROR(VLOOKUP(D690,Graduados!$E:$F,2,FALSE),IFERROR(VLOOKUP(D690,'Gestión del Conocimiento'!$E:$F,2,FALSE),IFERROR(VLOOKUP(D690,Gobernabilidad!$E:$F,2,FALSE),IFERROR(VLOOKUP(D690,'NIVEL DE ES Y  SISTEMA NACIONAL'!$E:$F,2,FALSE),VLOOKUP(D690,'Lo Esencial'!$E:$F,2,0))))))))))))</f>
        <v>#N/A</v>
      </c>
      <c r="D691" s="496"/>
      <c r="E691" s="505"/>
      <c r="F691" s="505"/>
      <c r="G691" s="505"/>
      <c r="H691" s="499"/>
      <c r="I691" s="499"/>
      <c r="J691" s="499"/>
      <c r="K691" s="502"/>
      <c r="L691" s="502"/>
    </row>
    <row r="692" spans="3:12" ht="15.75" thickBot="1" x14ac:dyDescent="0.3">
      <c r="C692" s="506"/>
      <c r="D692" s="496"/>
      <c r="E692" s="505"/>
      <c r="F692" s="505"/>
      <c r="G692" s="505"/>
      <c r="H692" s="499"/>
      <c r="I692" s="499"/>
      <c r="J692" s="499"/>
      <c r="K692" s="502"/>
      <c r="L692" s="502"/>
    </row>
    <row r="693" spans="3:12" ht="30.75" thickBot="1" x14ac:dyDescent="0.3">
      <c r="C693" s="541" t="s">
        <v>44</v>
      </c>
      <c r="D693" s="545" t="s">
        <v>55</v>
      </c>
      <c r="E693" s="569" t="s">
        <v>56</v>
      </c>
      <c r="F693" s="545" t="s">
        <v>57</v>
      </c>
      <c r="G693" s="542" t="s">
        <v>27</v>
      </c>
      <c r="H693" s="540" t="s">
        <v>242</v>
      </c>
      <c r="I693" s="543" t="s">
        <v>46</v>
      </c>
      <c r="J693" s="543" t="s">
        <v>243</v>
      </c>
      <c r="K693" s="543" t="s">
        <v>524</v>
      </c>
      <c r="L693" s="543" t="s">
        <v>525</v>
      </c>
    </row>
    <row r="694" spans="3:12" ht="15.75" thickBot="1" x14ac:dyDescent="0.3">
      <c r="C694" s="544" t="s">
        <v>749</v>
      </c>
      <c r="D694" s="574"/>
      <c r="E694" s="558"/>
      <c r="F694" s="669"/>
      <c r="G694" s="523">
        <f>D694*E694*F694</f>
        <v>0</v>
      </c>
      <c r="H694" s="567" t="s">
        <v>240</v>
      </c>
      <c r="I694" s="524" t="s">
        <v>841</v>
      </c>
      <c r="J694" s="524" t="str">
        <f>VLOOKUP(I694,Presupuesto!$B$11:$C$586,2,0)</f>
        <v>SERVICIOS DE PROFESIONALES Y TECNICOS</v>
      </c>
      <c r="K694" s="583" t="s">
        <v>236</v>
      </c>
      <c r="L694" s="510" t="s">
        <v>508</v>
      </c>
    </row>
    <row r="695" spans="3:12" x14ac:dyDescent="0.25">
      <c r="C695" s="570" t="s">
        <v>58</v>
      </c>
      <c r="D695" s="565"/>
      <c r="E695" s="559"/>
      <c r="F695" s="512"/>
      <c r="G695" s="509">
        <f>F695</f>
        <v>0</v>
      </c>
      <c r="H695" s="566" t="s">
        <v>241</v>
      </c>
      <c r="I695" s="526" t="s">
        <v>369</v>
      </c>
      <c r="J695" s="526" t="str">
        <f>VLOOKUP(I695,Presupuesto!$B$11:$C$586,2,0)</f>
        <v>AGUINALDO Y DECIMOCUARTO MES (11500-00)</v>
      </c>
      <c r="K695" s="510" t="str">
        <f>$K$17</f>
        <v>Docencia y Recursos Humanos</v>
      </c>
      <c r="L695" s="510" t="s">
        <v>508</v>
      </c>
    </row>
    <row r="696" spans="3:12" ht="15.75" thickBot="1" x14ac:dyDescent="0.3">
      <c r="C696" s="571" t="s">
        <v>59</v>
      </c>
      <c r="D696" s="565"/>
      <c r="E696" s="559"/>
      <c r="F696" s="527"/>
      <c r="G696" s="509">
        <f>F696</f>
        <v>0</v>
      </c>
      <c r="H696" s="566" t="s">
        <v>241</v>
      </c>
      <c r="I696" s="513" t="s">
        <v>786</v>
      </c>
      <c r="J696" s="513" t="str">
        <f>VLOOKUP(I696,Presupuesto!$B$11:$C$586,2,0)</f>
        <v>DECIMOCUARTO MES</v>
      </c>
      <c r="K696" s="510" t="str">
        <f t="shared" ref="K696:K744" si="11">$K$17</f>
        <v>Docencia y Recursos Humanos</v>
      </c>
      <c r="L696" s="510" t="s">
        <v>508</v>
      </c>
    </row>
    <row r="697" spans="3:12" ht="15.75" thickBot="1" x14ac:dyDescent="0.3">
      <c r="C697" s="544" t="s">
        <v>750</v>
      </c>
      <c r="D697" s="574"/>
      <c r="E697" s="558"/>
      <c r="F697" s="588"/>
      <c r="G697" s="523">
        <f>D697*E697*F697</f>
        <v>0</v>
      </c>
      <c r="H697" s="567"/>
      <c r="I697" s="524" t="s">
        <v>841</v>
      </c>
      <c r="J697" s="524" t="str">
        <f>VLOOKUP(I697,Presupuesto!$B$11:$C$586,2,0)</f>
        <v>SERVICIOS DE PROFESIONALES Y TECNICOS</v>
      </c>
      <c r="K697" s="510" t="str">
        <f t="shared" si="11"/>
        <v>Docencia y Recursos Humanos</v>
      </c>
      <c r="L697" s="510" t="s">
        <v>508</v>
      </c>
    </row>
    <row r="698" spans="3:12" x14ac:dyDescent="0.25">
      <c r="C698" s="570" t="s">
        <v>58</v>
      </c>
      <c r="D698" s="565"/>
      <c r="E698" s="559"/>
      <c r="F698" s="512"/>
      <c r="G698" s="509">
        <f>F698</f>
        <v>0</v>
      </c>
      <c r="H698" s="566"/>
      <c r="I698" s="526" t="s">
        <v>369</v>
      </c>
      <c r="J698" s="526" t="str">
        <f>VLOOKUP(I698,Presupuesto!$B$11:$C$586,2,0)</f>
        <v>AGUINALDO Y DECIMOCUARTO MES (11500-00)</v>
      </c>
      <c r="K698" s="510" t="str">
        <f t="shared" si="11"/>
        <v>Docencia y Recursos Humanos</v>
      </c>
      <c r="L698" s="510" t="s">
        <v>508</v>
      </c>
    </row>
    <row r="699" spans="3:12" ht="15.75" thickBot="1" x14ac:dyDescent="0.3">
      <c r="C699" s="571" t="s">
        <v>59</v>
      </c>
      <c r="D699" s="565"/>
      <c r="E699" s="559"/>
      <c r="F699" s="527"/>
      <c r="G699" s="509">
        <f>F699</f>
        <v>0</v>
      </c>
      <c r="H699" s="566"/>
      <c r="I699" s="513" t="s">
        <v>786</v>
      </c>
      <c r="J699" s="513" t="str">
        <f>VLOOKUP(I699,Presupuesto!$B$11:$C$586,2,0)</f>
        <v>DECIMOCUARTO MES</v>
      </c>
      <c r="K699" s="510" t="str">
        <f t="shared" si="11"/>
        <v>Docencia y Recursos Humanos</v>
      </c>
      <c r="L699" s="510" t="s">
        <v>508</v>
      </c>
    </row>
    <row r="700" spans="3:12" ht="15.75" thickBot="1" x14ac:dyDescent="0.3">
      <c r="C700" s="544" t="s">
        <v>751</v>
      </c>
      <c r="D700" s="574"/>
      <c r="E700" s="558"/>
      <c r="F700" s="588"/>
      <c r="G700" s="523">
        <f>D700*E700*F700</f>
        <v>0</v>
      </c>
      <c r="H700" s="567"/>
      <c r="I700" s="524" t="s">
        <v>841</v>
      </c>
      <c r="J700" s="524" t="str">
        <f>VLOOKUP(I700,Presupuesto!$B$11:$C$586,2,0)</f>
        <v>SERVICIOS DE PROFESIONALES Y TECNICOS</v>
      </c>
      <c r="K700" s="510" t="str">
        <f t="shared" si="11"/>
        <v>Docencia y Recursos Humanos</v>
      </c>
      <c r="L700" s="510" t="s">
        <v>508</v>
      </c>
    </row>
    <row r="701" spans="3:12" x14ac:dyDescent="0.25">
      <c r="C701" s="570" t="s">
        <v>58</v>
      </c>
      <c r="D701" s="565"/>
      <c r="E701" s="559"/>
      <c r="F701" s="512"/>
      <c r="G701" s="509">
        <f>F701</f>
        <v>0</v>
      </c>
      <c r="H701" s="566"/>
      <c r="I701" s="526" t="s">
        <v>369</v>
      </c>
      <c r="J701" s="526" t="str">
        <f>VLOOKUP(I701,Presupuesto!$B$11:$C$586,2,0)</f>
        <v>AGUINALDO Y DECIMOCUARTO MES (11500-00)</v>
      </c>
      <c r="K701" s="510" t="str">
        <f t="shared" si="11"/>
        <v>Docencia y Recursos Humanos</v>
      </c>
      <c r="L701" s="510" t="s">
        <v>508</v>
      </c>
    </row>
    <row r="702" spans="3:12" ht="15.75" thickBot="1" x14ac:dyDescent="0.3">
      <c r="C702" s="571" t="s">
        <v>59</v>
      </c>
      <c r="D702" s="565"/>
      <c r="E702" s="559"/>
      <c r="F702" s="527"/>
      <c r="G702" s="509">
        <f>F702</f>
        <v>0</v>
      </c>
      <c r="H702" s="566"/>
      <c r="I702" s="513" t="s">
        <v>786</v>
      </c>
      <c r="J702" s="513" t="str">
        <f>VLOOKUP(I702,Presupuesto!$B$11:$C$586,2,0)</f>
        <v>DECIMOCUARTO MES</v>
      </c>
      <c r="K702" s="510" t="str">
        <f t="shared" si="11"/>
        <v>Docencia y Recursos Humanos</v>
      </c>
      <c r="L702" s="510" t="s">
        <v>508</v>
      </c>
    </row>
    <row r="703" spans="3:12" ht="15.75" thickBot="1" x14ac:dyDescent="0.3">
      <c r="C703" s="544" t="s">
        <v>752</v>
      </c>
      <c r="D703" s="574"/>
      <c r="E703" s="558"/>
      <c r="F703" s="588"/>
      <c r="G703" s="523">
        <f>D703*E703*F703</f>
        <v>0</v>
      </c>
      <c r="H703" s="567"/>
      <c r="I703" s="524" t="s">
        <v>841</v>
      </c>
      <c r="J703" s="524" t="str">
        <f>VLOOKUP(I703,Presupuesto!$B$11:$C$586,2,0)</f>
        <v>SERVICIOS DE PROFESIONALES Y TECNICOS</v>
      </c>
      <c r="K703" s="510" t="str">
        <f t="shared" si="11"/>
        <v>Docencia y Recursos Humanos</v>
      </c>
      <c r="L703" s="510" t="s">
        <v>508</v>
      </c>
    </row>
    <row r="704" spans="3:12" x14ac:dyDescent="0.25">
      <c r="C704" s="570" t="s">
        <v>58</v>
      </c>
      <c r="D704" s="565"/>
      <c r="E704" s="559"/>
      <c r="F704" s="512"/>
      <c r="G704" s="509">
        <f>F704</f>
        <v>0</v>
      </c>
      <c r="H704" s="566"/>
      <c r="I704" s="526" t="s">
        <v>369</v>
      </c>
      <c r="J704" s="526" t="str">
        <f>VLOOKUP(I704,Presupuesto!$B$11:$C$586,2,0)</f>
        <v>AGUINALDO Y DECIMOCUARTO MES (11500-00)</v>
      </c>
      <c r="K704" s="510" t="str">
        <f t="shared" si="11"/>
        <v>Docencia y Recursos Humanos</v>
      </c>
      <c r="L704" s="510" t="s">
        <v>508</v>
      </c>
    </row>
    <row r="705" spans="3:12" ht="15.75" thickBot="1" x14ac:dyDescent="0.3">
      <c r="C705" s="571" t="s">
        <v>59</v>
      </c>
      <c r="D705" s="565"/>
      <c r="E705" s="559"/>
      <c r="F705" s="527"/>
      <c r="G705" s="509">
        <f>F705</f>
        <v>0</v>
      </c>
      <c r="H705" s="566"/>
      <c r="I705" s="513" t="s">
        <v>786</v>
      </c>
      <c r="J705" s="513" t="str">
        <f>VLOOKUP(I705,Presupuesto!$B$11:$C$586,2,0)</f>
        <v>DECIMOCUARTO MES</v>
      </c>
      <c r="K705" s="510" t="str">
        <f t="shared" si="11"/>
        <v>Docencia y Recursos Humanos</v>
      </c>
      <c r="L705" s="510" t="s">
        <v>508</v>
      </c>
    </row>
    <row r="706" spans="3:12" ht="15.75" thickBot="1" x14ac:dyDescent="0.3">
      <c r="C706" s="544" t="s">
        <v>753</v>
      </c>
      <c r="D706" s="574"/>
      <c r="E706" s="558"/>
      <c r="F706" s="588"/>
      <c r="G706" s="523">
        <f>D706*E706*F706</f>
        <v>0</v>
      </c>
      <c r="H706" s="567"/>
      <c r="I706" s="524" t="s">
        <v>841</v>
      </c>
      <c r="J706" s="524" t="str">
        <f>VLOOKUP(I706,Presupuesto!$B$11:$C$586,2,0)</f>
        <v>SERVICIOS DE PROFESIONALES Y TECNICOS</v>
      </c>
      <c r="K706" s="510" t="str">
        <f t="shared" si="11"/>
        <v>Docencia y Recursos Humanos</v>
      </c>
      <c r="L706" s="510" t="s">
        <v>508</v>
      </c>
    </row>
    <row r="707" spans="3:12" x14ac:dyDescent="0.25">
      <c r="C707" s="570" t="s">
        <v>58</v>
      </c>
      <c r="D707" s="565"/>
      <c r="E707" s="559"/>
      <c r="F707" s="512"/>
      <c r="G707" s="509">
        <f>F707</f>
        <v>0</v>
      </c>
      <c r="H707" s="566"/>
      <c r="I707" s="526" t="s">
        <v>369</v>
      </c>
      <c r="J707" s="526" t="str">
        <f>VLOOKUP(I707,Presupuesto!$B$11:$C$586,2,0)</f>
        <v>AGUINALDO Y DECIMOCUARTO MES (11500-00)</v>
      </c>
      <c r="K707" s="510" t="str">
        <f t="shared" si="11"/>
        <v>Docencia y Recursos Humanos</v>
      </c>
      <c r="L707" s="510" t="s">
        <v>508</v>
      </c>
    </row>
    <row r="708" spans="3:12" ht="15.75" thickBot="1" x14ac:dyDescent="0.3">
      <c r="C708" s="571" t="s">
        <v>59</v>
      </c>
      <c r="D708" s="565"/>
      <c r="E708" s="559"/>
      <c r="F708" s="527"/>
      <c r="G708" s="509">
        <f>F708</f>
        <v>0</v>
      </c>
      <c r="H708" s="566"/>
      <c r="I708" s="513" t="s">
        <v>786</v>
      </c>
      <c r="J708" s="513" t="str">
        <f>VLOOKUP(I708,Presupuesto!$B$11:$C$586,2,0)</f>
        <v>DECIMOCUARTO MES</v>
      </c>
      <c r="K708" s="510" t="str">
        <f t="shared" si="11"/>
        <v>Docencia y Recursos Humanos</v>
      </c>
      <c r="L708" s="510" t="s">
        <v>508</v>
      </c>
    </row>
    <row r="709" spans="3:12" ht="15.75" thickBot="1" x14ac:dyDescent="0.3">
      <c r="C709" s="544" t="s">
        <v>754</v>
      </c>
      <c r="D709" s="574"/>
      <c r="E709" s="558"/>
      <c r="F709" s="588"/>
      <c r="G709" s="523">
        <f>D709*E709*F709</f>
        <v>0</v>
      </c>
      <c r="H709" s="567"/>
      <c r="I709" s="524" t="s">
        <v>841</v>
      </c>
      <c r="J709" s="524" t="str">
        <f>VLOOKUP(I709,Presupuesto!$B$11:$C$586,2,0)</f>
        <v>SERVICIOS DE PROFESIONALES Y TECNICOS</v>
      </c>
      <c r="K709" s="510" t="str">
        <f t="shared" si="11"/>
        <v>Docencia y Recursos Humanos</v>
      </c>
      <c r="L709" s="510" t="s">
        <v>508</v>
      </c>
    </row>
    <row r="710" spans="3:12" x14ac:dyDescent="0.25">
      <c r="C710" s="570" t="s">
        <v>58</v>
      </c>
      <c r="D710" s="565"/>
      <c r="E710" s="559"/>
      <c r="F710" s="512"/>
      <c r="G710" s="509">
        <f>F710</f>
        <v>0</v>
      </c>
      <c r="H710" s="566"/>
      <c r="I710" s="526" t="s">
        <v>369</v>
      </c>
      <c r="J710" s="526" t="str">
        <f>VLOOKUP(I710,Presupuesto!$B$11:$C$586,2,0)</f>
        <v>AGUINALDO Y DECIMOCUARTO MES (11500-00)</v>
      </c>
      <c r="K710" s="510" t="str">
        <f t="shared" si="11"/>
        <v>Docencia y Recursos Humanos</v>
      </c>
      <c r="L710" s="510" t="s">
        <v>508</v>
      </c>
    </row>
    <row r="711" spans="3:12" ht="15.75" thickBot="1" x14ac:dyDescent="0.3">
      <c r="C711" s="571" t="s">
        <v>59</v>
      </c>
      <c r="D711" s="565"/>
      <c r="E711" s="559"/>
      <c r="F711" s="527"/>
      <c r="G711" s="509">
        <f>F711</f>
        <v>0</v>
      </c>
      <c r="H711" s="566"/>
      <c r="I711" s="513" t="s">
        <v>786</v>
      </c>
      <c r="J711" s="513" t="str">
        <f>VLOOKUP(I711,Presupuesto!$B$11:$C$586,2,0)</f>
        <v>DECIMOCUARTO MES</v>
      </c>
      <c r="K711" s="510" t="str">
        <f t="shared" si="11"/>
        <v>Docencia y Recursos Humanos</v>
      </c>
      <c r="L711" s="510" t="s">
        <v>508</v>
      </c>
    </row>
    <row r="712" spans="3:12" ht="15.75" thickBot="1" x14ac:dyDescent="0.3">
      <c r="C712" s="544" t="s">
        <v>755</v>
      </c>
      <c r="D712" s="574"/>
      <c r="E712" s="558"/>
      <c r="F712" s="588"/>
      <c r="G712" s="523">
        <f>D712*E712*F712</f>
        <v>0</v>
      </c>
      <c r="H712" s="567"/>
      <c r="I712" s="524" t="s">
        <v>841</v>
      </c>
      <c r="J712" s="524" t="str">
        <f>VLOOKUP(I712,Presupuesto!$B$11:$C$586,2,0)</f>
        <v>SERVICIOS DE PROFESIONALES Y TECNICOS</v>
      </c>
      <c r="K712" s="510" t="str">
        <f t="shared" si="11"/>
        <v>Docencia y Recursos Humanos</v>
      </c>
      <c r="L712" s="510" t="s">
        <v>508</v>
      </c>
    </row>
    <row r="713" spans="3:12" x14ac:dyDescent="0.25">
      <c r="C713" s="570" t="s">
        <v>58</v>
      </c>
      <c r="D713" s="565"/>
      <c r="E713" s="559"/>
      <c r="F713" s="512"/>
      <c r="G713" s="509">
        <f>F713</f>
        <v>0</v>
      </c>
      <c r="H713" s="566"/>
      <c r="I713" s="526" t="s">
        <v>369</v>
      </c>
      <c r="J713" s="526" t="str">
        <f>VLOOKUP(I713,Presupuesto!$B$11:$C$586,2,0)</f>
        <v>AGUINALDO Y DECIMOCUARTO MES (11500-00)</v>
      </c>
      <c r="K713" s="510" t="str">
        <f t="shared" si="11"/>
        <v>Docencia y Recursos Humanos</v>
      </c>
      <c r="L713" s="510" t="s">
        <v>508</v>
      </c>
    </row>
    <row r="714" spans="3:12" ht="15.75" thickBot="1" x14ac:dyDescent="0.3">
      <c r="C714" s="571" t="s">
        <v>59</v>
      </c>
      <c r="D714" s="565"/>
      <c r="E714" s="559"/>
      <c r="F714" s="527"/>
      <c r="G714" s="509">
        <f>F714</f>
        <v>0</v>
      </c>
      <c r="H714" s="566"/>
      <c r="I714" s="513" t="s">
        <v>786</v>
      </c>
      <c r="J714" s="513" t="str">
        <f>VLOOKUP(I714,Presupuesto!$B$11:$C$586,2,0)</f>
        <v>DECIMOCUARTO MES</v>
      </c>
      <c r="K714" s="510" t="str">
        <f t="shared" si="11"/>
        <v>Docencia y Recursos Humanos</v>
      </c>
      <c r="L714" s="510" t="s">
        <v>508</v>
      </c>
    </row>
    <row r="715" spans="3:12" ht="15.75" thickBot="1" x14ac:dyDescent="0.3">
      <c r="C715" s="544" t="s">
        <v>756</v>
      </c>
      <c r="D715" s="574"/>
      <c r="E715" s="558"/>
      <c r="F715" s="588"/>
      <c r="G715" s="523">
        <f>D715*E715*F715</f>
        <v>0</v>
      </c>
      <c r="H715" s="567"/>
      <c r="I715" s="524" t="s">
        <v>841</v>
      </c>
      <c r="J715" s="524" t="str">
        <f>VLOOKUP(I715,Presupuesto!$B$11:$C$586,2,0)</f>
        <v>SERVICIOS DE PROFESIONALES Y TECNICOS</v>
      </c>
      <c r="K715" s="510" t="str">
        <f t="shared" si="11"/>
        <v>Docencia y Recursos Humanos</v>
      </c>
      <c r="L715" s="510" t="s">
        <v>508</v>
      </c>
    </row>
    <row r="716" spans="3:12" x14ac:dyDescent="0.25">
      <c r="C716" s="570" t="s">
        <v>58</v>
      </c>
      <c r="D716" s="565"/>
      <c r="E716" s="559"/>
      <c r="F716" s="512"/>
      <c r="G716" s="509">
        <f>F716</f>
        <v>0</v>
      </c>
      <c r="H716" s="566"/>
      <c r="I716" s="526" t="s">
        <v>369</v>
      </c>
      <c r="J716" s="526" t="str">
        <f>VLOOKUP(I716,Presupuesto!$B$11:$C$586,2,0)</f>
        <v>AGUINALDO Y DECIMOCUARTO MES (11500-00)</v>
      </c>
      <c r="K716" s="510" t="str">
        <f t="shared" si="11"/>
        <v>Docencia y Recursos Humanos</v>
      </c>
      <c r="L716" s="510" t="s">
        <v>508</v>
      </c>
    </row>
    <row r="717" spans="3:12" ht="15.75" thickBot="1" x14ac:dyDescent="0.3">
      <c r="C717" s="571" t="s">
        <v>59</v>
      </c>
      <c r="D717" s="565"/>
      <c r="E717" s="559"/>
      <c r="F717" s="527"/>
      <c r="G717" s="509">
        <f>F717</f>
        <v>0</v>
      </c>
      <c r="H717" s="566"/>
      <c r="I717" s="513" t="s">
        <v>786</v>
      </c>
      <c r="J717" s="513" t="str">
        <f>VLOOKUP(I717,Presupuesto!$B$11:$C$586,2,0)</f>
        <v>DECIMOCUARTO MES</v>
      </c>
      <c r="K717" s="510" t="str">
        <f t="shared" si="11"/>
        <v>Docencia y Recursos Humanos</v>
      </c>
      <c r="L717" s="510" t="s">
        <v>508</v>
      </c>
    </row>
    <row r="718" spans="3:12" ht="15.75" thickBot="1" x14ac:dyDescent="0.3">
      <c r="C718" s="544" t="s">
        <v>757</v>
      </c>
      <c r="D718" s="574"/>
      <c r="E718" s="558"/>
      <c r="F718" s="588"/>
      <c r="G718" s="523">
        <f>D718*E718*F718</f>
        <v>0</v>
      </c>
      <c r="H718" s="567"/>
      <c r="I718" s="524" t="s">
        <v>841</v>
      </c>
      <c r="J718" s="524" t="str">
        <f>VLOOKUP(I718,Presupuesto!$B$11:$C$586,2,0)</f>
        <v>SERVICIOS DE PROFESIONALES Y TECNICOS</v>
      </c>
      <c r="K718" s="510" t="str">
        <f t="shared" si="11"/>
        <v>Docencia y Recursos Humanos</v>
      </c>
      <c r="L718" s="510" t="s">
        <v>508</v>
      </c>
    </row>
    <row r="719" spans="3:12" x14ac:dyDescent="0.25">
      <c r="C719" s="570" t="s">
        <v>58</v>
      </c>
      <c r="D719" s="565"/>
      <c r="E719" s="559"/>
      <c r="F719" s="512"/>
      <c r="G719" s="509">
        <f>F719</f>
        <v>0</v>
      </c>
      <c r="H719" s="566"/>
      <c r="I719" s="526" t="s">
        <v>369</v>
      </c>
      <c r="J719" s="526" t="str">
        <f>VLOOKUP(I719,Presupuesto!$B$11:$C$586,2,0)</f>
        <v>AGUINALDO Y DECIMOCUARTO MES (11500-00)</v>
      </c>
      <c r="K719" s="510" t="str">
        <f t="shared" si="11"/>
        <v>Docencia y Recursos Humanos</v>
      </c>
      <c r="L719" s="510" t="s">
        <v>508</v>
      </c>
    </row>
    <row r="720" spans="3:12" ht="15.75" thickBot="1" x14ac:dyDescent="0.3">
      <c r="C720" s="571" t="s">
        <v>59</v>
      </c>
      <c r="D720" s="565"/>
      <c r="E720" s="559"/>
      <c r="F720" s="527"/>
      <c r="G720" s="509">
        <f>F720</f>
        <v>0</v>
      </c>
      <c r="H720" s="566"/>
      <c r="I720" s="513" t="s">
        <v>786</v>
      </c>
      <c r="J720" s="513" t="str">
        <f>VLOOKUP(I720,Presupuesto!$B$11:$C$586,2,0)</f>
        <v>DECIMOCUARTO MES</v>
      </c>
      <c r="K720" s="510" t="str">
        <f t="shared" si="11"/>
        <v>Docencia y Recursos Humanos</v>
      </c>
      <c r="L720" s="510" t="s">
        <v>508</v>
      </c>
    </row>
    <row r="721" spans="3:12" ht="15.75" thickBot="1" x14ac:dyDescent="0.3">
      <c r="C721" s="544" t="s">
        <v>758</v>
      </c>
      <c r="D721" s="574"/>
      <c r="E721" s="558"/>
      <c r="F721" s="588"/>
      <c r="G721" s="523">
        <f>D721*E721*F721</f>
        <v>0</v>
      </c>
      <c r="H721" s="567"/>
      <c r="I721" s="524" t="s">
        <v>841</v>
      </c>
      <c r="J721" s="524" t="str">
        <f>VLOOKUP(I721,Presupuesto!$B$11:$C$586,2,0)</f>
        <v>SERVICIOS DE PROFESIONALES Y TECNICOS</v>
      </c>
      <c r="K721" s="510" t="str">
        <f t="shared" si="11"/>
        <v>Docencia y Recursos Humanos</v>
      </c>
      <c r="L721" s="510" t="s">
        <v>508</v>
      </c>
    </row>
    <row r="722" spans="3:12" x14ac:dyDescent="0.25">
      <c r="C722" s="570" t="s">
        <v>58</v>
      </c>
      <c r="D722" s="565"/>
      <c r="E722" s="559"/>
      <c r="F722" s="512"/>
      <c r="G722" s="509">
        <f>F722</f>
        <v>0</v>
      </c>
      <c r="H722" s="566"/>
      <c r="I722" s="526" t="s">
        <v>369</v>
      </c>
      <c r="J722" s="526" t="str">
        <f>VLOOKUP(I722,Presupuesto!$B$11:$C$586,2,0)</f>
        <v>AGUINALDO Y DECIMOCUARTO MES (11500-00)</v>
      </c>
      <c r="K722" s="510" t="str">
        <f t="shared" si="11"/>
        <v>Docencia y Recursos Humanos</v>
      </c>
      <c r="L722" s="510" t="s">
        <v>508</v>
      </c>
    </row>
    <row r="723" spans="3:12" ht="15.75" thickBot="1" x14ac:dyDescent="0.3">
      <c r="C723" s="571" t="s">
        <v>59</v>
      </c>
      <c r="D723" s="565"/>
      <c r="E723" s="559"/>
      <c r="F723" s="527"/>
      <c r="G723" s="509">
        <f>F723</f>
        <v>0</v>
      </c>
      <c r="H723" s="566"/>
      <c r="I723" s="513" t="s">
        <v>786</v>
      </c>
      <c r="J723" s="513" t="str">
        <f>VLOOKUP(I723,Presupuesto!$B$11:$C$586,2,0)</f>
        <v>DECIMOCUARTO MES</v>
      </c>
      <c r="K723" s="510" t="str">
        <f t="shared" si="11"/>
        <v>Docencia y Recursos Humanos</v>
      </c>
      <c r="L723" s="510" t="s">
        <v>508</v>
      </c>
    </row>
    <row r="724" spans="3:12" ht="15.75" thickBot="1" x14ac:dyDescent="0.3">
      <c r="C724" s="544" t="s">
        <v>759</v>
      </c>
      <c r="D724" s="574"/>
      <c r="E724" s="558"/>
      <c r="F724" s="588"/>
      <c r="G724" s="523">
        <f>D724*E724*F724</f>
        <v>0</v>
      </c>
      <c r="H724" s="567"/>
      <c r="I724" s="524" t="s">
        <v>841</v>
      </c>
      <c r="J724" s="524" t="str">
        <f>VLOOKUP(I724,Presupuesto!$B$11:$C$586,2,0)</f>
        <v>SERVICIOS DE PROFESIONALES Y TECNICOS</v>
      </c>
      <c r="K724" s="510" t="str">
        <f t="shared" si="11"/>
        <v>Docencia y Recursos Humanos</v>
      </c>
      <c r="L724" s="510" t="s">
        <v>508</v>
      </c>
    </row>
    <row r="725" spans="3:12" x14ac:dyDescent="0.25">
      <c r="C725" s="570" t="s">
        <v>58</v>
      </c>
      <c r="D725" s="565"/>
      <c r="E725" s="559"/>
      <c r="F725" s="512"/>
      <c r="G725" s="509">
        <f>F725</f>
        <v>0</v>
      </c>
      <c r="H725" s="566"/>
      <c r="I725" s="526" t="s">
        <v>369</v>
      </c>
      <c r="J725" s="526" t="str">
        <f>VLOOKUP(I725,Presupuesto!$B$11:$C$586,2,0)</f>
        <v>AGUINALDO Y DECIMOCUARTO MES (11500-00)</v>
      </c>
      <c r="K725" s="510" t="str">
        <f t="shared" si="11"/>
        <v>Docencia y Recursos Humanos</v>
      </c>
      <c r="L725" s="510" t="s">
        <v>508</v>
      </c>
    </row>
    <row r="726" spans="3:12" ht="15.75" thickBot="1" x14ac:dyDescent="0.3">
      <c r="C726" s="571" t="s">
        <v>59</v>
      </c>
      <c r="D726" s="565"/>
      <c r="E726" s="559"/>
      <c r="F726" s="527"/>
      <c r="G726" s="509">
        <f>F726</f>
        <v>0</v>
      </c>
      <c r="H726" s="566"/>
      <c r="I726" s="513" t="s">
        <v>786</v>
      </c>
      <c r="J726" s="513" t="str">
        <f>VLOOKUP(I726,Presupuesto!$B$11:$C$586,2,0)</f>
        <v>DECIMOCUARTO MES</v>
      </c>
      <c r="K726" s="510" t="str">
        <f t="shared" si="11"/>
        <v>Docencia y Recursos Humanos</v>
      </c>
      <c r="L726" s="510" t="s">
        <v>508</v>
      </c>
    </row>
    <row r="727" spans="3:12" ht="15.75" thickBot="1" x14ac:dyDescent="0.3">
      <c r="C727" s="544" t="s">
        <v>760</v>
      </c>
      <c r="D727" s="574"/>
      <c r="E727" s="558"/>
      <c r="F727" s="588"/>
      <c r="G727" s="523">
        <f>D727*E727*F727</f>
        <v>0</v>
      </c>
      <c r="H727" s="567"/>
      <c r="I727" s="524" t="s">
        <v>841</v>
      </c>
      <c r="J727" s="524" t="str">
        <f>VLOOKUP(I727,Presupuesto!$B$11:$C$586,2,0)</f>
        <v>SERVICIOS DE PROFESIONALES Y TECNICOS</v>
      </c>
      <c r="K727" s="510" t="str">
        <f t="shared" si="11"/>
        <v>Docencia y Recursos Humanos</v>
      </c>
      <c r="L727" s="510" t="s">
        <v>508</v>
      </c>
    </row>
    <row r="728" spans="3:12" x14ac:dyDescent="0.25">
      <c r="C728" s="570" t="s">
        <v>58</v>
      </c>
      <c r="D728" s="565"/>
      <c r="E728" s="559"/>
      <c r="F728" s="512"/>
      <c r="G728" s="509">
        <f>F728</f>
        <v>0</v>
      </c>
      <c r="H728" s="566"/>
      <c r="I728" s="526" t="s">
        <v>369</v>
      </c>
      <c r="J728" s="526" t="str">
        <f>VLOOKUP(I728,Presupuesto!$B$11:$C$586,2,0)</f>
        <v>AGUINALDO Y DECIMOCUARTO MES (11500-00)</v>
      </c>
      <c r="K728" s="510" t="str">
        <f t="shared" si="11"/>
        <v>Docencia y Recursos Humanos</v>
      </c>
      <c r="L728" s="510" t="s">
        <v>508</v>
      </c>
    </row>
    <row r="729" spans="3:12" ht="15.75" thickBot="1" x14ac:dyDescent="0.3">
      <c r="C729" s="571" t="s">
        <v>59</v>
      </c>
      <c r="D729" s="565"/>
      <c r="E729" s="559"/>
      <c r="F729" s="527"/>
      <c r="G729" s="509">
        <f>F729</f>
        <v>0</v>
      </c>
      <c r="H729" s="566"/>
      <c r="I729" s="513" t="s">
        <v>786</v>
      </c>
      <c r="J729" s="513" t="str">
        <f>VLOOKUP(I729,Presupuesto!$B$11:$C$586,2,0)</f>
        <v>DECIMOCUARTO MES</v>
      </c>
      <c r="K729" s="510" t="str">
        <f t="shared" si="11"/>
        <v>Docencia y Recursos Humanos</v>
      </c>
      <c r="L729" s="510" t="s">
        <v>508</v>
      </c>
    </row>
    <row r="730" spans="3:12" ht="15.75" thickBot="1" x14ac:dyDescent="0.3">
      <c r="C730" s="544" t="s">
        <v>761</v>
      </c>
      <c r="D730" s="574"/>
      <c r="E730" s="558"/>
      <c r="F730" s="588"/>
      <c r="G730" s="523">
        <f>D730*E730*F730</f>
        <v>0</v>
      </c>
      <c r="H730" s="567"/>
      <c r="I730" s="524" t="s">
        <v>841</v>
      </c>
      <c r="J730" s="524" t="str">
        <f>VLOOKUP(I730,Presupuesto!$B$11:$C$586,2,0)</f>
        <v>SERVICIOS DE PROFESIONALES Y TECNICOS</v>
      </c>
      <c r="K730" s="510" t="str">
        <f t="shared" si="11"/>
        <v>Docencia y Recursos Humanos</v>
      </c>
      <c r="L730" s="510" t="s">
        <v>508</v>
      </c>
    </row>
    <row r="731" spans="3:12" x14ac:dyDescent="0.25">
      <c r="C731" s="570" t="s">
        <v>58</v>
      </c>
      <c r="D731" s="565"/>
      <c r="E731" s="559"/>
      <c r="F731" s="512"/>
      <c r="G731" s="509">
        <f>F731</f>
        <v>0</v>
      </c>
      <c r="H731" s="566"/>
      <c r="I731" s="526" t="s">
        <v>369</v>
      </c>
      <c r="J731" s="526" t="str">
        <f>VLOOKUP(I731,Presupuesto!$B$11:$C$586,2,0)</f>
        <v>AGUINALDO Y DECIMOCUARTO MES (11500-00)</v>
      </c>
      <c r="K731" s="510" t="str">
        <f t="shared" si="11"/>
        <v>Docencia y Recursos Humanos</v>
      </c>
      <c r="L731" s="510" t="s">
        <v>508</v>
      </c>
    </row>
    <row r="732" spans="3:12" ht="15.75" thickBot="1" x14ac:dyDescent="0.3">
      <c r="C732" s="571" t="s">
        <v>59</v>
      </c>
      <c r="D732" s="565"/>
      <c r="E732" s="559"/>
      <c r="F732" s="527"/>
      <c r="G732" s="509">
        <f>F732</f>
        <v>0</v>
      </c>
      <c r="H732" s="566"/>
      <c r="I732" s="513" t="s">
        <v>786</v>
      </c>
      <c r="J732" s="513" t="str">
        <f>VLOOKUP(I732,Presupuesto!$B$11:$C$586,2,0)</f>
        <v>DECIMOCUARTO MES</v>
      </c>
      <c r="K732" s="510" t="str">
        <f t="shared" si="11"/>
        <v>Docencia y Recursos Humanos</v>
      </c>
      <c r="L732" s="510" t="s">
        <v>508</v>
      </c>
    </row>
    <row r="733" spans="3:12" ht="15.75" thickBot="1" x14ac:dyDescent="0.3">
      <c r="C733" s="544" t="s">
        <v>762</v>
      </c>
      <c r="D733" s="574"/>
      <c r="E733" s="558"/>
      <c r="F733" s="588"/>
      <c r="G733" s="523">
        <f>D733*E733*F733</f>
        <v>0</v>
      </c>
      <c r="H733" s="567"/>
      <c r="I733" s="524" t="s">
        <v>841</v>
      </c>
      <c r="J733" s="524" t="str">
        <f>VLOOKUP(I733,Presupuesto!$B$11:$C$586,2,0)</f>
        <v>SERVICIOS DE PROFESIONALES Y TECNICOS</v>
      </c>
      <c r="K733" s="510" t="str">
        <f t="shared" si="11"/>
        <v>Docencia y Recursos Humanos</v>
      </c>
      <c r="L733" s="510" t="s">
        <v>508</v>
      </c>
    </row>
    <row r="734" spans="3:12" x14ac:dyDescent="0.25">
      <c r="C734" s="570" t="s">
        <v>58</v>
      </c>
      <c r="D734" s="565"/>
      <c r="E734" s="559"/>
      <c r="F734" s="512"/>
      <c r="G734" s="509">
        <f>F734</f>
        <v>0</v>
      </c>
      <c r="H734" s="566"/>
      <c r="I734" s="526" t="s">
        <v>369</v>
      </c>
      <c r="J734" s="526" t="str">
        <f>VLOOKUP(I734,Presupuesto!$B$11:$C$586,2,0)</f>
        <v>AGUINALDO Y DECIMOCUARTO MES (11500-00)</v>
      </c>
      <c r="K734" s="510" t="str">
        <f t="shared" si="11"/>
        <v>Docencia y Recursos Humanos</v>
      </c>
      <c r="L734" s="510" t="s">
        <v>508</v>
      </c>
    </row>
    <row r="735" spans="3:12" ht="15.75" thickBot="1" x14ac:dyDescent="0.3">
      <c r="C735" s="571" t="s">
        <v>59</v>
      </c>
      <c r="D735" s="565"/>
      <c r="E735" s="559"/>
      <c r="F735" s="527"/>
      <c r="G735" s="509">
        <f>F735</f>
        <v>0</v>
      </c>
      <c r="H735" s="566"/>
      <c r="I735" s="513" t="s">
        <v>786</v>
      </c>
      <c r="J735" s="513" t="str">
        <f>VLOOKUP(I735,Presupuesto!$B$11:$C$586,2,0)</f>
        <v>DECIMOCUARTO MES</v>
      </c>
      <c r="K735" s="510" t="str">
        <f t="shared" si="11"/>
        <v>Docencia y Recursos Humanos</v>
      </c>
      <c r="L735" s="510" t="s">
        <v>508</v>
      </c>
    </row>
    <row r="736" spans="3:12" ht="15.75" thickBot="1" x14ac:dyDescent="0.3">
      <c r="C736" s="670" t="s">
        <v>2005</v>
      </c>
      <c r="D736" s="671">
        <v>1</v>
      </c>
      <c r="E736" s="672">
        <v>12</v>
      </c>
      <c r="F736" s="673">
        <v>35000</v>
      </c>
      <c r="G736" s="674">
        <f>D736*E736*F736</f>
        <v>420000</v>
      </c>
      <c r="H736" s="567" t="s">
        <v>240</v>
      </c>
      <c r="I736" s="524" t="s">
        <v>841</v>
      </c>
      <c r="J736" s="524" t="str">
        <f>VLOOKUP(I736,Presupuesto!$B$11:$C$586,2,0)</f>
        <v>SERVICIOS DE PROFESIONALES Y TECNICOS</v>
      </c>
      <c r="K736" s="510" t="str">
        <f t="shared" si="11"/>
        <v>Docencia y Recursos Humanos</v>
      </c>
      <c r="L736" s="510" t="s">
        <v>508</v>
      </c>
    </row>
    <row r="737" spans="3:12" x14ac:dyDescent="0.25">
      <c r="C737" s="570" t="s">
        <v>58</v>
      </c>
      <c r="D737" s="565"/>
      <c r="E737" s="559">
        <v>0</v>
      </c>
      <c r="F737" s="527">
        <v>35000</v>
      </c>
      <c r="G737" s="509">
        <f>F737</f>
        <v>35000</v>
      </c>
      <c r="H737" s="566" t="s">
        <v>240</v>
      </c>
      <c r="I737" s="513" t="s">
        <v>831</v>
      </c>
      <c r="J737" s="513" t="str">
        <f>VLOOKUP(I737,Presupuesto!$B$11:$C$586,2,0)</f>
        <v>CONTRATOS ESPECIALES</v>
      </c>
      <c r="K737" s="510" t="str">
        <f t="shared" si="11"/>
        <v>Docencia y Recursos Humanos</v>
      </c>
      <c r="L737" s="510" t="s">
        <v>508</v>
      </c>
    </row>
    <row r="738" spans="3:12" ht="15.75" thickBot="1" x14ac:dyDescent="0.3">
      <c r="C738" s="571" t="s">
        <v>59</v>
      </c>
      <c r="D738" s="565"/>
      <c r="E738" s="559">
        <v>0</v>
      </c>
      <c r="F738" s="512">
        <v>35000</v>
      </c>
      <c r="G738" s="509">
        <f>F738</f>
        <v>35000</v>
      </c>
      <c r="H738" s="566" t="s">
        <v>240</v>
      </c>
      <c r="I738" s="513" t="s">
        <v>831</v>
      </c>
      <c r="J738" s="513" t="str">
        <f>VLOOKUP(I738,Presupuesto!$B$11:$C$586,2,0)</f>
        <v>CONTRATOS ESPECIALES</v>
      </c>
      <c r="K738" s="510" t="str">
        <f t="shared" si="11"/>
        <v>Docencia y Recursos Humanos</v>
      </c>
      <c r="L738" s="510" t="s">
        <v>508</v>
      </c>
    </row>
    <row r="739" spans="3:12" ht="15.75" thickBot="1" x14ac:dyDescent="0.3">
      <c r="C739" s="546" t="s">
        <v>60</v>
      </c>
      <c r="D739" s="574"/>
      <c r="E739" s="558"/>
      <c r="F739" s="528"/>
      <c r="G739" s="523">
        <f>D739*E739*F739</f>
        <v>0</v>
      </c>
      <c r="H739" s="567"/>
      <c r="I739" s="524" t="s">
        <v>841</v>
      </c>
      <c r="J739" s="524" t="str">
        <f>VLOOKUP(I739,Presupuesto!$B$11:$C$586,2,0)</f>
        <v>SERVICIOS DE PROFESIONALES Y TECNICOS</v>
      </c>
      <c r="K739" s="510" t="str">
        <f t="shared" si="11"/>
        <v>Docencia y Recursos Humanos</v>
      </c>
      <c r="L739" s="510" t="s">
        <v>508</v>
      </c>
    </row>
    <row r="740" spans="3:12" x14ac:dyDescent="0.25">
      <c r="C740" s="570" t="s">
        <v>58</v>
      </c>
      <c r="D740" s="565"/>
      <c r="E740" s="559"/>
      <c r="F740" s="512"/>
      <c r="G740" s="509">
        <f>F740</f>
        <v>0</v>
      </c>
      <c r="H740" s="566"/>
      <c r="I740" s="513" t="s">
        <v>404</v>
      </c>
      <c r="J740" s="513" t="str">
        <f>VLOOKUP(I740,Presupuesto!$B$11:$C$586,2,0)</f>
        <v>OTROS SERVICIOS TECNICOS Y PROFESIONALES N.C. (24900-00)</v>
      </c>
      <c r="K740" s="510" t="str">
        <f t="shared" si="11"/>
        <v>Docencia y Recursos Humanos</v>
      </c>
      <c r="L740" s="510" t="s">
        <v>508</v>
      </c>
    </row>
    <row r="741" spans="3:12" ht="15.75" thickBot="1" x14ac:dyDescent="0.3">
      <c r="C741" s="571" t="s">
        <v>59</v>
      </c>
      <c r="D741" s="565"/>
      <c r="E741" s="559"/>
      <c r="F741" s="512"/>
      <c r="G741" s="509">
        <f>F741</f>
        <v>0</v>
      </c>
      <c r="H741" s="566"/>
      <c r="I741" s="513" t="s">
        <v>404</v>
      </c>
      <c r="J741" s="513" t="str">
        <f>VLOOKUP(I741,Presupuesto!$B$11:$C$586,2,0)</f>
        <v>OTROS SERVICIOS TECNICOS Y PROFESIONALES N.C. (24900-00)</v>
      </c>
      <c r="K741" s="510" t="str">
        <f t="shared" si="11"/>
        <v>Docencia y Recursos Humanos</v>
      </c>
      <c r="L741" s="510" t="s">
        <v>508</v>
      </c>
    </row>
    <row r="742" spans="3:12" ht="15.75" thickBot="1" x14ac:dyDescent="0.3">
      <c r="C742" s="546" t="s">
        <v>61</v>
      </c>
      <c r="D742" s="574"/>
      <c r="E742" s="558"/>
      <c r="F742" s="528"/>
      <c r="G742" s="523">
        <f>D742*E742*F742</f>
        <v>0</v>
      </c>
      <c r="H742" s="567" t="s">
        <v>240</v>
      </c>
      <c r="I742" s="524" t="s">
        <v>841</v>
      </c>
      <c r="J742" s="524" t="str">
        <f>VLOOKUP(I742,Presupuesto!$B$11:$C$586,2,0)</f>
        <v>SERVICIOS DE PROFESIONALES Y TECNICOS</v>
      </c>
      <c r="K742" s="510" t="str">
        <f t="shared" si="11"/>
        <v>Docencia y Recursos Humanos</v>
      </c>
      <c r="L742" s="510" t="s">
        <v>508</v>
      </c>
    </row>
    <row r="743" spans="3:12" x14ac:dyDescent="0.25">
      <c r="C743" s="570" t="s">
        <v>58</v>
      </c>
      <c r="D743" s="568"/>
      <c r="E743" s="538"/>
      <c r="F743" s="529"/>
      <c r="G743" s="530">
        <f>F743</f>
        <v>0</v>
      </c>
      <c r="H743" s="566"/>
      <c r="I743" s="526" t="s">
        <v>369</v>
      </c>
      <c r="J743" s="513" t="str">
        <f>VLOOKUP(I743,Presupuesto!$B$11:$C$586,2,0)</f>
        <v>AGUINALDO Y DECIMOCUARTO MES (11500-00)</v>
      </c>
      <c r="K743" s="510" t="str">
        <f t="shared" si="11"/>
        <v>Docencia y Recursos Humanos</v>
      </c>
      <c r="L743" s="510" t="s">
        <v>508</v>
      </c>
    </row>
    <row r="744" spans="3:12" ht="15.75" thickBot="1" x14ac:dyDescent="0.3">
      <c r="C744" s="572" t="s">
        <v>59</v>
      </c>
      <c r="D744" s="564"/>
      <c r="E744" s="539"/>
      <c r="F744" s="517"/>
      <c r="G744" s="517">
        <f>F744</f>
        <v>0</v>
      </c>
      <c r="H744" s="564"/>
      <c r="I744" s="513" t="s">
        <v>786</v>
      </c>
      <c r="J744" s="532" t="str">
        <f>VLOOKUP(I744,Presupuesto!$B$11:$C$586,2,0)</f>
        <v>DECIMOCUARTO MES</v>
      </c>
      <c r="K744" s="518" t="str">
        <f t="shared" si="11"/>
        <v>Docencia y Recursos Humanos</v>
      </c>
      <c r="L744" s="510" t="s">
        <v>508</v>
      </c>
    </row>
    <row r="747" spans="3:12" ht="15.75" thickBot="1" x14ac:dyDescent="0.3"/>
    <row r="748" spans="3:12" ht="15.75" thickBot="1" x14ac:dyDescent="0.3">
      <c r="C748" s="497" t="s">
        <v>43</v>
      </c>
      <c r="D748" s="495">
        <f>SUM(G755:G805)</f>
        <v>206976</v>
      </c>
      <c r="E748" s="505"/>
      <c r="F748" s="505"/>
      <c r="G748" s="505"/>
      <c r="H748" s="499"/>
      <c r="I748" s="499"/>
      <c r="J748" s="499"/>
      <c r="K748" s="502"/>
      <c r="L748" s="502"/>
    </row>
    <row r="749" spans="3:12" x14ac:dyDescent="0.25">
      <c r="C749" s="502"/>
      <c r="D749" s="496"/>
      <c r="E749" s="505"/>
      <c r="F749" s="505"/>
      <c r="G749" s="505"/>
      <c r="H749" s="499"/>
      <c r="I749" s="499"/>
      <c r="J749" s="499"/>
      <c r="K749" s="502"/>
      <c r="L749" s="502"/>
    </row>
    <row r="750" spans="3:12" x14ac:dyDescent="0.25">
      <c r="C750" s="502"/>
      <c r="D750" s="496"/>
      <c r="E750" s="505"/>
      <c r="F750" s="505"/>
      <c r="G750" s="505"/>
      <c r="H750" s="499"/>
      <c r="I750" s="499"/>
      <c r="J750" s="499"/>
      <c r="K750" s="502"/>
      <c r="L750" s="502"/>
    </row>
    <row r="751" spans="3:12" ht="15.75" x14ac:dyDescent="0.25">
      <c r="C751" s="576" t="s">
        <v>505</v>
      </c>
      <c r="D751" s="577"/>
      <c r="E751" s="505"/>
      <c r="F751" s="505"/>
      <c r="G751" s="505"/>
      <c r="H751" s="499"/>
      <c r="I751" s="499"/>
      <c r="J751" s="499"/>
      <c r="K751" s="502"/>
      <c r="L751" s="502"/>
    </row>
    <row r="752" spans="3:12" ht="18.75" x14ac:dyDescent="0.25">
      <c r="C752" s="578" t="e">
        <f>IFERROR(VLOOKUP(D751,'Desarrollo e Innov. Curricular'!$E:$F,2,FALSE),IFERROR(VLOOKUP(D751,Investigación!$E:$F,2,FALSE),IFERROR(VLOOKUP(D751,'Vinculación Univ. Sociedad'!$E:$F,2,FALSE),IFERROR(VLOOKUP(D751,'Docencia y Profesorado Universi'!$E:$F,2,FALSE),IFERROR(VLOOKUP(D751,Estudiantes!$E:$F,2,FALSE),IFERROR(VLOOKUP(D751,'Gestion Administrativa'!$E:$F,2,FALSE),IFERROR(VLOOKUP(D751,'Gestion Academica'!$E:$F,2,FALSE),IFERROR(VLOOKUP(D751,Graduados!$E:$F,2,FALSE),IFERROR(VLOOKUP(D751,'Gestión del Conocimiento'!$E:$F,2,FALSE),IFERROR(VLOOKUP(D751,Gobernabilidad!$E:$F,2,FALSE),IFERROR(VLOOKUP(D751,'NIVEL DE ES Y  SISTEMA NACIONAL'!$E:$F,2,FALSE),VLOOKUP(D751,'Lo Esencial'!$E:$F,2,0))))))))))))</f>
        <v>#N/A</v>
      </c>
      <c r="D752" s="496"/>
      <c r="E752" s="505"/>
      <c r="F752" s="505"/>
      <c r="G752" s="505"/>
      <c r="H752" s="499"/>
      <c r="I752" s="499"/>
      <c r="J752" s="499"/>
      <c r="K752" s="502"/>
      <c r="L752" s="502"/>
    </row>
    <row r="753" spans="3:12" ht="15.75" thickBot="1" x14ac:dyDescent="0.3">
      <c r="C753" s="506"/>
      <c r="D753" s="496"/>
      <c r="E753" s="505"/>
      <c r="F753" s="505"/>
      <c r="G753" s="505"/>
      <c r="H753" s="499"/>
      <c r="I753" s="499"/>
      <c r="J753" s="499"/>
      <c r="K753" s="502"/>
      <c r="L753" s="502"/>
    </row>
    <row r="754" spans="3:12" ht="30.75" thickBot="1" x14ac:dyDescent="0.3">
      <c r="C754" s="541" t="s">
        <v>44</v>
      </c>
      <c r="D754" s="545" t="s">
        <v>55</v>
      </c>
      <c r="E754" s="569" t="s">
        <v>56</v>
      </c>
      <c r="F754" s="545" t="s">
        <v>57</v>
      </c>
      <c r="G754" s="542" t="s">
        <v>27</v>
      </c>
      <c r="H754" s="540" t="s">
        <v>242</v>
      </c>
      <c r="I754" s="543" t="s">
        <v>46</v>
      </c>
      <c r="J754" s="543" t="s">
        <v>243</v>
      </c>
      <c r="K754" s="543" t="s">
        <v>524</v>
      </c>
      <c r="L754" s="543" t="s">
        <v>525</v>
      </c>
    </row>
    <row r="755" spans="3:12" ht="15.75" thickBot="1" x14ac:dyDescent="0.3">
      <c r="C755" s="544" t="s">
        <v>749</v>
      </c>
      <c r="D755" s="574"/>
      <c r="E755" s="558"/>
      <c r="F755" s="669"/>
      <c r="G755" s="523">
        <f>D755*E755*F755</f>
        <v>0</v>
      </c>
      <c r="H755" s="567" t="s">
        <v>240</v>
      </c>
      <c r="I755" s="524" t="s">
        <v>841</v>
      </c>
      <c r="J755" s="524" t="str">
        <f>VLOOKUP(I755,Presupuesto!$B$11:$C$586,2,0)</f>
        <v>SERVICIOS DE PROFESIONALES Y TECNICOS</v>
      </c>
      <c r="K755" s="583" t="s">
        <v>236</v>
      </c>
      <c r="L755" s="510" t="s">
        <v>508</v>
      </c>
    </row>
    <row r="756" spans="3:12" x14ac:dyDescent="0.25">
      <c r="C756" s="570" t="s">
        <v>58</v>
      </c>
      <c r="D756" s="565"/>
      <c r="E756" s="559"/>
      <c r="F756" s="512"/>
      <c r="G756" s="509">
        <f>F756</f>
        <v>0</v>
      </c>
      <c r="H756" s="566" t="s">
        <v>241</v>
      </c>
      <c r="I756" s="526" t="s">
        <v>369</v>
      </c>
      <c r="J756" s="526" t="str">
        <f>VLOOKUP(I756,Presupuesto!$B$11:$C$586,2,0)</f>
        <v>AGUINALDO Y DECIMOCUARTO MES (11500-00)</v>
      </c>
      <c r="K756" s="510" t="str">
        <f>$K$17</f>
        <v>Docencia y Recursos Humanos</v>
      </c>
      <c r="L756" s="510" t="s">
        <v>508</v>
      </c>
    </row>
    <row r="757" spans="3:12" ht="15.75" thickBot="1" x14ac:dyDescent="0.3">
      <c r="C757" s="571" t="s">
        <v>59</v>
      </c>
      <c r="D757" s="565"/>
      <c r="E757" s="559"/>
      <c r="F757" s="527"/>
      <c r="G757" s="509">
        <f>F757</f>
        <v>0</v>
      </c>
      <c r="H757" s="566" t="s">
        <v>241</v>
      </c>
      <c r="I757" s="513" t="s">
        <v>786</v>
      </c>
      <c r="J757" s="513" t="str">
        <f>VLOOKUP(I757,Presupuesto!$B$11:$C$586,2,0)</f>
        <v>DECIMOCUARTO MES</v>
      </c>
      <c r="K757" s="510" t="str">
        <f t="shared" ref="K757:K805" si="12">$K$17</f>
        <v>Docencia y Recursos Humanos</v>
      </c>
      <c r="L757" s="510" t="s">
        <v>508</v>
      </c>
    </row>
    <row r="758" spans="3:12" ht="15.75" thickBot="1" x14ac:dyDescent="0.3">
      <c r="C758" s="544" t="s">
        <v>750</v>
      </c>
      <c r="D758" s="574"/>
      <c r="E758" s="558"/>
      <c r="F758" s="588"/>
      <c r="G758" s="523">
        <f>D758*E758*F758</f>
        <v>0</v>
      </c>
      <c r="H758" s="567"/>
      <c r="I758" s="524" t="s">
        <v>841</v>
      </c>
      <c r="J758" s="524" t="str">
        <f>VLOOKUP(I758,Presupuesto!$B$11:$C$586,2,0)</f>
        <v>SERVICIOS DE PROFESIONALES Y TECNICOS</v>
      </c>
      <c r="K758" s="510" t="str">
        <f t="shared" si="12"/>
        <v>Docencia y Recursos Humanos</v>
      </c>
      <c r="L758" s="510" t="s">
        <v>508</v>
      </c>
    </row>
    <row r="759" spans="3:12" x14ac:dyDescent="0.25">
      <c r="C759" s="570" t="s">
        <v>58</v>
      </c>
      <c r="D759" s="565"/>
      <c r="E759" s="559"/>
      <c r="F759" s="512"/>
      <c r="G759" s="509">
        <f>F759</f>
        <v>0</v>
      </c>
      <c r="H759" s="566"/>
      <c r="I759" s="526" t="s">
        <v>369</v>
      </c>
      <c r="J759" s="526" t="str">
        <f>VLOOKUP(I759,Presupuesto!$B$11:$C$586,2,0)</f>
        <v>AGUINALDO Y DECIMOCUARTO MES (11500-00)</v>
      </c>
      <c r="K759" s="510" t="str">
        <f t="shared" si="12"/>
        <v>Docencia y Recursos Humanos</v>
      </c>
      <c r="L759" s="510" t="s">
        <v>508</v>
      </c>
    </row>
    <row r="760" spans="3:12" ht="15.75" thickBot="1" x14ac:dyDescent="0.3">
      <c r="C760" s="571" t="s">
        <v>59</v>
      </c>
      <c r="D760" s="565"/>
      <c r="E760" s="559"/>
      <c r="F760" s="527"/>
      <c r="G760" s="509">
        <f>F760</f>
        <v>0</v>
      </c>
      <c r="H760" s="566"/>
      <c r="I760" s="513" t="s">
        <v>786</v>
      </c>
      <c r="J760" s="513" t="str">
        <f>VLOOKUP(I760,Presupuesto!$B$11:$C$586,2,0)</f>
        <v>DECIMOCUARTO MES</v>
      </c>
      <c r="K760" s="510" t="str">
        <f t="shared" si="12"/>
        <v>Docencia y Recursos Humanos</v>
      </c>
      <c r="L760" s="510" t="s">
        <v>508</v>
      </c>
    </row>
    <row r="761" spans="3:12" ht="15.75" thickBot="1" x14ac:dyDescent="0.3">
      <c r="C761" s="544" t="s">
        <v>751</v>
      </c>
      <c r="D761" s="574"/>
      <c r="E761" s="558"/>
      <c r="F761" s="588"/>
      <c r="G761" s="523">
        <f>D761*E761*F761</f>
        <v>0</v>
      </c>
      <c r="H761" s="567"/>
      <c r="I761" s="524" t="s">
        <v>841</v>
      </c>
      <c r="J761" s="524" t="str">
        <f>VLOOKUP(I761,Presupuesto!$B$11:$C$586,2,0)</f>
        <v>SERVICIOS DE PROFESIONALES Y TECNICOS</v>
      </c>
      <c r="K761" s="510" t="str">
        <f t="shared" si="12"/>
        <v>Docencia y Recursos Humanos</v>
      </c>
      <c r="L761" s="510" t="s">
        <v>508</v>
      </c>
    </row>
    <row r="762" spans="3:12" x14ac:dyDescent="0.25">
      <c r="C762" s="570" t="s">
        <v>58</v>
      </c>
      <c r="D762" s="565"/>
      <c r="E762" s="559"/>
      <c r="F762" s="512"/>
      <c r="G762" s="509">
        <f>F762</f>
        <v>0</v>
      </c>
      <c r="H762" s="566"/>
      <c r="I762" s="526" t="s">
        <v>369</v>
      </c>
      <c r="J762" s="526" t="str">
        <f>VLOOKUP(I762,Presupuesto!$B$11:$C$586,2,0)</f>
        <v>AGUINALDO Y DECIMOCUARTO MES (11500-00)</v>
      </c>
      <c r="K762" s="510" t="str">
        <f t="shared" si="12"/>
        <v>Docencia y Recursos Humanos</v>
      </c>
      <c r="L762" s="510" t="s">
        <v>508</v>
      </c>
    </row>
    <row r="763" spans="3:12" ht="15.75" thickBot="1" x14ac:dyDescent="0.3">
      <c r="C763" s="571" t="s">
        <v>59</v>
      </c>
      <c r="D763" s="565"/>
      <c r="E763" s="559"/>
      <c r="F763" s="527"/>
      <c r="G763" s="509">
        <f>F763</f>
        <v>0</v>
      </c>
      <c r="H763" s="566"/>
      <c r="I763" s="513" t="s">
        <v>786</v>
      </c>
      <c r="J763" s="513" t="str">
        <f>VLOOKUP(I763,Presupuesto!$B$11:$C$586,2,0)</f>
        <v>DECIMOCUARTO MES</v>
      </c>
      <c r="K763" s="510" t="str">
        <f t="shared" si="12"/>
        <v>Docencia y Recursos Humanos</v>
      </c>
      <c r="L763" s="510" t="s">
        <v>508</v>
      </c>
    </row>
    <row r="764" spans="3:12" ht="15.75" thickBot="1" x14ac:dyDescent="0.3">
      <c r="C764" s="544" t="s">
        <v>752</v>
      </c>
      <c r="D764" s="574"/>
      <c r="E764" s="558"/>
      <c r="F764" s="588"/>
      <c r="G764" s="523">
        <f>D764*E764*F764</f>
        <v>0</v>
      </c>
      <c r="H764" s="567"/>
      <c r="I764" s="524" t="s">
        <v>841</v>
      </c>
      <c r="J764" s="524" t="str">
        <f>VLOOKUP(I764,Presupuesto!$B$11:$C$586,2,0)</f>
        <v>SERVICIOS DE PROFESIONALES Y TECNICOS</v>
      </c>
      <c r="K764" s="510" t="str">
        <f t="shared" si="12"/>
        <v>Docencia y Recursos Humanos</v>
      </c>
      <c r="L764" s="510" t="s">
        <v>508</v>
      </c>
    </row>
    <row r="765" spans="3:12" x14ac:dyDescent="0.25">
      <c r="C765" s="570" t="s">
        <v>58</v>
      </c>
      <c r="D765" s="565"/>
      <c r="E765" s="559"/>
      <c r="F765" s="512"/>
      <c r="G765" s="509">
        <f>F765</f>
        <v>0</v>
      </c>
      <c r="H765" s="566"/>
      <c r="I765" s="526" t="s">
        <v>369</v>
      </c>
      <c r="J765" s="526" t="str">
        <f>VLOOKUP(I765,Presupuesto!$B$11:$C$586,2,0)</f>
        <v>AGUINALDO Y DECIMOCUARTO MES (11500-00)</v>
      </c>
      <c r="K765" s="510" t="str">
        <f t="shared" si="12"/>
        <v>Docencia y Recursos Humanos</v>
      </c>
      <c r="L765" s="510" t="s">
        <v>508</v>
      </c>
    </row>
    <row r="766" spans="3:12" ht="15.75" thickBot="1" x14ac:dyDescent="0.3">
      <c r="C766" s="571" t="s">
        <v>59</v>
      </c>
      <c r="D766" s="565"/>
      <c r="E766" s="559"/>
      <c r="F766" s="527"/>
      <c r="G766" s="509">
        <f>F766</f>
        <v>0</v>
      </c>
      <c r="H766" s="566"/>
      <c r="I766" s="513" t="s">
        <v>786</v>
      </c>
      <c r="J766" s="513" t="str">
        <f>VLOOKUP(I766,Presupuesto!$B$11:$C$586,2,0)</f>
        <v>DECIMOCUARTO MES</v>
      </c>
      <c r="K766" s="510" t="str">
        <f t="shared" si="12"/>
        <v>Docencia y Recursos Humanos</v>
      </c>
      <c r="L766" s="510" t="s">
        <v>508</v>
      </c>
    </row>
    <row r="767" spans="3:12" ht="15.75" thickBot="1" x14ac:dyDescent="0.3">
      <c r="C767" s="544" t="s">
        <v>753</v>
      </c>
      <c r="D767" s="574"/>
      <c r="E767" s="558"/>
      <c r="F767" s="588"/>
      <c r="G767" s="523">
        <f>D767*E767*F767</f>
        <v>0</v>
      </c>
      <c r="H767" s="567"/>
      <c r="I767" s="524" t="s">
        <v>841</v>
      </c>
      <c r="J767" s="524" t="str">
        <f>VLOOKUP(I767,Presupuesto!$B$11:$C$586,2,0)</f>
        <v>SERVICIOS DE PROFESIONALES Y TECNICOS</v>
      </c>
      <c r="K767" s="510" t="str">
        <f t="shared" si="12"/>
        <v>Docencia y Recursos Humanos</v>
      </c>
      <c r="L767" s="510" t="s">
        <v>508</v>
      </c>
    </row>
    <row r="768" spans="3:12" x14ac:dyDescent="0.25">
      <c r="C768" s="570" t="s">
        <v>58</v>
      </c>
      <c r="D768" s="565"/>
      <c r="E768" s="559"/>
      <c r="F768" s="512"/>
      <c r="G768" s="509">
        <f>F768</f>
        <v>0</v>
      </c>
      <c r="H768" s="566"/>
      <c r="I768" s="526" t="s">
        <v>369</v>
      </c>
      <c r="J768" s="526" t="str">
        <f>VLOOKUP(I768,Presupuesto!$B$11:$C$586,2,0)</f>
        <v>AGUINALDO Y DECIMOCUARTO MES (11500-00)</v>
      </c>
      <c r="K768" s="510" t="str">
        <f t="shared" si="12"/>
        <v>Docencia y Recursos Humanos</v>
      </c>
      <c r="L768" s="510" t="s">
        <v>508</v>
      </c>
    </row>
    <row r="769" spans="3:12" ht="15.75" thickBot="1" x14ac:dyDescent="0.3">
      <c r="C769" s="571" t="s">
        <v>59</v>
      </c>
      <c r="D769" s="565"/>
      <c r="E769" s="559"/>
      <c r="F769" s="527"/>
      <c r="G769" s="509">
        <f>F769</f>
        <v>0</v>
      </c>
      <c r="H769" s="566"/>
      <c r="I769" s="513" t="s">
        <v>786</v>
      </c>
      <c r="J769" s="513" t="str">
        <f>VLOOKUP(I769,Presupuesto!$B$11:$C$586,2,0)</f>
        <v>DECIMOCUARTO MES</v>
      </c>
      <c r="K769" s="510" t="str">
        <f t="shared" si="12"/>
        <v>Docencia y Recursos Humanos</v>
      </c>
      <c r="L769" s="510" t="s">
        <v>508</v>
      </c>
    </row>
    <row r="770" spans="3:12" ht="15.75" thickBot="1" x14ac:dyDescent="0.3">
      <c r="C770" s="544" t="s">
        <v>754</v>
      </c>
      <c r="D770" s="574"/>
      <c r="E770" s="558"/>
      <c r="F770" s="588"/>
      <c r="G770" s="523">
        <f>D770*E770*F770</f>
        <v>0</v>
      </c>
      <c r="H770" s="567"/>
      <c r="I770" s="524" t="s">
        <v>841</v>
      </c>
      <c r="J770" s="524" t="str">
        <f>VLOOKUP(I770,Presupuesto!$B$11:$C$586,2,0)</f>
        <v>SERVICIOS DE PROFESIONALES Y TECNICOS</v>
      </c>
      <c r="K770" s="510" t="str">
        <f t="shared" si="12"/>
        <v>Docencia y Recursos Humanos</v>
      </c>
      <c r="L770" s="510" t="s">
        <v>508</v>
      </c>
    </row>
    <row r="771" spans="3:12" x14ac:dyDescent="0.25">
      <c r="C771" s="570" t="s">
        <v>58</v>
      </c>
      <c r="D771" s="565"/>
      <c r="E771" s="559"/>
      <c r="F771" s="512"/>
      <c r="G771" s="509">
        <f>F771</f>
        <v>0</v>
      </c>
      <c r="H771" s="566"/>
      <c r="I771" s="526" t="s">
        <v>369</v>
      </c>
      <c r="J771" s="526" t="str">
        <f>VLOOKUP(I771,Presupuesto!$B$11:$C$586,2,0)</f>
        <v>AGUINALDO Y DECIMOCUARTO MES (11500-00)</v>
      </c>
      <c r="K771" s="510" t="str">
        <f t="shared" si="12"/>
        <v>Docencia y Recursos Humanos</v>
      </c>
      <c r="L771" s="510" t="s">
        <v>508</v>
      </c>
    </row>
    <row r="772" spans="3:12" ht="15.75" thickBot="1" x14ac:dyDescent="0.3">
      <c r="C772" s="571" t="s">
        <v>59</v>
      </c>
      <c r="D772" s="565"/>
      <c r="E772" s="559"/>
      <c r="F772" s="527"/>
      <c r="G772" s="509">
        <f>F772</f>
        <v>0</v>
      </c>
      <c r="H772" s="566"/>
      <c r="I772" s="513" t="s">
        <v>786</v>
      </c>
      <c r="J772" s="513" t="str">
        <f>VLOOKUP(I772,Presupuesto!$B$11:$C$586,2,0)</f>
        <v>DECIMOCUARTO MES</v>
      </c>
      <c r="K772" s="510" t="str">
        <f t="shared" si="12"/>
        <v>Docencia y Recursos Humanos</v>
      </c>
      <c r="L772" s="510" t="s">
        <v>508</v>
      </c>
    </row>
    <row r="773" spans="3:12" ht="15.75" thickBot="1" x14ac:dyDescent="0.3">
      <c r="C773" s="544" t="s">
        <v>755</v>
      </c>
      <c r="D773" s="574"/>
      <c r="E773" s="558"/>
      <c r="F773" s="588"/>
      <c r="G773" s="523">
        <f>D773*E773*F773</f>
        <v>0</v>
      </c>
      <c r="H773" s="567"/>
      <c r="I773" s="524" t="s">
        <v>841</v>
      </c>
      <c r="J773" s="524" t="str">
        <f>VLOOKUP(I773,Presupuesto!$B$11:$C$586,2,0)</f>
        <v>SERVICIOS DE PROFESIONALES Y TECNICOS</v>
      </c>
      <c r="K773" s="510" t="str">
        <f t="shared" si="12"/>
        <v>Docencia y Recursos Humanos</v>
      </c>
      <c r="L773" s="510" t="s">
        <v>508</v>
      </c>
    </row>
    <row r="774" spans="3:12" x14ac:dyDescent="0.25">
      <c r="C774" s="570" t="s">
        <v>58</v>
      </c>
      <c r="D774" s="565"/>
      <c r="E774" s="559"/>
      <c r="F774" s="512"/>
      <c r="G774" s="509">
        <f>F774</f>
        <v>0</v>
      </c>
      <c r="H774" s="566"/>
      <c r="I774" s="526" t="s">
        <v>369</v>
      </c>
      <c r="J774" s="526" t="str">
        <f>VLOOKUP(I774,Presupuesto!$B$11:$C$586,2,0)</f>
        <v>AGUINALDO Y DECIMOCUARTO MES (11500-00)</v>
      </c>
      <c r="K774" s="510" t="str">
        <f t="shared" si="12"/>
        <v>Docencia y Recursos Humanos</v>
      </c>
      <c r="L774" s="510" t="s">
        <v>508</v>
      </c>
    </row>
    <row r="775" spans="3:12" ht="15.75" thickBot="1" x14ac:dyDescent="0.3">
      <c r="C775" s="571" t="s">
        <v>59</v>
      </c>
      <c r="D775" s="565"/>
      <c r="E775" s="559"/>
      <c r="F775" s="527"/>
      <c r="G775" s="509">
        <f>F775</f>
        <v>0</v>
      </c>
      <c r="H775" s="566"/>
      <c r="I775" s="513" t="s">
        <v>786</v>
      </c>
      <c r="J775" s="513" t="str">
        <f>VLOOKUP(I775,Presupuesto!$B$11:$C$586,2,0)</f>
        <v>DECIMOCUARTO MES</v>
      </c>
      <c r="K775" s="510" t="str">
        <f t="shared" si="12"/>
        <v>Docencia y Recursos Humanos</v>
      </c>
      <c r="L775" s="510" t="s">
        <v>508</v>
      </c>
    </row>
    <row r="776" spans="3:12" ht="15.75" thickBot="1" x14ac:dyDescent="0.3">
      <c r="C776" s="544" t="s">
        <v>756</v>
      </c>
      <c r="D776" s="574"/>
      <c r="E776" s="558"/>
      <c r="F776" s="588"/>
      <c r="G776" s="523">
        <f>D776*E776*F776</f>
        <v>0</v>
      </c>
      <c r="H776" s="567"/>
      <c r="I776" s="524" t="s">
        <v>841</v>
      </c>
      <c r="J776" s="524" t="str">
        <f>VLOOKUP(I776,Presupuesto!$B$11:$C$586,2,0)</f>
        <v>SERVICIOS DE PROFESIONALES Y TECNICOS</v>
      </c>
      <c r="K776" s="510" t="str">
        <f t="shared" si="12"/>
        <v>Docencia y Recursos Humanos</v>
      </c>
      <c r="L776" s="510" t="s">
        <v>508</v>
      </c>
    </row>
    <row r="777" spans="3:12" x14ac:dyDescent="0.25">
      <c r="C777" s="570" t="s">
        <v>58</v>
      </c>
      <c r="D777" s="565"/>
      <c r="E777" s="559"/>
      <c r="F777" s="512"/>
      <c r="G777" s="509">
        <f>F777</f>
        <v>0</v>
      </c>
      <c r="H777" s="566"/>
      <c r="I777" s="526" t="s">
        <v>369</v>
      </c>
      <c r="J777" s="526" t="str">
        <f>VLOOKUP(I777,Presupuesto!$B$11:$C$586,2,0)</f>
        <v>AGUINALDO Y DECIMOCUARTO MES (11500-00)</v>
      </c>
      <c r="K777" s="510" t="str">
        <f t="shared" si="12"/>
        <v>Docencia y Recursos Humanos</v>
      </c>
      <c r="L777" s="510" t="s">
        <v>508</v>
      </c>
    </row>
    <row r="778" spans="3:12" ht="15.75" thickBot="1" x14ac:dyDescent="0.3">
      <c r="C778" s="571" t="s">
        <v>59</v>
      </c>
      <c r="D778" s="565"/>
      <c r="E778" s="559"/>
      <c r="F778" s="527"/>
      <c r="G778" s="509">
        <f>F778</f>
        <v>0</v>
      </c>
      <c r="H778" s="566"/>
      <c r="I778" s="513" t="s">
        <v>786</v>
      </c>
      <c r="J778" s="513" t="str">
        <f>VLOOKUP(I778,Presupuesto!$B$11:$C$586,2,0)</f>
        <v>DECIMOCUARTO MES</v>
      </c>
      <c r="K778" s="510" t="str">
        <f t="shared" si="12"/>
        <v>Docencia y Recursos Humanos</v>
      </c>
      <c r="L778" s="510" t="s">
        <v>508</v>
      </c>
    </row>
    <row r="779" spans="3:12" ht="15.75" thickBot="1" x14ac:dyDescent="0.3">
      <c r="C779" s="544" t="s">
        <v>757</v>
      </c>
      <c r="D779" s="574"/>
      <c r="E779" s="558"/>
      <c r="F779" s="588"/>
      <c r="G779" s="523">
        <f>D779*E779*F779</f>
        <v>0</v>
      </c>
      <c r="H779" s="567"/>
      <c r="I779" s="524" t="s">
        <v>841</v>
      </c>
      <c r="J779" s="524" t="str">
        <f>VLOOKUP(I779,Presupuesto!$B$11:$C$586,2,0)</f>
        <v>SERVICIOS DE PROFESIONALES Y TECNICOS</v>
      </c>
      <c r="K779" s="510" t="str">
        <f t="shared" si="12"/>
        <v>Docencia y Recursos Humanos</v>
      </c>
      <c r="L779" s="510" t="s">
        <v>508</v>
      </c>
    </row>
    <row r="780" spans="3:12" x14ac:dyDescent="0.25">
      <c r="C780" s="570" t="s">
        <v>58</v>
      </c>
      <c r="D780" s="565"/>
      <c r="E780" s="559"/>
      <c r="F780" s="512"/>
      <c r="G780" s="509">
        <f>F780</f>
        <v>0</v>
      </c>
      <c r="H780" s="566"/>
      <c r="I780" s="526" t="s">
        <v>369</v>
      </c>
      <c r="J780" s="526" t="str">
        <f>VLOOKUP(I780,Presupuesto!$B$11:$C$586,2,0)</f>
        <v>AGUINALDO Y DECIMOCUARTO MES (11500-00)</v>
      </c>
      <c r="K780" s="510" t="str">
        <f t="shared" si="12"/>
        <v>Docencia y Recursos Humanos</v>
      </c>
      <c r="L780" s="510" t="s">
        <v>508</v>
      </c>
    </row>
    <row r="781" spans="3:12" ht="15.75" thickBot="1" x14ac:dyDescent="0.3">
      <c r="C781" s="571" t="s">
        <v>59</v>
      </c>
      <c r="D781" s="565"/>
      <c r="E781" s="559"/>
      <c r="F781" s="527"/>
      <c r="G781" s="509">
        <f>F781</f>
        <v>0</v>
      </c>
      <c r="H781" s="566"/>
      <c r="I781" s="513" t="s">
        <v>786</v>
      </c>
      <c r="J781" s="513" t="str">
        <f>VLOOKUP(I781,Presupuesto!$B$11:$C$586,2,0)</f>
        <v>DECIMOCUARTO MES</v>
      </c>
      <c r="K781" s="510" t="str">
        <f t="shared" si="12"/>
        <v>Docencia y Recursos Humanos</v>
      </c>
      <c r="L781" s="510" t="s">
        <v>508</v>
      </c>
    </row>
    <row r="782" spans="3:12" ht="15.75" thickBot="1" x14ac:dyDescent="0.3">
      <c r="C782" s="544" t="s">
        <v>758</v>
      </c>
      <c r="D782" s="574"/>
      <c r="E782" s="558"/>
      <c r="F782" s="588"/>
      <c r="G782" s="523">
        <f>D782*E782*F782</f>
        <v>0</v>
      </c>
      <c r="H782" s="567"/>
      <c r="I782" s="524" t="s">
        <v>841</v>
      </c>
      <c r="J782" s="524" t="str">
        <f>VLOOKUP(I782,Presupuesto!$B$11:$C$586,2,0)</f>
        <v>SERVICIOS DE PROFESIONALES Y TECNICOS</v>
      </c>
      <c r="K782" s="510" t="str">
        <f t="shared" si="12"/>
        <v>Docencia y Recursos Humanos</v>
      </c>
      <c r="L782" s="510" t="s">
        <v>508</v>
      </c>
    </row>
    <row r="783" spans="3:12" x14ac:dyDescent="0.25">
      <c r="C783" s="570" t="s">
        <v>58</v>
      </c>
      <c r="D783" s="565"/>
      <c r="E783" s="559"/>
      <c r="F783" s="512"/>
      <c r="G783" s="509">
        <f>F783</f>
        <v>0</v>
      </c>
      <c r="H783" s="566"/>
      <c r="I783" s="526" t="s">
        <v>369</v>
      </c>
      <c r="J783" s="526" t="str">
        <f>VLOOKUP(I783,Presupuesto!$B$11:$C$586,2,0)</f>
        <v>AGUINALDO Y DECIMOCUARTO MES (11500-00)</v>
      </c>
      <c r="K783" s="510" t="str">
        <f t="shared" si="12"/>
        <v>Docencia y Recursos Humanos</v>
      </c>
      <c r="L783" s="510" t="s">
        <v>508</v>
      </c>
    </row>
    <row r="784" spans="3:12" ht="15.75" thickBot="1" x14ac:dyDescent="0.3">
      <c r="C784" s="571" t="s">
        <v>59</v>
      </c>
      <c r="D784" s="565"/>
      <c r="E784" s="559"/>
      <c r="F784" s="527"/>
      <c r="G784" s="509">
        <f>F784</f>
        <v>0</v>
      </c>
      <c r="H784" s="566"/>
      <c r="I784" s="513" t="s">
        <v>786</v>
      </c>
      <c r="J784" s="513" t="str">
        <f>VLOOKUP(I784,Presupuesto!$B$11:$C$586,2,0)</f>
        <v>DECIMOCUARTO MES</v>
      </c>
      <c r="K784" s="510" t="str">
        <f t="shared" si="12"/>
        <v>Docencia y Recursos Humanos</v>
      </c>
      <c r="L784" s="510" t="s">
        <v>508</v>
      </c>
    </row>
    <row r="785" spans="3:12" ht="15.75" thickBot="1" x14ac:dyDescent="0.3">
      <c r="C785" s="544" t="s">
        <v>759</v>
      </c>
      <c r="D785" s="574"/>
      <c r="E785" s="558"/>
      <c r="F785" s="588"/>
      <c r="G785" s="523">
        <f>D785*E785*F785</f>
        <v>0</v>
      </c>
      <c r="H785" s="567"/>
      <c r="I785" s="524" t="s">
        <v>841</v>
      </c>
      <c r="J785" s="524" t="str">
        <f>VLOOKUP(I785,Presupuesto!$B$11:$C$586,2,0)</f>
        <v>SERVICIOS DE PROFESIONALES Y TECNICOS</v>
      </c>
      <c r="K785" s="510" t="str">
        <f t="shared" si="12"/>
        <v>Docencia y Recursos Humanos</v>
      </c>
      <c r="L785" s="510" t="s">
        <v>508</v>
      </c>
    </row>
    <row r="786" spans="3:12" x14ac:dyDescent="0.25">
      <c r="C786" s="570" t="s">
        <v>58</v>
      </c>
      <c r="D786" s="565"/>
      <c r="E786" s="559"/>
      <c r="F786" s="512"/>
      <c r="G786" s="509">
        <f>F786</f>
        <v>0</v>
      </c>
      <c r="H786" s="566"/>
      <c r="I786" s="526" t="s">
        <v>369</v>
      </c>
      <c r="J786" s="526" t="str">
        <f>VLOOKUP(I786,Presupuesto!$B$11:$C$586,2,0)</f>
        <v>AGUINALDO Y DECIMOCUARTO MES (11500-00)</v>
      </c>
      <c r="K786" s="510" t="str">
        <f t="shared" si="12"/>
        <v>Docencia y Recursos Humanos</v>
      </c>
      <c r="L786" s="510" t="s">
        <v>508</v>
      </c>
    </row>
    <row r="787" spans="3:12" ht="15.75" thickBot="1" x14ac:dyDescent="0.3">
      <c r="C787" s="571" t="s">
        <v>59</v>
      </c>
      <c r="D787" s="565"/>
      <c r="E787" s="559"/>
      <c r="F787" s="527"/>
      <c r="G787" s="509">
        <f>F787</f>
        <v>0</v>
      </c>
      <c r="H787" s="566"/>
      <c r="I787" s="513" t="s">
        <v>786</v>
      </c>
      <c r="J787" s="513" t="str">
        <f>VLOOKUP(I787,Presupuesto!$B$11:$C$586,2,0)</f>
        <v>DECIMOCUARTO MES</v>
      </c>
      <c r="K787" s="510" t="str">
        <f t="shared" si="12"/>
        <v>Docencia y Recursos Humanos</v>
      </c>
      <c r="L787" s="510" t="s">
        <v>508</v>
      </c>
    </row>
    <row r="788" spans="3:12" ht="15.75" thickBot="1" x14ac:dyDescent="0.3">
      <c r="C788" s="544" t="s">
        <v>760</v>
      </c>
      <c r="D788" s="574"/>
      <c r="E788" s="558"/>
      <c r="F788" s="588"/>
      <c r="G788" s="523">
        <f>D788*E788*F788</f>
        <v>0</v>
      </c>
      <c r="H788" s="567"/>
      <c r="I788" s="524" t="s">
        <v>841</v>
      </c>
      <c r="J788" s="524" t="str">
        <f>VLOOKUP(I788,Presupuesto!$B$11:$C$586,2,0)</f>
        <v>SERVICIOS DE PROFESIONALES Y TECNICOS</v>
      </c>
      <c r="K788" s="510" t="str">
        <f t="shared" si="12"/>
        <v>Docencia y Recursos Humanos</v>
      </c>
      <c r="L788" s="510" t="s">
        <v>508</v>
      </c>
    </row>
    <row r="789" spans="3:12" x14ac:dyDescent="0.25">
      <c r="C789" s="570" t="s">
        <v>58</v>
      </c>
      <c r="D789" s="565"/>
      <c r="E789" s="559"/>
      <c r="F789" s="512"/>
      <c r="G789" s="509">
        <f>F789</f>
        <v>0</v>
      </c>
      <c r="H789" s="566"/>
      <c r="I789" s="526" t="s">
        <v>369</v>
      </c>
      <c r="J789" s="526" t="str">
        <f>VLOOKUP(I789,Presupuesto!$B$11:$C$586,2,0)</f>
        <v>AGUINALDO Y DECIMOCUARTO MES (11500-00)</v>
      </c>
      <c r="K789" s="510" t="str">
        <f t="shared" si="12"/>
        <v>Docencia y Recursos Humanos</v>
      </c>
      <c r="L789" s="510" t="s">
        <v>508</v>
      </c>
    </row>
    <row r="790" spans="3:12" ht="15.75" thickBot="1" x14ac:dyDescent="0.3">
      <c r="C790" s="571" t="s">
        <v>59</v>
      </c>
      <c r="D790" s="565"/>
      <c r="E790" s="559"/>
      <c r="F790" s="527"/>
      <c r="G790" s="509">
        <f>F790</f>
        <v>0</v>
      </c>
      <c r="H790" s="566"/>
      <c r="I790" s="513" t="s">
        <v>786</v>
      </c>
      <c r="J790" s="513" t="str">
        <f>VLOOKUP(I790,Presupuesto!$B$11:$C$586,2,0)</f>
        <v>DECIMOCUARTO MES</v>
      </c>
      <c r="K790" s="510" t="str">
        <f t="shared" si="12"/>
        <v>Docencia y Recursos Humanos</v>
      </c>
      <c r="L790" s="510" t="s">
        <v>508</v>
      </c>
    </row>
    <row r="791" spans="3:12" ht="15.75" thickBot="1" x14ac:dyDescent="0.3">
      <c r="C791" s="544" t="s">
        <v>761</v>
      </c>
      <c r="D791" s="574"/>
      <c r="E791" s="558"/>
      <c r="F791" s="588"/>
      <c r="G791" s="523">
        <f>D791*E791*F791</f>
        <v>0</v>
      </c>
      <c r="H791" s="567"/>
      <c r="I791" s="524" t="s">
        <v>841</v>
      </c>
      <c r="J791" s="524" t="str">
        <f>VLOOKUP(I791,Presupuesto!$B$11:$C$586,2,0)</f>
        <v>SERVICIOS DE PROFESIONALES Y TECNICOS</v>
      </c>
      <c r="K791" s="510" t="str">
        <f t="shared" si="12"/>
        <v>Docencia y Recursos Humanos</v>
      </c>
      <c r="L791" s="510" t="s">
        <v>508</v>
      </c>
    </row>
    <row r="792" spans="3:12" x14ac:dyDescent="0.25">
      <c r="C792" s="570" t="s">
        <v>58</v>
      </c>
      <c r="D792" s="565"/>
      <c r="E792" s="559"/>
      <c r="F792" s="512"/>
      <c r="G792" s="509">
        <f>F792</f>
        <v>0</v>
      </c>
      <c r="H792" s="566"/>
      <c r="I792" s="526" t="s">
        <v>369</v>
      </c>
      <c r="J792" s="526" t="str">
        <f>VLOOKUP(I792,Presupuesto!$B$11:$C$586,2,0)</f>
        <v>AGUINALDO Y DECIMOCUARTO MES (11500-00)</v>
      </c>
      <c r="K792" s="510" t="str">
        <f t="shared" si="12"/>
        <v>Docencia y Recursos Humanos</v>
      </c>
      <c r="L792" s="510" t="s">
        <v>508</v>
      </c>
    </row>
    <row r="793" spans="3:12" ht="15.75" thickBot="1" x14ac:dyDescent="0.3">
      <c r="C793" s="571" t="s">
        <v>59</v>
      </c>
      <c r="D793" s="565"/>
      <c r="E793" s="559"/>
      <c r="F793" s="527"/>
      <c r="G793" s="509">
        <f>F793</f>
        <v>0</v>
      </c>
      <c r="H793" s="566"/>
      <c r="I793" s="513" t="s">
        <v>786</v>
      </c>
      <c r="J793" s="513" t="str">
        <f>VLOOKUP(I793,Presupuesto!$B$11:$C$586,2,0)</f>
        <v>DECIMOCUARTO MES</v>
      </c>
      <c r="K793" s="510" t="str">
        <f t="shared" si="12"/>
        <v>Docencia y Recursos Humanos</v>
      </c>
      <c r="L793" s="510" t="s">
        <v>508</v>
      </c>
    </row>
    <row r="794" spans="3:12" ht="15.75" thickBot="1" x14ac:dyDescent="0.3">
      <c r="C794" s="544" t="s">
        <v>762</v>
      </c>
      <c r="D794" s="574"/>
      <c r="E794" s="558"/>
      <c r="F794" s="588"/>
      <c r="G794" s="523">
        <f>D794*E794*F794</f>
        <v>0</v>
      </c>
      <c r="H794" s="567"/>
      <c r="I794" s="524" t="s">
        <v>841</v>
      </c>
      <c r="J794" s="524" t="str">
        <f>VLOOKUP(I794,Presupuesto!$B$11:$C$586,2,0)</f>
        <v>SERVICIOS DE PROFESIONALES Y TECNICOS</v>
      </c>
      <c r="K794" s="510" t="str">
        <f t="shared" si="12"/>
        <v>Docencia y Recursos Humanos</v>
      </c>
      <c r="L794" s="510" t="s">
        <v>508</v>
      </c>
    </row>
    <row r="795" spans="3:12" x14ac:dyDescent="0.25">
      <c r="C795" s="570" t="s">
        <v>58</v>
      </c>
      <c r="D795" s="565"/>
      <c r="E795" s="559"/>
      <c r="F795" s="512"/>
      <c r="G795" s="509">
        <f>F795</f>
        <v>0</v>
      </c>
      <c r="H795" s="566"/>
      <c r="I795" s="526" t="s">
        <v>369</v>
      </c>
      <c r="J795" s="526" t="str">
        <f>VLOOKUP(I795,Presupuesto!$B$11:$C$586,2,0)</f>
        <v>AGUINALDO Y DECIMOCUARTO MES (11500-00)</v>
      </c>
      <c r="K795" s="510" t="str">
        <f t="shared" si="12"/>
        <v>Docencia y Recursos Humanos</v>
      </c>
      <c r="L795" s="510" t="s">
        <v>508</v>
      </c>
    </row>
    <row r="796" spans="3:12" ht="15.75" thickBot="1" x14ac:dyDescent="0.3">
      <c r="C796" s="571" t="s">
        <v>59</v>
      </c>
      <c r="D796" s="565"/>
      <c r="E796" s="559"/>
      <c r="F796" s="527"/>
      <c r="G796" s="509">
        <f>F796</f>
        <v>0</v>
      </c>
      <c r="H796" s="566"/>
      <c r="I796" s="513" t="s">
        <v>786</v>
      </c>
      <c r="J796" s="513" t="str">
        <f>VLOOKUP(I796,Presupuesto!$B$11:$C$586,2,0)</f>
        <v>DECIMOCUARTO MES</v>
      </c>
      <c r="K796" s="510" t="str">
        <f t="shared" si="12"/>
        <v>Docencia y Recursos Humanos</v>
      </c>
      <c r="L796" s="510" t="s">
        <v>508</v>
      </c>
    </row>
    <row r="797" spans="3:12" ht="15.75" thickBot="1" x14ac:dyDescent="0.3">
      <c r="C797" s="670" t="s">
        <v>2006</v>
      </c>
      <c r="D797" s="671">
        <v>2</v>
      </c>
      <c r="E797" s="672">
        <v>12</v>
      </c>
      <c r="F797" s="673">
        <v>7392</v>
      </c>
      <c r="G797" s="674">
        <f>D797*E797*F797</f>
        <v>177408</v>
      </c>
      <c r="H797" s="567" t="s">
        <v>240</v>
      </c>
      <c r="I797" s="524" t="s">
        <v>841</v>
      </c>
      <c r="J797" s="524" t="str">
        <f>VLOOKUP(I797,Presupuesto!$B$11:$C$586,2,0)</f>
        <v>SERVICIOS DE PROFESIONALES Y TECNICOS</v>
      </c>
      <c r="K797" s="510" t="str">
        <f t="shared" si="12"/>
        <v>Docencia y Recursos Humanos</v>
      </c>
      <c r="L797" s="510" t="s">
        <v>508</v>
      </c>
    </row>
    <row r="798" spans="3:12" x14ac:dyDescent="0.25">
      <c r="C798" s="570" t="s">
        <v>58</v>
      </c>
      <c r="D798" s="565"/>
      <c r="E798" s="559">
        <v>0</v>
      </c>
      <c r="F798" s="527">
        <v>14784</v>
      </c>
      <c r="G798" s="509">
        <f>F798</f>
        <v>14784</v>
      </c>
      <c r="H798" s="566" t="s">
        <v>240</v>
      </c>
      <c r="I798" s="513" t="s">
        <v>831</v>
      </c>
      <c r="J798" s="513" t="str">
        <f>VLOOKUP(I798,Presupuesto!$B$11:$C$586,2,0)</f>
        <v>CONTRATOS ESPECIALES</v>
      </c>
      <c r="K798" s="510" t="str">
        <f t="shared" si="12"/>
        <v>Docencia y Recursos Humanos</v>
      </c>
      <c r="L798" s="510" t="s">
        <v>508</v>
      </c>
    </row>
    <row r="799" spans="3:12" ht="15.75" thickBot="1" x14ac:dyDescent="0.3">
      <c r="C799" s="571" t="s">
        <v>59</v>
      </c>
      <c r="D799" s="565"/>
      <c r="E799" s="559">
        <v>0</v>
      </c>
      <c r="F799" s="512">
        <v>14784</v>
      </c>
      <c r="G799" s="509">
        <f>F799</f>
        <v>14784</v>
      </c>
      <c r="H799" s="566" t="s">
        <v>240</v>
      </c>
      <c r="I799" s="513" t="s">
        <v>831</v>
      </c>
      <c r="J799" s="513" t="str">
        <f>VLOOKUP(I799,Presupuesto!$B$11:$C$586,2,0)</f>
        <v>CONTRATOS ESPECIALES</v>
      </c>
      <c r="K799" s="510" t="str">
        <f t="shared" si="12"/>
        <v>Docencia y Recursos Humanos</v>
      </c>
      <c r="L799" s="510" t="s">
        <v>508</v>
      </c>
    </row>
    <row r="800" spans="3:12" ht="15.75" thickBot="1" x14ac:dyDescent="0.3">
      <c r="C800" s="546" t="s">
        <v>60</v>
      </c>
      <c r="D800" s="574"/>
      <c r="E800" s="558"/>
      <c r="F800" s="528"/>
      <c r="G800" s="523">
        <f>D800*E800*F800</f>
        <v>0</v>
      </c>
      <c r="H800" s="567"/>
      <c r="I800" s="524" t="s">
        <v>841</v>
      </c>
      <c r="J800" s="524" t="str">
        <f>VLOOKUP(I800,Presupuesto!$B$11:$C$586,2,0)</f>
        <v>SERVICIOS DE PROFESIONALES Y TECNICOS</v>
      </c>
      <c r="K800" s="510" t="str">
        <f t="shared" si="12"/>
        <v>Docencia y Recursos Humanos</v>
      </c>
      <c r="L800" s="510" t="s">
        <v>508</v>
      </c>
    </row>
    <row r="801" spans="3:12" x14ac:dyDescent="0.25">
      <c r="C801" s="570" t="s">
        <v>58</v>
      </c>
      <c r="D801" s="565"/>
      <c r="E801" s="559"/>
      <c r="F801" s="512"/>
      <c r="G801" s="509">
        <f>F801</f>
        <v>0</v>
      </c>
      <c r="H801" s="566"/>
      <c r="I801" s="513" t="s">
        <v>404</v>
      </c>
      <c r="J801" s="513" t="str">
        <f>VLOOKUP(I801,Presupuesto!$B$11:$C$586,2,0)</f>
        <v>OTROS SERVICIOS TECNICOS Y PROFESIONALES N.C. (24900-00)</v>
      </c>
      <c r="K801" s="510" t="str">
        <f t="shared" si="12"/>
        <v>Docencia y Recursos Humanos</v>
      </c>
      <c r="L801" s="510" t="s">
        <v>508</v>
      </c>
    </row>
    <row r="802" spans="3:12" ht="15.75" thickBot="1" x14ac:dyDescent="0.3">
      <c r="C802" s="571" t="s">
        <v>59</v>
      </c>
      <c r="D802" s="565"/>
      <c r="E802" s="559"/>
      <c r="F802" s="512"/>
      <c r="G802" s="509">
        <f>F802</f>
        <v>0</v>
      </c>
      <c r="H802" s="566"/>
      <c r="I802" s="513" t="s">
        <v>404</v>
      </c>
      <c r="J802" s="513" t="str">
        <f>VLOOKUP(I802,Presupuesto!$B$11:$C$586,2,0)</f>
        <v>OTROS SERVICIOS TECNICOS Y PROFESIONALES N.C. (24900-00)</v>
      </c>
      <c r="K802" s="510" t="str">
        <f t="shared" si="12"/>
        <v>Docencia y Recursos Humanos</v>
      </c>
      <c r="L802" s="510" t="s">
        <v>508</v>
      </c>
    </row>
    <row r="803" spans="3:12" ht="15.75" thickBot="1" x14ac:dyDescent="0.3">
      <c r="C803" s="546" t="s">
        <v>61</v>
      </c>
      <c r="D803" s="574"/>
      <c r="E803" s="558"/>
      <c r="F803" s="528"/>
      <c r="G803" s="523">
        <f>D803*E803*F803</f>
        <v>0</v>
      </c>
      <c r="H803" s="567" t="s">
        <v>240</v>
      </c>
      <c r="I803" s="524" t="s">
        <v>841</v>
      </c>
      <c r="J803" s="524" t="str">
        <f>VLOOKUP(I803,Presupuesto!$B$11:$C$586,2,0)</f>
        <v>SERVICIOS DE PROFESIONALES Y TECNICOS</v>
      </c>
      <c r="K803" s="510" t="str">
        <f t="shared" si="12"/>
        <v>Docencia y Recursos Humanos</v>
      </c>
      <c r="L803" s="510" t="s">
        <v>508</v>
      </c>
    </row>
    <row r="804" spans="3:12" x14ac:dyDescent="0.25">
      <c r="C804" s="570" t="s">
        <v>58</v>
      </c>
      <c r="D804" s="568"/>
      <c r="E804" s="538"/>
      <c r="F804" s="529"/>
      <c r="G804" s="530">
        <f>F804</f>
        <v>0</v>
      </c>
      <c r="H804" s="566"/>
      <c r="I804" s="526" t="s">
        <v>369</v>
      </c>
      <c r="J804" s="513" t="str">
        <f>VLOOKUP(I804,Presupuesto!$B$11:$C$586,2,0)</f>
        <v>AGUINALDO Y DECIMOCUARTO MES (11500-00)</v>
      </c>
      <c r="K804" s="510" t="str">
        <f t="shared" si="12"/>
        <v>Docencia y Recursos Humanos</v>
      </c>
      <c r="L804" s="510" t="s">
        <v>508</v>
      </c>
    </row>
    <row r="805" spans="3:12" ht="15.75" thickBot="1" x14ac:dyDescent="0.3">
      <c r="C805" s="572" t="s">
        <v>59</v>
      </c>
      <c r="D805" s="564"/>
      <c r="E805" s="539"/>
      <c r="F805" s="517"/>
      <c r="G805" s="517">
        <f>F805</f>
        <v>0</v>
      </c>
      <c r="H805" s="564"/>
      <c r="I805" s="513" t="s">
        <v>786</v>
      </c>
      <c r="J805" s="532" t="str">
        <f>VLOOKUP(I805,Presupuesto!$B$11:$C$586,2,0)</f>
        <v>DECIMOCUARTO MES</v>
      </c>
      <c r="K805" s="518" t="str">
        <f t="shared" si="12"/>
        <v>Docencia y Recursos Humanos</v>
      </c>
      <c r="L805" s="510" t="s">
        <v>508</v>
      </c>
    </row>
    <row r="808" spans="3:12" ht="15.75" thickBot="1" x14ac:dyDescent="0.3"/>
    <row r="809" spans="3:12" ht="15.75" thickBot="1" x14ac:dyDescent="0.3">
      <c r="C809" s="497" t="s">
        <v>43</v>
      </c>
      <c r="D809" s="495">
        <f>SUM(G816:G866)</f>
        <v>308000</v>
      </c>
      <c r="E809" s="505"/>
      <c r="F809" s="505"/>
      <c r="G809" s="505"/>
      <c r="H809" s="499"/>
      <c r="I809" s="499"/>
      <c r="J809" s="499"/>
      <c r="K809" s="502"/>
      <c r="L809" s="502"/>
    </row>
    <row r="810" spans="3:12" x14ac:dyDescent="0.25">
      <c r="C810" s="502"/>
      <c r="D810" s="496"/>
      <c r="E810" s="505"/>
      <c r="F810" s="505"/>
      <c r="G810" s="505"/>
      <c r="H810" s="499"/>
      <c r="I810" s="499"/>
      <c r="J810" s="499"/>
      <c r="K810" s="502"/>
      <c r="L810" s="502"/>
    </row>
    <row r="811" spans="3:12" x14ac:dyDescent="0.25">
      <c r="C811" s="502"/>
      <c r="D811" s="496"/>
      <c r="E811" s="505"/>
      <c r="F811" s="505"/>
      <c r="G811" s="505"/>
      <c r="H811" s="499"/>
      <c r="I811" s="499"/>
      <c r="J811" s="499"/>
      <c r="K811" s="502"/>
      <c r="L811" s="502"/>
    </row>
    <row r="812" spans="3:12" ht="15.75" x14ac:dyDescent="0.25">
      <c r="C812" s="576" t="s">
        <v>505</v>
      </c>
      <c r="D812" s="577"/>
      <c r="E812" s="505"/>
      <c r="F812" s="505"/>
      <c r="G812" s="505"/>
      <c r="H812" s="499"/>
      <c r="I812" s="499"/>
      <c r="J812" s="499"/>
      <c r="K812" s="502"/>
      <c r="L812" s="502"/>
    </row>
    <row r="813" spans="3:12" ht="18.75" x14ac:dyDescent="0.25">
      <c r="C813" s="578" t="e">
        <f>IFERROR(VLOOKUP(D812,'Desarrollo e Innov. Curricular'!$E:$F,2,FALSE),IFERROR(VLOOKUP(D812,Investigación!$E:$F,2,FALSE),IFERROR(VLOOKUP(D812,'Vinculación Univ. Sociedad'!$E:$F,2,FALSE),IFERROR(VLOOKUP(D812,'Docencia y Profesorado Universi'!$E:$F,2,FALSE),IFERROR(VLOOKUP(D812,Estudiantes!$E:$F,2,FALSE),IFERROR(VLOOKUP(D812,'Gestion Administrativa'!$E:$F,2,FALSE),IFERROR(VLOOKUP(D812,'Gestion Academica'!$E:$F,2,FALSE),IFERROR(VLOOKUP(D812,Graduados!$E:$F,2,FALSE),IFERROR(VLOOKUP(D812,'Gestión del Conocimiento'!$E:$F,2,FALSE),IFERROR(VLOOKUP(D812,Gobernabilidad!$E:$F,2,FALSE),IFERROR(VLOOKUP(D812,'NIVEL DE ES Y  SISTEMA NACIONAL'!$E:$F,2,FALSE),VLOOKUP(D812,'Lo Esencial'!$E:$F,2,0))))))))))))</f>
        <v>#N/A</v>
      </c>
      <c r="D813" s="496"/>
      <c r="E813" s="505"/>
      <c r="F813" s="505"/>
      <c r="G813" s="505"/>
      <c r="H813" s="499"/>
      <c r="I813" s="499"/>
      <c r="J813" s="499"/>
      <c r="K813" s="502"/>
      <c r="L813" s="502"/>
    </row>
    <row r="814" spans="3:12" ht="15.75" thickBot="1" x14ac:dyDescent="0.3">
      <c r="C814" s="506"/>
      <c r="D814" s="496"/>
      <c r="E814" s="505"/>
      <c r="F814" s="505"/>
      <c r="G814" s="505"/>
      <c r="H814" s="499"/>
      <c r="I814" s="499"/>
      <c r="J814" s="499"/>
      <c r="K814" s="502"/>
      <c r="L814" s="502"/>
    </row>
    <row r="815" spans="3:12" ht="30.75" thickBot="1" x14ac:dyDescent="0.3">
      <c r="C815" s="541" t="s">
        <v>44</v>
      </c>
      <c r="D815" s="545" t="s">
        <v>55</v>
      </c>
      <c r="E815" s="569" t="s">
        <v>56</v>
      </c>
      <c r="F815" s="545" t="s">
        <v>57</v>
      </c>
      <c r="G815" s="542" t="s">
        <v>27</v>
      </c>
      <c r="H815" s="540" t="s">
        <v>242</v>
      </c>
      <c r="I815" s="543" t="s">
        <v>46</v>
      </c>
      <c r="J815" s="543" t="s">
        <v>243</v>
      </c>
      <c r="K815" s="543" t="s">
        <v>524</v>
      </c>
      <c r="L815" s="543" t="s">
        <v>525</v>
      </c>
    </row>
    <row r="816" spans="3:12" ht="15.75" thickBot="1" x14ac:dyDescent="0.3">
      <c r="C816" s="544" t="s">
        <v>749</v>
      </c>
      <c r="D816" s="574"/>
      <c r="E816" s="558"/>
      <c r="F816" s="669"/>
      <c r="G816" s="523">
        <f>D816*E816*F816</f>
        <v>0</v>
      </c>
      <c r="H816" s="567" t="s">
        <v>240</v>
      </c>
      <c r="I816" s="524" t="s">
        <v>841</v>
      </c>
      <c r="J816" s="524" t="str">
        <f>VLOOKUP(I816,Presupuesto!$B$11:$C$586,2,0)</f>
        <v>SERVICIOS DE PROFESIONALES Y TECNICOS</v>
      </c>
      <c r="K816" s="583" t="s">
        <v>236</v>
      </c>
      <c r="L816" s="510" t="s">
        <v>508</v>
      </c>
    </row>
    <row r="817" spans="3:12" x14ac:dyDescent="0.25">
      <c r="C817" s="570" t="s">
        <v>58</v>
      </c>
      <c r="D817" s="565"/>
      <c r="E817" s="559"/>
      <c r="F817" s="512"/>
      <c r="G817" s="509">
        <f>F817</f>
        <v>0</v>
      </c>
      <c r="H817" s="566" t="s">
        <v>241</v>
      </c>
      <c r="I817" s="526" t="s">
        <v>369</v>
      </c>
      <c r="J817" s="526" t="str">
        <f>VLOOKUP(I817,Presupuesto!$B$11:$C$586,2,0)</f>
        <v>AGUINALDO Y DECIMOCUARTO MES (11500-00)</v>
      </c>
      <c r="K817" s="510" t="str">
        <f>$K$17</f>
        <v>Docencia y Recursos Humanos</v>
      </c>
      <c r="L817" s="510" t="s">
        <v>508</v>
      </c>
    </row>
    <row r="818" spans="3:12" ht="15.75" thickBot="1" x14ac:dyDescent="0.3">
      <c r="C818" s="571" t="s">
        <v>59</v>
      </c>
      <c r="D818" s="565"/>
      <c r="E818" s="559"/>
      <c r="F818" s="527"/>
      <c r="G818" s="509">
        <f>F818</f>
        <v>0</v>
      </c>
      <c r="H818" s="566" t="s">
        <v>241</v>
      </c>
      <c r="I818" s="513" t="s">
        <v>786</v>
      </c>
      <c r="J818" s="513" t="str">
        <f>VLOOKUP(I818,Presupuesto!$B$11:$C$586,2,0)</f>
        <v>DECIMOCUARTO MES</v>
      </c>
      <c r="K818" s="510" t="str">
        <f t="shared" ref="K818:K865" si="13">$K$17</f>
        <v>Docencia y Recursos Humanos</v>
      </c>
      <c r="L818" s="510" t="s">
        <v>508</v>
      </c>
    </row>
    <row r="819" spans="3:12" ht="15.75" thickBot="1" x14ac:dyDescent="0.3">
      <c r="C819" s="544" t="s">
        <v>750</v>
      </c>
      <c r="D819" s="574"/>
      <c r="E819" s="558"/>
      <c r="F819" s="588"/>
      <c r="G819" s="523">
        <f>D819*E819*F819</f>
        <v>0</v>
      </c>
      <c r="H819" s="567"/>
      <c r="I819" s="524" t="s">
        <v>841</v>
      </c>
      <c r="J819" s="524" t="str">
        <f>VLOOKUP(I819,Presupuesto!$B$11:$C$586,2,0)</f>
        <v>SERVICIOS DE PROFESIONALES Y TECNICOS</v>
      </c>
      <c r="K819" s="510" t="str">
        <f t="shared" si="13"/>
        <v>Docencia y Recursos Humanos</v>
      </c>
      <c r="L819" s="510" t="s">
        <v>508</v>
      </c>
    </row>
    <row r="820" spans="3:12" x14ac:dyDescent="0.25">
      <c r="C820" s="570" t="s">
        <v>58</v>
      </c>
      <c r="D820" s="565"/>
      <c r="E820" s="559"/>
      <c r="F820" s="512"/>
      <c r="G820" s="509">
        <f>F820</f>
        <v>0</v>
      </c>
      <c r="H820" s="566"/>
      <c r="I820" s="526" t="s">
        <v>369</v>
      </c>
      <c r="J820" s="526" t="str">
        <f>VLOOKUP(I820,Presupuesto!$B$11:$C$586,2,0)</f>
        <v>AGUINALDO Y DECIMOCUARTO MES (11500-00)</v>
      </c>
      <c r="K820" s="510" t="str">
        <f t="shared" si="13"/>
        <v>Docencia y Recursos Humanos</v>
      </c>
      <c r="L820" s="510" t="s">
        <v>508</v>
      </c>
    </row>
    <row r="821" spans="3:12" ht="15.75" thickBot="1" x14ac:dyDescent="0.3">
      <c r="C821" s="571" t="s">
        <v>59</v>
      </c>
      <c r="D821" s="565"/>
      <c r="E821" s="559"/>
      <c r="F821" s="527"/>
      <c r="G821" s="509">
        <f>F821</f>
        <v>0</v>
      </c>
      <c r="H821" s="566"/>
      <c r="I821" s="513" t="s">
        <v>786</v>
      </c>
      <c r="J821" s="513" t="str">
        <f>VLOOKUP(I821,Presupuesto!$B$11:$C$586,2,0)</f>
        <v>DECIMOCUARTO MES</v>
      </c>
      <c r="K821" s="510" t="str">
        <f t="shared" si="13"/>
        <v>Docencia y Recursos Humanos</v>
      </c>
      <c r="L821" s="510" t="s">
        <v>508</v>
      </c>
    </row>
    <row r="822" spans="3:12" ht="15.75" thickBot="1" x14ac:dyDescent="0.3">
      <c r="C822" s="544" t="s">
        <v>751</v>
      </c>
      <c r="D822" s="574"/>
      <c r="E822" s="558"/>
      <c r="F822" s="588"/>
      <c r="G822" s="523">
        <f>D822*E822*F822</f>
        <v>0</v>
      </c>
      <c r="H822" s="567"/>
      <c r="I822" s="524" t="s">
        <v>841</v>
      </c>
      <c r="J822" s="524" t="str">
        <f>VLOOKUP(I822,Presupuesto!$B$11:$C$586,2,0)</f>
        <v>SERVICIOS DE PROFESIONALES Y TECNICOS</v>
      </c>
      <c r="K822" s="510" t="str">
        <f t="shared" si="13"/>
        <v>Docencia y Recursos Humanos</v>
      </c>
      <c r="L822" s="510" t="s">
        <v>508</v>
      </c>
    </row>
    <row r="823" spans="3:12" x14ac:dyDescent="0.25">
      <c r="C823" s="570" t="s">
        <v>58</v>
      </c>
      <c r="D823" s="565"/>
      <c r="E823" s="559"/>
      <c r="F823" s="512"/>
      <c r="G823" s="509">
        <f>F823</f>
        <v>0</v>
      </c>
      <c r="H823" s="566"/>
      <c r="I823" s="526" t="s">
        <v>369</v>
      </c>
      <c r="J823" s="526" t="str">
        <f>VLOOKUP(I823,Presupuesto!$B$11:$C$586,2,0)</f>
        <v>AGUINALDO Y DECIMOCUARTO MES (11500-00)</v>
      </c>
      <c r="K823" s="510" t="str">
        <f t="shared" si="13"/>
        <v>Docencia y Recursos Humanos</v>
      </c>
      <c r="L823" s="510" t="s">
        <v>508</v>
      </c>
    </row>
    <row r="824" spans="3:12" ht="15.75" thickBot="1" x14ac:dyDescent="0.3">
      <c r="C824" s="571" t="s">
        <v>59</v>
      </c>
      <c r="D824" s="565"/>
      <c r="E824" s="559"/>
      <c r="F824" s="527"/>
      <c r="G824" s="509">
        <f>F824</f>
        <v>0</v>
      </c>
      <c r="H824" s="566"/>
      <c r="I824" s="513" t="s">
        <v>786</v>
      </c>
      <c r="J824" s="513" t="str">
        <f>VLOOKUP(I824,Presupuesto!$B$11:$C$586,2,0)</f>
        <v>DECIMOCUARTO MES</v>
      </c>
      <c r="K824" s="510" t="str">
        <f t="shared" si="13"/>
        <v>Docencia y Recursos Humanos</v>
      </c>
      <c r="L824" s="510" t="s">
        <v>508</v>
      </c>
    </row>
    <row r="825" spans="3:12" ht="15.75" thickBot="1" x14ac:dyDescent="0.3">
      <c r="C825" s="544" t="s">
        <v>752</v>
      </c>
      <c r="D825" s="574"/>
      <c r="E825" s="558"/>
      <c r="F825" s="588"/>
      <c r="G825" s="523">
        <f>D825*E825*F825</f>
        <v>0</v>
      </c>
      <c r="H825" s="567"/>
      <c r="I825" s="524" t="s">
        <v>841</v>
      </c>
      <c r="J825" s="524" t="str">
        <f>VLOOKUP(I825,Presupuesto!$B$11:$C$586,2,0)</f>
        <v>SERVICIOS DE PROFESIONALES Y TECNICOS</v>
      </c>
      <c r="K825" s="510" t="str">
        <f t="shared" si="13"/>
        <v>Docencia y Recursos Humanos</v>
      </c>
      <c r="L825" s="510" t="s">
        <v>508</v>
      </c>
    </row>
    <row r="826" spans="3:12" x14ac:dyDescent="0.25">
      <c r="C826" s="570" t="s">
        <v>58</v>
      </c>
      <c r="D826" s="565"/>
      <c r="E826" s="559"/>
      <c r="F826" s="512"/>
      <c r="G826" s="509">
        <f>F826</f>
        <v>0</v>
      </c>
      <c r="H826" s="566"/>
      <c r="I826" s="526" t="s">
        <v>369</v>
      </c>
      <c r="J826" s="526" t="str">
        <f>VLOOKUP(I826,Presupuesto!$B$11:$C$586,2,0)</f>
        <v>AGUINALDO Y DECIMOCUARTO MES (11500-00)</v>
      </c>
      <c r="K826" s="510" t="str">
        <f t="shared" si="13"/>
        <v>Docencia y Recursos Humanos</v>
      </c>
      <c r="L826" s="510" t="s">
        <v>508</v>
      </c>
    </row>
    <row r="827" spans="3:12" ht="15.75" thickBot="1" x14ac:dyDescent="0.3">
      <c r="C827" s="571" t="s">
        <v>59</v>
      </c>
      <c r="D827" s="565"/>
      <c r="E827" s="559"/>
      <c r="F827" s="527"/>
      <c r="G827" s="509">
        <f>F827</f>
        <v>0</v>
      </c>
      <c r="H827" s="566"/>
      <c r="I827" s="513" t="s">
        <v>786</v>
      </c>
      <c r="J827" s="513" t="str">
        <f>VLOOKUP(I827,Presupuesto!$B$11:$C$586,2,0)</f>
        <v>DECIMOCUARTO MES</v>
      </c>
      <c r="K827" s="510" t="str">
        <f t="shared" si="13"/>
        <v>Docencia y Recursos Humanos</v>
      </c>
      <c r="L827" s="510" t="s">
        <v>508</v>
      </c>
    </row>
    <row r="828" spans="3:12" ht="15.75" thickBot="1" x14ac:dyDescent="0.3">
      <c r="C828" s="544" t="s">
        <v>753</v>
      </c>
      <c r="D828" s="574"/>
      <c r="E828" s="558"/>
      <c r="F828" s="588"/>
      <c r="G828" s="523">
        <f>D828*E828*F828</f>
        <v>0</v>
      </c>
      <c r="H828" s="567"/>
      <c r="I828" s="524" t="s">
        <v>841</v>
      </c>
      <c r="J828" s="524" t="str">
        <f>VLOOKUP(I828,Presupuesto!$B$11:$C$586,2,0)</f>
        <v>SERVICIOS DE PROFESIONALES Y TECNICOS</v>
      </c>
      <c r="K828" s="510" t="str">
        <f t="shared" si="13"/>
        <v>Docencia y Recursos Humanos</v>
      </c>
      <c r="L828" s="510" t="s">
        <v>508</v>
      </c>
    </row>
    <row r="829" spans="3:12" x14ac:dyDescent="0.25">
      <c r="C829" s="570" t="s">
        <v>58</v>
      </c>
      <c r="D829" s="565"/>
      <c r="E829" s="559"/>
      <c r="F829" s="512"/>
      <c r="G829" s="509">
        <f>F829</f>
        <v>0</v>
      </c>
      <c r="H829" s="566"/>
      <c r="I829" s="526" t="s">
        <v>369</v>
      </c>
      <c r="J829" s="526" t="str">
        <f>VLOOKUP(I829,Presupuesto!$B$11:$C$586,2,0)</f>
        <v>AGUINALDO Y DECIMOCUARTO MES (11500-00)</v>
      </c>
      <c r="K829" s="510" t="str">
        <f t="shared" si="13"/>
        <v>Docencia y Recursos Humanos</v>
      </c>
      <c r="L829" s="510" t="s">
        <v>508</v>
      </c>
    </row>
    <row r="830" spans="3:12" ht="15.75" thickBot="1" x14ac:dyDescent="0.3">
      <c r="C830" s="571" t="s">
        <v>59</v>
      </c>
      <c r="D830" s="565"/>
      <c r="E830" s="559"/>
      <c r="F830" s="527"/>
      <c r="G830" s="509">
        <f>F830</f>
        <v>0</v>
      </c>
      <c r="H830" s="566"/>
      <c r="I830" s="513" t="s">
        <v>786</v>
      </c>
      <c r="J830" s="513" t="str">
        <f>VLOOKUP(I830,Presupuesto!$B$11:$C$586,2,0)</f>
        <v>DECIMOCUARTO MES</v>
      </c>
      <c r="K830" s="510" t="str">
        <f t="shared" si="13"/>
        <v>Docencia y Recursos Humanos</v>
      </c>
      <c r="L830" s="510" t="s">
        <v>508</v>
      </c>
    </row>
    <row r="831" spans="3:12" ht="15.75" thickBot="1" x14ac:dyDescent="0.3">
      <c r="C831" s="544" t="s">
        <v>754</v>
      </c>
      <c r="D831" s="574"/>
      <c r="E831" s="558"/>
      <c r="F831" s="588"/>
      <c r="G831" s="523">
        <f>D831*E831*F831</f>
        <v>0</v>
      </c>
      <c r="H831" s="567"/>
      <c r="I831" s="524" t="s">
        <v>841</v>
      </c>
      <c r="J831" s="524" t="str">
        <f>VLOOKUP(I831,Presupuesto!$B$11:$C$586,2,0)</f>
        <v>SERVICIOS DE PROFESIONALES Y TECNICOS</v>
      </c>
      <c r="K831" s="510" t="str">
        <f t="shared" si="13"/>
        <v>Docencia y Recursos Humanos</v>
      </c>
      <c r="L831" s="510" t="s">
        <v>508</v>
      </c>
    </row>
    <row r="832" spans="3:12" x14ac:dyDescent="0.25">
      <c r="C832" s="570" t="s">
        <v>58</v>
      </c>
      <c r="D832" s="565"/>
      <c r="E832" s="559"/>
      <c r="F832" s="512"/>
      <c r="G832" s="509">
        <f>F832</f>
        <v>0</v>
      </c>
      <c r="H832" s="566"/>
      <c r="I832" s="526" t="s">
        <v>369</v>
      </c>
      <c r="J832" s="526" t="str">
        <f>VLOOKUP(I832,Presupuesto!$B$11:$C$586,2,0)</f>
        <v>AGUINALDO Y DECIMOCUARTO MES (11500-00)</v>
      </c>
      <c r="K832" s="510" t="str">
        <f t="shared" si="13"/>
        <v>Docencia y Recursos Humanos</v>
      </c>
      <c r="L832" s="510" t="s">
        <v>508</v>
      </c>
    </row>
    <row r="833" spans="3:12" ht="15.75" thickBot="1" x14ac:dyDescent="0.3">
      <c r="C833" s="571" t="s">
        <v>59</v>
      </c>
      <c r="D833" s="565"/>
      <c r="E833" s="559"/>
      <c r="F833" s="527"/>
      <c r="G833" s="509">
        <f>F833</f>
        <v>0</v>
      </c>
      <c r="H833" s="566"/>
      <c r="I833" s="513" t="s">
        <v>786</v>
      </c>
      <c r="J833" s="513" t="str">
        <f>VLOOKUP(I833,Presupuesto!$B$11:$C$586,2,0)</f>
        <v>DECIMOCUARTO MES</v>
      </c>
      <c r="K833" s="510" t="str">
        <f t="shared" si="13"/>
        <v>Docencia y Recursos Humanos</v>
      </c>
      <c r="L833" s="510" t="s">
        <v>508</v>
      </c>
    </row>
    <row r="834" spans="3:12" ht="15.75" thickBot="1" x14ac:dyDescent="0.3">
      <c r="C834" s="544" t="s">
        <v>755</v>
      </c>
      <c r="D834" s="574"/>
      <c r="E834" s="558"/>
      <c r="F834" s="588"/>
      <c r="G834" s="523">
        <f>D834*E834*F834</f>
        <v>0</v>
      </c>
      <c r="H834" s="567"/>
      <c r="I834" s="524" t="s">
        <v>841</v>
      </c>
      <c r="J834" s="524" t="str">
        <f>VLOOKUP(I834,Presupuesto!$B$11:$C$586,2,0)</f>
        <v>SERVICIOS DE PROFESIONALES Y TECNICOS</v>
      </c>
      <c r="K834" s="510" t="str">
        <f t="shared" si="13"/>
        <v>Docencia y Recursos Humanos</v>
      </c>
      <c r="L834" s="510" t="s">
        <v>508</v>
      </c>
    </row>
    <row r="835" spans="3:12" x14ac:dyDescent="0.25">
      <c r="C835" s="570" t="s">
        <v>58</v>
      </c>
      <c r="D835" s="565"/>
      <c r="E835" s="559"/>
      <c r="F835" s="512"/>
      <c r="G835" s="509">
        <f>F835</f>
        <v>0</v>
      </c>
      <c r="H835" s="566"/>
      <c r="I835" s="526" t="s">
        <v>369</v>
      </c>
      <c r="J835" s="526" t="str">
        <f>VLOOKUP(I835,Presupuesto!$B$11:$C$586,2,0)</f>
        <v>AGUINALDO Y DECIMOCUARTO MES (11500-00)</v>
      </c>
      <c r="K835" s="510" t="str">
        <f t="shared" si="13"/>
        <v>Docencia y Recursos Humanos</v>
      </c>
      <c r="L835" s="510" t="s">
        <v>508</v>
      </c>
    </row>
    <row r="836" spans="3:12" ht="15.75" thickBot="1" x14ac:dyDescent="0.3">
      <c r="C836" s="571" t="s">
        <v>59</v>
      </c>
      <c r="D836" s="565"/>
      <c r="E836" s="559"/>
      <c r="F836" s="527"/>
      <c r="G836" s="509">
        <f>F836</f>
        <v>0</v>
      </c>
      <c r="H836" s="566"/>
      <c r="I836" s="513" t="s">
        <v>786</v>
      </c>
      <c r="J836" s="513" t="str">
        <f>VLOOKUP(I836,Presupuesto!$B$11:$C$586,2,0)</f>
        <v>DECIMOCUARTO MES</v>
      </c>
      <c r="K836" s="510" t="str">
        <f t="shared" si="13"/>
        <v>Docencia y Recursos Humanos</v>
      </c>
      <c r="L836" s="510" t="s">
        <v>508</v>
      </c>
    </row>
    <row r="837" spans="3:12" ht="15.75" thickBot="1" x14ac:dyDescent="0.3">
      <c r="C837" s="544" t="s">
        <v>756</v>
      </c>
      <c r="D837" s="574"/>
      <c r="E837" s="558"/>
      <c r="F837" s="588"/>
      <c r="G837" s="523">
        <f>D837*E837*F837</f>
        <v>0</v>
      </c>
      <c r="H837" s="567"/>
      <c r="I837" s="524" t="s">
        <v>841</v>
      </c>
      <c r="J837" s="524" t="str">
        <f>VLOOKUP(I837,Presupuesto!$B$11:$C$586,2,0)</f>
        <v>SERVICIOS DE PROFESIONALES Y TECNICOS</v>
      </c>
      <c r="K837" s="510" t="str">
        <f t="shared" si="13"/>
        <v>Docencia y Recursos Humanos</v>
      </c>
      <c r="L837" s="510" t="s">
        <v>508</v>
      </c>
    </row>
    <row r="838" spans="3:12" x14ac:dyDescent="0.25">
      <c r="C838" s="570" t="s">
        <v>58</v>
      </c>
      <c r="D838" s="565"/>
      <c r="E838" s="559"/>
      <c r="F838" s="512"/>
      <c r="G838" s="509">
        <f>F838</f>
        <v>0</v>
      </c>
      <c r="H838" s="566"/>
      <c r="I838" s="526" t="s">
        <v>369</v>
      </c>
      <c r="J838" s="526" t="str">
        <f>VLOOKUP(I838,Presupuesto!$B$11:$C$586,2,0)</f>
        <v>AGUINALDO Y DECIMOCUARTO MES (11500-00)</v>
      </c>
      <c r="K838" s="510" t="str">
        <f t="shared" si="13"/>
        <v>Docencia y Recursos Humanos</v>
      </c>
      <c r="L838" s="510" t="s">
        <v>508</v>
      </c>
    </row>
    <row r="839" spans="3:12" ht="15.75" thickBot="1" x14ac:dyDescent="0.3">
      <c r="C839" s="571" t="s">
        <v>59</v>
      </c>
      <c r="D839" s="565"/>
      <c r="E839" s="559"/>
      <c r="F839" s="527"/>
      <c r="G839" s="509">
        <f>F839</f>
        <v>0</v>
      </c>
      <c r="H839" s="566"/>
      <c r="I839" s="513" t="s">
        <v>786</v>
      </c>
      <c r="J839" s="513" t="str">
        <f>VLOOKUP(I839,Presupuesto!$B$11:$C$586,2,0)</f>
        <v>DECIMOCUARTO MES</v>
      </c>
      <c r="K839" s="510" t="str">
        <f t="shared" si="13"/>
        <v>Docencia y Recursos Humanos</v>
      </c>
      <c r="L839" s="510" t="s">
        <v>508</v>
      </c>
    </row>
    <row r="840" spans="3:12" ht="15.75" thickBot="1" x14ac:dyDescent="0.3">
      <c r="C840" s="544" t="s">
        <v>757</v>
      </c>
      <c r="D840" s="574"/>
      <c r="E840" s="558"/>
      <c r="F840" s="588"/>
      <c r="G840" s="523">
        <f>D840*E840*F840</f>
        <v>0</v>
      </c>
      <c r="H840" s="567"/>
      <c r="I840" s="524" t="s">
        <v>841</v>
      </c>
      <c r="J840" s="524" t="str">
        <f>VLOOKUP(I840,Presupuesto!$B$11:$C$586,2,0)</f>
        <v>SERVICIOS DE PROFESIONALES Y TECNICOS</v>
      </c>
      <c r="K840" s="510" t="str">
        <f t="shared" si="13"/>
        <v>Docencia y Recursos Humanos</v>
      </c>
      <c r="L840" s="510" t="s">
        <v>508</v>
      </c>
    </row>
    <row r="841" spans="3:12" x14ac:dyDescent="0.25">
      <c r="C841" s="570" t="s">
        <v>58</v>
      </c>
      <c r="D841" s="565"/>
      <c r="E841" s="559"/>
      <c r="F841" s="512"/>
      <c r="G841" s="509">
        <f>F841</f>
        <v>0</v>
      </c>
      <c r="H841" s="566"/>
      <c r="I841" s="526" t="s">
        <v>369</v>
      </c>
      <c r="J841" s="526" t="str">
        <f>VLOOKUP(I841,Presupuesto!$B$11:$C$586,2,0)</f>
        <v>AGUINALDO Y DECIMOCUARTO MES (11500-00)</v>
      </c>
      <c r="K841" s="510" t="str">
        <f t="shared" si="13"/>
        <v>Docencia y Recursos Humanos</v>
      </c>
      <c r="L841" s="510" t="s">
        <v>508</v>
      </c>
    </row>
    <row r="842" spans="3:12" ht="15.75" thickBot="1" x14ac:dyDescent="0.3">
      <c r="C842" s="571" t="s">
        <v>59</v>
      </c>
      <c r="D842" s="565"/>
      <c r="E842" s="559"/>
      <c r="F842" s="527"/>
      <c r="G842" s="509">
        <f>F842</f>
        <v>0</v>
      </c>
      <c r="H842" s="566"/>
      <c r="I842" s="513" t="s">
        <v>786</v>
      </c>
      <c r="J842" s="513" t="str">
        <f>VLOOKUP(I842,Presupuesto!$B$11:$C$586,2,0)</f>
        <v>DECIMOCUARTO MES</v>
      </c>
      <c r="K842" s="510" t="str">
        <f t="shared" si="13"/>
        <v>Docencia y Recursos Humanos</v>
      </c>
      <c r="L842" s="510" t="s">
        <v>508</v>
      </c>
    </row>
    <row r="843" spans="3:12" ht="15.75" thickBot="1" x14ac:dyDescent="0.3">
      <c r="C843" s="544" t="s">
        <v>758</v>
      </c>
      <c r="D843" s="574"/>
      <c r="E843" s="558"/>
      <c r="F843" s="588"/>
      <c r="G843" s="523">
        <f>D843*E843*F843</f>
        <v>0</v>
      </c>
      <c r="H843" s="567"/>
      <c r="I843" s="524" t="s">
        <v>841</v>
      </c>
      <c r="J843" s="524" t="str">
        <f>VLOOKUP(I843,Presupuesto!$B$11:$C$586,2,0)</f>
        <v>SERVICIOS DE PROFESIONALES Y TECNICOS</v>
      </c>
      <c r="K843" s="510" t="str">
        <f t="shared" si="13"/>
        <v>Docencia y Recursos Humanos</v>
      </c>
      <c r="L843" s="510" t="s">
        <v>508</v>
      </c>
    </row>
    <row r="844" spans="3:12" x14ac:dyDescent="0.25">
      <c r="C844" s="570" t="s">
        <v>58</v>
      </c>
      <c r="D844" s="565"/>
      <c r="E844" s="559"/>
      <c r="F844" s="512"/>
      <c r="G844" s="509">
        <f>F844</f>
        <v>0</v>
      </c>
      <c r="H844" s="566"/>
      <c r="I844" s="526" t="s">
        <v>369</v>
      </c>
      <c r="J844" s="526" t="str">
        <f>VLOOKUP(I844,Presupuesto!$B$11:$C$586,2,0)</f>
        <v>AGUINALDO Y DECIMOCUARTO MES (11500-00)</v>
      </c>
      <c r="K844" s="510" t="str">
        <f t="shared" si="13"/>
        <v>Docencia y Recursos Humanos</v>
      </c>
      <c r="L844" s="510" t="s">
        <v>508</v>
      </c>
    </row>
    <row r="845" spans="3:12" ht="15.75" thickBot="1" x14ac:dyDescent="0.3">
      <c r="C845" s="571" t="s">
        <v>59</v>
      </c>
      <c r="D845" s="565"/>
      <c r="E845" s="559"/>
      <c r="F845" s="527"/>
      <c r="G845" s="509">
        <f>F845</f>
        <v>0</v>
      </c>
      <c r="H845" s="566"/>
      <c r="I845" s="513" t="s">
        <v>786</v>
      </c>
      <c r="J845" s="513" t="str">
        <f>VLOOKUP(I845,Presupuesto!$B$11:$C$586,2,0)</f>
        <v>DECIMOCUARTO MES</v>
      </c>
      <c r="K845" s="510" t="str">
        <f t="shared" si="13"/>
        <v>Docencia y Recursos Humanos</v>
      </c>
      <c r="L845" s="510" t="s">
        <v>508</v>
      </c>
    </row>
    <row r="846" spans="3:12" ht="15.75" thickBot="1" x14ac:dyDescent="0.3">
      <c r="C846" s="544" t="s">
        <v>759</v>
      </c>
      <c r="D846" s="574"/>
      <c r="E846" s="558"/>
      <c r="F846" s="588"/>
      <c r="G846" s="523">
        <f>D846*E846*F846</f>
        <v>0</v>
      </c>
      <c r="H846" s="567"/>
      <c r="I846" s="524" t="s">
        <v>841</v>
      </c>
      <c r="J846" s="524" t="str">
        <f>VLOOKUP(I846,Presupuesto!$B$11:$C$586,2,0)</f>
        <v>SERVICIOS DE PROFESIONALES Y TECNICOS</v>
      </c>
      <c r="K846" s="510" t="str">
        <f t="shared" si="13"/>
        <v>Docencia y Recursos Humanos</v>
      </c>
      <c r="L846" s="510" t="s">
        <v>508</v>
      </c>
    </row>
    <row r="847" spans="3:12" x14ac:dyDescent="0.25">
      <c r="C847" s="570" t="s">
        <v>58</v>
      </c>
      <c r="D847" s="565"/>
      <c r="E847" s="559"/>
      <c r="F847" s="512"/>
      <c r="G847" s="509">
        <f>F847</f>
        <v>0</v>
      </c>
      <c r="H847" s="566"/>
      <c r="I847" s="526" t="s">
        <v>369</v>
      </c>
      <c r="J847" s="526" t="str">
        <f>VLOOKUP(I847,Presupuesto!$B$11:$C$586,2,0)</f>
        <v>AGUINALDO Y DECIMOCUARTO MES (11500-00)</v>
      </c>
      <c r="K847" s="510" t="str">
        <f t="shared" si="13"/>
        <v>Docencia y Recursos Humanos</v>
      </c>
      <c r="L847" s="510" t="s">
        <v>508</v>
      </c>
    </row>
    <row r="848" spans="3:12" ht="15.75" thickBot="1" x14ac:dyDescent="0.3">
      <c r="C848" s="571" t="s">
        <v>59</v>
      </c>
      <c r="D848" s="565"/>
      <c r="E848" s="559"/>
      <c r="F848" s="527"/>
      <c r="G848" s="509">
        <f>F848</f>
        <v>0</v>
      </c>
      <c r="H848" s="566"/>
      <c r="I848" s="513" t="s">
        <v>786</v>
      </c>
      <c r="J848" s="513" t="str">
        <f>VLOOKUP(I848,Presupuesto!$B$11:$C$586,2,0)</f>
        <v>DECIMOCUARTO MES</v>
      </c>
      <c r="K848" s="510" t="str">
        <f t="shared" si="13"/>
        <v>Docencia y Recursos Humanos</v>
      </c>
      <c r="L848" s="510" t="s">
        <v>508</v>
      </c>
    </row>
    <row r="849" spans="3:12" ht="15.75" thickBot="1" x14ac:dyDescent="0.3">
      <c r="C849" s="544" t="s">
        <v>760</v>
      </c>
      <c r="D849" s="574"/>
      <c r="E849" s="558"/>
      <c r="F849" s="588"/>
      <c r="G849" s="523">
        <f>D849*E849*F849</f>
        <v>0</v>
      </c>
      <c r="H849" s="567"/>
      <c r="I849" s="524" t="s">
        <v>841</v>
      </c>
      <c r="J849" s="524" t="str">
        <f>VLOOKUP(I849,Presupuesto!$B$11:$C$586,2,0)</f>
        <v>SERVICIOS DE PROFESIONALES Y TECNICOS</v>
      </c>
      <c r="K849" s="510" t="str">
        <f t="shared" si="13"/>
        <v>Docencia y Recursos Humanos</v>
      </c>
      <c r="L849" s="510" t="s">
        <v>508</v>
      </c>
    </row>
    <row r="850" spans="3:12" x14ac:dyDescent="0.25">
      <c r="C850" s="570" t="s">
        <v>58</v>
      </c>
      <c r="D850" s="565"/>
      <c r="E850" s="559"/>
      <c r="F850" s="512"/>
      <c r="G850" s="509">
        <f>F850</f>
        <v>0</v>
      </c>
      <c r="H850" s="566"/>
      <c r="I850" s="526" t="s">
        <v>369</v>
      </c>
      <c r="J850" s="526" t="str">
        <f>VLOOKUP(I850,Presupuesto!$B$11:$C$586,2,0)</f>
        <v>AGUINALDO Y DECIMOCUARTO MES (11500-00)</v>
      </c>
      <c r="K850" s="510" t="str">
        <f t="shared" si="13"/>
        <v>Docencia y Recursos Humanos</v>
      </c>
      <c r="L850" s="510" t="s">
        <v>508</v>
      </c>
    </row>
    <row r="851" spans="3:12" ht="15.75" thickBot="1" x14ac:dyDescent="0.3">
      <c r="C851" s="571" t="s">
        <v>59</v>
      </c>
      <c r="D851" s="565"/>
      <c r="E851" s="559"/>
      <c r="F851" s="527"/>
      <c r="G851" s="509">
        <f>F851</f>
        <v>0</v>
      </c>
      <c r="H851" s="566"/>
      <c r="I851" s="513" t="s">
        <v>786</v>
      </c>
      <c r="J851" s="513" t="str">
        <f>VLOOKUP(I851,Presupuesto!$B$11:$C$586,2,0)</f>
        <v>DECIMOCUARTO MES</v>
      </c>
      <c r="K851" s="510" t="str">
        <f t="shared" si="13"/>
        <v>Docencia y Recursos Humanos</v>
      </c>
      <c r="L851" s="510" t="s">
        <v>508</v>
      </c>
    </row>
    <row r="852" spans="3:12" ht="15.75" thickBot="1" x14ac:dyDescent="0.3">
      <c r="C852" s="544" t="s">
        <v>761</v>
      </c>
      <c r="D852" s="574"/>
      <c r="E852" s="558"/>
      <c r="F852" s="588"/>
      <c r="G852" s="523">
        <f>D852*E852*F852</f>
        <v>0</v>
      </c>
      <c r="H852" s="567"/>
      <c r="I852" s="524" t="s">
        <v>841</v>
      </c>
      <c r="J852" s="524" t="str">
        <f>VLOOKUP(I852,Presupuesto!$B$11:$C$586,2,0)</f>
        <v>SERVICIOS DE PROFESIONALES Y TECNICOS</v>
      </c>
      <c r="K852" s="510" t="str">
        <f t="shared" si="13"/>
        <v>Docencia y Recursos Humanos</v>
      </c>
      <c r="L852" s="510" t="s">
        <v>508</v>
      </c>
    </row>
    <row r="853" spans="3:12" x14ac:dyDescent="0.25">
      <c r="C853" s="570" t="s">
        <v>58</v>
      </c>
      <c r="D853" s="565"/>
      <c r="E853" s="559"/>
      <c r="F853" s="512"/>
      <c r="G853" s="509">
        <f>F853</f>
        <v>0</v>
      </c>
      <c r="H853" s="566"/>
      <c r="I853" s="526" t="s">
        <v>369</v>
      </c>
      <c r="J853" s="526" t="str">
        <f>VLOOKUP(I853,Presupuesto!$B$11:$C$586,2,0)</f>
        <v>AGUINALDO Y DECIMOCUARTO MES (11500-00)</v>
      </c>
      <c r="K853" s="510" t="str">
        <f t="shared" si="13"/>
        <v>Docencia y Recursos Humanos</v>
      </c>
      <c r="L853" s="510" t="s">
        <v>508</v>
      </c>
    </row>
    <row r="854" spans="3:12" ht="15.75" thickBot="1" x14ac:dyDescent="0.3">
      <c r="C854" s="571" t="s">
        <v>59</v>
      </c>
      <c r="D854" s="565"/>
      <c r="E854" s="559"/>
      <c r="F854" s="527"/>
      <c r="G854" s="509">
        <f>F854</f>
        <v>0</v>
      </c>
      <c r="H854" s="566"/>
      <c r="I854" s="513" t="s">
        <v>786</v>
      </c>
      <c r="J854" s="513" t="str">
        <f>VLOOKUP(I854,Presupuesto!$B$11:$C$586,2,0)</f>
        <v>DECIMOCUARTO MES</v>
      </c>
      <c r="K854" s="510" t="str">
        <f t="shared" si="13"/>
        <v>Docencia y Recursos Humanos</v>
      </c>
      <c r="L854" s="510" t="s">
        <v>508</v>
      </c>
    </row>
    <row r="855" spans="3:12" ht="15.75" thickBot="1" x14ac:dyDescent="0.3">
      <c r="C855" s="544" t="s">
        <v>762</v>
      </c>
      <c r="D855" s="574"/>
      <c r="E855" s="558"/>
      <c r="F855" s="588"/>
      <c r="G855" s="523">
        <f>D855*E855*F855</f>
        <v>0</v>
      </c>
      <c r="H855" s="567"/>
      <c r="I855" s="524" t="s">
        <v>841</v>
      </c>
      <c r="J855" s="524" t="str">
        <f>VLOOKUP(I855,Presupuesto!$B$11:$C$586,2,0)</f>
        <v>SERVICIOS DE PROFESIONALES Y TECNICOS</v>
      </c>
      <c r="K855" s="510" t="str">
        <f t="shared" si="13"/>
        <v>Docencia y Recursos Humanos</v>
      </c>
      <c r="L855" s="510" t="s">
        <v>508</v>
      </c>
    </row>
    <row r="856" spans="3:12" x14ac:dyDescent="0.25">
      <c r="C856" s="570" t="s">
        <v>58</v>
      </c>
      <c r="D856" s="565"/>
      <c r="E856" s="559"/>
      <c r="F856" s="512"/>
      <c r="G856" s="509">
        <f>F856</f>
        <v>0</v>
      </c>
      <c r="H856" s="566"/>
      <c r="I856" s="526" t="s">
        <v>369</v>
      </c>
      <c r="J856" s="526" t="str">
        <f>VLOOKUP(I856,Presupuesto!$B$11:$C$586,2,0)</f>
        <v>AGUINALDO Y DECIMOCUARTO MES (11500-00)</v>
      </c>
      <c r="K856" s="510" t="str">
        <f t="shared" si="13"/>
        <v>Docencia y Recursos Humanos</v>
      </c>
      <c r="L856" s="510" t="s">
        <v>508</v>
      </c>
    </row>
    <row r="857" spans="3:12" ht="15.75" thickBot="1" x14ac:dyDescent="0.3">
      <c r="C857" s="571" t="s">
        <v>59</v>
      </c>
      <c r="D857" s="565"/>
      <c r="E857" s="559"/>
      <c r="F857" s="527"/>
      <c r="G857" s="509">
        <f>F857</f>
        <v>0</v>
      </c>
      <c r="H857" s="566"/>
      <c r="I857" s="513" t="s">
        <v>786</v>
      </c>
      <c r="J857" s="513" t="str">
        <f>VLOOKUP(I857,Presupuesto!$B$11:$C$586,2,0)</f>
        <v>DECIMOCUARTO MES</v>
      </c>
      <c r="K857" s="510" t="str">
        <f t="shared" si="13"/>
        <v>Docencia y Recursos Humanos</v>
      </c>
      <c r="L857" s="510" t="s">
        <v>508</v>
      </c>
    </row>
    <row r="858" spans="3:12" ht="15.75" thickBot="1" x14ac:dyDescent="0.3">
      <c r="C858" s="670" t="s">
        <v>2010</v>
      </c>
      <c r="D858" s="671">
        <v>1</v>
      </c>
      <c r="E858" s="672">
        <v>12</v>
      </c>
      <c r="F858" s="673">
        <v>22000</v>
      </c>
      <c r="G858" s="674">
        <f>D858*E858*F858</f>
        <v>264000</v>
      </c>
      <c r="H858" s="567" t="s">
        <v>240</v>
      </c>
      <c r="I858" s="524" t="s">
        <v>841</v>
      </c>
      <c r="J858" s="524" t="str">
        <f>VLOOKUP(I858,Presupuesto!$B$11:$C$586,2,0)</f>
        <v>SERVICIOS DE PROFESIONALES Y TECNICOS</v>
      </c>
      <c r="K858" s="510" t="str">
        <f t="shared" si="13"/>
        <v>Docencia y Recursos Humanos</v>
      </c>
      <c r="L858" s="510" t="s">
        <v>508</v>
      </c>
    </row>
    <row r="859" spans="3:12" x14ac:dyDescent="0.25">
      <c r="C859" s="570" t="s">
        <v>58</v>
      </c>
      <c r="D859" s="565"/>
      <c r="E859" s="559">
        <v>0</v>
      </c>
      <c r="F859" s="527">
        <v>22000</v>
      </c>
      <c r="G859" s="509">
        <f>F859</f>
        <v>22000</v>
      </c>
      <c r="H859" s="566" t="s">
        <v>240</v>
      </c>
      <c r="I859" s="513" t="s">
        <v>831</v>
      </c>
      <c r="J859" s="513" t="str">
        <f>VLOOKUP(I859,Presupuesto!$B$11:$C$586,2,0)</f>
        <v>CONTRATOS ESPECIALES</v>
      </c>
      <c r="K859" s="510" t="str">
        <f t="shared" si="13"/>
        <v>Docencia y Recursos Humanos</v>
      </c>
      <c r="L859" s="510" t="s">
        <v>508</v>
      </c>
    </row>
    <row r="860" spans="3:12" ht="15.75" thickBot="1" x14ac:dyDescent="0.3">
      <c r="C860" s="571" t="s">
        <v>59</v>
      </c>
      <c r="D860" s="565"/>
      <c r="E860" s="559">
        <v>0</v>
      </c>
      <c r="F860" s="512">
        <v>22000</v>
      </c>
      <c r="G860" s="509">
        <f>F860</f>
        <v>22000</v>
      </c>
      <c r="H860" s="566" t="s">
        <v>240</v>
      </c>
      <c r="I860" s="513" t="s">
        <v>831</v>
      </c>
      <c r="J860" s="513" t="str">
        <f>VLOOKUP(I860,Presupuesto!$B$11:$C$586,2,0)</f>
        <v>CONTRATOS ESPECIALES</v>
      </c>
      <c r="K860" s="510" t="str">
        <f t="shared" si="13"/>
        <v>Docencia y Recursos Humanos</v>
      </c>
      <c r="L860" s="510" t="s">
        <v>508</v>
      </c>
    </row>
    <row r="861" spans="3:12" ht="15.75" thickBot="1" x14ac:dyDescent="0.3">
      <c r="C861" s="546" t="s">
        <v>60</v>
      </c>
      <c r="D861" s="574"/>
      <c r="E861" s="558"/>
      <c r="F861" s="528"/>
      <c r="G861" s="523">
        <f>D861*E861*F861</f>
        <v>0</v>
      </c>
      <c r="H861" s="567"/>
      <c r="I861" s="524" t="s">
        <v>841</v>
      </c>
      <c r="J861" s="524" t="str">
        <f>VLOOKUP(I861,Presupuesto!$B$11:$C$586,2,0)</f>
        <v>SERVICIOS DE PROFESIONALES Y TECNICOS</v>
      </c>
      <c r="K861" s="510" t="str">
        <f t="shared" si="13"/>
        <v>Docencia y Recursos Humanos</v>
      </c>
      <c r="L861" s="510" t="s">
        <v>508</v>
      </c>
    </row>
    <row r="862" spans="3:12" x14ac:dyDescent="0.25">
      <c r="C862" s="570" t="s">
        <v>58</v>
      </c>
      <c r="D862" s="565"/>
      <c r="E862" s="559"/>
      <c r="F862" s="512"/>
      <c r="G862" s="509">
        <f>F862</f>
        <v>0</v>
      </c>
      <c r="H862" s="566"/>
      <c r="I862" s="513" t="s">
        <v>404</v>
      </c>
      <c r="J862" s="513" t="str">
        <f>VLOOKUP(I862,Presupuesto!$B$11:$C$586,2,0)</f>
        <v>OTROS SERVICIOS TECNICOS Y PROFESIONALES N.C. (24900-00)</v>
      </c>
      <c r="K862" s="510" t="str">
        <f t="shared" si="13"/>
        <v>Docencia y Recursos Humanos</v>
      </c>
      <c r="L862" s="510" t="s">
        <v>508</v>
      </c>
    </row>
    <row r="863" spans="3:12" ht="15.75" thickBot="1" x14ac:dyDescent="0.3">
      <c r="C863" s="571" t="s">
        <v>59</v>
      </c>
      <c r="D863" s="565"/>
      <c r="E863" s="559"/>
      <c r="F863" s="512"/>
      <c r="G863" s="509">
        <f>F863</f>
        <v>0</v>
      </c>
      <c r="H863" s="566"/>
      <c r="I863" s="513" t="s">
        <v>404</v>
      </c>
      <c r="J863" s="513" t="str">
        <f>VLOOKUP(I863,Presupuesto!$B$11:$C$586,2,0)</f>
        <v>OTROS SERVICIOS TECNICOS Y PROFESIONALES N.C. (24900-00)</v>
      </c>
      <c r="K863" s="510" t="str">
        <f t="shared" si="13"/>
        <v>Docencia y Recursos Humanos</v>
      </c>
      <c r="L863" s="510" t="s">
        <v>508</v>
      </c>
    </row>
    <row r="864" spans="3:12" ht="15.75" thickBot="1" x14ac:dyDescent="0.3">
      <c r="C864" s="675" t="s">
        <v>61</v>
      </c>
      <c r="D864" s="676"/>
      <c r="E864" s="677"/>
      <c r="F864" s="678"/>
      <c r="G864" s="679">
        <f>D864*E864*F864</f>
        <v>0</v>
      </c>
      <c r="H864" s="680" t="s">
        <v>240</v>
      </c>
      <c r="I864" s="681" t="s">
        <v>841</v>
      </c>
      <c r="J864" s="681" t="str">
        <f>VLOOKUP(I864,Presupuesto!$B$11:$C$586,2,0)</f>
        <v>SERVICIOS DE PROFESIONALES Y TECNICOS</v>
      </c>
      <c r="K864" s="682" t="str">
        <f t="shared" si="13"/>
        <v>Docencia y Recursos Humanos</v>
      </c>
      <c r="L864" s="682" t="s">
        <v>508</v>
      </c>
    </row>
    <row r="865" spans="3:12" ht="15.75" thickBot="1" x14ac:dyDescent="0.3">
      <c r="C865" s="683" t="s">
        <v>58</v>
      </c>
      <c r="D865" s="684"/>
      <c r="E865" s="685"/>
      <c r="F865" s="686"/>
      <c r="G865" s="687">
        <f>F865</f>
        <v>0</v>
      </c>
      <c r="H865" s="684"/>
      <c r="I865" s="688" t="s">
        <v>369</v>
      </c>
      <c r="J865" s="688" t="str">
        <f>VLOOKUP(I865,Presupuesto!$B$11:$C$586,2,0)</f>
        <v>AGUINALDO Y DECIMOCUARTO MES (11500-00)</v>
      </c>
      <c r="K865" s="688" t="str">
        <f t="shared" si="13"/>
        <v>Docencia y Recursos Humanos</v>
      </c>
      <c r="L865" s="688" t="s">
        <v>508</v>
      </c>
    </row>
    <row r="869" spans="3:12" ht="15.75" thickBot="1" x14ac:dyDescent="0.3">
      <c r="C869" s="502"/>
      <c r="D869" s="500"/>
      <c r="E869" s="502"/>
      <c r="F869" s="502"/>
      <c r="G869" s="502"/>
      <c r="H869" s="500"/>
      <c r="I869" s="502"/>
      <c r="J869" s="502"/>
      <c r="K869" s="502"/>
      <c r="L869" s="502"/>
    </row>
    <row r="870" spans="3:12" ht="15.75" thickBot="1" x14ac:dyDescent="0.3">
      <c r="C870" s="497" t="s">
        <v>43</v>
      </c>
      <c r="D870" s="495">
        <f>SUM(G877:G927)</f>
        <v>140000</v>
      </c>
      <c r="E870" s="505"/>
      <c r="F870" s="505"/>
      <c r="G870" s="505"/>
      <c r="H870" s="499"/>
      <c r="I870" s="499"/>
      <c r="J870" s="499"/>
      <c r="K870" s="502"/>
      <c r="L870" s="502"/>
    </row>
    <row r="871" spans="3:12" x14ac:dyDescent="0.25">
      <c r="C871" s="502"/>
      <c r="D871" s="496"/>
      <c r="E871" s="505"/>
      <c r="F871" s="505"/>
      <c r="G871" s="505"/>
      <c r="H871" s="499"/>
      <c r="I871" s="499"/>
      <c r="J871" s="499"/>
      <c r="K871" s="502"/>
      <c r="L871" s="502"/>
    </row>
    <row r="872" spans="3:12" x14ac:dyDescent="0.25">
      <c r="C872" s="502"/>
      <c r="D872" s="496"/>
      <c r="E872" s="505"/>
      <c r="F872" s="505"/>
      <c r="G872" s="505"/>
      <c r="H872" s="499"/>
      <c r="I872" s="499"/>
      <c r="J872" s="499"/>
      <c r="K872" s="502"/>
      <c r="L872" s="502"/>
    </row>
    <row r="873" spans="3:12" ht="15.75" x14ac:dyDescent="0.25">
      <c r="C873" s="576" t="s">
        <v>505</v>
      </c>
      <c r="D873" s="577"/>
      <c r="E873" s="505"/>
      <c r="F873" s="505"/>
      <c r="G873" s="505"/>
      <c r="H873" s="499"/>
      <c r="I873" s="499"/>
      <c r="J873" s="499"/>
      <c r="K873" s="502"/>
      <c r="L873" s="502"/>
    </row>
    <row r="874" spans="3:12" ht="18.75" x14ac:dyDescent="0.25">
      <c r="C874" s="578" t="e">
        <f>IFERROR(VLOOKUP(D873,'Desarrollo e Innov. Curricular'!$E:$F,2,FALSE),IFERROR(VLOOKUP(D873,Investigación!$E:$F,2,FALSE),IFERROR(VLOOKUP(D873,'Vinculación Univ. Sociedad'!$E:$F,2,FALSE),IFERROR(VLOOKUP(D873,'Docencia y Profesorado Universi'!$E:$F,2,FALSE),IFERROR(VLOOKUP(D873,Estudiantes!$E:$F,2,FALSE),IFERROR(VLOOKUP(D873,'Gestion Administrativa'!$E:$F,2,FALSE),IFERROR(VLOOKUP(D873,'Gestion Academica'!$E:$F,2,FALSE),IFERROR(VLOOKUP(D873,Graduados!$E:$F,2,FALSE),IFERROR(VLOOKUP(D873,'Gestión del Conocimiento'!$E:$F,2,FALSE),IFERROR(VLOOKUP(D873,Gobernabilidad!$E:$F,2,FALSE),IFERROR(VLOOKUP(D873,'NIVEL DE ES Y  SISTEMA NACIONAL'!$E:$F,2,FALSE),VLOOKUP(D873,'Lo Esencial'!$E:$F,2,0))))))))))))</f>
        <v>#N/A</v>
      </c>
      <c r="D874" s="496"/>
      <c r="E874" s="505"/>
      <c r="F874" s="505"/>
      <c r="G874" s="505"/>
      <c r="H874" s="499"/>
      <c r="I874" s="499"/>
      <c r="J874" s="499"/>
      <c r="K874" s="502"/>
      <c r="L874" s="502"/>
    </row>
    <row r="875" spans="3:12" ht="15.75" thickBot="1" x14ac:dyDescent="0.3">
      <c r="C875" s="506"/>
      <c r="D875" s="496"/>
      <c r="E875" s="505"/>
      <c r="F875" s="505"/>
      <c r="G875" s="505"/>
      <c r="H875" s="499"/>
      <c r="I875" s="499"/>
      <c r="J875" s="499"/>
      <c r="K875" s="502"/>
      <c r="L875" s="502"/>
    </row>
    <row r="876" spans="3:12" ht="30.75" thickBot="1" x14ac:dyDescent="0.3">
      <c r="C876" s="541" t="s">
        <v>44</v>
      </c>
      <c r="D876" s="545" t="s">
        <v>55</v>
      </c>
      <c r="E876" s="569" t="s">
        <v>56</v>
      </c>
      <c r="F876" s="545" t="s">
        <v>57</v>
      </c>
      <c r="G876" s="542" t="s">
        <v>27</v>
      </c>
      <c r="H876" s="540" t="s">
        <v>242</v>
      </c>
      <c r="I876" s="543" t="s">
        <v>46</v>
      </c>
      <c r="J876" s="543" t="s">
        <v>243</v>
      </c>
      <c r="K876" s="543" t="s">
        <v>524</v>
      </c>
      <c r="L876" s="543" t="s">
        <v>525</v>
      </c>
    </row>
    <row r="877" spans="3:12" ht="15.75" thickBot="1" x14ac:dyDescent="0.3">
      <c r="C877" s="544" t="s">
        <v>749</v>
      </c>
      <c r="D877" s="574"/>
      <c r="E877" s="558"/>
      <c r="F877" s="669"/>
      <c r="G877" s="523">
        <f>D877*E877*F877</f>
        <v>0</v>
      </c>
      <c r="H877" s="567" t="s">
        <v>240</v>
      </c>
      <c r="I877" s="524" t="s">
        <v>841</v>
      </c>
      <c r="J877" s="524" t="str">
        <f>VLOOKUP(I877,Presupuesto!$B$11:$C$586,2,0)</f>
        <v>SERVICIOS DE PROFESIONALES Y TECNICOS</v>
      </c>
      <c r="K877" s="583" t="s">
        <v>236</v>
      </c>
      <c r="L877" s="510" t="s">
        <v>508</v>
      </c>
    </row>
    <row r="878" spans="3:12" x14ac:dyDescent="0.25">
      <c r="C878" s="570" t="s">
        <v>58</v>
      </c>
      <c r="D878" s="565"/>
      <c r="E878" s="559"/>
      <c r="F878" s="512"/>
      <c r="G878" s="509">
        <f>F878</f>
        <v>0</v>
      </c>
      <c r="H878" s="566" t="s">
        <v>241</v>
      </c>
      <c r="I878" s="526" t="s">
        <v>369</v>
      </c>
      <c r="J878" s="526" t="str">
        <f>VLOOKUP(I878,Presupuesto!$B$11:$C$586,2,0)</f>
        <v>AGUINALDO Y DECIMOCUARTO MES (11500-00)</v>
      </c>
      <c r="K878" s="510" t="str">
        <f>$K$17</f>
        <v>Docencia y Recursos Humanos</v>
      </c>
      <c r="L878" s="510" t="s">
        <v>508</v>
      </c>
    </row>
    <row r="879" spans="3:12" ht="15.75" thickBot="1" x14ac:dyDescent="0.3">
      <c r="C879" s="571" t="s">
        <v>59</v>
      </c>
      <c r="D879" s="565"/>
      <c r="E879" s="559"/>
      <c r="F879" s="527"/>
      <c r="G879" s="509">
        <f>F879</f>
        <v>0</v>
      </c>
      <c r="H879" s="566" t="s">
        <v>241</v>
      </c>
      <c r="I879" s="513" t="s">
        <v>786</v>
      </c>
      <c r="J879" s="513" t="str">
        <f>VLOOKUP(I879,Presupuesto!$B$11:$C$586,2,0)</f>
        <v>DECIMOCUARTO MES</v>
      </c>
      <c r="K879" s="510" t="str">
        <f t="shared" ref="K879:K926" si="14">$K$17</f>
        <v>Docencia y Recursos Humanos</v>
      </c>
      <c r="L879" s="510" t="s">
        <v>508</v>
      </c>
    </row>
    <row r="880" spans="3:12" ht="15.75" thickBot="1" x14ac:dyDescent="0.3">
      <c r="C880" s="544" t="s">
        <v>750</v>
      </c>
      <c r="D880" s="574"/>
      <c r="E880" s="558"/>
      <c r="F880" s="588"/>
      <c r="G880" s="523">
        <f>D880*E880*F880</f>
        <v>0</v>
      </c>
      <c r="H880" s="567"/>
      <c r="I880" s="524" t="s">
        <v>841</v>
      </c>
      <c r="J880" s="524" t="str">
        <f>VLOOKUP(I880,Presupuesto!$B$11:$C$586,2,0)</f>
        <v>SERVICIOS DE PROFESIONALES Y TECNICOS</v>
      </c>
      <c r="K880" s="510" t="str">
        <f t="shared" si="14"/>
        <v>Docencia y Recursos Humanos</v>
      </c>
      <c r="L880" s="510" t="s">
        <v>508</v>
      </c>
    </row>
    <row r="881" spans="3:12" x14ac:dyDescent="0.25">
      <c r="C881" s="570" t="s">
        <v>58</v>
      </c>
      <c r="D881" s="565"/>
      <c r="E881" s="559"/>
      <c r="F881" s="512"/>
      <c r="G881" s="509">
        <f>F881</f>
        <v>0</v>
      </c>
      <c r="H881" s="566"/>
      <c r="I881" s="526" t="s">
        <v>369</v>
      </c>
      <c r="J881" s="526" t="str">
        <f>VLOOKUP(I881,Presupuesto!$B$11:$C$586,2,0)</f>
        <v>AGUINALDO Y DECIMOCUARTO MES (11500-00)</v>
      </c>
      <c r="K881" s="510" t="str">
        <f t="shared" si="14"/>
        <v>Docencia y Recursos Humanos</v>
      </c>
      <c r="L881" s="510" t="s">
        <v>508</v>
      </c>
    </row>
    <row r="882" spans="3:12" ht="15.75" thickBot="1" x14ac:dyDescent="0.3">
      <c r="C882" s="571" t="s">
        <v>59</v>
      </c>
      <c r="D882" s="565"/>
      <c r="E882" s="559"/>
      <c r="F882" s="527"/>
      <c r="G882" s="509">
        <f>F882</f>
        <v>0</v>
      </c>
      <c r="H882" s="566"/>
      <c r="I882" s="513" t="s">
        <v>786</v>
      </c>
      <c r="J882" s="513" t="str">
        <f>VLOOKUP(I882,Presupuesto!$B$11:$C$586,2,0)</f>
        <v>DECIMOCUARTO MES</v>
      </c>
      <c r="K882" s="510" t="str">
        <f t="shared" si="14"/>
        <v>Docencia y Recursos Humanos</v>
      </c>
      <c r="L882" s="510" t="s">
        <v>508</v>
      </c>
    </row>
    <row r="883" spans="3:12" ht="15.75" thickBot="1" x14ac:dyDescent="0.3">
      <c r="C883" s="544" t="s">
        <v>751</v>
      </c>
      <c r="D883" s="574"/>
      <c r="E883" s="558"/>
      <c r="F883" s="588"/>
      <c r="G883" s="523">
        <f>D883*E883*F883</f>
        <v>0</v>
      </c>
      <c r="H883" s="567"/>
      <c r="I883" s="524" t="s">
        <v>841</v>
      </c>
      <c r="J883" s="524" t="str">
        <f>VLOOKUP(I883,Presupuesto!$B$11:$C$586,2,0)</f>
        <v>SERVICIOS DE PROFESIONALES Y TECNICOS</v>
      </c>
      <c r="K883" s="510" t="str">
        <f t="shared" si="14"/>
        <v>Docencia y Recursos Humanos</v>
      </c>
      <c r="L883" s="510" t="s">
        <v>508</v>
      </c>
    </row>
    <row r="884" spans="3:12" x14ac:dyDescent="0.25">
      <c r="C884" s="570" t="s">
        <v>58</v>
      </c>
      <c r="D884" s="565"/>
      <c r="E884" s="559"/>
      <c r="F884" s="512"/>
      <c r="G884" s="509">
        <f>F884</f>
        <v>0</v>
      </c>
      <c r="H884" s="566"/>
      <c r="I884" s="526" t="s">
        <v>369</v>
      </c>
      <c r="J884" s="526" t="str">
        <f>VLOOKUP(I884,Presupuesto!$B$11:$C$586,2,0)</f>
        <v>AGUINALDO Y DECIMOCUARTO MES (11500-00)</v>
      </c>
      <c r="K884" s="510" t="str">
        <f t="shared" si="14"/>
        <v>Docencia y Recursos Humanos</v>
      </c>
      <c r="L884" s="510" t="s">
        <v>508</v>
      </c>
    </row>
    <row r="885" spans="3:12" ht="15.75" thickBot="1" x14ac:dyDescent="0.3">
      <c r="C885" s="571" t="s">
        <v>59</v>
      </c>
      <c r="D885" s="565"/>
      <c r="E885" s="559"/>
      <c r="F885" s="527"/>
      <c r="G885" s="509">
        <f>F885</f>
        <v>0</v>
      </c>
      <c r="H885" s="566"/>
      <c r="I885" s="513" t="s">
        <v>786</v>
      </c>
      <c r="J885" s="513" t="str">
        <f>VLOOKUP(I885,Presupuesto!$B$11:$C$586,2,0)</f>
        <v>DECIMOCUARTO MES</v>
      </c>
      <c r="K885" s="510" t="str">
        <f t="shared" si="14"/>
        <v>Docencia y Recursos Humanos</v>
      </c>
      <c r="L885" s="510" t="s">
        <v>508</v>
      </c>
    </row>
    <row r="886" spans="3:12" ht="15.75" thickBot="1" x14ac:dyDescent="0.3">
      <c r="C886" s="544" t="s">
        <v>752</v>
      </c>
      <c r="D886" s="574"/>
      <c r="E886" s="558"/>
      <c r="F886" s="588"/>
      <c r="G886" s="523">
        <f>D886*E886*F886</f>
        <v>0</v>
      </c>
      <c r="H886" s="567"/>
      <c r="I886" s="524" t="s">
        <v>841</v>
      </c>
      <c r="J886" s="524" t="str">
        <f>VLOOKUP(I886,Presupuesto!$B$11:$C$586,2,0)</f>
        <v>SERVICIOS DE PROFESIONALES Y TECNICOS</v>
      </c>
      <c r="K886" s="510" t="str">
        <f t="shared" si="14"/>
        <v>Docencia y Recursos Humanos</v>
      </c>
      <c r="L886" s="510" t="s">
        <v>508</v>
      </c>
    </row>
    <row r="887" spans="3:12" x14ac:dyDescent="0.25">
      <c r="C887" s="570" t="s">
        <v>58</v>
      </c>
      <c r="D887" s="565"/>
      <c r="E887" s="559"/>
      <c r="F887" s="512"/>
      <c r="G887" s="509">
        <f>F887</f>
        <v>0</v>
      </c>
      <c r="H887" s="566"/>
      <c r="I887" s="526" t="s">
        <v>369</v>
      </c>
      <c r="J887" s="526" t="str">
        <f>VLOOKUP(I887,Presupuesto!$B$11:$C$586,2,0)</f>
        <v>AGUINALDO Y DECIMOCUARTO MES (11500-00)</v>
      </c>
      <c r="K887" s="510" t="str">
        <f t="shared" si="14"/>
        <v>Docencia y Recursos Humanos</v>
      </c>
      <c r="L887" s="510" t="s">
        <v>508</v>
      </c>
    </row>
    <row r="888" spans="3:12" ht="15.75" thickBot="1" x14ac:dyDescent="0.3">
      <c r="C888" s="571" t="s">
        <v>59</v>
      </c>
      <c r="D888" s="565"/>
      <c r="E888" s="559"/>
      <c r="F888" s="527"/>
      <c r="G888" s="509">
        <f>F888</f>
        <v>0</v>
      </c>
      <c r="H888" s="566"/>
      <c r="I888" s="513" t="s">
        <v>786</v>
      </c>
      <c r="J888" s="513" t="str">
        <f>VLOOKUP(I888,Presupuesto!$B$11:$C$586,2,0)</f>
        <v>DECIMOCUARTO MES</v>
      </c>
      <c r="K888" s="510" t="str">
        <f t="shared" si="14"/>
        <v>Docencia y Recursos Humanos</v>
      </c>
      <c r="L888" s="510" t="s">
        <v>508</v>
      </c>
    </row>
    <row r="889" spans="3:12" ht="15.75" thickBot="1" x14ac:dyDescent="0.3">
      <c r="C889" s="544" t="s">
        <v>753</v>
      </c>
      <c r="D889" s="574"/>
      <c r="E889" s="558"/>
      <c r="F889" s="588"/>
      <c r="G889" s="523">
        <f>D889*E889*F889</f>
        <v>0</v>
      </c>
      <c r="H889" s="567"/>
      <c r="I889" s="524" t="s">
        <v>841</v>
      </c>
      <c r="J889" s="524" t="str">
        <f>VLOOKUP(I889,Presupuesto!$B$11:$C$586,2,0)</f>
        <v>SERVICIOS DE PROFESIONALES Y TECNICOS</v>
      </c>
      <c r="K889" s="510" t="str">
        <f t="shared" si="14"/>
        <v>Docencia y Recursos Humanos</v>
      </c>
      <c r="L889" s="510" t="s">
        <v>508</v>
      </c>
    </row>
    <row r="890" spans="3:12" x14ac:dyDescent="0.25">
      <c r="C890" s="570" t="s">
        <v>58</v>
      </c>
      <c r="D890" s="565"/>
      <c r="E890" s="559"/>
      <c r="F890" s="512"/>
      <c r="G890" s="509">
        <f>F890</f>
        <v>0</v>
      </c>
      <c r="H890" s="566"/>
      <c r="I890" s="526" t="s">
        <v>369</v>
      </c>
      <c r="J890" s="526" t="str">
        <f>VLOOKUP(I890,Presupuesto!$B$11:$C$586,2,0)</f>
        <v>AGUINALDO Y DECIMOCUARTO MES (11500-00)</v>
      </c>
      <c r="K890" s="510" t="str">
        <f t="shared" si="14"/>
        <v>Docencia y Recursos Humanos</v>
      </c>
      <c r="L890" s="510" t="s">
        <v>508</v>
      </c>
    </row>
    <row r="891" spans="3:12" ht="15.75" thickBot="1" x14ac:dyDescent="0.3">
      <c r="C891" s="571" t="s">
        <v>59</v>
      </c>
      <c r="D891" s="565"/>
      <c r="E891" s="559"/>
      <c r="F891" s="527"/>
      <c r="G891" s="509">
        <f>F891</f>
        <v>0</v>
      </c>
      <c r="H891" s="566"/>
      <c r="I891" s="513" t="s">
        <v>786</v>
      </c>
      <c r="J891" s="513" t="str">
        <f>VLOOKUP(I891,Presupuesto!$B$11:$C$586,2,0)</f>
        <v>DECIMOCUARTO MES</v>
      </c>
      <c r="K891" s="510" t="str">
        <f t="shared" si="14"/>
        <v>Docencia y Recursos Humanos</v>
      </c>
      <c r="L891" s="510" t="s">
        <v>508</v>
      </c>
    </row>
    <row r="892" spans="3:12" ht="15.75" thickBot="1" x14ac:dyDescent="0.3">
      <c r="C892" s="544" t="s">
        <v>754</v>
      </c>
      <c r="D892" s="574"/>
      <c r="E892" s="558"/>
      <c r="F892" s="588"/>
      <c r="G892" s="523">
        <f>D892*E892*F892</f>
        <v>0</v>
      </c>
      <c r="H892" s="567"/>
      <c r="I892" s="524" t="s">
        <v>841</v>
      </c>
      <c r="J892" s="524" t="str">
        <f>VLOOKUP(I892,Presupuesto!$B$11:$C$586,2,0)</f>
        <v>SERVICIOS DE PROFESIONALES Y TECNICOS</v>
      </c>
      <c r="K892" s="510" t="str">
        <f t="shared" si="14"/>
        <v>Docencia y Recursos Humanos</v>
      </c>
      <c r="L892" s="510" t="s">
        <v>508</v>
      </c>
    </row>
    <row r="893" spans="3:12" x14ac:dyDescent="0.25">
      <c r="C893" s="570" t="s">
        <v>58</v>
      </c>
      <c r="D893" s="565"/>
      <c r="E893" s="559"/>
      <c r="F893" s="512"/>
      <c r="G893" s="509">
        <f>F893</f>
        <v>0</v>
      </c>
      <c r="H893" s="566"/>
      <c r="I893" s="526" t="s">
        <v>369</v>
      </c>
      <c r="J893" s="526" t="str">
        <f>VLOOKUP(I893,Presupuesto!$B$11:$C$586,2,0)</f>
        <v>AGUINALDO Y DECIMOCUARTO MES (11500-00)</v>
      </c>
      <c r="K893" s="510" t="str">
        <f t="shared" si="14"/>
        <v>Docencia y Recursos Humanos</v>
      </c>
      <c r="L893" s="510" t="s">
        <v>508</v>
      </c>
    </row>
    <row r="894" spans="3:12" ht="15.75" thickBot="1" x14ac:dyDescent="0.3">
      <c r="C894" s="571" t="s">
        <v>59</v>
      </c>
      <c r="D894" s="565"/>
      <c r="E894" s="559"/>
      <c r="F894" s="527"/>
      <c r="G894" s="509">
        <f>F894</f>
        <v>0</v>
      </c>
      <c r="H894" s="566"/>
      <c r="I894" s="513" t="s">
        <v>786</v>
      </c>
      <c r="J894" s="513" t="str">
        <f>VLOOKUP(I894,Presupuesto!$B$11:$C$586,2,0)</f>
        <v>DECIMOCUARTO MES</v>
      </c>
      <c r="K894" s="510" t="str">
        <f t="shared" si="14"/>
        <v>Docencia y Recursos Humanos</v>
      </c>
      <c r="L894" s="510" t="s">
        <v>508</v>
      </c>
    </row>
    <row r="895" spans="3:12" ht="15.75" thickBot="1" x14ac:dyDescent="0.3">
      <c r="C895" s="544" t="s">
        <v>755</v>
      </c>
      <c r="D895" s="574"/>
      <c r="E895" s="558"/>
      <c r="F895" s="588"/>
      <c r="G895" s="523">
        <f>D895*E895*F895</f>
        <v>0</v>
      </c>
      <c r="H895" s="567"/>
      <c r="I895" s="524" t="s">
        <v>841</v>
      </c>
      <c r="J895" s="524" t="str">
        <f>VLOOKUP(I895,Presupuesto!$B$11:$C$586,2,0)</f>
        <v>SERVICIOS DE PROFESIONALES Y TECNICOS</v>
      </c>
      <c r="K895" s="510" t="str">
        <f t="shared" si="14"/>
        <v>Docencia y Recursos Humanos</v>
      </c>
      <c r="L895" s="510" t="s">
        <v>508</v>
      </c>
    </row>
    <row r="896" spans="3:12" x14ac:dyDescent="0.25">
      <c r="C896" s="570" t="s">
        <v>58</v>
      </c>
      <c r="D896" s="565"/>
      <c r="E896" s="559"/>
      <c r="F896" s="512"/>
      <c r="G896" s="509">
        <f>F896</f>
        <v>0</v>
      </c>
      <c r="H896" s="566"/>
      <c r="I896" s="526" t="s">
        <v>369</v>
      </c>
      <c r="J896" s="526" t="str">
        <f>VLOOKUP(I896,Presupuesto!$B$11:$C$586,2,0)</f>
        <v>AGUINALDO Y DECIMOCUARTO MES (11500-00)</v>
      </c>
      <c r="K896" s="510" t="str">
        <f t="shared" si="14"/>
        <v>Docencia y Recursos Humanos</v>
      </c>
      <c r="L896" s="510" t="s">
        <v>508</v>
      </c>
    </row>
    <row r="897" spans="3:12" ht="15.75" thickBot="1" x14ac:dyDescent="0.3">
      <c r="C897" s="571" t="s">
        <v>59</v>
      </c>
      <c r="D897" s="565"/>
      <c r="E897" s="559"/>
      <c r="F897" s="527"/>
      <c r="G897" s="509">
        <f>F897</f>
        <v>0</v>
      </c>
      <c r="H897" s="566"/>
      <c r="I897" s="513" t="s">
        <v>786</v>
      </c>
      <c r="J897" s="513" t="str">
        <f>VLOOKUP(I897,Presupuesto!$B$11:$C$586,2,0)</f>
        <v>DECIMOCUARTO MES</v>
      </c>
      <c r="K897" s="510" t="str">
        <f t="shared" si="14"/>
        <v>Docencia y Recursos Humanos</v>
      </c>
      <c r="L897" s="510" t="s">
        <v>508</v>
      </c>
    </row>
    <row r="898" spans="3:12" ht="15.75" thickBot="1" x14ac:dyDescent="0.3">
      <c r="C898" s="544" t="s">
        <v>756</v>
      </c>
      <c r="D898" s="574"/>
      <c r="E898" s="558"/>
      <c r="F898" s="588"/>
      <c r="G898" s="523">
        <f>D898*E898*F898</f>
        <v>0</v>
      </c>
      <c r="H898" s="567"/>
      <c r="I898" s="524" t="s">
        <v>841</v>
      </c>
      <c r="J898" s="524" t="str">
        <f>VLOOKUP(I898,Presupuesto!$B$11:$C$586,2,0)</f>
        <v>SERVICIOS DE PROFESIONALES Y TECNICOS</v>
      </c>
      <c r="K898" s="510" t="str">
        <f t="shared" si="14"/>
        <v>Docencia y Recursos Humanos</v>
      </c>
      <c r="L898" s="510" t="s">
        <v>508</v>
      </c>
    </row>
    <row r="899" spans="3:12" x14ac:dyDescent="0.25">
      <c r="C899" s="570" t="s">
        <v>58</v>
      </c>
      <c r="D899" s="565"/>
      <c r="E899" s="559"/>
      <c r="F899" s="512"/>
      <c r="G899" s="509">
        <f>F899</f>
        <v>0</v>
      </c>
      <c r="H899" s="566"/>
      <c r="I899" s="526" t="s">
        <v>369</v>
      </c>
      <c r="J899" s="526" t="str">
        <f>VLOOKUP(I899,Presupuesto!$B$11:$C$586,2,0)</f>
        <v>AGUINALDO Y DECIMOCUARTO MES (11500-00)</v>
      </c>
      <c r="K899" s="510" t="str">
        <f t="shared" si="14"/>
        <v>Docencia y Recursos Humanos</v>
      </c>
      <c r="L899" s="510" t="s">
        <v>508</v>
      </c>
    </row>
    <row r="900" spans="3:12" ht="15.75" thickBot="1" x14ac:dyDescent="0.3">
      <c r="C900" s="571" t="s">
        <v>59</v>
      </c>
      <c r="D900" s="565"/>
      <c r="E900" s="559"/>
      <c r="F900" s="527"/>
      <c r="G900" s="509">
        <f>F900</f>
        <v>0</v>
      </c>
      <c r="H900" s="566"/>
      <c r="I900" s="513" t="s">
        <v>786</v>
      </c>
      <c r="J900" s="513" t="str">
        <f>VLOOKUP(I900,Presupuesto!$B$11:$C$586,2,0)</f>
        <v>DECIMOCUARTO MES</v>
      </c>
      <c r="K900" s="510" t="str">
        <f t="shared" si="14"/>
        <v>Docencia y Recursos Humanos</v>
      </c>
      <c r="L900" s="510" t="s">
        <v>508</v>
      </c>
    </row>
    <row r="901" spans="3:12" ht="15.75" thickBot="1" x14ac:dyDescent="0.3">
      <c r="C901" s="544" t="s">
        <v>757</v>
      </c>
      <c r="D901" s="574"/>
      <c r="E901" s="558"/>
      <c r="F901" s="588"/>
      <c r="G901" s="523">
        <f>D901*E901*F901</f>
        <v>0</v>
      </c>
      <c r="H901" s="567"/>
      <c r="I901" s="524" t="s">
        <v>841</v>
      </c>
      <c r="J901" s="524" t="str">
        <f>VLOOKUP(I901,Presupuesto!$B$11:$C$586,2,0)</f>
        <v>SERVICIOS DE PROFESIONALES Y TECNICOS</v>
      </c>
      <c r="K901" s="510" t="str">
        <f t="shared" si="14"/>
        <v>Docencia y Recursos Humanos</v>
      </c>
      <c r="L901" s="510" t="s">
        <v>508</v>
      </c>
    </row>
    <row r="902" spans="3:12" x14ac:dyDescent="0.25">
      <c r="C902" s="570" t="s">
        <v>58</v>
      </c>
      <c r="D902" s="565"/>
      <c r="E902" s="559"/>
      <c r="F902" s="512"/>
      <c r="G902" s="509">
        <f>F902</f>
        <v>0</v>
      </c>
      <c r="H902" s="566"/>
      <c r="I902" s="526" t="s">
        <v>369</v>
      </c>
      <c r="J902" s="526" t="str">
        <f>VLOOKUP(I902,Presupuesto!$B$11:$C$586,2,0)</f>
        <v>AGUINALDO Y DECIMOCUARTO MES (11500-00)</v>
      </c>
      <c r="K902" s="510" t="str">
        <f t="shared" si="14"/>
        <v>Docencia y Recursos Humanos</v>
      </c>
      <c r="L902" s="510" t="s">
        <v>508</v>
      </c>
    </row>
    <row r="903" spans="3:12" ht="15.75" thickBot="1" x14ac:dyDescent="0.3">
      <c r="C903" s="571" t="s">
        <v>59</v>
      </c>
      <c r="D903" s="565"/>
      <c r="E903" s="559"/>
      <c r="F903" s="527"/>
      <c r="G903" s="509">
        <f>F903</f>
        <v>0</v>
      </c>
      <c r="H903" s="566"/>
      <c r="I903" s="513" t="s">
        <v>786</v>
      </c>
      <c r="J903" s="513" t="str">
        <f>VLOOKUP(I903,Presupuesto!$B$11:$C$586,2,0)</f>
        <v>DECIMOCUARTO MES</v>
      </c>
      <c r="K903" s="510" t="str">
        <f t="shared" si="14"/>
        <v>Docencia y Recursos Humanos</v>
      </c>
      <c r="L903" s="510" t="s">
        <v>508</v>
      </c>
    </row>
    <row r="904" spans="3:12" ht="15.75" thickBot="1" x14ac:dyDescent="0.3">
      <c r="C904" s="544" t="s">
        <v>758</v>
      </c>
      <c r="D904" s="574"/>
      <c r="E904" s="558"/>
      <c r="F904" s="588"/>
      <c r="G904" s="523">
        <f>D904*E904*F904</f>
        <v>0</v>
      </c>
      <c r="H904" s="567"/>
      <c r="I904" s="524" t="s">
        <v>841</v>
      </c>
      <c r="J904" s="524" t="str">
        <f>VLOOKUP(I904,Presupuesto!$B$11:$C$586,2,0)</f>
        <v>SERVICIOS DE PROFESIONALES Y TECNICOS</v>
      </c>
      <c r="K904" s="510" t="str">
        <f t="shared" si="14"/>
        <v>Docencia y Recursos Humanos</v>
      </c>
      <c r="L904" s="510" t="s">
        <v>508</v>
      </c>
    </row>
    <row r="905" spans="3:12" x14ac:dyDescent="0.25">
      <c r="C905" s="570" t="s">
        <v>58</v>
      </c>
      <c r="D905" s="565"/>
      <c r="E905" s="559"/>
      <c r="F905" s="512"/>
      <c r="G905" s="509">
        <f>F905</f>
        <v>0</v>
      </c>
      <c r="H905" s="566"/>
      <c r="I905" s="526" t="s">
        <v>369</v>
      </c>
      <c r="J905" s="526" t="str">
        <f>VLOOKUP(I905,Presupuesto!$B$11:$C$586,2,0)</f>
        <v>AGUINALDO Y DECIMOCUARTO MES (11500-00)</v>
      </c>
      <c r="K905" s="510" t="str">
        <f t="shared" si="14"/>
        <v>Docencia y Recursos Humanos</v>
      </c>
      <c r="L905" s="510" t="s">
        <v>508</v>
      </c>
    </row>
    <row r="906" spans="3:12" ht="15.75" thickBot="1" x14ac:dyDescent="0.3">
      <c r="C906" s="571" t="s">
        <v>59</v>
      </c>
      <c r="D906" s="565"/>
      <c r="E906" s="559"/>
      <c r="F906" s="527"/>
      <c r="G906" s="509">
        <f>F906</f>
        <v>0</v>
      </c>
      <c r="H906" s="566"/>
      <c r="I906" s="513" t="s">
        <v>786</v>
      </c>
      <c r="J906" s="513" t="str">
        <f>VLOOKUP(I906,Presupuesto!$B$11:$C$586,2,0)</f>
        <v>DECIMOCUARTO MES</v>
      </c>
      <c r="K906" s="510" t="str">
        <f t="shared" si="14"/>
        <v>Docencia y Recursos Humanos</v>
      </c>
      <c r="L906" s="510" t="s">
        <v>508</v>
      </c>
    </row>
    <row r="907" spans="3:12" ht="15.75" thickBot="1" x14ac:dyDescent="0.3">
      <c r="C907" s="544" t="s">
        <v>759</v>
      </c>
      <c r="D907" s="574"/>
      <c r="E907" s="558"/>
      <c r="F907" s="588"/>
      <c r="G907" s="523">
        <f>D907*E907*F907</f>
        <v>0</v>
      </c>
      <c r="H907" s="567"/>
      <c r="I907" s="524" t="s">
        <v>841</v>
      </c>
      <c r="J907" s="524" t="str">
        <f>VLOOKUP(I907,Presupuesto!$B$11:$C$586,2,0)</f>
        <v>SERVICIOS DE PROFESIONALES Y TECNICOS</v>
      </c>
      <c r="K907" s="510" t="str">
        <f t="shared" si="14"/>
        <v>Docencia y Recursos Humanos</v>
      </c>
      <c r="L907" s="510" t="s">
        <v>508</v>
      </c>
    </row>
    <row r="908" spans="3:12" x14ac:dyDescent="0.25">
      <c r="C908" s="570" t="s">
        <v>58</v>
      </c>
      <c r="D908" s="565"/>
      <c r="E908" s="559"/>
      <c r="F908" s="512"/>
      <c r="G908" s="509">
        <f>F908</f>
        <v>0</v>
      </c>
      <c r="H908" s="566"/>
      <c r="I908" s="526" t="s">
        <v>369</v>
      </c>
      <c r="J908" s="526" t="str">
        <f>VLOOKUP(I908,Presupuesto!$B$11:$C$586,2,0)</f>
        <v>AGUINALDO Y DECIMOCUARTO MES (11500-00)</v>
      </c>
      <c r="K908" s="510" t="str">
        <f t="shared" si="14"/>
        <v>Docencia y Recursos Humanos</v>
      </c>
      <c r="L908" s="510" t="s">
        <v>508</v>
      </c>
    </row>
    <row r="909" spans="3:12" ht="15.75" thickBot="1" x14ac:dyDescent="0.3">
      <c r="C909" s="571" t="s">
        <v>59</v>
      </c>
      <c r="D909" s="565"/>
      <c r="E909" s="559"/>
      <c r="F909" s="527"/>
      <c r="G909" s="509">
        <f>F909</f>
        <v>0</v>
      </c>
      <c r="H909" s="566"/>
      <c r="I909" s="513" t="s">
        <v>786</v>
      </c>
      <c r="J909" s="513" t="str">
        <f>VLOOKUP(I909,Presupuesto!$B$11:$C$586,2,0)</f>
        <v>DECIMOCUARTO MES</v>
      </c>
      <c r="K909" s="510" t="str">
        <f t="shared" si="14"/>
        <v>Docencia y Recursos Humanos</v>
      </c>
      <c r="L909" s="510" t="s">
        <v>508</v>
      </c>
    </row>
    <row r="910" spans="3:12" ht="15.75" thickBot="1" x14ac:dyDescent="0.3">
      <c r="C910" s="544" t="s">
        <v>760</v>
      </c>
      <c r="D910" s="574"/>
      <c r="E910" s="558"/>
      <c r="F910" s="588"/>
      <c r="G910" s="523">
        <f>D910*E910*F910</f>
        <v>0</v>
      </c>
      <c r="H910" s="567"/>
      <c r="I910" s="524" t="s">
        <v>841</v>
      </c>
      <c r="J910" s="524" t="str">
        <f>VLOOKUP(I910,Presupuesto!$B$11:$C$586,2,0)</f>
        <v>SERVICIOS DE PROFESIONALES Y TECNICOS</v>
      </c>
      <c r="K910" s="510" t="str">
        <f t="shared" si="14"/>
        <v>Docencia y Recursos Humanos</v>
      </c>
      <c r="L910" s="510" t="s">
        <v>508</v>
      </c>
    </row>
    <row r="911" spans="3:12" x14ac:dyDescent="0.25">
      <c r="C911" s="570" t="s">
        <v>58</v>
      </c>
      <c r="D911" s="565"/>
      <c r="E911" s="559"/>
      <c r="F911" s="512"/>
      <c r="G911" s="509">
        <f>F911</f>
        <v>0</v>
      </c>
      <c r="H911" s="566"/>
      <c r="I911" s="526" t="s">
        <v>369</v>
      </c>
      <c r="J911" s="526" t="str">
        <f>VLOOKUP(I911,Presupuesto!$B$11:$C$586,2,0)</f>
        <v>AGUINALDO Y DECIMOCUARTO MES (11500-00)</v>
      </c>
      <c r="K911" s="510" t="str">
        <f t="shared" si="14"/>
        <v>Docencia y Recursos Humanos</v>
      </c>
      <c r="L911" s="510" t="s">
        <v>508</v>
      </c>
    </row>
    <row r="912" spans="3:12" ht="15.75" thickBot="1" x14ac:dyDescent="0.3">
      <c r="C912" s="571" t="s">
        <v>59</v>
      </c>
      <c r="D912" s="565"/>
      <c r="E912" s="559"/>
      <c r="F912" s="527"/>
      <c r="G912" s="509">
        <f>F912</f>
        <v>0</v>
      </c>
      <c r="H912" s="566"/>
      <c r="I912" s="513" t="s">
        <v>786</v>
      </c>
      <c r="J912" s="513" t="str">
        <f>VLOOKUP(I912,Presupuesto!$B$11:$C$586,2,0)</f>
        <v>DECIMOCUARTO MES</v>
      </c>
      <c r="K912" s="510" t="str">
        <f t="shared" si="14"/>
        <v>Docencia y Recursos Humanos</v>
      </c>
      <c r="L912" s="510" t="s">
        <v>508</v>
      </c>
    </row>
    <row r="913" spans="3:12" ht="15.75" thickBot="1" x14ac:dyDescent="0.3">
      <c r="C913" s="544" t="s">
        <v>761</v>
      </c>
      <c r="D913" s="574"/>
      <c r="E913" s="558"/>
      <c r="F913" s="588"/>
      <c r="G913" s="523">
        <f>D913*E913*F913</f>
        <v>0</v>
      </c>
      <c r="H913" s="567"/>
      <c r="I913" s="524" t="s">
        <v>841</v>
      </c>
      <c r="J913" s="524" t="str">
        <f>VLOOKUP(I913,Presupuesto!$B$11:$C$586,2,0)</f>
        <v>SERVICIOS DE PROFESIONALES Y TECNICOS</v>
      </c>
      <c r="K913" s="510" t="str">
        <f t="shared" si="14"/>
        <v>Docencia y Recursos Humanos</v>
      </c>
      <c r="L913" s="510" t="s">
        <v>508</v>
      </c>
    </row>
    <row r="914" spans="3:12" x14ac:dyDescent="0.25">
      <c r="C914" s="570" t="s">
        <v>58</v>
      </c>
      <c r="D914" s="565"/>
      <c r="E914" s="559"/>
      <c r="F914" s="512"/>
      <c r="G914" s="509">
        <f>F914</f>
        <v>0</v>
      </c>
      <c r="H914" s="566"/>
      <c r="I914" s="526" t="s">
        <v>369</v>
      </c>
      <c r="J914" s="526" t="str">
        <f>VLOOKUP(I914,Presupuesto!$B$11:$C$586,2,0)</f>
        <v>AGUINALDO Y DECIMOCUARTO MES (11500-00)</v>
      </c>
      <c r="K914" s="510" t="str">
        <f t="shared" si="14"/>
        <v>Docencia y Recursos Humanos</v>
      </c>
      <c r="L914" s="510" t="s">
        <v>508</v>
      </c>
    </row>
    <row r="915" spans="3:12" ht="15.75" thickBot="1" x14ac:dyDescent="0.3">
      <c r="C915" s="571" t="s">
        <v>59</v>
      </c>
      <c r="D915" s="565"/>
      <c r="E915" s="559"/>
      <c r="F915" s="527"/>
      <c r="G915" s="509">
        <f>F915</f>
        <v>0</v>
      </c>
      <c r="H915" s="566"/>
      <c r="I915" s="513" t="s">
        <v>786</v>
      </c>
      <c r="J915" s="513" t="str">
        <f>VLOOKUP(I915,Presupuesto!$B$11:$C$586,2,0)</f>
        <v>DECIMOCUARTO MES</v>
      </c>
      <c r="K915" s="510" t="str">
        <f t="shared" si="14"/>
        <v>Docencia y Recursos Humanos</v>
      </c>
      <c r="L915" s="510" t="s">
        <v>508</v>
      </c>
    </row>
    <row r="916" spans="3:12" ht="15.75" thickBot="1" x14ac:dyDescent="0.3">
      <c r="C916" s="544" t="s">
        <v>762</v>
      </c>
      <c r="D916" s="574"/>
      <c r="E916" s="558"/>
      <c r="F916" s="588"/>
      <c r="G916" s="523">
        <f>D916*E916*F916</f>
        <v>0</v>
      </c>
      <c r="H916" s="567"/>
      <c r="I916" s="524" t="s">
        <v>841</v>
      </c>
      <c r="J916" s="524" t="str">
        <f>VLOOKUP(I916,Presupuesto!$B$11:$C$586,2,0)</f>
        <v>SERVICIOS DE PROFESIONALES Y TECNICOS</v>
      </c>
      <c r="K916" s="510" t="str">
        <f t="shared" si="14"/>
        <v>Docencia y Recursos Humanos</v>
      </c>
      <c r="L916" s="510" t="s">
        <v>508</v>
      </c>
    </row>
    <row r="917" spans="3:12" x14ac:dyDescent="0.25">
      <c r="C917" s="570" t="s">
        <v>58</v>
      </c>
      <c r="D917" s="565"/>
      <c r="E917" s="559"/>
      <c r="F917" s="512"/>
      <c r="G917" s="509">
        <f>F917</f>
        <v>0</v>
      </c>
      <c r="H917" s="566"/>
      <c r="I917" s="526" t="s">
        <v>369</v>
      </c>
      <c r="J917" s="526" t="str">
        <f>VLOOKUP(I917,Presupuesto!$B$11:$C$586,2,0)</f>
        <v>AGUINALDO Y DECIMOCUARTO MES (11500-00)</v>
      </c>
      <c r="K917" s="510" t="str">
        <f t="shared" si="14"/>
        <v>Docencia y Recursos Humanos</v>
      </c>
      <c r="L917" s="510" t="s">
        <v>508</v>
      </c>
    </row>
    <row r="918" spans="3:12" ht="15.75" thickBot="1" x14ac:dyDescent="0.3">
      <c r="C918" s="571" t="s">
        <v>59</v>
      </c>
      <c r="D918" s="565"/>
      <c r="E918" s="559"/>
      <c r="F918" s="527"/>
      <c r="G918" s="509">
        <f>F918</f>
        <v>0</v>
      </c>
      <c r="H918" s="566"/>
      <c r="I918" s="513" t="s">
        <v>786</v>
      </c>
      <c r="J918" s="513" t="str">
        <f>VLOOKUP(I918,Presupuesto!$B$11:$C$586,2,0)</f>
        <v>DECIMOCUARTO MES</v>
      </c>
      <c r="K918" s="510" t="str">
        <f t="shared" si="14"/>
        <v>Docencia y Recursos Humanos</v>
      </c>
      <c r="L918" s="510" t="s">
        <v>508</v>
      </c>
    </row>
    <row r="919" spans="3:12" ht="15.75" thickBot="1" x14ac:dyDescent="0.3">
      <c r="C919" s="670" t="s">
        <v>2007</v>
      </c>
      <c r="D919" s="671">
        <v>1</v>
      </c>
      <c r="E919" s="672">
        <v>12</v>
      </c>
      <c r="F919" s="673">
        <v>10000</v>
      </c>
      <c r="G919" s="674">
        <f>D919*E919*F919</f>
        <v>120000</v>
      </c>
      <c r="H919" s="567" t="s">
        <v>240</v>
      </c>
      <c r="I919" s="524" t="s">
        <v>841</v>
      </c>
      <c r="J919" s="524" t="str">
        <f>VLOOKUP(I919,Presupuesto!$B$11:$C$586,2,0)</f>
        <v>SERVICIOS DE PROFESIONALES Y TECNICOS</v>
      </c>
      <c r="K919" s="510" t="str">
        <f t="shared" si="14"/>
        <v>Docencia y Recursos Humanos</v>
      </c>
      <c r="L919" s="510" t="s">
        <v>508</v>
      </c>
    </row>
    <row r="920" spans="3:12" x14ac:dyDescent="0.25">
      <c r="C920" s="570" t="s">
        <v>58</v>
      </c>
      <c r="D920" s="565"/>
      <c r="E920" s="559">
        <v>0</v>
      </c>
      <c r="F920" s="527">
        <v>10000</v>
      </c>
      <c r="G920" s="509">
        <f>F920</f>
        <v>10000</v>
      </c>
      <c r="H920" s="566" t="s">
        <v>240</v>
      </c>
      <c r="I920" s="513" t="s">
        <v>831</v>
      </c>
      <c r="J920" s="513" t="str">
        <f>VLOOKUP(I920,Presupuesto!$B$11:$C$586,2,0)</f>
        <v>CONTRATOS ESPECIALES</v>
      </c>
      <c r="K920" s="510" t="str">
        <f t="shared" si="14"/>
        <v>Docencia y Recursos Humanos</v>
      </c>
      <c r="L920" s="510" t="s">
        <v>508</v>
      </c>
    </row>
    <row r="921" spans="3:12" ht="15.75" thickBot="1" x14ac:dyDescent="0.3">
      <c r="C921" s="571" t="s">
        <v>59</v>
      </c>
      <c r="D921" s="565"/>
      <c r="E921" s="559">
        <v>0</v>
      </c>
      <c r="F921" s="512">
        <v>10000</v>
      </c>
      <c r="G921" s="509">
        <f>F921</f>
        <v>10000</v>
      </c>
      <c r="H921" s="566" t="s">
        <v>240</v>
      </c>
      <c r="I921" s="513" t="s">
        <v>831</v>
      </c>
      <c r="J921" s="513" t="str">
        <f>VLOOKUP(I921,Presupuesto!$B$11:$C$586,2,0)</f>
        <v>CONTRATOS ESPECIALES</v>
      </c>
      <c r="K921" s="510" t="str">
        <f t="shared" si="14"/>
        <v>Docencia y Recursos Humanos</v>
      </c>
      <c r="L921" s="510" t="s">
        <v>508</v>
      </c>
    </row>
    <row r="922" spans="3:12" ht="15.75" thickBot="1" x14ac:dyDescent="0.3">
      <c r="C922" s="546" t="s">
        <v>60</v>
      </c>
      <c r="D922" s="574"/>
      <c r="E922" s="558"/>
      <c r="F922" s="528"/>
      <c r="G922" s="523">
        <f>D922*E922*F922</f>
        <v>0</v>
      </c>
      <c r="H922" s="567"/>
      <c r="I922" s="524" t="s">
        <v>841</v>
      </c>
      <c r="J922" s="524" t="str">
        <f>VLOOKUP(I922,Presupuesto!$B$11:$C$586,2,0)</f>
        <v>SERVICIOS DE PROFESIONALES Y TECNICOS</v>
      </c>
      <c r="K922" s="510" t="str">
        <f t="shared" si="14"/>
        <v>Docencia y Recursos Humanos</v>
      </c>
      <c r="L922" s="510" t="s">
        <v>508</v>
      </c>
    </row>
    <row r="923" spans="3:12" x14ac:dyDescent="0.25">
      <c r="C923" s="570" t="s">
        <v>58</v>
      </c>
      <c r="D923" s="565"/>
      <c r="E923" s="559"/>
      <c r="F923" s="512"/>
      <c r="G923" s="509">
        <f>F923</f>
        <v>0</v>
      </c>
      <c r="H923" s="566"/>
      <c r="I923" s="513" t="s">
        <v>404</v>
      </c>
      <c r="J923" s="513" t="str">
        <f>VLOOKUP(I923,Presupuesto!$B$11:$C$586,2,0)</f>
        <v>OTROS SERVICIOS TECNICOS Y PROFESIONALES N.C. (24900-00)</v>
      </c>
      <c r="K923" s="510" t="str">
        <f t="shared" si="14"/>
        <v>Docencia y Recursos Humanos</v>
      </c>
      <c r="L923" s="510" t="s">
        <v>508</v>
      </c>
    </row>
    <row r="924" spans="3:12" ht="15.75" thickBot="1" x14ac:dyDescent="0.3">
      <c r="C924" s="571" t="s">
        <v>59</v>
      </c>
      <c r="D924" s="565"/>
      <c r="E924" s="559"/>
      <c r="F924" s="512"/>
      <c r="G924" s="509">
        <f>F924</f>
        <v>0</v>
      </c>
      <c r="H924" s="566"/>
      <c r="I924" s="513" t="s">
        <v>404</v>
      </c>
      <c r="J924" s="513" t="str">
        <f>VLOOKUP(I924,Presupuesto!$B$11:$C$586,2,0)</f>
        <v>OTROS SERVICIOS TECNICOS Y PROFESIONALES N.C. (24900-00)</v>
      </c>
      <c r="K924" s="510" t="str">
        <f t="shared" si="14"/>
        <v>Docencia y Recursos Humanos</v>
      </c>
      <c r="L924" s="510" t="s">
        <v>508</v>
      </c>
    </row>
    <row r="925" spans="3:12" ht="15.75" thickBot="1" x14ac:dyDescent="0.3">
      <c r="C925" s="675" t="s">
        <v>61</v>
      </c>
      <c r="D925" s="676"/>
      <c r="E925" s="677"/>
      <c r="F925" s="678"/>
      <c r="G925" s="679">
        <f>D925*E925*F925</f>
        <v>0</v>
      </c>
      <c r="H925" s="680" t="s">
        <v>240</v>
      </c>
      <c r="I925" s="681" t="s">
        <v>841</v>
      </c>
      <c r="J925" s="681" t="str">
        <f>VLOOKUP(I925,Presupuesto!$B$11:$C$586,2,0)</f>
        <v>SERVICIOS DE PROFESIONALES Y TECNICOS</v>
      </c>
      <c r="K925" s="682" t="str">
        <f t="shared" si="14"/>
        <v>Docencia y Recursos Humanos</v>
      </c>
      <c r="L925" s="682" t="s">
        <v>508</v>
      </c>
    </row>
    <row r="926" spans="3:12" ht="15.75" thickBot="1" x14ac:dyDescent="0.3">
      <c r="C926" s="683" t="s">
        <v>58</v>
      </c>
      <c r="D926" s="684"/>
      <c r="E926" s="685"/>
      <c r="F926" s="686"/>
      <c r="G926" s="687">
        <f>F926</f>
        <v>0</v>
      </c>
      <c r="H926" s="684"/>
      <c r="I926" s="688" t="s">
        <v>369</v>
      </c>
      <c r="J926" s="688" t="str">
        <f>VLOOKUP(I926,Presupuesto!$B$11:$C$586,2,0)</f>
        <v>AGUINALDO Y DECIMOCUARTO MES (11500-00)</v>
      </c>
      <c r="K926" s="688" t="str">
        <f t="shared" si="14"/>
        <v>Docencia y Recursos Humanos</v>
      </c>
      <c r="L926" s="688" t="s">
        <v>508</v>
      </c>
    </row>
    <row r="930" spans="3:12" ht="15.75" thickBot="1" x14ac:dyDescent="0.3">
      <c r="C930" s="502"/>
      <c r="D930" s="500"/>
      <c r="E930" s="502"/>
      <c r="F930" s="502"/>
      <c r="G930" s="502"/>
      <c r="H930" s="500"/>
      <c r="I930" s="502"/>
      <c r="J930" s="502"/>
      <c r="K930" s="502"/>
      <c r="L930" s="502"/>
    </row>
    <row r="931" spans="3:12" ht="15.75" thickBot="1" x14ac:dyDescent="0.3">
      <c r="C931" s="497" t="s">
        <v>43</v>
      </c>
      <c r="D931" s="495">
        <f>SUM(G938:G988)</f>
        <v>322000</v>
      </c>
      <c r="E931" s="505"/>
      <c r="F931" s="505"/>
      <c r="G931" s="505"/>
      <c r="H931" s="499"/>
      <c r="I931" s="499"/>
      <c r="J931" s="499"/>
      <c r="K931" s="502"/>
      <c r="L931" s="502"/>
    </row>
    <row r="932" spans="3:12" x14ac:dyDescent="0.25">
      <c r="C932" s="502"/>
      <c r="D932" s="496"/>
      <c r="E932" s="505"/>
      <c r="F932" s="505"/>
      <c r="G932" s="505"/>
      <c r="H932" s="499"/>
      <c r="I932" s="499"/>
      <c r="J932" s="499"/>
      <c r="K932" s="502"/>
      <c r="L932" s="502"/>
    </row>
    <row r="933" spans="3:12" x14ac:dyDescent="0.25">
      <c r="C933" s="502"/>
      <c r="D933" s="496"/>
      <c r="E933" s="505"/>
      <c r="F933" s="505"/>
      <c r="G933" s="505"/>
      <c r="H933" s="499"/>
      <c r="I933" s="499"/>
      <c r="J933" s="499"/>
      <c r="K933" s="502"/>
      <c r="L933" s="502"/>
    </row>
    <row r="934" spans="3:12" ht="15.75" x14ac:dyDescent="0.25">
      <c r="C934" s="576" t="s">
        <v>505</v>
      </c>
      <c r="D934" s="577"/>
      <c r="E934" s="505"/>
      <c r="F934" s="505"/>
      <c r="G934" s="505"/>
      <c r="H934" s="499"/>
      <c r="I934" s="499"/>
      <c r="J934" s="499"/>
      <c r="K934" s="502"/>
      <c r="L934" s="502"/>
    </row>
    <row r="935" spans="3:12" ht="18.75" x14ac:dyDescent="0.25">
      <c r="C935" s="578" t="e">
        <f>IFERROR(VLOOKUP(D934,'Desarrollo e Innov. Curricular'!$E:$F,2,FALSE),IFERROR(VLOOKUP(D934,Investigación!$E:$F,2,FALSE),IFERROR(VLOOKUP(D934,'Vinculación Univ. Sociedad'!$E:$F,2,FALSE),IFERROR(VLOOKUP(D934,'Docencia y Profesorado Universi'!$E:$F,2,FALSE),IFERROR(VLOOKUP(D934,Estudiantes!$E:$F,2,FALSE),IFERROR(VLOOKUP(D934,'Gestion Administrativa'!$E:$F,2,FALSE),IFERROR(VLOOKUP(D934,'Gestion Academica'!$E:$F,2,FALSE),IFERROR(VLOOKUP(D934,Graduados!$E:$F,2,FALSE),IFERROR(VLOOKUP(D934,'Gestión del Conocimiento'!$E:$F,2,FALSE),IFERROR(VLOOKUP(D934,Gobernabilidad!$E:$F,2,FALSE),IFERROR(VLOOKUP(D934,'NIVEL DE ES Y  SISTEMA NACIONAL'!$E:$F,2,FALSE),VLOOKUP(D934,'Lo Esencial'!$E:$F,2,0))))))))))))</f>
        <v>#N/A</v>
      </c>
      <c r="D935" s="496"/>
      <c r="E935" s="505"/>
      <c r="F935" s="505"/>
      <c r="G935" s="505"/>
      <c r="H935" s="499"/>
      <c r="I935" s="499"/>
      <c r="J935" s="499"/>
      <c r="K935" s="502"/>
      <c r="L935" s="502"/>
    </row>
    <row r="936" spans="3:12" ht="15.75" thickBot="1" x14ac:dyDescent="0.3">
      <c r="C936" s="506"/>
      <c r="D936" s="496"/>
      <c r="E936" s="505"/>
      <c r="F936" s="505"/>
      <c r="G936" s="505"/>
      <c r="H936" s="499"/>
      <c r="I936" s="499"/>
      <c r="J936" s="499"/>
      <c r="K936" s="502"/>
      <c r="L936" s="502"/>
    </row>
    <row r="937" spans="3:12" ht="30.75" thickBot="1" x14ac:dyDescent="0.3">
      <c r="C937" s="541" t="s">
        <v>44</v>
      </c>
      <c r="D937" s="545" t="s">
        <v>55</v>
      </c>
      <c r="E937" s="569" t="s">
        <v>56</v>
      </c>
      <c r="F937" s="545" t="s">
        <v>57</v>
      </c>
      <c r="G937" s="542" t="s">
        <v>27</v>
      </c>
      <c r="H937" s="540" t="s">
        <v>242</v>
      </c>
      <c r="I937" s="543" t="s">
        <v>46</v>
      </c>
      <c r="J937" s="543" t="s">
        <v>243</v>
      </c>
      <c r="K937" s="543" t="s">
        <v>524</v>
      </c>
      <c r="L937" s="543" t="s">
        <v>525</v>
      </c>
    </row>
    <row r="938" spans="3:12" ht="15.75" thickBot="1" x14ac:dyDescent="0.3">
      <c r="C938" s="544" t="s">
        <v>749</v>
      </c>
      <c r="D938" s="574"/>
      <c r="E938" s="558"/>
      <c r="F938" s="669"/>
      <c r="G938" s="523">
        <f>D938*E938*F938</f>
        <v>0</v>
      </c>
      <c r="H938" s="567" t="s">
        <v>240</v>
      </c>
      <c r="I938" s="524" t="s">
        <v>841</v>
      </c>
      <c r="J938" s="524" t="str">
        <f>VLOOKUP(I938,Presupuesto!$B$11:$C$586,2,0)</f>
        <v>SERVICIOS DE PROFESIONALES Y TECNICOS</v>
      </c>
      <c r="K938" s="583" t="s">
        <v>236</v>
      </c>
      <c r="L938" s="510" t="s">
        <v>508</v>
      </c>
    </row>
    <row r="939" spans="3:12" x14ac:dyDescent="0.25">
      <c r="C939" s="570" t="s">
        <v>58</v>
      </c>
      <c r="D939" s="565"/>
      <c r="E939" s="559"/>
      <c r="F939" s="512"/>
      <c r="G939" s="509">
        <f>F939</f>
        <v>0</v>
      </c>
      <c r="H939" s="566" t="s">
        <v>241</v>
      </c>
      <c r="I939" s="526" t="s">
        <v>369</v>
      </c>
      <c r="J939" s="526" t="str">
        <f>VLOOKUP(I939,Presupuesto!$B$11:$C$586,2,0)</f>
        <v>AGUINALDO Y DECIMOCUARTO MES (11500-00)</v>
      </c>
      <c r="K939" s="510" t="str">
        <f>$K$17</f>
        <v>Docencia y Recursos Humanos</v>
      </c>
      <c r="L939" s="510" t="s">
        <v>508</v>
      </c>
    </row>
    <row r="940" spans="3:12" ht="15.75" thickBot="1" x14ac:dyDescent="0.3">
      <c r="C940" s="571" t="s">
        <v>59</v>
      </c>
      <c r="D940" s="565"/>
      <c r="E940" s="559"/>
      <c r="F940" s="527"/>
      <c r="G940" s="509">
        <f>F940</f>
        <v>0</v>
      </c>
      <c r="H940" s="566" t="s">
        <v>241</v>
      </c>
      <c r="I940" s="513" t="s">
        <v>786</v>
      </c>
      <c r="J940" s="513" t="str">
        <f>VLOOKUP(I940,Presupuesto!$B$11:$C$586,2,0)</f>
        <v>DECIMOCUARTO MES</v>
      </c>
      <c r="K940" s="510" t="str">
        <f t="shared" ref="K940:K987" si="15">$K$17</f>
        <v>Docencia y Recursos Humanos</v>
      </c>
      <c r="L940" s="510" t="s">
        <v>508</v>
      </c>
    </row>
    <row r="941" spans="3:12" ht="15.75" thickBot="1" x14ac:dyDescent="0.3">
      <c r="C941" s="544" t="s">
        <v>750</v>
      </c>
      <c r="D941" s="574"/>
      <c r="E941" s="558"/>
      <c r="F941" s="588"/>
      <c r="G941" s="523">
        <f>D941*E941*F941</f>
        <v>0</v>
      </c>
      <c r="H941" s="567"/>
      <c r="I941" s="524" t="s">
        <v>841</v>
      </c>
      <c r="J941" s="524" t="str">
        <f>VLOOKUP(I941,Presupuesto!$B$11:$C$586,2,0)</f>
        <v>SERVICIOS DE PROFESIONALES Y TECNICOS</v>
      </c>
      <c r="K941" s="510" t="str">
        <f t="shared" si="15"/>
        <v>Docencia y Recursos Humanos</v>
      </c>
      <c r="L941" s="510" t="s">
        <v>508</v>
      </c>
    </row>
    <row r="942" spans="3:12" x14ac:dyDescent="0.25">
      <c r="C942" s="570" t="s">
        <v>58</v>
      </c>
      <c r="D942" s="565"/>
      <c r="E942" s="559"/>
      <c r="F942" s="512"/>
      <c r="G942" s="509">
        <f>F942</f>
        <v>0</v>
      </c>
      <c r="H942" s="566"/>
      <c r="I942" s="526" t="s">
        <v>369</v>
      </c>
      <c r="J942" s="526" t="str">
        <f>VLOOKUP(I942,Presupuesto!$B$11:$C$586,2,0)</f>
        <v>AGUINALDO Y DECIMOCUARTO MES (11500-00)</v>
      </c>
      <c r="K942" s="510" t="str">
        <f t="shared" si="15"/>
        <v>Docencia y Recursos Humanos</v>
      </c>
      <c r="L942" s="510" t="s">
        <v>508</v>
      </c>
    </row>
    <row r="943" spans="3:12" ht="15.75" thickBot="1" x14ac:dyDescent="0.3">
      <c r="C943" s="571" t="s">
        <v>59</v>
      </c>
      <c r="D943" s="565"/>
      <c r="E943" s="559"/>
      <c r="F943" s="527"/>
      <c r="G943" s="509">
        <f>F943</f>
        <v>0</v>
      </c>
      <c r="H943" s="566"/>
      <c r="I943" s="513" t="s">
        <v>786</v>
      </c>
      <c r="J943" s="513" t="str">
        <f>VLOOKUP(I943,Presupuesto!$B$11:$C$586,2,0)</f>
        <v>DECIMOCUARTO MES</v>
      </c>
      <c r="K943" s="510" t="str">
        <f t="shared" si="15"/>
        <v>Docencia y Recursos Humanos</v>
      </c>
      <c r="L943" s="510" t="s">
        <v>508</v>
      </c>
    </row>
    <row r="944" spans="3:12" ht="15.75" thickBot="1" x14ac:dyDescent="0.3">
      <c r="C944" s="544" t="s">
        <v>751</v>
      </c>
      <c r="D944" s="574"/>
      <c r="E944" s="558"/>
      <c r="F944" s="588"/>
      <c r="G944" s="523">
        <f>D944*E944*F944</f>
        <v>0</v>
      </c>
      <c r="H944" s="567"/>
      <c r="I944" s="524" t="s">
        <v>841</v>
      </c>
      <c r="J944" s="524" t="str">
        <f>VLOOKUP(I944,Presupuesto!$B$11:$C$586,2,0)</f>
        <v>SERVICIOS DE PROFESIONALES Y TECNICOS</v>
      </c>
      <c r="K944" s="510" t="str">
        <f t="shared" si="15"/>
        <v>Docencia y Recursos Humanos</v>
      </c>
      <c r="L944" s="510" t="s">
        <v>508</v>
      </c>
    </row>
    <row r="945" spans="3:12" x14ac:dyDescent="0.25">
      <c r="C945" s="570" t="s">
        <v>58</v>
      </c>
      <c r="D945" s="565"/>
      <c r="E945" s="559"/>
      <c r="F945" s="512"/>
      <c r="G945" s="509">
        <f>F945</f>
        <v>0</v>
      </c>
      <c r="H945" s="566"/>
      <c r="I945" s="526" t="s">
        <v>369</v>
      </c>
      <c r="J945" s="526" t="str">
        <f>VLOOKUP(I945,Presupuesto!$B$11:$C$586,2,0)</f>
        <v>AGUINALDO Y DECIMOCUARTO MES (11500-00)</v>
      </c>
      <c r="K945" s="510" t="str">
        <f t="shared" si="15"/>
        <v>Docencia y Recursos Humanos</v>
      </c>
      <c r="L945" s="510" t="s">
        <v>508</v>
      </c>
    </row>
    <row r="946" spans="3:12" ht="15.75" thickBot="1" x14ac:dyDescent="0.3">
      <c r="C946" s="571" t="s">
        <v>59</v>
      </c>
      <c r="D946" s="565"/>
      <c r="E946" s="559"/>
      <c r="F946" s="527"/>
      <c r="G946" s="509">
        <f>F946</f>
        <v>0</v>
      </c>
      <c r="H946" s="566"/>
      <c r="I946" s="513" t="s">
        <v>786</v>
      </c>
      <c r="J946" s="513" t="str">
        <f>VLOOKUP(I946,Presupuesto!$B$11:$C$586,2,0)</f>
        <v>DECIMOCUARTO MES</v>
      </c>
      <c r="K946" s="510" t="str">
        <f t="shared" si="15"/>
        <v>Docencia y Recursos Humanos</v>
      </c>
      <c r="L946" s="510" t="s">
        <v>508</v>
      </c>
    </row>
    <row r="947" spans="3:12" ht="15.75" thickBot="1" x14ac:dyDescent="0.3">
      <c r="C947" s="544" t="s">
        <v>752</v>
      </c>
      <c r="D947" s="574"/>
      <c r="E947" s="558"/>
      <c r="F947" s="588"/>
      <c r="G947" s="523">
        <f>D947*E947*F947</f>
        <v>0</v>
      </c>
      <c r="H947" s="567"/>
      <c r="I947" s="524" t="s">
        <v>841</v>
      </c>
      <c r="J947" s="524" t="str">
        <f>VLOOKUP(I947,Presupuesto!$B$11:$C$586,2,0)</f>
        <v>SERVICIOS DE PROFESIONALES Y TECNICOS</v>
      </c>
      <c r="K947" s="510" t="str">
        <f t="shared" si="15"/>
        <v>Docencia y Recursos Humanos</v>
      </c>
      <c r="L947" s="510" t="s">
        <v>508</v>
      </c>
    </row>
    <row r="948" spans="3:12" x14ac:dyDescent="0.25">
      <c r="C948" s="570" t="s">
        <v>58</v>
      </c>
      <c r="D948" s="565"/>
      <c r="E948" s="559"/>
      <c r="F948" s="512"/>
      <c r="G948" s="509">
        <f>F948</f>
        <v>0</v>
      </c>
      <c r="H948" s="566"/>
      <c r="I948" s="526" t="s">
        <v>369</v>
      </c>
      <c r="J948" s="526" t="str">
        <f>VLOOKUP(I948,Presupuesto!$B$11:$C$586,2,0)</f>
        <v>AGUINALDO Y DECIMOCUARTO MES (11500-00)</v>
      </c>
      <c r="K948" s="510" t="str">
        <f t="shared" si="15"/>
        <v>Docencia y Recursos Humanos</v>
      </c>
      <c r="L948" s="510" t="s">
        <v>508</v>
      </c>
    </row>
    <row r="949" spans="3:12" ht="15.75" thickBot="1" x14ac:dyDescent="0.3">
      <c r="C949" s="571" t="s">
        <v>59</v>
      </c>
      <c r="D949" s="565"/>
      <c r="E949" s="559"/>
      <c r="F949" s="527"/>
      <c r="G949" s="509">
        <f>F949</f>
        <v>0</v>
      </c>
      <c r="H949" s="566"/>
      <c r="I949" s="513" t="s">
        <v>786</v>
      </c>
      <c r="J949" s="513" t="str">
        <f>VLOOKUP(I949,Presupuesto!$B$11:$C$586,2,0)</f>
        <v>DECIMOCUARTO MES</v>
      </c>
      <c r="K949" s="510" t="str">
        <f t="shared" si="15"/>
        <v>Docencia y Recursos Humanos</v>
      </c>
      <c r="L949" s="510" t="s">
        <v>508</v>
      </c>
    </row>
    <row r="950" spans="3:12" ht="15.75" thickBot="1" x14ac:dyDescent="0.3">
      <c r="C950" s="544" t="s">
        <v>753</v>
      </c>
      <c r="D950" s="574"/>
      <c r="E950" s="558"/>
      <c r="F950" s="588"/>
      <c r="G950" s="523">
        <f>D950*E950*F950</f>
        <v>0</v>
      </c>
      <c r="H950" s="567"/>
      <c r="I950" s="524" t="s">
        <v>841</v>
      </c>
      <c r="J950" s="524" t="str">
        <f>VLOOKUP(I950,Presupuesto!$B$11:$C$586,2,0)</f>
        <v>SERVICIOS DE PROFESIONALES Y TECNICOS</v>
      </c>
      <c r="K950" s="510" t="str">
        <f t="shared" si="15"/>
        <v>Docencia y Recursos Humanos</v>
      </c>
      <c r="L950" s="510" t="s">
        <v>508</v>
      </c>
    </row>
    <row r="951" spans="3:12" x14ac:dyDescent="0.25">
      <c r="C951" s="570" t="s">
        <v>58</v>
      </c>
      <c r="D951" s="565"/>
      <c r="E951" s="559"/>
      <c r="F951" s="512"/>
      <c r="G951" s="509">
        <f>F951</f>
        <v>0</v>
      </c>
      <c r="H951" s="566"/>
      <c r="I951" s="526" t="s">
        <v>369</v>
      </c>
      <c r="J951" s="526" t="str">
        <f>VLOOKUP(I951,Presupuesto!$B$11:$C$586,2,0)</f>
        <v>AGUINALDO Y DECIMOCUARTO MES (11500-00)</v>
      </c>
      <c r="K951" s="510" t="str">
        <f t="shared" si="15"/>
        <v>Docencia y Recursos Humanos</v>
      </c>
      <c r="L951" s="510" t="s">
        <v>508</v>
      </c>
    </row>
    <row r="952" spans="3:12" ht="15.75" thickBot="1" x14ac:dyDescent="0.3">
      <c r="C952" s="571" t="s">
        <v>59</v>
      </c>
      <c r="D952" s="565"/>
      <c r="E952" s="559"/>
      <c r="F952" s="527"/>
      <c r="G952" s="509">
        <f>F952</f>
        <v>0</v>
      </c>
      <c r="H952" s="566"/>
      <c r="I952" s="513" t="s">
        <v>786</v>
      </c>
      <c r="J952" s="513" t="str">
        <f>VLOOKUP(I952,Presupuesto!$B$11:$C$586,2,0)</f>
        <v>DECIMOCUARTO MES</v>
      </c>
      <c r="K952" s="510" t="str">
        <f t="shared" si="15"/>
        <v>Docencia y Recursos Humanos</v>
      </c>
      <c r="L952" s="510" t="s">
        <v>508</v>
      </c>
    </row>
    <row r="953" spans="3:12" ht="15.75" thickBot="1" x14ac:dyDescent="0.3">
      <c r="C953" s="544" t="s">
        <v>754</v>
      </c>
      <c r="D953" s="574"/>
      <c r="E953" s="558"/>
      <c r="F953" s="588"/>
      <c r="G953" s="523">
        <f>D953*E953*F953</f>
        <v>0</v>
      </c>
      <c r="H953" s="567"/>
      <c r="I953" s="524" t="s">
        <v>841</v>
      </c>
      <c r="J953" s="524" t="str">
        <f>VLOOKUP(I953,Presupuesto!$B$11:$C$586,2,0)</f>
        <v>SERVICIOS DE PROFESIONALES Y TECNICOS</v>
      </c>
      <c r="K953" s="510" t="str">
        <f t="shared" si="15"/>
        <v>Docencia y Recursos Humanos</v>
      </c>
      <c r="L953" s="510" t="s">
        <v>508</v>
      </c>
    </row>
    <row r="954" spans="3:12" x14ac:dyDescent="0.25">
      <c r="C954" s="570" t="s">
        <v>58</v>
      </c>
      <c r="D954" s="565"/>
      <c r="E954" s="559"/>
      <c r="F954" s="512"/>
      <c r="G954" s="509">
        <f>F954</f>
        <v>0</v>
      </c>
      <c r="H954" s="566"/>
      <c r="I954" s="526" t="s">
        <v>369</v>
      </c>
      <c r="J954" s="526" t="str">
        <f>VLOOKUP(I954,Presupuesto!$B$11:$C$586,2,0)</f>
        <v>AGUINALDO Y DECIMOCUARTO MES (11500-00)</v>
      </c>
      <c r="K954" s="510" t="str">
        <f t="shared" si="15"/>
        <v>Docencia y Recursos Humanos</v>
      </c>
      <c r="L954" s="510" t="s">
        <v>508</v>
      </c>
    </row>
    <row r="955" spans="3:12" ht="15.75" thickBot="1" x14ac:dyDescent="0.3">
      <c r="C955" s="571" t="s">
        <v>59</v>
      </c>
      <c r="D955" s="565"/>
      <c r="E955" s="559"/>
      <c r="F955" s="527"/>
      <c r="G955" s="509">
        <f>F955</f>
        <v>0</v>
      </c>
      <c r="H955" s="566"/>
      <c r="I955" s="513" t="s">
        <v>786</v>
      </c>
      <c r="J955" s="513" t="str">
        <f>VLOOKUP(I955,Presupuesto!$B$11:$C$586,2,0)</f>
        <v>DECIMOCUARTO MES</v>
      </c>
      <c r="K955" s="510" t="str">
        <f t="shared" si="15"/>
        <v>Docencia y Recursos Humanos</v>
      </c>
      <c r="L955" s="510" t="s">
        <v>508</v>
      </c>
    </row>
    <row r="956" spans="3:12" ht="15.75" thickBot="1" x14ac:dyDescent="0.3">
      <c r="C956" s="544" t="s">
        <v>755</v>
      </c>
      <c r="D956" s="574"/>
      <c r="E956" s="558"/>
      <c r="F956" s="588"/>
      <c r="G956" s="523">
        <f>D956*E956*F956</f>
        <v>0</v>
      </c>
      <c r="H956" s="567"/>
      <c r="I956" s="524" t="s">
        <v>841</v>
      </c>
      <c r="J956" s="524" t="str">
        <f>VLOOKUP(I956,Presupuesto!$B$11:$C$586,2,0)</f>
        <v>SERVICIOS DE PROFESIONALES Y TECNICOS</v>
      </c>
      <c r="K956" s="510" t="str">
        <f t="shared" si="15"/>
        <v>Docencia y Recursos Humanos</v>
      </c>
      <c r="L956" s="510" t="s">
        <v>508</v>
      </c>
    </row>
    <row r="957" spans="3:12" x14ac:dyDescent="0.25">
      <c r="C957" s="570" t="s">
        <v>58</v>
      </c>
      <c r="D957" s="565"/>
      <c r="E957" s="559"/>
      <c r="F957" s="512"/>
      <c r="G957" s="509">
        <f>F957</f>
        <v>0</v>
      </c>
      <c r="H957" s="566"/>
      <c r="I957" s="526" t="s">
        <v>369</v>
      </c>
      <c r="J957" s="526" t="str">
        <f>VLOOKUP(I957,Presupuesto!$B$11:$C$586,2,0)</f>
        <v>AGUINALDO Y DECIMOCUARTO MES (11500-00)</v>
      </c>
      <c r="K957" s="510" t="str">
        <f t="shared" si="15"/>
        <v>Docencia y Recursos Humanos</v>
      </c>
      <c r="L957" s="510" t="s">
        <v>508</v>
      </c>
    </row>
    <row r="958" spans="3:12" ht="15.75" thickBot="1" x14ac:dyDescent="0.3">
      <c r="C958" s="571" t="s">
        <v>59</v>
      </c>
      <c r="D958" s="565"/>
      <c r="E958" s="559"/>
      <c r="F958" s="527"/>
      <c r="G958" s="509">
        <f>F958</f>
        <v>0</v>
      </c>
      <c r="H958" s="566"/>
      <c r="I958" s="513" t="s">
        <v>786</v>
      </c>
      <c r="J958" s="513" t="str">
        <f>VLOOKUP(I958,Presupuesto!$B$11:$C$586,2,0)</f>
        <v>DECIMOCUARTO MES</v>
      </c>
      <c r="K958" s="510" t="str">
        <f t="shared" si="15"/>
        <v>Docencia y Recursos Humanos</v>
      </c>
      <c r="L958" s="510" t="s">
        <v>508</v>
      </c>
    </row>
    <row r="959" spans="3:12" ht="15.75" thickBot="1" x14ac:dyDescent="0.3">
      <c r="C959" s="544" t="s">
        <v>756</v>
      </c>
      <c r="D959" s="574"/>
      <c r="E959" s="558"/>
      <c r="F959" s="588"/>
      <c r="G959" s="523">
        <f>D959*E959*F959</f>
        <v>0</v>
      </c>
      <c r="H959" s="567"/>
      <c r="I959" s="524" t="s">
        <v>841</v>
      </c>
      <c r="J959" s="524" t="str">
        <f>VLOOKUP(I959,Presupuesto!$B$11:$C$586,2,0)</f>
        <v>SERVICIOS DE PROFESIONALES Y TECNICOS</v>
      </c>
      <c r="K959" s="510" t="str">
        <f t="shared" si="15"/>
        <v>Docencia y Recursos Humanos</v>
      </c>
      <c r="L959" s="510" t="s">
        <v>508</v>
      </c>
    </row>
    <row r="960" spans="3:12" x14ac:dyDescent="0.25">
      <c r="C960" s="570" t="s">
        <v>58</v>
      </c>
      <c r="D960" s="565"/>
      <c r="E960" s="559"/>
      <c r="F960" s="512"/>
      <c r="G960" s="509">
        <f>F960</f>
        <v>0</v>
      </c>
      <c r="H960" s="566"/>
      <c r="I960" s="526" t="s">
        <v>369</v>
      </c>
      <c r="J960" s="526" t="str">
        <f>VLOOKUP(I960,Presupuesto!$B$11:$C$586,2,0)</f>
        <v>AGUINALDO Y DECIMOCUARTO MES (11500-00)</v>
      </c>
      <c r="K960" s="510" t="str">
        <f t="shared" si="15"/>
        <v>Docencia y Recursos Humanos</v>
      </c>
      <c r="L960" s="510" t="s">
        <v>508</v>
      </c>
    </row>
    <row r="961" spans="3:12" ht="15.75" thickBot="1" x14ac:dyDescent="0.3">
      <c r="C961" s="571" t="s">
        <v>59</v>
      </c>
      <c r="D961" s="565"/>
      <c r="E961" s="559"/>
      <c r="F961" s="527"/>
      <c r="G961" s="509">
        <f>F961</f>
        <v>0</v>
      </c>
      <c r="H961" s="566"/>
      <c r="I961" s="513" t="s">
        <v>786</v>
      </c>
      <c r="J961" s="513" t="str">
        <f>VLOOKUP(I961,Presupuesto!$B$11:$C$586,2,0)</f>
        <v>DECIMOCUARTO MES</v>
      </c>
      <c r="K961" s="510" t="str">
        <f t="shared" si="15"/>
        <v>Docencia y Recursos Humanos</v>
      </c>
      <c r="L961" s="510" t="s">
        <v>508</v>
      </c>
    </row>
    <row r="962" spans="3:12" ht="15.75" thickBot="1" x14ac:dyDescent="0.3">
      <c r="C962" s="544" t="s">
        <v>757</v>
      </c>
      <c r="D962" s="574"/>
      <c r="E962" s="558"/>
      <c r="F962" s="588"/>
      <c r="G962" s="523">
        <f>D962*E962*F962</f>
        <v>0</v>
      </c>
      <c r="H962" s="567"/>
      <c r="I962" s="524" t="s">
        <v>841</v>
      </c>
      <c r="J962" s="524" t="str">
        <f>VLOOKUP(I962,Presupuesto!$B$11:$C$586,2,0)</f>
        <v>SERVICIOS DE PROFESIONALES Y TECNICOS</v>
      </c>
      <c r="K962" s="510" t="str">
        <f t="shared" si="15"/>
        <v>Docencia y Recursos Humanos</v>
      </c>
      <c r="L962" s="510" t="s">
        <v>508</v>
      </c>
    </row>
    <row r="963" spans="3:12" x14ac:dyDescent="0.25">
      <c r="C963" s="570" t="s">
        <v>58</v>
      </c>
      <c r="D963" s="565"/>
      <c r="E963" s="559"/>
      <c r="F963" s="512"/>
      <c r="G963" s="509">
        <f>F963</f>
        <v>0</v>
      </c>
      <c r="H963" s="566"/>
      <c r="I963" s="526" t="s">
        <v>369</v>
      </c>
      <c r="J963" s="526" t="str">
        <f>VLOOKUP(I963,Presupuesto!$B$11:$C$586,2,0)</f>
        <v>AGUINALDO Y DECIMOCUARTO MES (11500-00)</v>
      </c>
      <c r="K963" s="510" t="str">
        <f t="shared" si="15"/>
        <v>Docencia y Recursos Humanos</v>
      </c>
      <c r="L963" s="510" t="s">
        <v>508</v>
      </c>
    </row>
    <row r="964" spans="3:12" ht="15.75" thickBot="1" x14ac:dyDescent="0.3">
      <c r="C964" s="571" t="s">
        <v>59</v>
      </c>
      <c r="D964" s="565"/>
      <c r="E964" s="559"/>
      <c r="F964" s="527"/>
      <c r="G964" s="509">
        <f>F964</f>
        <v>0</v>
      </c>
      <c r="H964" s="566"/>
      <c r="I964" s="513" t="s">
        <v>786</v>
      </c>
      <c r="J964" s="513" t="str">
        <f>VLOOKUP(I964,Presupuesto!$B$11:$C$586,2,0)</f>
        <v>DECIMOCUARTO MES</v>
      </c>
      <c r="K964" s="510" t="str">
        <f t="shared" si="15"/>
        <v>Docencia y Recursos Humanos</v>
      </c>
      <c r="L964" s="510" t="s">
        <v>508</v>
      </c>
    </row>
    <row r="965" spans="3:12" ht="15.75" thickBot="1" x14ac:dyDescent="0.3">
      <c r="C965" s="544" t="s">
        <v>758</v>
      </c>
      <c r="D965" s="574"/>
      <c r="E965" s="558"/>
      <c r="F965" s="588"/>
      <c r="G965" s="523">
        <f>D965*E965*F965</f>
        <v>0</v>
      </c>
      <c r="H965" s="567"/>
      <c r="I965" s="524" t="s">
        <v>841</v>
      </c>
      <c r="J965" s="524" t="str">
        <f>VLOOKUP(I965,Presupuesto!$B$11:$C$586,2,0)</f>
        <v>SERVICIOS DE PROFESIONALES Y TECNICOS</v>
      </c>
      <c r="K965" s="510" t="str">
        <f t="shared" si="15"/>
        <v>Docencia y Recursos Humanos</v>
      </c>
      <c r="L965" s="510" t="s">
        <v>508</v>
      </c>
    </row>
    <row r="966" spans="3:12" x14ac:dyDescent="0.25">
      <c r="C966" s="570" t="s">
        <v>58</v>
      </c>
      <c r="D966" s="565"/>
      <c r="E966" s="559"/>
      <c r="F966" s="512"/>
      <c r="G966" s="509">
        <f>F966</f>
        <v>0</v>
      </c>
      <c r="H966" s="566"/>
      <c r="I966" s="526" t="s">
        <v>369</v>
      </c>
      <c r="J966" s="526" t="str">
        <f>VLOOKUP(I966,Presupuesto!$B$11:$C$586,2,0)</f>
        <v>AGUINALDO Y DECIMOCUARTO MES (11500-00)</v>
      </c>
      <c r="K966" s="510" t="str">
        <f t="shared" si="15"/>
        <v>Docencia y Recursos Humanos</v>
      </c>
      <c r="L966" s="510" t="s">
        <v>508</v>
      </c>
    </row>
    <row r="967" spans="3:12" ht="15.75" thickBot="1" x14ac:dyDescent="0.3">
      <c r="C967" s="571" t="s">
        <v>59</v>
      </c>
      <c r="D967" s="565"/>
      <c r="E967" s="559"/>
      <c r="F967" s="527"/>
      <c r="G967" s="509">
        <f>F967</f>
        <v>0</v>
      </c>
      <c r="H967" s="566"/>
      <c r="I967" s="513" t="s">
        <v>786</v>
      </c>
      <c r="J967" s="513" t="str">
        <f>VLOOKUP(I967,Presupuesto!$B$11:$C$586,2,0)</f>
        <v>DECIMOCUARTO MES</v>
      </c>
      <c r="K967" s="510" t="str">
        <f t="shared" si="15"/>
        <v>Docencia y Recursos Humanos</v>
      </c>
      <c r="L967" s="510" t="s">
        <v>508</v>
      </c>
    </row>
    <row r="968" spans="3:12" ht="15.75" thickBot="1" x14ac:dyDescent="0.3">
      <c r="C968" s="544" t="s">
        <v>759</v>
      </c>
      <c r="D968" s="574"/>
      <c r="E968" s="558"/>
      <c r="F968" s="588"/>
      <c r="G968" s="523">
        <f>D968*E968*F968</f>
        <v>0</v>
      </c>
      <c r="H968" s="567"/>
      <c r="I968" s="524" t="s">
        <v>841</v>
      </c>
      <c r="J968" s="524" t="str">
        <f>VLOOKUP(I968,Presupuesto!$B$11:$C$586,2,0)</f>
        <v>SERVICIOS DE PROFESIONALES Y TECNICOS</v>
      </c>
      <c r="K968" s="510" t="str">
        <f t="shared" si="15"/>
        <v>Docencia y Recursos Humanos</v>
      </c>
      <c r="L968" s="510" t="s">
        <v>508</v>
      </c>
    </row>
    <row r="969" spans="3:12" x14ac:dyDescent="0.25">
      <c r="C969" s="570" t="s">
        <v>58</v>
      </c>
      <c r="D969" s="565"/>
      <c r="E969" s="559"/>
      <c r="F969" s="512"/>
      <c r="G969" s="509">
        <f>F969</f>
        <v>0</v>
      </c>
      <c r="H969" s="566"/>
      <c r="I969" s="526" t="s">
        <v>369</v>
      </c>
      <c r="J969" s="526" t="str">
        <f>VLOOKUP(I969,Presupuesto!$B$11:$C$586,2,0)</f>
        <v>AGUINALDO Y DECIMOCUARTO MES (11500-00)</v>
      </c>
      <c r="K969" s="510" t="str">
        <f t="shared" si="15"/>
        <v>Docencia y Recursos Humanos</v>
      </c>
      <c r="L969" s="510" t="s">
        <v>508</v>
      </c>
    </row>
    <row r="970" spans="3:12" ht="15.75" thickBot="1" x14ac:dyDescent="0.3">
      <c r="C970" s="571" t="s">
        <v>59</v>
      </c>
      <c r="D970" s="565"/>
      <c r="E970" s="559"/>
      <c r="F970" s="527"/>
      <c r="G970" s="509">
        <f>F970</f>
        <v>0</v>
      </c>
      <c r="H970" s="566"/>
      <c r="I970" s="513" t="s">
        <v>786</v>
      </c>
      <c r="J970" s="513" t="str">
        <f>VLOOKUP(I970,Presupuesto!$B$11:$C$586,2,0)</f>
        <v>DECIMOCUARTO MES</v>
      </c>
      <c r="K970" s="510" t="str">
        <f t="shared" si="15"/>
        <v>Docencia y Recursos Humanos</v>
      </c>
      <c r="L970" s="510" t="s">
        <v>508</v>
      </c>
    </row>
    <row r="971" spans="3:12" ht="15.75" thickBot="1" x14ac:dyDescent="0.3">
      <c r="C971" s="544" t="s">
        <v>760</v>
      </c>
      <c r="D971" s="574"/>
      <c r="E971" s="558"/>
      <c r="F971" s="588"/>
      <c r="G971" s="523">
        <f>D971*E971*F971</f>
        <v>0</v>
      </c>
      <c r="H971" s="567"/>
      <c r="I971" s="524" t="s">
        <v>841</v>
      </c>
      <c r="J971" s="524" t="str">
        <f>VLOOKUP(I971,Presupuesto!$B$11:$C$586,2,0)</f>
        <v>SERVICIOS DE PROFESIONALES Y TECNICOS</v>
      </c>
      <c r="K971" s="510" t="str">
        <f t="shared" si="15"/>
        <v>Docencia y Recursos Humanos</v>
      </c>
      <c r="L971" s="510" t="s">
        <v>508</v>
      </c>
    </row>
    <row r="972" spans="3:12" x14ac:dyDescent="0.25">
      <c r="C972" s="570" t="s">
        <v>58</v>
      </c>
      <c r="D972" s="565"/>
      <c r="E972" s="559"/>
      <c r="F972" s="512"/>
      <c r="G972" s="509">
        <f>F972</f>
        <v>0</v>
      </c>
      <c r="H972" s="566"/>
      <c r="I972" s="526" t="s">
        <v>369</v>
      </c>
      <c r="J972" s="526" t="str">
        <f>VLOOKUP(I972,Presupuesto!$B$11:$C$586,2,0)</f>
        <v>AGUINALDO Y DECIMOCUARTO MES (11500-00)</v>
      </c>
      <c r="K972" s="510" t="str">
        <f t="shared" si="15"/>
        <v>Docencia y Recursos Humanos</v>
      </c>
      <c r="L972" s="510" t="s">
        <v>508</v>
      </c>
    </row>
    <row r="973" spans="3:12" ht="15.75" thickBot="1" x14ac:dyDescent="0.3">
      <c r="C973" s="571" t="s">
        <v>59</v>
      </c>
      <c r="D973" s="565"/>
      <c r="E973" s="559"/>
      <c r="F973" s="527"/>
      <c r="G973" s="509">
        <f>F973</f>
        <v>0</v>
      </c>
      <c r="H973" s="566"/>
      <c r="I973" s="513" t="s">
        <v>786</v>
      </c>
      <c r="J973" s="513" t="str">
        <f>VLOOKUP(I973,Presupuesto!$B$11:$C$586,2,0)</f>
        <v>DECIMOCUARTO MES</v>
      </c>
      <c r="K973" s="510" t="str">
        <f t="shared" si="15"/>
        <v>Docencia y Recursos Humanos</v>
      </c>
      <c r="L973" s="510" t="s">
        <v>508</v>
      </c>
    </row>
    <row r="974" spans="3:12" ht="15.75" thickBot="1" x14ac:dyDescent="0.3">
      <c r="C974" s="544" t="s">
        <v>761</v>
      </c>
      <c r="D974" s="574"/>
      <c r="E974" s="558"/>
      <c r="F974" s="588"/>
      <c r="G974" s="523">
        <f>D974*E974*F974</f>
        <v>0</v>
      </c>
      <c r="H974" s="567"/>
      <c r="I974" s="524" t="s">
        <v>841</v>
      </c>
      <c r="J974" s="524" t="str">
        <f>VLOOKUP(I974,Presupuesto!$B$11:$C$586,2,0)</f>
        <v>SERVICIOS DE PROFESIONALES Y TECNICOS</v>
      </c>
      <c r="K974" s="510" t="str">
        <f t="shared" si="15"/>
        <v>Docencia y Recursos Humanos</v>
      </c>
      <c r="L974" s="510" t="s">
        <v>508</v>
      </c>
    </row>
    <row r="975" spans="3:12" x14ac:dyDescent="0.25">
      <c r="C975" s="570" t="s">
        <v>58</v>
      </c>
      <c r="D975" s="565"/>
      <c r="E975" s="559"/>
      <c r="F975" s="512"/>
      <c r="G975" s="509">
        <f>F975</f>
        <v>0</v>
      </c>
      <c r="H975" s="566"/>
      <c r="I975" s="526" t="s">
        <v>369</v>
      </c>
      <c r="J975" s="526" t="str">
        <f>VLOOKUP(I975,Presupuesto!$B$11:$C$586,2,0)</f>
        <v>AGUINALDO Y DECIMOCUARTO MES (11500-00)</v>
      </c>
      <c r="K975" s="510" t="str">
        <f t="shared" si="15"/>
        <v>Docencia y Recursos Humanos</v>
      </c>
      <c r="L975" s="510" t="s">
        <v>508</v>
      </c>
    </row>
    <row r="976" spans="3:12" ht="15.75" thickBot="1" x14ac:dyDescent="0.3">
      <c r="C976" s="571" t="s">
        <v>59</v>
      </c>
      <c r="D976" s="565"/>
      <c r="E976" s="559"/>
      <c r="F976" s="527"/>
      <c r="G976" s="509">
        <f>F976</f>
        <v>0</v>
      </c>
      <c r="H976" s="566"/>
      <c r="I976" s="513" t="s">
        <v>786</v>
      </c>
      <c r="J976" s="513" t="str">
        <f>VLOOKUP(I976,Presupuesto!$B$11:$C$586,2,0)</f>
        <v>DECIMOCUARTO MES</v>
      </c>
      <c r="K976" s="510" t="str">
        <f t="shared" si="15"/>
        <v>Docencia y Recursos Humanos</v>
      </c>
      <c r="L976" s="510" t="s">
        <v>508</v>
      </c>
    </row>
    <row r="977" spans="3:12" ht="15.75" thickBot="1" x14ac:dyDescent="0.3">
      <c r="C977" s="544" t="s">
        <v>762</v>
      </c>
      <c r="D977" s="574"/>
      <c r="E977" s="558"/>
      <c r="F977" s="588"/>
      <c r="G977" s="523">
        <f>D977*E977*F977</f>
        <v>0</v>
      </c>
      <c r="H977" s="567"/>
      <c r="I977" s="524" t="s">
        <v>841</v>
      </c>
      <c r="J977" s="524" t="str">
        <f>VLOOKUP(I977,Presupuesto!$B$11:$C$586,2,0)</f>
        <v>SERVICIOS DE PROFESIONALES Y TECNICOS</v>
      </c>
      <c r="K977" s="510" t="str">
        <f t="shared" si="15"/>
        <v>Docencia y Recursos Humanos</v>
      </c>
      <c r="L977" s="510" t="s">
        <v>508</v>
      </c>
    </row>
    <row r="978" spans="3:12" x14ac:dyDescent="0.25">
      <c r="C978" s="570" t="s">
        <v>58</v>
      </c>
      <c r="D978" s="565"/>
      <c r="E978" s="559"/>
      <c r="F978" s="512"/>
      <c r="G978" s="509">
        <f>F978</f>
        <v>0</v>
      </c>
      <c r="H978" s="566"/>
      <c r="I978" s="526" t="s">
        <v>369</v>
      </c>
      <c r="J978" s="526" t="str">
        <f>VLOOKUP(I978,Presupuesto!$B$11:$C$586,2,0)</f>
        <v>AGUINALDO Y DECIMOCUARTO MES (11500-00)</v>
      </c>
      <c r="K978" s="510" t="str">
        <f t="shared" si="15"/>
        <v>Docencia y Recursos Humanos</v>
      </c>
      <c r="L978" s="510" t="s">
        <v>508</v>
      </c>
    </row>
    <row r="979" spans="3:12" ht="15.75" thickBot="1" x14ac:dyDescent="0.3">
      <c r="C979" s="571" t="s">
        <v>59</v>
      </c>
      <c r="D979" s="565"/>
      <c r="E979" s="559"/>
      <c r="F979" s="527"/>
      <c r="G979" s="509">
        <f>F979</f>
        <v>0</v>
      </c>
      <c r="H979" s="566"/>
      <c r="I979" s="513" t="s">
        <v>786</v>
      </c>
      <c r="J979" s="513" t="str">
        <f>VLOOKUP(I979,Presupuesto!$B$11:$C$586,2,0)</f>
        <v>DECIMOCUARTO MES</v>
      </c>
      <c r="K979" s="510" t="str">
        <f t="shared" si="15"/>
        <v>Docencia y Recursos Humanos</v>
      </c>
      <c r="L979" s="510" t="s">
        <v>508</v>
      </c>
    </row>
    <row r="980" spans="3:12" ht="15.75" thickBot="1" x14ac:dyDescent="0.3">
      <c r="C980" s="670" t="s">
        <v>2008</v>
      </c>
      <c r="D980" s="671">
        <v>1</v>
      </c>
      <c r="E980" s="672">
        <v>12</v>
      </c>
      <c r="F980" s="673">
        <v>23000</v>
      </c>
      <c r="G980" s="674">
        <f>D980*E980*F980</f>
        <v>276000</v>
      </c>
      <c r="H980" s="567" t="s">
        <v>240</v>
      </c>
      <c r="I980" s="524" t="s">
        <v>841</v>
      </c>
      <c r="J980" s="524" t="str">
        <f>VLOOKUP(I980,Presupuesto!$B$11:$C$586,2,0)</f>
        <v>SERVICIOS DE PROFESIONALES Y TECNICOS</v>
      </c>
      <c r="K980" s="510" t="str">
        <f t="shared" si="15"/>
        <v>Docencia y Recursos Humanos</v>
      </c>
      <c r="L980" s="510" t="s">
        <v>508</v>
      </c>
    </row>
    <row r="981" spans="3:12" x14ac:dyDescent="0.25">
      <c r="C981" s="570" t="s">
        <v>58</v>
      </c>
      <c r="D981" s="565"/>
      <c r="E981" s="559">
        <v>0</v>
      </c>
      <c r="F981" s="527">
        <v>23000</v>
      </c>
      <c r="G981" s="509">
        <f>F981</f>
        <v>23000</v>
      </c>
      <c r="H981" s="566" t="s">
        <v>240</v>
      </c>
      <c r="I981" s="513" t="s">
        <v>831</v>
      </c>
      <c r="J981" s="513" t="str">
        <f>VLOOKUP(I981,Presupuesto!$B$11:$C$586,2,0)</f>
        <v>CONTRATOS ESPECIALES</v>
      </c>
      <c r="K981" s="510" t="str">
        <f t="shared" si="15"/>
        <v>Docencia y Recursos Humanos</v>
      </c>
      <c r="L981" s="510" t="s">
        <v>508</v>
      </c>
    </row>
    <row r="982" spans="3:12" ht="15.75" thickBot="1" x14ac:dyDescent="0.3">
      <c r="C982" s="571" t="s">
        <v>59</v>
      </c>
      <c r="D982" s="565"/>
      <c r="E982" s="559">
        <v>0</v>
      </c>
      <c r="F982" s="512">
        <v>23000</v>
      </c>
      <c r="G982" s="509">
        <f>F982</f>
        <v>23000</v>
      </c>
      <c r="H982" s="566" t="s">
        <v>240</v>
      </c>
      <c r="I982" s="513" t="s">
        <v>831</v>
      </c>
      <c r="J982" s="513" t="str">
        <f>VLOOKUP(I982,Presupuesto!$B$11:$C$586,2,0)</f>
        <v>CONTRATOS ESPECIALES</v>
      </c>
      <c r="K982" s="510" t="str">
        <f t="shared" si="15"/>
        <v>Docencia y Recursos Humanos</v>
      </c>
      <c r="L982" s="510" t="s">
        <v>508</v>
      </c>
    </row>
    <row r="983" spans="3:12" ht="15.75" thickBot="1" x14ac:dyDescent="0.3">
      <c r="C983" s="546" t="s">
        <v>60</v>
      </c>
      <c r="D983" s="574"/>
      <c r="E983" s="558"/>
      <c r="F983" s="528"/>
      <c r="G983" s="523">
        <f>D983*E983*F983</f>
        <v>0</v>
      </c>
      <c r="H983" s="567"/>
      <c r="I983" s="524" t="s">
        <v>841</v>
      </c>
      <c r="J983" s="524" t="str">
        <f>VLOOKUP(I983,Presupuesto!$B$11:$C$586,2,0)</f>
        <v>SERVICIOS DE PROFESIONALES Y TECNICOS</v>
      </c>
      <c r="K983" s="510" t="str">
        <f t="shared" si="15"/>
        <v>Docencia y Recursos Humanos</v>
      </c>
      <c r="L983" s="510" t="s">
        <v>508</v>
      </c>
    </row>
    <row r="984" spans="3:12" x14ac:dyDescent="0.25">
      <c r="C984" s="570" t="s">
        <v>58</v>
      </c>
      <c r="D984" s="565"/>
      <c r="E984" s="559"/>
      <c r="F984" s="512"/>
      <c r="G984" s="509">
        <f>F984</f>
        <v>0</v>
      </c>
      <c r="H984" s="566"/>
      <c r="I984" s="513" t="s">
        <v>404</v>
      </c>
      <c r="J984" s="513" t="str">
        <f>VLOOKUP(I984,Presupuesto!$B$11:$C$586,2,0)</f>
        <v>OTROS SERVICIOS TECNICOS Y PROFESIONALES N.C. (24900-00)</v>
      </c>
      <c r="K984" s="510" t="str">
        <f t="shared" si="15"/>
        <v>Docencia y Recursos Humanos</v>
      </c>
      <c r="L984" s="510" t="s">
        <v>508</v>
      </c>
    </row>
    <row r="985" spans="3:12" ht="15.75" thickBot="1" x14ac:dyDescent="0.3">
      <c r="C985" s="571" t="s">
        <v>59</v>
      </c>
      <c r="D985" s="565"/>
      <c r="E985" s="559"/>
      <c r="F985" s="512"/>
      <c r="G985" s="509">
        <f>F985</f>
        <v>0</v>
      </c>
      <c r="H985" s="566"/>
      <c r="I985" s="513" t="s">
        <v>404</v>
      </c>
      <c r="J985" s="513" t="str">
        <f>VLOOKUP(I985,Presupuesto!$B$11:$C$586,2,0)</f>
        <v>OTROS SERVICIOS TECNICOS Y PROFESIONALES N.C. (24900-00)</v>
      </c>
      <c r="K985" s="510" t="str">
        <f t="shared" si="15"/>
        <v>Docencia y Recursos Humanos</v>
      </c>
      <c r="L985" s="510" t="s">
        <v>508</v>
      </c>
    </row>
    <row r="986" spans="3:12" ht="15.75" thickBot="1" x14ac:dyDescent="0.3">
      <c r="C986" s="675" t="s">
        <v>61</v>
      </c>
      <c r="D986" s="676"/>
      <c r="E986" s="677"/>
      <c r="F986" s="678"/>
      <c r="G986" s="679">
        <f>D986*E986*F986</f>
        <v>0</v>
      </c>
      <c r="H986" s="680" t="s">
        <v>240</v>
      </c>
      <c r="I986" s="681" t="s">
        <v>841</v>
      </c>
      <c r="J986" s="681" t="str">
        <f>VLOOKUP(I986,Presupuesto!$B$11:$C$586,2,0)</f>
        <v>SERVICIOS DE PROFESIONALES Y TECNICOS</v>
      </c>
      <c r="K986" s="682" t="str">
        <f t="shared" si="15"/>
        <v>Docencia y Recursos Humanos</v>
      </c>
      <c r="L986" s="682" t="s">
        <v>508</v>
      </c>
    </row>
    <row r="987" spans="3:12" ht="15.75" thickBot="1" x14ac:dyDescent="0.3">
      <c r="C987" s="683" t="s">
        <v>58</v>
      </c>
      <c r="D987" s="684"/>
      <c r="E987" s="685"/>
      <c r="F987" s="686"/>
      <c r="G987" s="687">
        <f>F987</f>
        <v>0</v>
      </c>
      <c r="H987" s="684"/>
      <c r="I987" s="688" t="s">
        <v>369</v>
      </c>
      <c r="J987" s="688" t="str">
        <f>VLOOKUP(I987,Presupuesto!$B$11:$C$586,2,0)</f>
        <v>AGUINALDO Y DECIMOCUARTO MES (11500-00)</v>
      </c>
      <c r="K987" s="688" t="str">
        <f t="shared" si="15"/>
        <v>Docencia y Recursos Humanos</v>
      </c>
      <c r="L987" s="688" t="s">
        <v>508</v>
      </c>
    </row>
  </sheetData>
  <conditionalFormatting sqref="E56">
    <cfRule type="cellIs" dxfId="16" priority="18" operator="greaterThan">
      <formula>12</formula>
    </cfRule>
  </conditionalFormatting>
  <conditionalFormatting sqref="E118">
    <cfRule type="cellIs" dxfId="15" priority="15" operator="greaterThan">
      <formula>12</formula>
    </cfRule>
  </conditionalFormatting>
  <conditionalFormatting sqref="E178">
    <cfRule type="cellIs" dxfId="14" priority="14" operator="greaterThan">
      <formula>12</formula>
    </cfRule>
  </conditionalFormatting>
  <conditionalFormatting sqref="E239">
    <cfRule type="cellIs" dxfId="13" priority="13" operator="greaterThan">
      <formula>12</formula>
    </cfRule>
  </conditionalFormatting>
  <conditionalFormatting sqref="E300">
    <cfRule type="cellIs" dxfId="12" priority="12" operator="greaterThan">
      <formula>12</formula>
    </cfRule>
  </conditionalFormatting>
  <conditionalFormatting sqref="E362">
    <cfRule type="cellIs" dxfId="11" priority="11" operator="greaterThan">
      <formula>12</formula>
    </cfRule>
  </conditionalFormatting>
  <conditionalFormatting sqref="E424">
    <cfRule type="cellIs" dxfId="10" priority="10" operator="greaterThan">
      <formula>12</formula>
    </cfRule>
  </conditionalFormatting>
  <conditionalFormatting sqref="E486">
    <cfRule type="cellIs" dxfId="9" priority="9" operator="greaterThan">
      <formula>12</formula>
    </cfRule>
  </conditionalFormatting>
  <conditionalFormatting sqref="E548">
    <cfRule type="cellIs" dxfId="8" priority="8" operator="greaterThan">
      <formula>12</formula>
    </cfRule>
  </conditionalFormatting>
  <conditionalFormatting sqref="E610">
    <cfRule type="cellIs" dxfId="7" priority="7" operator="greaterThan">
      <formula>12</formula>
    </cfRule>
  </conditionalFormatting>
  <conditionalFormatting sqref="E672">
    <cfRule type="cellIs" dxfId="6" priority="6" operator="greaterThan">
      <formula>12</formula>
    </cfRule>
  </conditionalFormatting>
  <conditionalFormatting sqref="E733">
    <cfRule type="cellIs" dxfId="5" priority="5" operator="greaterThan">
      <formula>12</formula>
    </cfRule>
  </conditionalFormatting>
  <conditionalFormatting sqref="E794">
    <cfRule type="cellIs" dxfId="4" priority="4" operator="greaterThan">
      <formula>12</formula>
    </cfRule>
  </conditionalFormatting>
  <conditionalFormatting sqref="E855">
    <cfRule type="cellIs" dxfId="3" priority="3" operator="greaterThan">
      <formula>12</formula>
    </cfRule>
  </conditionalFormatting>
  <conditionalFormatting sqref="E916">
    <cfRule type="cellIs" dxfId="2" priority="2" operator="greaterThan">
      <formula>12</formula>
    </cfRule>
  </conditionalFormatting>
  <conditionalFormatting sqref="E977">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79:H129 H139:H189 H200:H250 H261:H311 H323:H373 H385:H435 H447:H497 H509:H559 H571:H621 H633:H683 H694:H744 H755:H805 H816:H865 H877:H926 H938:H987 H17:H67">
      <formula1>$R$2:$S$2</formula1>
    </dataValidation>
    <dataValidation type="list" allowBlank="1" showInputMessage="1" showErrorMessage="1" errorTitle="¡Ingreso Inválido!" error="Verifique el valor ingresado." sqref="I79:I129 I139:I189 I200:I250 I261:I311 I323:I373 I385:I435 I447:I497 I509:I559 I571:I621 I633:I683 I694:I744 I755:I805 I816:I865 I877:I926 I938:I987 I17:I67">
      <formula1>$A$1:$VD$1</formula1>
    </dataValidation>
    <dataValidation type="list" allowBlank="1" showInputMessage="1" showErrorMessage="1" errorTitle="¡Ingreso Inválido!" error="Seleccione una opción de la lista." promptTitle="Dimensión Estratégica" prompt="Seleccione una opción de la lista." sqref="K139:K189 K79:K129 K200:K250 K261:K311 K323:K373 K385:K435 K447:K497 K509:K559 K571:K621 K633:K683 K694:K744 K755:K805 K816:K865 K877:K926 K938:K987 K17:K67">
      <formula1>$A$2:$K$2</formula1>
    </dataValidation>
    <dataValidation type="list" allowBlank="1" showInputMessage="1" showErrorMessage="1" errorTitle="¡Ingreso Inválido!" error="Seleccione una opción de la lista" promptTitle="Mes Requerido" prompt="Seleccione el mes en el que requiere el recurso." sqref="L139:L189 L79:L129 L200:L250 L261:L311 L323:L373 L385:L435 L447:L497 L509:L559 L571:L621 L633:L683 L694:L744 L755:L805 L816:L865 L877:L926 L938:L987 L17:L67">
      <formula1>$U$2:$AF$2</formula1>
    </dataValidation>
    <dataValidation type="list" allowBlank="1" showInputMessage="1" showErrorMessage="1" sqref="C79 C82 C85 C88 C91 C94 C97 C100 C103 C106 C109 C112 C115 C118 C139 C142 C145 C148 C151 C154 C157 C160 C163 C166 C169 C172 C175 C178 C200 C203 C206 C209 C212 C215 C218 C221 C224 C227 C230 C233 C236 C239 C261 C264 C267 C270 C273 C276 C279 C282 C285 C288 C291 C294 C297 C300 C323 C326 C329 C332 C335 C338 C341 C344 C347 C350 C353 C356 C359 C362 C385 C388 C391 C394 C397 C400 C403 C406 C409 C412 C415 C418 C421 C424 C447 C450 C453 C456 C459 C462 C465 C468 C471 C474 C477 C480 C483 C486 C509 C512 C515 C518 C521 C524 C527 C530 C533 C536 C539 C542 C545 C548 C571 C574 C577 C580 C583 C586 C589 C592 C595 C598 C601 C604 C607 C610 C633 C636 C639 C642 C645 C648 C651 C654 C657 C660 C663 C666 C669 C672 C694 C697 C700 C703 C706 C709 C712 C715 C718 C721 C724 C727 C730 C733 C755 C758 C761 C764 C767 C770 C773 C776 C779 C782 C785 C788 C791 C794 C816 C819 C822 C825 C828 C831 C834 C837 C840 C843 C846 C849 C852 C855 C877 C880 C883 C886 C889 C892 C895 C898 C901 C904 C907 C910 C913 C916 C938 C941 C944 C947 C950 C953 C956 C959 C962 C965 C968 C971 C974 C977 C56 C53 C50 C47 C44 C41 C38 C35 C32 C29 C26 C23 C20 C17">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A4" zoomScale="84" zoomScaleNormal="84" workbookViewId="0">
      <selection activeCell="G18" sqref="G18:G26"/>
    </sheetView>
  </sheetViews>
  <sheetFormatPr baseColWidth="10" defaultColWidth="11.5703125" defaultRowHeight="15" x14ac:dyDescent="0.25"/>
  <cols>
    <col min="1" max="1" width="1.85546875" style="115" customWidth="1"/>
    <col min="2" max="2" width="33.5703125" style="115" bestFit="1" customWidth="1"/>
    <col min="3" max="3" width="41.7109375" style="115" customWidth="1"/>
    <col min="4" max="4" width="26.42578125" style="115" bestFit="1" customWidth="1"/>
    <col min="5" max="6" width="13.85546875" style="115" customWidth="1"/>
    <col min="7" max="7" width="13.85546875" style="98" customWidth="1"/>
    <col min="8" max="8" width="14.28515625" style="115" customWidth="1"/>
    <col min="9" max="9" width="35.42578125" style="115" bestFit="1" customWidth="1"/>
    <col min="10" max="10" width="25.5703125" style="115" customWidth="1"/>
    <col min="11" max="11" width="13.42578125" style="115" bestFit="1" customWidth="1"/>
    <col min="12"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52" t="s">
        <v>236</v>
      </c>
      <c r="E2" s="152" t="s">
        <v>181</v>
      </c>
      <c r="F2" s="152" t="s">
        <v>589</v>
      </c>
      <c r="G2" s="189" t="s">
        <v>237</v>
      </c>
      <c r="H2" s="152" t="s">
        <v>590</v>
      </c>
      <c r="I2" s="152" t="s">
        <v>591</v>
      </c>
      <c r="J2" s="152" t="s">
        <v>238</v>
      </c>
      <c r="K2" s="152"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5" spans="1:576" ht="52.5" x14ac:dyDescent="0.25">
      <c r="C5" s="116" t="s">
        <v>497</v>
      </c>
      <c r="D5" s="117">
        <f>SUMIF($C:$C,$C$10,D:D)</f>
        <v>368600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368600</v>
      </c>
      <c r="E10" s="124"/>
      <c r="F10" s="124"/>
      <c r="G10" s="100"/>
      <c r="H10" s="124"/>
      <c r="I10" s="151"/>
    </row>
    <row r="11" spans="1:576" x14ac:dyDescent="0.25">
      <c r="B11" s="123"/>
      <c r="C11" s="72"/>
      <c r="D11" s="31"/>
      <c r="E11" s="123"/>
      <c r="F11" s="123"/>
      <c r="G11" s="123"/>
      <c r="H11" s="97"/>
      <c r="I11" s="97"/>
      <c r="J11" s="97"/>
      <c r="K11" s="142"/>
    </row>
    <row r="12" spans="1:576" x14ac:dyDescent="0.25">
      <c r="B12" s="123"/>
      <c r="C12" s="72"/>
      <c r="D12" s="31"/>
      <c r="E12" s="123"/>
      <c r="F12" s="123"/>
      <c r="G12" s="123"/>
      <c r="H12" s="97"/>
      <c r="I12" s="97"/>
      <c r="J12" s="97"/>
      <c r="K12" s="142"/>
    </row>
    <row r="13" spans="1:576" ht="15.75" x14ac:dyDescent="0.25">
      <c r="B13" s="123"/>
      <c r="C13" s="239" t="s">
        <v>505</v>
      </c>
      <c r="D13" s="240"/>
      <c r="E13" s="123"/>
      <c r="F13" s="123"/>
      <c r="G13" s="123"/>
      <c r="H13" s="97"/>
      <c r="I13" s="97"/>
      <c r="J13" s="97"/>
      <c r="K13" s="142"/>
    </row>
    <row r="14" spans="1:576" ht="18.75" x14ac:dyDescent="0.25">
      <c r="B14" s="123"/>
      <c r="C14" s="259" t="s">
        <v>1899</v>
      </c>
      <c r="D14" s="31"/>
      <c r="E14" s="123"/>
      <c r="F14" s="123"/>
      <c r="G14" s="123"/>
      <c r="H14" s="97"/>
      <c r="I14" s="97"/>
      <c r="J14" s="97"/>
      <c r="K14" s="142"/>
    </row>
    <row r="15" spans="1:576" ht="15.75" thickBot="1" x14ac:dyDescent="0.3">
      <c r="B15" s="123"/>
      <c r="C15" s="72"/>
      <c r="D15" s="31"/>
      <c r="E15" s="123"/>
      <c r="F15" s="123"/>
      <c r="G15" s="123"/>
      <c r="H15" s="97"/>
      <c r="I15" s="97"/>
      <c r="J15" s="97"/>
      <c r="K15" s="142"/>
    </row>
    <row r="16" spans="1:576" ht="30.75" thickBot="1" x14ac:dyDescent="0.3">
      <c r="B16" s="123"/>
      <c r="C16" s="156" t="s">
        <v>44</v>
      </c>
      <c r="D16" s="158" t="s">
        <v>55</v>
      </c>
      <c r="E16" s="158" t="s">
        <v>57</v>
      </c>
      <c r="F16" s="157" t="s">
        <v>27</v>
      </c>
      <c r="G16" s="163" t="s">
        <v>242</v>
      </c>
      <c r="H16" s="158" t="s">
        <v>46</v>
      </c>
      <c r="I16" s="158" t="s">
        <v>243</v>
      </c>
      <c r="J16" s="158" t="s">
        <v>524</v>
      </c>
      <c r="K16" s="158" t="s">
        <v>525</v>
      </c>
    </row>
    <row r="17" spans="2:11" x14ac:dyDescent="0.25">
      <c r="B17" s="123"/>
      <c r="C17" s="125" t="s">
        <v>63</v>
      </c>
      <c r="D17" s="187">
        <v>12</v>
      </c>
      <c r="E17" s="126">
        <v>2800</v>
      </c>
      <c r="F17" s="127">
        <f>D17*E17</f>
        <v>33600</v>
      </c>
      <c r="G17" s="190" t="s">
        <v>241</v>
      </c>
      <c r="H17" s="128" t="s">
        <v>1250</v>
      </c>
      <c r="I17" s="128" t="str">
        <f>VLOOKUP(H17,Presupuesto!$B$11:$C$586,2,0)</f>
        <v>MUEBLES VARIOS DE OFICINA</v>
      </c>
      <c r="J17" s="270" t="s">
        <v>589</v>
      </c>
      <c r="K17" s="128" t="s">
        <v>508</v>
      </c>
    </row>
    <row r="18" spans="2:11" ht="32.25" customHeight="1" x14ac:dyDescent="0.25">
      <c r="B18" s="123"/>
      <c r="C18" s="129" t="s">
        <v>64</v>
      </c>
      <c r="D18" s="180">
        <v>30</v>
      </c>
      <c r="E18" s="130">
        <v>2400</v>
      </c>
      <c r="F18" s="127">
        <f>D18*E18</f>
        <v>72000</v>
      </c>
      <c r="G18" s="190" t="s">
        <v>241</v>
      </c>
      <c r="H18" s="131" t="s">
        <v>1250</v>
      </c>
      <c r="I18" s="128" t="str">
        <f>VLOOKUP(H18,Presupuesto!$B$11:$C$586,2,0)</f>
        <v>MUEBLES VARIOS DE OFICINA</v>
      </c>
      <c r="J18" s="128" t="str">
        <f t="shared" ref="J18:J26" si="0">$J$17</f>
        <v>Procesos de Gestión Universitaria</v>
      </c>
      <c r="K18" s="128" t="s">
        <v>508</v>
      </c>
    </row>
    <row r="19" spans="2:11" x14ac:dyDescent="0.25">
      <c r="B19" s="123"/>
      <c r="C19" s="129" t="s">
        <v>65</v>
      </c>
      <c r="D19" s="180">
        <v>12</v>
      </c>
      <c r="E19" s="130">
        <v>1000</v>
      </c>
      <c r="F19" s="127">
        <f t="shared" ref="F19:F26" si="1">D19*E19</f>
        <v>12000</v>
      </c>
      <c r="G19" s="190" t="s">
        <v>241</v>
      </c>
      <c r="H19" s="131" t="s">
        <v>1250</v>
      </c>
      <c r="I19" s="128" t="str">
        <f>VLOOKUP(H19,Presupuesto!$B$11:$C$586,2,0)</f>
        <v>MUEBLES VARIOS DE OFICINA</v>
      </c>
      <c r="J19" s="128" t="str">
        <f t="shared" si="0"/>
        <v>Procesos de Gestión Universitaria</v>
      </c>
      <c r="K19" s="128" t="s">
        <v>510</v>
      </c>
    </row>
    <row r="20" spans="2:11" x14ac:dyDescent="0.25">
      <c r="B20" s="123"/>
      <c r="C20" s="129" t="s">
        <v>66</v>
      </c>
      <c r="D20" s="180">
        <v>12</v>
      </c>
      <c r="E20" s="130">
        <v>6000</v>
      </c>
      <c r="F20" s="127">
        <f t="shared" si="1"/>
        <v>72000</v>
      </c>
      <c r="G20" s="190" t="s">
        <v>241</v>
      </c>
      <c r="H20" s="131" t="s">
        <v>1250</v>
      </c>
      <c r="I20" s="128" t="str">
        <f>VLOOKUP(H20,Presupuesto!$B$11:$C$586,2,0)</f>
        <v>MUEBLES VARIOS DE OFICINA</v>
      </c>
      <c r="J20" s="128" t="str">
        <f t="shared" si="0"/>
        <v>Procesos de Gestión Universitaria</v>
      </c>
      <c r="K20" s="128" t="s">
        <v>510</v>
      </c>
    </row>
    <row r="21" spans="2:11" x14ac:dyDescent="0.25">
      <c r="B21" s="123"/>
      <c r="C21" s="129" t="s">
        <v>67</v>
      </c>
      <c r="D21" s="180">
        <v>10</v>
      </c>
      <c r="E21" s="130">
        <v>3000</v>
      </c>
      <c r="F21" s="127">
        <f t="shared" si="1"/>
        <v>30000</v>
      </c>
      <c r="G21" s="190" t="s">
        <v>241</v>
      </c>
      <c r="H21" s="131" t="s">
        <v>1250</v>
      </c>
      <c r="I21" s="128" t="str">
        <f>VLOOKUP(H21,Presupuesto!$B$11:$C$586,2,0)</f>
        <v>MUEBLES VARIOS DE OFICINA</v>
      </c>
      <c r="J21" s="128" t="str">
        <f t="shared" si="0"/>
        <v>Procesos de Gestión Universitaria</v>
      </c>
      <c r="K21" s="128" t="s">
        <v>513</v>
      </c>
    </row>
    <row r="22" spans="2:11" x14ac:dyDescent="0.25">
      <c r="B22" s="123"/>
      <c r="C22" s="129" t="s">
        <v>68</v>
      </c>
      <c r="D22" s="180">
        <v>0</v>
      </c>
      <c r="E22" s="130">
        <v>10000</v>
      </c>
      <c r="F22" s="127">
        <f t="shared" si="1"/>
        <v>0</v>
      </c>
      <c r="G22" s="190" t="s">
        <v>241</v>
      </c>
      <c r="H22" s="131" t="s">
        <v>1250</v>
      </c>
      <c r="I22" s="128" t="str">
        <f>VLOOKUP(H22,Presupuesto!$B$11:$C$586,2,0)</f>
        <v>MUEBLES VARIOS DE OFICINA</v>
      </c>
      <c r="J22" s="128" t="str">
        <f t="shared" si="0"/>
        <v>Procesos de Gestión Universitaria</v>
      </c>
      <c r="K22" s="128" t="s">
        <v>513</v>
      </c>
    </row>
    <row r="23" spans="2:11" x14ac:dyDescent="0.25">
      <c r="B23" s="123"/>
      <c r="C23" s="129" t="s">
        <v>69</v>
      </c>
      <c r="D23" s="180">
        <v>6</v>
      </c>
      <c r="E23" s="130">
        <v>8000</v>
      </c>
      <c r="F23" s="127">
        <f t="shared" si="1"/>
        <v>48000</v>
      </c>
      <c r="G23" s="190" t="s">
        <v>241</v>
      </c>
      <c r="H23" s="131" t="s">
        <v>1250</v>
      </c>
      <c r="I23" s="128" t="str">
        <f>VLOOKUP(H23,Presupuesto!$B$11:$C$586,2,0)</f>
        <v>MUEBLES VARIOS DE OFICINA</v>
      </c>
      <c r="J23" s="128" t="str">
        <f t="shared" si="0"/>
        <v>Procesos de Gestión Universitaria</v>
      </c>
      <c r="K23" s="128" t="s">
        <v>513</v>
      </c>
    </row>
    <row r="24" spans="2:11" x14ac:dyDescent="0.25">
      <c r="B24" s="123"/>
      <c r="C24" s="129" t="s">
        <v>1994</v>
      </c>
      <c r="D24" s="180">
        <v>6</v>
      </c>
      <c r="E24" s="130">
        <v>3500</v>
      </c>
      <c r="F24" s="127">
        <f t="shared" si="1"/>
        <v>21000</v>
      </c>
      <c r="G24" s="190" t="s">
        <v>241</v>
      </c>
      <c r="H24" s="131" t="s">
        <v>1250</v>
      </c>
      <c r="I24" s="128" t="str">
        <f>VLOOKUP(H24,Presupuesto!$B$11:$C$586,2,0)</f>
        <v>MUEBLES VARIOS DE OFICINA</v>
      </c>
      <c r="J24" s="128" t="str">
        <f t="shared" si="0"/>
        <v>Procesos de Gestión Universitaria</v>
      </c>
      <c r="K24" s="128" t="s">
        <v>515</v>
      </c>
    </row>
    <row r="25" spans="2:11" x14ac:dyDescent="0.25">
      <c r="B25" s="123"/>
      <c r="C25" s="129" t="s">
        <v>71</v>
      </c>
      <c r="D25" s="180">
        <v>4</v>
      </c>
      <c r="E25" s="130">
        <v>7000</v>
      </c>
      <c r="F25" s="127">
        <f t="shared" si="1"/>
        <v>28000</v>
      </c>
      <c r="G25" s="190" t="s">
        <v>241</v>
      </c>
      <c r="H25" s="131" t="s">
        <v>1252</v>
      </c>
      <c r="I25" s="128" t="str">
        <f>VLOOKUP(H25,Presupuesto!$B$11:$C$586,2,0)</f>
        <v>MUEBLES VARIOS DE OFICINA</v>
      </c>
      <c r="J25" s="128" t="str">
        <f t="shared" si="0"/>
        <v>Procesos de Gestión Universitaria</v>
      </c>
      <c r="K25" s="128" t="s">
        <v>515</v>
      </c>
    </row>
    <row r="26" spans="2:11" ht="15.75" thickBot="1" x14ac:dyDescent="0.3">
      <c r="B26" s="123"/>
      <c r="C26" s="132" t="s">
        <v>72</v>
      </c>
      <c r="D26" s="188">
        <v>2</v>
      </c>
      <c r="E26" s="134">
        <v>26000</v>
      </c>
      <c r="F26" s="135">
        <f t="shared" si="1"/>
        <v>52000</v>
      </c>
      <c r="G26" s="191" t="s">
        <v>241</v>
      </c>
      <c r="H26" s="136" t="s">
        <v>1250</v>
      </c>
      <c r="I26" s="136" t="str">
        <f>VLOOKUP(H26,Presupuesto!$B$11:$C$586,2,0)</f>
        <v>MUEBLES VARIOS DE OFICINA</v>
      </c>
      <c r="J26" s="136" t="str">
        <f t="shared" si="0"/>
        <v>Procesos de Gestión Universitaria</v>
      </c>
      <c r="K26" s="154" t="s">
        <v>515</v>
      </c>
    </row>
    <row r="27" spans="2:11" ht="15.75" thickBot="1" x14ac:dyDescent="0.3">
      <c r="B27" s="123"/>
    </row>
    <row r="28" spans="2:11" ht="15.75" thickBot="1" x14ac:dyDescent="0.3">
      <c r="B28" s="123"/>
      <c r="C28" s="29" t="s">
        <v>43</v>
      </c>
      <c r="D28" s="30">
        <f>SUM(F35:F44)</f>
        <v>0</v>
      </c>
      <c r="E28" s="206"/>
      <c r="F28" s="206"/>
      <c r="G28" s="100"/>
      <c r="H28" s="206"/>
      <c r="I28" s="206"/>
    </row>
    <row r="29" spans="2:11" x14ac:dyDescent="0.25">
      <c r="B29" s="123"/>
      <c r="C29" s="72"/>
      <c r="D29" s="31"/>
      <c r="E29" s="123"/>
      <c r="F29" s="123"/>
      <c r="G29" s="123"/>
      <c r="H29" s="97"/>
      <c r="I29" s="97"/>
      <c r="J29" s="97"/>
      <c r="K29" s="142"/>
    </row>
    <row r="30" spans="2:11" x14ac:dyDescent="0.25">
      <c r="C30" s="72"/>
      <c r="D30" s="31"/>
      <c r="E30" s="123"/>
      <c r="F30" s="123"/>
      <c r="G30" s="123"/>
      <c r="H30" s="97"/>
      <c r="I30" s="97"/>
      <c r="J30" s="97"/>
      <c r="K30" s="142"/>
    </row>
    <row r="31" spans="2:11" ht="15.75" x14ac:dyDescent="0.25">
      <c r="C31" s="239" t="s">
        <v>505</v>
      </c>
      <c r="D31" s="240"/>
      <c r="E31" s="123"/>
      <c r="F31" s="123"/>
      <c r="G31" s="123"/>
      <c r="H31" s="97"/>
      <c r="I31" s="97"/>
      <c r="J31" s="97"/>
      <c r="K31" s="142"/>
    </row>
    <row r="32" spans="2:11" ht="18.75" x14ac:dyDescent="0.25">
      <c r="C32" s="259"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3"/>
      <c r="F32" s="123"/>
      <c r="G32" s="123"/>
      <c r="H32" s="97"/>
      <c r="I32" s="97"/>
      <c r="J32" s="97"/>
      <c r="K32" s="142"/>
    </row>
    <row r="33" spans="3:11" ht="15.75" thickBot="1" x14ac:dyDescent="0.3">
      <c r="C33" s="72"/>
      <c r="D33" s="31"/>
      <c r="E33" s="123"/>
      <c r="F33" s="123"/>
      <c r="G33" s="123"/>
      <c r="H33" s="97"/>
      <c r="I33" s="97"/>
      <c r="J33" s="97"/>
      <c r="K33" s="142"/>
    </row>
    <row r="34" spans="3:11" ht="30.75" thickBot="1" x14ac:dyDescent="0.3">
      <c r="C34" s="156" t="s">
        <v>44</v>
      </c>
      <c r="D34" s="158" t="s">
        <v>55</v>
      </c>
      <c r="E34" s="158" t="s">
        <v>57</v>
      </c>
      <c r="F34" s="157" t="s">
        <v>27</v>
      </c>
      <c r="G34" s="163" t="s">
        <v>242</v>
      </c>
      <c r="H34" s="158" t="s">
        <v>46</v>
      </c>
      <c r="I34" s="158" t="s">
        <v>243</v>
      </c>
      <c r="J34" s="158" t="s">
        <v>524</v>
      </c>
      <c r="K34" s="158" t="s">
        <v>525</v>
      </c>
    </row>
    <row r="35" spans="3:11" x14ac:dyDescent="0.25">
      <c r="C35" s="125" t="s">
        <v>63</v>
      </c>
      <c r="D35" s="187"/>
      <c r="E35" s="126">
        <v>2800</v>
      </c>
      <c r="F35" s="127">
        <f>D35*E35</f>
        <v>0</v>
      </c>
      <c r="G35" s="190"/>
      <c r="H35" s="510" t="s">
        <v>1250</v>
      </c>
      <c r="I35" s="128" t="str">
        <f>VLOOKUP(H35,Presupuesto!$B$11:$C$586,2,0)</f>
        <v>MUEBLES VARIOS DE OFICINA</v>
      </c>
      <c r="J35" s="270" t="s">
        <v>592</v>
      </c>
      <c r="K35" s="128" t="s">
        <v>518</v>
      </c>
    </row>
    <row r="36" spans="3:11" x14ac:dyDescent="0.25">
      <c r="C36" s="129" t="s">
        <v>64</v>
      </c>
      <c r="D36" s="180"/>
      <c r="E36" s="130">
        <v>2400</v>
      </c>
      <c r="F36" s="127">
        <f>D36*E36</f>
        <v>0</v>
      </c>
      <c r="G36" s="190"/>
      <c r="H36" s="513" t="s">
        <v>1250</v>
      </c>
      <c r="I36" s="128" t="str">
        <f>VLOOKUP(H36,Presupuesto!$B$11:$C$586,2,0)</f>
        <v>MUEBLES VARIOS DE OFICINA</v>
      </c>
      <c r="J36" s="128" t="str">
        <f>$J$35</f>
        <v>Lo Esencial de la UNAH para la Construcción de Ciudadanía</v>
      </c>
      <c r="K36" s="128" t="s">
        <v>526</v>
      </c>
    </row>
    <row r="37" spans="3:11" x14ac:dyDescent="0.25">
      <c r="C37" s="129" t="s">
        <v>65</v>
      </c>
      <c r="D37" s="180"/>
      <c r="E37" s="130">
        <v>1000</v>
      </c>
      <c r="F37" s="127">
        <f t="shared" ref="F37:F44" si="2">D37*E37</f>
        <v>0</v>
      </c>
      <c r="G37" s="190"/>
      <c r="H37" s="513" t="s">
        <v>1250</v>
      </c>
      <c r="I37" s="128" t="str">
        <f>VLOOKUP(H37,Presupuesto!$B$11:$C$586,2,0)</f>
        <v>MUEBLES VARIOS DE OFICINA</v>
      </c>
      <c r="J37" s="510" t="str">
        <f t="shared" ref="J37:J43" si="3">$J$35</f>
        <v>Lo Esencial de la UNAH para la Construcción de Ciudadanía</v>
      </c>
      <c r="K37" s="128" t="s">
        <v>509</v>
      </c>
    </row>
    <row r="38" spans="3:11" x14ac:dyDescent="0.25">
      <c r="C38" s="129" t="s">
        <v>66</v>
      </c>
      <c r="D38" s="180"/>
      <c r="E38" s="130">
        <v>6000</v>
      </c>
      <c r="F38" s="127">
        <f t="shared" si="2"/>
        <v>0</v>
      </c>
      <c r="G38" s="190"/>
      <c r="H38" s="513" t="s">
        <v>1250</v>
      </c>
      <c r="I38" s="128" t="str">
        <f>VLOOKUP(H38,Presupuesto!$B$11:$C$586,2,0)</f>
        <v>MUEBLES VARIOS DE OFICINA</v>
      </c>
      <c r="J38" s="510" t="str">
        <f t="shared" si="3"/>
        <v>Lo Esencial de la UNAH para la Construcción de Ciudadanía</v>
      </c>
      <c r="K38" s="128" t="s">
        <v>509</v>
      </c>
    </row>
    <row r="39" spans="3:11" x14ac:dyDescent="0.25">
      <c r="C39" s="129" t="s">
        <v>67</v>
      </c>
      <c r="D39" s="180"/>
      <c r="E39" s="130">
        <v>3000</v>
      </c>
      <c r="F39" s="127">
        <f t="shared" si="2"/>
        <v>0</v>
      </c>
      <c r="G39" s="190"/>
      <c r="H39" s="513" t="s">
        <v>1250</v>
      </c>
      <c r="I39" s="128" t="str">
        <f>VLOOKUP(H39,Presupuesto!$B$11:$C$586,2,0)</f>
        <v>MUEBLES VARIOS DE OFICINA</v>
      </c>
      <c r="J39" s="510" t="str">
        <f t="shared" si="3"/>
        <v>Lo Esencial de la UNAH para la Construcción de Ciudadanía</v>
      </c>
      <c r="K39" s="128" t="s">
        <v>509</v>
      </c>
    </row>
    <row r="40" spans="3:11" x14ac:dyDescent="0.25">
      <c r="C40" s="129" t="s">
        <v>68</v>
      </c>
      <c r="D40" s="180"/>
      <c r="E40" s="130">
        <v>10000</v>
      </c>
      <c r="F40" s="127">
        <f t="shared" si="2"/>
        <v>0</v>
      </c>
      <c r="G40" s="190"/>
      <c r="H40" s="513" t="s">
        <v>1250</v>
      </c>
      <c r="I40" s="128" t="str">
        <f>VLOOKUP(H40,Presupuesto!$B$11:$C$586,2,0)</f>
        <v>MUEBLES VARIOS DE OFICINA</v>
      </c>
      <c r="J40" s="510" t="str">
        <f t="shared" si="3"/>
        <v>Lo Esencial de la UNAH para la Construcción de Ciudadanía</v>
      </c>
      <c r="K40" s="128" t="s">
        <v>509</v>
      </c>
    </row>
    <row r="41" spans="3:11" x14ac:dyDescent="0.25">
      <c r="C41" s="129" t="s">
        <v>69</v>
      </c>
      <c r="D41" s="180"/>
      <c r="E41" s="130">
        <v>8000</v>
      </c>
      <c r="F41" s="127">
        <f t="shared" si="2"/>
        <v>0</v>
      </c>
      <c r="G41" s="190"/>
      <c r="H41" s="513" t="s">
        <v>1250</v>
      </c>
      <c r="I41" s="128" t="str">
        <f>VLOOKUP(H41,Presupuesto!$B$11:$C$586,2,0)</f>
        <v>MUEBLES VARIOS DE OFICINA</v>
      </c>
      <c r="J41" s="510" t="str">
        <f t="shared" si="3"/>
        <v>Lo Esencial de la UNAH para la Construcción de Ciudadanía</v>
      </c>
      <c r="K41" s="128" t="s">
        <v>509</v>
      </c>
    </row>
    <row r="42" spans="3:11" x14ac:dyDescent="0.25">
      <c r="C42" s="129" t="s">
        <v>70</v>
      </c>
      <c r="D42" s="180"/>
      <c r="E42" s="130">
        <v>2000</v>
      </c>
      <c r="F42" s="127">
        <f t="shared" si="2"/>
        <v>0</v>
      </c>
      <c r="G42" s="190"/>
      <c r="H42" s="513" t="s">
        <v>1250</v>
      </c>
      <c r="I42" s="128" t="str">
        <f>VLOOKUP(H42,Presupuesto!$B$11:$C$586,2,0)</f>
        <v>MUEBLES VARIOS DE OFICINA</v>
      </c>
      <c r="J42" s="510" t="str">
        <f t="shared" si="3"/>
        <v>Lo Esencial de la UNAH para la Construcción de Ciudadanía</v>
      </c>
      <c r="K42" s="128" t="s">
        <v>517</v>
      </c>
    </row>
    <row r="43" spans="3:11" x14ac:dyDescent="0.25">
      <c r="C43" s="129" t="s">
        <v>71</v>
      </c>
      <c r="D43" s="180"/>
      <c r="E43" s="130">
        <v>5000</v>
      </c>
      <c r="F43" s="127">
        <f t="shared" si="2"/>
        <v>0</v>
      </c>
      <c r="G43" s="190"/>
      <c r="H43" s="513" t="s">
        <v>1250</v>
      </c>
      <c r="I43" s="128" t="str">
        <f>VLOOKUP(H43,Presupuesto!$B$11:$C$586,2,0)</f>
        <v>MUEBLES VARIOS DE OFICINA</v>
      </c>
      <c r="J43" s="510" t="str">
        <f t="shared" si="3"/>
        <v>Lo Esencial de la UNAH para la Construcción de Ciudadanía</v>
      </c>
      <c r="K43" s="128" t="s">
        <v>513</v>
      </c>
    </row>
    <row r="44" spans="3:11" ht="15.75" thickBot="1" x14ac:dyDescent="0.3">
      <c r="C44" s="132" t="s">
        <v>72</v>
      </c>
      <c r="D44" s="188"/>
      <c r="E44" s="134">
        <v>100000</v>
      </c>
      <c r="F44" s="135">
        <f t="shared" si="2"/>
        <v>0</v>
      </c>
      <c r="G44" s="191"/>
      <c r="H44" s="518" t="s">
        <v>1250</v>
      </c>
      <c r="I44" s="136" t="str">
        <f>VLOOKUP(H44,Presupuesto!$B$11:$C$586,2,0)</f>
        <v>MUEBLES VARIOS DE OFICINA</v>
      </c>
      <c r="J44" s="136" t="str">
        <f>$J$35</f>
        <v>Lo Esencial de la UNAH para la Construcción de Ciudadanía</v>
      </c>
      <c r="K44" s="154" t="s">
        <v>508</v>
      </c>
    </row>
    <row r="46" spans="3:11" ht="15.75" thickBot="1" x14ac:dyDescent="0.3"/>
    <row r="47" spans="3:11" ht="15.75" thickBot="1" x14ac:dyDescent="0.3">
      <c r="C47" s="494" t="s">
        <v>43</v>
      </c>
      <c r="D47" s="495">
        <f>SUM(F54:F63)</f>
        <v>0</v>
      </c>
      <c r="E47" s="506"/>
      <c r="F47" s="506"/>
      <c r="G47" s="501"/>
      <c r="H47" s="506"/>
      <c r="I47" s="506"/>
      <c r="J47" s="502"/>
      <c r="K47" s="502"/>
    </row>
    <row r="48" spans="3:11" x14ac:dyDescent="0.25">
      <c r="C48" s="498"/>
      <c r="D48" s="496"/>
      <c r="E48" s="505"/>
      <c r="F48" s="505"/>
      <c r="G48" s="505"/>
      <c r="H48" s="499"/>
      <c r="I48" s="499"/>
      <c r="J48" s="499"/>
      <c r="K48" s="522"/>
    </row>
    <row r="49" spans="3:11" x14ac:dyDescent="0.25">
      <c r="C49" s="498"/>
      <c r="D49" s="496"/>
      <c r="E49" s="505"/>
      <c r="F49" s="505"/>
      <c r="G49" s="505"/>
      <c r="H49" s="499"/>
      <c r="I49" s="499"/>
      <c r="J49" s="499"/>
      <c r="K49" s="522"/>
    </row>
    <row r="50" spans="3:11" ht="15.75" x14ac:dyDescent="0.25">
      <c r="C50" s="576" t="s">
        <v>505</v>
      </c>
      <c r="D50" s="577"/>
      <c r="E50" s="505"/>
      <c r="F50" s="505"/>
      <c r="G50" s="505"/>
      <c r="H50" s="499"/>
      <c r="I50" s="499"/>
      <c r="J50" s="499"/>
      <c r="K50" s="522"/>
    </row>
    <row r="51" spans="3:11" ht="18.75" x14ac:dyDescent="0.25">
      <c r="C51" s="578"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496"/>
      <c r="E51" s="505"/>
      <c r="F51" s="505"/>
      <c r="G51" s="505"/>
      <c r="H51" s="499"/>
      <c r="I51" s="499"/>
      <c r="J51" s="499"/>
      <c r="K51" s="522"/>
    </row>
    <row r="52" spans="3:11" ht="15.75" thickBot="1" x14ac:dyDescent="0.3">
      <c r="C52" s="498"/>
      <c r="D52" s="496"/>
      <c r="E52" s="505"/>
      <c r="F52" s="505"/>
      <c r="G52" s="505"/>
      <c r="H52" s="499"/>
      <c r="I52" s="499"/>
      <c r="J52" s="499"/>
      <c r="K52" s="522"/>
    </row>
    <row r="53" spans="3:11" ht="30.75" thickBot="1" x14ac:dyDescent="0.3">
      <c r="C53" s="533" t="s">
        <v>44</v>
      </c>
      <c r="D53" s="535" t="s">
        <v>55</v>
      </c>
      <c r="E53" s="535" t="s">
        <v>57</v>
      </c>
      <c r="F53" s="534" t="s">
        <v>27</v>
      </c>
      <c r="G53" s="540" t="s">
        <v>242</v>
      </c>
      <c r="H53" s="535" t="s">
        <v>46</v>
      </c>
      <c r="I53" s="535" t="s">
        <v>243</v>
      </c>
      <c r="J53" s="535" t="s">
        <v>524</v>
      </c>
      <c r="K53" s="535" t="s">
        <v>525</v>
      </c>
    </row>
    <row r="54" spans="3:11" x14ac:dyDescent="0.25">
      <c r="C54" s="507" t="s">
        <v>63</v>
      </c>
      <c r="D54" s="561"/>
      <c r="E54" s="508">
        <v>2800</v>
      </c>
      <c r="F54" s="509">
        <f>D54*E54</f>
        <v>0</v>
      </c>
      <c r="G54" s="563"/>
      <c r="H54" s="510" t="s">
        <v>1250</v>
      </c>
      <c r="I54" s="510" t="str">
        <f>VLOOKUP(H54,Presupuesto!$B$11:$C$586,2,0)</f>
        <v>MUEBLES VARIOS DE OFICINA</v>
      </c>
      <c r="J54" s="583" t="s">
        <v>592</v>
      </c>
      <c r="K54" s="510" t="s">
        <v>518</v>
      </c>
    </row>
    <row r="55" spans="3:11" x14ac:dyDescent="0.25">
      <c r="C55" s="511" t="s">
        <v>64</v>
      </c>
      <c r="D55" s="557"/>
      <c r="E55" s="512">
        <v>2400</v>
      </c>
      <c r="F55" s="509">
        <f>D55*E55</f>
        <v>0</v>
      </c>
      <c r="G55" s="563"/>
      <c r="H55" s="513" t="s">
        <v>1250</v>
      </c>
      <c r="I55" s="510" t="str">
        <f>VLOOKUP(H55,Presupuesto!$B$11:$C$586,2,0)</f>
        <v>MUEBLES VARIOS DE OFICINA</v>
      </c>
      <c r="J55" s="510" t="str">
        <f>$J$54</f>
        <v>Lo Esencial de la UNAH para la Construcción de Ciudadanía</v>
      </c>
      <c r="K55" s="510" t="s">
        <v>526</v>
      </c>
    </row>
    <row r="56" spans="3:11" x14ac:dyDescent="0.25">
      <c r="C56" s="511" t="s">
        <v>65</v>
      </c>
      <c r="D56" s="557"/>
      <c r="E56" s="512">
        <v>1000</v>
      </c>
      <c r="F56" s="509">
        <f t="shared" ref="F56:F63" si="4">D56*E56</f>
        <v>0</v>
      </c>
      <c r="G56" s="563"/>
      <c r="H56" s="513" t="s">
        <v>1250</v>
      </c>
      <c r="I56" s="510" t="str">
        <f>VLOOKUP(H56,Presupuesto!$B$11:$C$586,2,0)</f>
        <v>MUEBLES VARIOS DE OFICINA</v>
      </c>
      <c r="J56" s="510" t="str">
        <f t="shared" ref="J56:J62" si="5">$J$54</f>
        <v>Lo Esencial de la UNAH para la Construcción de Ciudadanía</v>
      </c>
      <c r="K56" s="510" t="s">
        <v>509</v>
      </c>
    </row>
    <row r="57" spans="3:11" x14ac:dyDescent="0.25">
      <c r="C57" s="511" t="s">
        <v>66</v>
      </c>
      <c r="D57" s="557"/>
      <c r="E57" s="512">
        <v>6000</v>
      </c>
      <c r="F57" s="509">
        <f t="shared" si="4"/>
        <v>0</v>
      </c>
      <c r="G57" s="563"/>
      <c r="H57" s="513" t="s">
        <v>1250</v>
      </c>
      <c r="I57" s="510" t="str">
        <f>VLOOKUP(H57,Presupuesto!$B$11:$C$586,2,0)</f>
        <v>MUEBLES VARIOS DE OFICINA</v>
      </c>
      <c r="J57" s="510" t="str">
        <f t="shared" si="5"/>
        <v>Lo Esencial de la UNAH para la Construcción de Ciudadanía</v>
      </c>
      <c r="K57" s="510" t="s">
        <v>509</v>
      </c>
    </row>
    <row r="58" spans="3:11" x14ac:dyDescent="0.25">
      <c r="C58" s="511" t="s">
        <v>67</v>
      </c>
      <c r="D58" s="557"/>
      <c r="E58" s="512">
        <v>3000</v>
      </c>
      <c r="F58" s="509">
        <f t="shared" si="4"/>
        <v>0</v>
      </c>
      <c r="G58" s="563"/>
      <c r="H58" s="513" t="s">
        <v>1250</v>
      </c>
      <c r="I58" s="510" t="str">
        <f>VLOOKUP(H58,Presupuesto!$B$11:$C$586,2,0)</f>
        <v>MUEBLES VARIOS DE OFICINA</v>
      </c>
      <c r="J58" s="510" t="str">
        <f t="shared" si="5"/>
        <v>Lo Esencial de la UNAH para la Construcción de Ciudadanía</v>
      </c>
      <c r="K58" s="510" t="s">
        <v>509</v>
      </c>
    </row>
    <row r="59" spans="3:11" x14ac:dyDescent="0.25">
      <c r="C59" s="511" t="s">
        <v>68</v>
      </c>
      <c r="D59" s="557"/>
      <c r="E59" s="512">
        <v>10000</v>
      </c>
      <c r="F59" s="509">
        <f t="shared" si="4"/>
        <v>0</v>
      </c>
      <c r="G59" s="563"/>
      <c r="H59" s="513" t="s">
        <v>1250</v>
      </c>
      <c r="I59" s="510" t="str">
        <f>VLOOKUP(H59,Presupuesto!$B$11:$C$586,2,0)</f>
        <v>MUEBLES VARIOS DE OFICINA</v>
      </c>
      <c r="J59" s="510" t="str">
        <f t="shared" si="5"/>
        <v>Lo Esencial de la UNAH para la Construcción de Ciudadanía</v>
      </c>
      <c r="K59" s="510" t="s">
        <v>509</v>
      </c>
    </row>
    <row r="60" spans="3:11" x14ac:dyDescent="0.25">
      <c r="C60" s="511" t="s">
        <v>69</v>
      </c>
      <c r="D60" s="557"/>
      <c r="E60" s="512">
        <v>8000</v>
      </c>
      <c r="F60" s="509">
        <f t="shared" si="4"/>
        <v>0</v>
      </c>
      <c r="G60" s="563"/>
      <c r="H60" s="513" t="s">
        <v>1250</v>
      </c>
      <c r="I60" s="510" t="str">
        <f>VLOOKUP(H60,Presupuesto!$B$11:$C$586,2,0)</f>
        <v>MUEBLES VARIOS DE OFICINA</v>
      </c>
      <c r="J60" s="510" t="str">
        <f t="shared" si="5"/>
        <v>Lo Esencial de la UNAH para la Construcción de Ciudadanía</v>
      </c>
      <c r="K60" s="510" t="s">
        <v>509</v>
      </c>
    </row>
    <row r="61" spans="3:11" x14ac:dyDescent="0.25">
      <c r="C61" s="511" t="s">
        <v>70</v>
      </c>
      <c r="D61" s="557"/>
      <c r="E61" s="512">
        <v>2000</v>
      </c>
      <c r="F61" s="509">
        <f t="shared" si="4"/>
        <v>0</v>
      </c>
      <c r="G61" s="563"/>
      <c r="H61" s="513" t="s">
        <v>1250</v>
      </c>
      <c r="I61" s="510" t="str">
        <f>VLOOKUP(H61,Presupuesto!$B$11:$C$586,2,0)</f>
        <v>MUEBLES VARIOS DE OFICINA</v>
      </c>
      <c r="J61" s="510" t="str">
        <f t="shared" si="5"/>
        <v>Lo Esencial de la UNAH para la Construcción de Ciudadanía</v>
      </c>
      <c r="K61" s="510" t="s">
        <v>517</v>
      </c>
    </row>
    <row r="62" spans="3:11" x14ac:dyDescent="0.25">
      <c r="C62" s="511" t="s">
        <v>71</v>
      </c>
      <c r="D62" s="557"/>
      <c r="E62" s="512">
        <v>5000</v>
      </c>
      <c r="F62" s="509">
        <f t="shared" si="4"/>
        <v>0</v>
      </c>
      <c r="G62" s="563"/>
      <c r="H62" s="513" t="s">
        <v>1250</v>
      </c>
      <c r="I62" s="510" t="str">
        <f>VLOOKUP(H62,Presupuesto!$B$11:$C$586,2,0)</f>
        <v>MUEBLES VARIOS DE OFICINA</v>
      </c>
      <c r="J62" s="510" t="str">
        <f t="shared" si="5"/>
        <v>Lo Esencial de la UNAH para la Construcción de Ciudadanía</v>
      </c>
      <c r="K62" s="510" t="s">
        <v>513</v>
      </c>
    </row>
    <row r="63" spans="3:11" ht="15.75" thickBot="1" x14ac:dyDescent="0.3">
      <c r="C63" s="514" t="s">
        <v>72</v>
      </c>
      <c r="D63" s="562"/>
      <c r="E63" s="516">
        <v>100000</v>
      </c>
      <c r="F63" s="517">
        <f t="shared" si="4"/>
        <v>0</v>
      </c>
      <c r="G63" s="564"/>
      <c r="H63" s="518" t="s">
        <v>1250</v>
      </c>
      <c r="I63" s="518" t="str">
        <f>VLOOKUP(H63,Presupuesto!$B$11:$C$586,2,0)</f>
        <v>MUEBLES VARIOS DE OFICINA</v>
      </c>
      <c r="J63" s="518" t="str">
        <f>$J$54</f>
        <v>Lo Esencial de la UNAH para la Construcción de Ciudadanía</v>
      </c>
      <c r="K63" s="532" t="s">
        <v>508</v>
      </c>
    </row>
    <row r="64" spans="3:11" ht="15.75" thickBot="1" x14ac:dyDescent="0.3">
      <c r="C64" s="502"/>
      <c r="D64" s="502"/>
      <c r="E64" s="502"/>
      <c r="F64" s="502"/>
      <c r="G64" s="500"/>
      <c r="H64" s="502"/>
      <c r="I64" s="502"/>
      <c r="J64" s="502"/>
      <c r="K64" s="502"/>
    </row>
    <row r="65" spans="3:11" ht="15.75" thickBot="1" x14ac:dyDescent="0.3">
      <c r="C65" s="494" t="s">
        <v>43</v>
      </c>
      <c r="D65" s="495">
        <f>SUM(F72:F81)</f>
        <v>0</v>
      </c>
      <c r="E65" s="506"/>
      <c r="F65" s="506"/>
      <c r="G65" s="501"/>
      <c r="H65" s="506"/>
      <c r="I65" s="506"/>
      <c r="J65" s="502"/>
      <c r="K65" s="502"/>
    </row>
    <row r="66" spans="3:11" x14ac:dyDescent="0.25">
      <c r="C66" s="498"/>
      <c r="D66" s="496"/>
      <c r="E66" s="505"/>
      <c r="F66" s="505"/>
      <c r="G66" s="505"/>
      <c r="H66" s="499"/>
      <c r="I66" s="499"/>
      <c r="J66" s="499"/>
      <c r="K66" s="522"/>
    </row>
    <row r="67" spans="3:11" x14ac:dyDescent="0.25">
      <c r="C67" s="498"/>
      <c r="D67" s="496"/>
      <c r="E67" s="505"/>
      <c r="F67" s="505"/>
      <c r="G67" s="505"/>
      <c r="H67" s="499"/>
      <c r="I67" s="499"/>
      <c r="J67" s="499"/>
      <c r="K67" s="522"/>
    </row>
    <row r="68" spans="3:11" ht="15.75" x14ac:dyDescent="0.25">
      <c r="C68" s="576" t="s">
        <v>505</v>
      </c>
      <c r="D68" s="577"/>
      <c r="E68" s="505"/>
      <c r="F68" s="505"/>
      <c r="G68" s="505"/>
      <c r="H68" s="499"/>
      <c r="I68" s="499"/>
      <c r="J68" s="499"/>
      <c r="K68" s="522"/>
    </row>
    <row r="69" spans="3:11" ht="18.75" x14ac:dyDescent="0.25">
      <c r="C69" s="578"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496"/>
      <c r="E69" s="505"/>
      <c r="F69" s="505"/>
      <c r="G69" s="505"/>
      <c r="H69" s="499"/>
      <c r="I69" s="499"/>
      <c r="J69" s="499"/>
      <c r="K69" s="522"/>
    </row>
    <row r="70" spans="3:11" ht="15.75" thickBot="1" x14ac:dyDescent="0.3">
      <c r="C70" s="498"/>
      <c r="D70" s="496"/>
      <c r="E70" s="505"/>
      <c r="F70" s="505"/>
      <c r="G70" s="505"/>
      <c r="H70" s="499"/>
      <c r="I70" s="499"/>
      <c r="J70" s="499"/>
      <c r="K70" s="522"/>
    </row>
    <row r="71" spans="3:11" ht="30.75" thickBot="1" x14ac:dyDescent="0.3">
      <c r="C71" s="533" t="s">
        <v>44</v>
      </c>
      <c r="D71" s="535" t="s">
        <v>55</v>
      </c>
      <c r="E71" s="535" t="s">
        <v>57</v>
      </c>
      <c r="F71" s="534" t="s">
        <v>27</v>
      </c>
      <c r="G71" s="540" t="s">
        <v>242</v>
      </c>
      <c r="H71" s="535" t="s">
        <v>46</v>
      </c>
      <c r="I71" s="535" t="s">
        <v>243</v>
      </c>
      <c r="J71" s="535" t="s">
        <v>524</v>
      </c>
      <c r="K71" s="535" t="s">
        <v>525</v>
      </c>
    </row>
    <row r="72" spans="3:11" x14ac:dyDescent="0.25">
      <c r="C72" s="507" t="s">
        <v>63</v>
      </c>
      <c r="D72" s="561"/>
      <c r="E72" s="508">
        <v>2800</v>
      </c>
      <c r="F72" s="509">
        <f>D72*E72</f>
        <v>0</v>
      </c>
      <c r="G72" s="563"/>
      <c r="H72" s="510" t="s">
        <v>1250</v>
      </c>
      <c r="I72" s="510" t="str">
        <f>VLOOKUP(H72,Presupuesto!$B$11:$C$586,2,0)</f>
        <v>MUEBLES VARIOS DE OFICINA</v>
      </c>
      <c r="J72" s="583" t="s">
        <v>592</v>
      </c>
      <c r="K72" s="510" t="s">
        <v>518</v>
      </c>
    </row>
    <row r="73" spans="3:11" x14ac:dyDescent="0.25">
      <c r="C73" s="511" t="s">
        <v>64</v>
      </c>
      <c r="D73" s="557"/>
      <c r="E73" s="512">
        <v>2400</v>
      </c>
      <c r="F73" s="509">
        <f>D73*E73</f>
        <v>0</v>
      </c>
      <c r="G73" s="563"/>
      <c r="H73" s="513" t="s">
        <v>1250</v>
      </c>
      <c r="I73" s="510" t="str">
        <f>VLOOKUP(H73,Presupuesto!$B$11:$C$586,2,0)</f>
        <v>MUEBLES VARIOS DE OFICINA</v>
      </c>
      <c r="J73" s="510" t="str">
        <f>$J$72</f>
        <v>Lo Esencial de la UNAH para la Construcción de Ciudadanía</v>
      </c>
      <c r="K73" s="510" t="s">
        <v>526</v>
      </c>
    </row>
    <row r="74" spans="3:11" x14ac:dyDescent="0.25">
      <c r="C74" s="511" t="s">
        <v>65</v>
      </c>
      <c r="D74" s="557"/>
      <c r="E74" s="512">
        <v>1000</v>
      </c>
      <c r="F74" s="509">
        <f t="shared" ref="F74:F81" si="6">D74*E74</f>
        <v>0</v>
      </c>
      <c r="G74" s="563"/>
      <c r="H74" s="513" t="s">
        <v>1250</v>
      </c>
      <c r="I74" s="510" t="str">
        <f>VLOOKUP(H74,Presupuesto!$B$11:$C$586,2,0)</f>
        <v>MUEBLES VARIOS DE OFICINA</v>
      </c>
      <c r="J74" s="510" t="str">
        <f t="shared" ref="J74:J80" si="7">$J$72</f>
        <v>Lo Esencial de la UNAH para la Construcción de Ciudadanía</v>
      </c>
      <c r="K74" s="510" t="s">
        <v>509</v>
      </c>
    </row>
    <row r="75" spans="3:11" x14ac:dyDescent="0.25">
      <c r="C75" s="511" t="s">
        <v>66</v>
      </c>
      <c r="D75" s="557"/>
      <c r="E75" s="512">
        <v>6000</v>
      </c>
      <c r="F75" s="509">
        <f t="shared" si="6"/>
        <v>0</v>
      </c>
      <c r="G75" s="563"/>
      <c r="H75" s="513" t="s">
        <v>1250</v>
      </c>
      <c r="I75" s="510" t="str">
        <f>VLOOKUP(H75,Presupuesto!$B$11:$C$586,2,0)</f>
        <v>MUEBLES VARIOS DE OFICINA</v>
      </c>
      <c r="J75" s="510" t="str">
        <f t="shared" si="7"/>
        <v>Lo Esencial de la UNAH para la Construcción de Ciudadanía</v>
      </c>
      <c r="K75" s="510" t="s">
        <v>509</v>
      </c>
    </row>
    <row r="76" spans="3:11" x14ac:dyDescent="0.25">
      <c r="C76" s="511" t="s">
        <v>67</v>
      </c>
      <c r="D76" s="557"/>
      <c r="E76" s="512">
        <v>3000</v>
      </c>
      <c r="F76" s="509">
        <f t="shared" si="6"/>
        <v>0</v>
      </c>
      <c r="G76" s="563"/>
      <c r="H76" s="513" t="s">
        <v>1250</v>
      </c>
      <c r="I76" s="510" t="str">
        <f>VLOOKUP(H76,Presupuesto!$B$11:$C$586,2,0)</f>
        <v>MUEBLES VARIOS DE OFICINA</v>
      </c>
      <c r="J76" s="510" t="str">
        <f t="shared" si="7"/>
        <v>Lo Esencial de la UNAH para la Construcción de Ciudadanía</v>
      </c>
      <c r="K76" s="510" t="s">
        <v>509</v>
      </c>
    </row>
    <row r="77" spans="3:11" x14ac:dyDescent="0.25">
      <c r="C77" s="511" t="s">
        <v>68</v>
      </c>
      <c r="D77" s="557"/>
      <c r="E77" s="512">
        <v>10000</v>
      </c>
      <c r="F77" s="509">
        <f t="shared" si="6"/>
        <v>0</v>
      </c>
      <c r="G77" s="563"/>
      <c r="H77" s="513" t="s">
        <v>1250</v>
      </c>
      <c r="I77" s="510" t="str">
        <f>VLOOKUP(H77,Presupuesto!$B$11:$C$586,2,0)</f>
        <v>MUEBLES VARIOS DE OFICINA</v>
      </c>
      <c r="J77" s="510" t="str">
        <f t="shared" si="7"/>
        <v>Lo Esencial de la UNAH para la Construcción de Ciudadanía</v>
      </c>
      <c r="K77" s="510" t="s">
        <v>509</v>
      </c>
    </row>
    <row r="78" spans="3:11" x14ac:dyDescent="0.25">
      <c r="C78" s="511" t="s">
        <v>69</v>
      </c>
      <c r="D78" s="557"/>
      <c r="E78" s="512">
        <v>8000</v>
      </c>
      <c r="F78" s="509">
        <f t="shared" si="6"/>
        <v>0</v>
      </c>
      <c r="G78" s="563"/>
      <c r="H78" s="513" t="s">
        <v>1250</v>
      </c>
      <c r="I78" s="510" t="str">
        <f>VLOOKUP(H78,Presupuesto!$B$11:$C$586,2,0)</f>
        <v>MUEBLES VARIOS DE OFICINA</v>
      </c>
      <c r="J78" s="510" t="str">
        <f t="shared" si="7"/>
        <v>Lo Esencial de la UNAH para la Construcción de Ciudadanía</v>
      </c>
      <c r="K78" s="510" t="s">
        <v>509</v>
      </c>
    </row>
    <row r="79" spans="3:11" x14ac:dyDescent="0.25">
      <c r="C79" s="511" t="s">
        <v>70</v>
      </c>
      <c r="D79" s="557"/>
      <c r="E79" s="512">
        <v>2000</v>
      </c>
      <c r="F79" s="509">
        <f t="shared" si="6"/>
        <v>0</v>
      </c>
      <c r="G79" s="563"/>
      <c r="H79" s="513" t="s">
        <v>1250</v>
      </c>
      <c r="I79" s="510" t="str">
        <f>VLOOKUP(H79,Presupuesto!$B$11:$C$586,2,0)</f>
        <v>MUEBLES VARIOS DE OFICINA</v>
      </c>
      <c r="J79" s="510" t="str">
        <f t="shared" si="7"/>
        <v>Lo Esencial de la UNAH para la Construcción de Ciudadanía</v>
      </c>
      <c r="K79" s="510" t="s">
        <v>517</v>
      </c>
    </row>
    <row r="80" spans="3:11" x14ac:dyDescent="0.25">
      <c r="C80" s="511" t="s">
        <v>71</v>
      </c>
      <c r="D80" s="557"/>
      <c r="E80" s="512">
        <v>5000</v>
      </c>
      <c r="F80" s="509">
        <f t="shared" si="6"/>
        <v>0</v>
      </c>
      <c r="G80" s="563"/>
      <c r="H80" s="513" t="s">
        <v>1250</v>
      </c>
      <c r="I80" s="510" t="str">
        <f>VLOOKUP(H80,Presupuesto!$B$11:$C$586,2,0)</f>
        <v>MUEBLES VARIOS DE OFICINA</v>
      </c>
      <c r="J80" s="510" t="str">
        <f t="shared" si="7"/>
        <v>Lo Esencial de la UNAH para la Construcción de Ciudadanía</v>
      </c>
      <c r="K80" s="510" t="s">
        <v>513</v>
      </c>
    </row>
    <row r="81" spans="3:11" ht="15.75" thickBot="1" x14ac:dyDescent="0.3">
      <c r="C81" s="514" t="s">
        <v>72</v>
      </c>
      <c r="D81" s="562"/>
      <c r="E81" s="516">
        <v>100000</v>
      </c>
      <c r="F81" s="517">
        <f t="shared" si="6"/>
        <v>0</v>
      </c>
      <c r="G81" s="564"/>
      <c r="H81" s="518" t="s">
        <v>1250</v>
      </c>
      <c r="I81" s="518" t="str">
        <f>VLOOKUP(H81,Presupuesto!$B$11:$C$586,2,0)</f>
        <v>MUEBLES VARIOS DE OFICINA</v>
      </c>
      <c r="J81" s="518" t="str">
        <f>$J$72</f>
        <v>Lo Esencial de la UNAH para la Construcción de Ciudadanía</v>
      </c>
      <c r="K81" s="532" t="s">
        <v>508</v>
      </c>
    </row>
    <row r="83" spans="3:11" ht="15.75" thickBot="1" x14ac:dyDescent="0.3"/>
    <row r="84" spans="3:11" ht="15.75" thickBot="1" x14ac:dyDescent="0.3">
      <c r="C84" s="494" t="s">
        <v>43</v>
      </c>
      <c r="D84" s="495">
        <f>SUM(F91:F100)</f>
        <v>0</v>
      </c>
      <c r="E84" s="506"/>
      <c r="F84" s="506"/>
      <c r="G84" s="501"/>
      <c r="H84" s="506"/>
      <c r="I84" s="506"/>
      <c r="J84" s="502"/>
      <c r="K84" s="502"/>
    </row>
    <row r="85" spans="3:11" x14ac:dyDescent="0.25">
      <c r="C85" s="498"/>
      <c r="D85" s="496"/>
      <c r="E85" s="505"/>
      <c r="F85" s="505"/>
      <c r="G85" s="505"/>
      <c r="H85" s="499"/>
      <c r="I85" s="499"/>
      <c r="J85" s="499"/>
      <c r="K85" s="522"/>
    </row>
    <row r="86" spans="3:11" x14ac:dyDescent="0.25">
      <c r="C86" s="498"/>
      <c r="D86" s="496"/>
      <c r="E86" s="505"/>
      <c r="F86" s="505"/>
      <c r="G86" s="505"/>
      <c r="H86" s="499"/>
      <c r="I86" s="499"/>
      <c r="J86" s="499"/>
      <c r="K86" s="522"/>
    </row>
    <row r="87" spans="3:11" ht="15.75" x14ac:dyDescent="0.25">
      <c r="C87" s="576" t="s">
        <v>505</v>
      </c>
      <c r="D87" s="577"/>
      <c r="E87" s="505"/>
      <c r="F87" s="505"/>
      <c r="G87" s="505"/>
      <c r="H87" s="499"/>
      <c r="I87" s="499"/>
      <c r="J87" s="499"/>
      <c r="K87" s="522"/>
    </row>
    <row r="88" spans="3:11" ht="18.75" x14ac:dyDescent="0.25">
      <c r="C88" s="578"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496"/>
      <c r="E88" s="505"/>
      <c r="F88" s="505"/>
      <c r="G88" s="505"/>
      <c r="H88" s="499"/>
      <c r="I88" s="499"/>
      <c r="J88" s="499"/>
      <c r="K88" s="522"/>
    </row>
    <row r="89" spans="3:11" ht="15.75" thickBot="1" x14ac:dyDescent="0.3">
      <c r="C89" s="498"/>
      <c r="D89" s="496"/>
      <c r="E89" s="505"/>
      <c r="F89" s="505"/>
      <c r="G89" s="505"/>
      <c r="H89" s="499"/>
      <c r="I89" s="499"/>
      <c r="J89" s="499"/>
      <c r="K89" s="522"/>
    </row>
    <row r="90" spans="3:11" ht="30.75" thickBot="1" x14ac:dyDescent="0.3">
      <c r="C90" s="533" t="s">
        <v>44</v>
      </c>
      <c r="D90" s="535" t="s">
        <v>55</v>
      </c>
      <c r="E90" s="535" t="s">
        <v>57</v>
      </c>
      <c r="F90" s="534" t="s">
        <v>27</v>
      </c>
      <c r="G90" s="540" t="s">
        <v>242</v>
      </c>
      <c r="H90" s="535" t="s">
        <v>46</v>
      </c>
      <c r="I90" s="535" t="s">
        <v>243</v>
      </c>
      <c r="J90" s="535" t="s">
        <v>524</v>
      </c>
      <c r="K90" s="535" t="s">
        <v>525</v>
      </c>
    </row>
    <row r="91" spans="3:11" x14ac:dyDescent="0.25">
      <c r="C91" s="507" t="s">
        <v>63</v>
      </c>
      <c r="D91" s="561"/>
      <c r="E91" s="508">
        <v>2800</v>
      </c>
      <c r="F91" s="509">
        <f>D91*E91</f>
        <v>0</v>
      </c>
      <c r="G91" s="563"/>
      <c r="H91" s="510" t="s">
        <v>1250</v>
      </c>
      <c r="I91" s="510" t="str">
        <f>VLOOKUP(H91,Presupuesto!$B$11:$C$586,2,0)</f>
        <v>MUEBLES VARIOS DE OFICINA</v>
      </c>
      <c r="J91" s="583" t="s">
        <v>592</v>
      </c>
      <c r="K91" s="510" t="s">
        <v>518</v>
      </c>
    </row>
    <row r="92" spans="3:11" x14ac:dyDescent="0.25">
      <c r="C92" s="511" t="s">
        <v>64</v>
      </c>
      <c r="D92" s="557"/>
      <c r="E92" s="512">
        <v>2400</v>
      </c>
      <c r="F92" s="509">
        <f>D92*E92</f>
        <v>0</v>
      </c>
      <c r="G92" s="563"/>
      <c r="H92" s="513" t="s">
        <v>1250</v>
      </c>
      <c r="I92" s="510" t="str">
        <f>VLOOKUP(H92,Presupuesto!$B$11:$C$586,2,0)</f>
        <v>MUEBLES VARIOS DE OFICINA</v>
      </c>
      <c r="J92" s="510" t="str">
        <f>$J$91</f>
        <v>Lo Esencial de la UNAH para la Construcción de Ciudadanía</v>
      </c>
      <c r="K92" s="510" t="s">
        <v>526</v>
      </c>
    </row>
    <row r="93" spans="3:11" x14ac:dyDescent="0.25">
      <c r="C93" s="511" t="s">
        <v>65</v>
      </c>
      <c r="D93" s="557"/>
      <c r="E93" s="512">
        <v>1000</v>
      </c>
      <c r="F93" s="509">
        <f t="shared" ref="F93:F100" si="8">D93*E93</f>
        <v>0</v>
      </c>
      <c r="G93" s="563"/>
      <c r="H93" s="513" t="s">
        <v>1250</v>
      </c>
      <c r="I93" s="510" t="str">
        <f>VLOOKUP(H93,Presupuesto!$B$11:$C$586,2,0)</f>
        <v>MUEBLES VARIOS DE OFICINA</v>
      </c>
      <c r="J93" s="510" t="str">
        <f t="shared" ref="J93:J99" si="9">$J$91</f>
        <v>Lo Esencial de la UNAH para la Construcción de Ciudadanía</v>
      </c>
      <c r="K93" s="510" t="s">
        <v>509</v>
      </c>
    </row>
    <row r="94" spans="3:11" x14ac:dyDescent="0.25">
      <c r="C94" s="511" t="s">
        <v>66</v>
      </c>
      <c r="D94" s="557"/>
      <c r="E94" s="512">
        <v>6000</v>
      </c>
      <c r="F94" s="509">
        <f t="shared" si="8"/>
        <v>0</v>
      </c>
      <c r="G94" s="563"/>
      <c r="H94" s="513" t="s">
        <v>1250</v>
      </c>
      <c r="I94" s="510" t="str">
        <f>VLOOKUP(H94,Presupuesto!$B$11:$C$586,2,0)</f>
        <v>MUEBLES VARIOS DE OFICINA</v>
      </c>
      <c r="J94" s="510" t="str">
        <f t="shared" si="9"/>
        <v>Lo Esencial de la UNAH para la Construcción de Ciudadanía</v>
      </c>
      <c r="K94" s="510" t="s">
        <v>509</v>
      </c>
    </row>
    <row r="95" spans="3:11" x14ac:dyDescent="0.25">
      <c r="C95" s="511" t="s">
        <v>67</v>
      </c>
      <c r="D95" s="557"/>
      <c r="E95" s="512">
        <v>3000</v>
      </c>
      <c r="F95" s="509">
        <f t="shared" si="8"/>
        <v>0</v>
      </c>
      <c r="G95" s="563"/>
      <c r="H95" s="513" t="s">
        <v>1250</v>
      </c>
      <c r="I95" s="510" t="str">
        <f>VLOOKUP(H95,Presupuesto!$B$11:$C$586,2,0)</f>
        <v>MUEBLES VARIOS DE OFICINA</v>
      </c>
      <c r="J95" s="510" t="str">
        <f t="shared" si="9"/>
        <v>Lo Esencial de la UNAH para la Construcción de Ciudadanía</v>
      </c>
      <c r="K95" s="510" t="s">
        <v>509</v>
      </c>
    </row>
    <row r="96" spans="3:11" x14ac:dyDescent="0.25">
      <c r="C96" s="511" t="s">
        <v>68</v>
      </c>
      <c r="D96" s="557"/>
      <c r="E96" s="512">
        <v>10000</v>
      </c>
      <c r="F96" s="509">
        <f t="shared" si="8"/>
        <v>0</v>
      </c>
      <c r="G96" s="563"/>
      <c r="H96" s="513" t="s">
        <v>1250</v>
      </c>
      <c r="I96" s="510" t="str">
        <f>VLOOKUP(H96,Presupuesto!$B$11:$C$586,2,0)</f>
        <v>MUEBLES VARIOS DE OFICINA</v>
      </c>
      <c r="J96" s="510" t="str">
        <f t="shared" si="9"/>
        <v>Lo Esencial de la UNAH para la Construcción de Ciudadanía</v>
      </c>
      <c r="K96" s="510" t="s">
        <v>509</v>
      </c>
    </row>
    <row r="97" spans="3:11" x14ac:dyDescent="0.25">
      <c r="C97" s="511" t="s">
        <v>69</v>
      </c>
      <c r="D97" s="557"/>
      <c r="E97" s="512">
        <v>8000</v>
      </c>
      <c r="F97" s="509">
        <f t="shared" si="8"/>
        <v>0</v>
      </c>
      <c r="G97" s="563"/>
      <c r="H97" s="513" t="s">
        <v>1250</v>
      </c>
      <c r="I97" s="510" t="str">
        <f>VLOOKUP(H97,Presupuesto!$B$11:$C$586,2,0)</f>
        <v>MUEBLES VARIOS DE OFICINA</v>
      </c>
      <c r="J97" s="510" t="str">
        <f t="shared" si="9"/>
        <v>Lo Esencial de la UNAH para la Construcción de Ciudadanía</v>
      </c>
      <c r="K97" s="510" t="s">
        <v>509</v>
      </c>
    </row>
    <row r="98" spans="3:11" x14ac:dyDescent="0.25">
      <c r="C98" s="511" t="s">
        <v>70</v>
      </c>
      <c r="D98" s="557"/>
      <c r="E98" s="512">
        <v>2000</v>
      </c>
      <c r="F98" s="509">
        <f t="shared" si="8"/>
        <v>0</v>
      </c>
      <c r="G98" s="563"/>
      <c r="H98" s="513" t="s">
        <v>1250</v>
      </c>
      <c r="I98" s="510" t="str">
        <f>VLOOKUP(H98,Presupuesto!$B$11:$C$586,2,0)</f>
        <v>MUEBLES VARIOS DE OFICINA</v>
      </c>
      <c r="J98" s="510" t="str">
        <f t="shared" si="9"/>
        <v>Lo Esencial de la UNAH para la Construcción de Ciudadanía</v>
      </c>
      <c r="K98" s="510" t="s">
        <v>517</v>
      </c>
    </row>
    <row r="99" spans="3:11" x14ac:dyDescent="0.25">
      <c r="C99" s="511" t="s">
        <v>71</v>
      </c>
      <c r="D99" s="557"/>
      <c r="E99" s="512">
        <v>5000</v>
      </c>
      <c r="F99" s="509">
        <f t="shared" si="8"/>
        <v>0</v>
      </c>
      <c r="G99" s="563"/>
      <c r="H99" s="513" t="s">
        <v>1250</v>
      </c>
      <c r="I99" s="510" t="str">
        <f>VLOOKUP(H99,Presupuesto!$B$11:$C$586,2,0)</f>
        <v>MUEBLES VARIOS DE OFICINA</v>
      </c>
      <c r="J99" s="510" t="str">
        <f t="shared" si="9"/>
        <v>Lo Esencial de la UNAH para la Construcción de Ciudadanía</v>
      </c>
      <c r="K99" s="510" t="s">
        <v>513</v>
      </c>
    </row>
    <row r="100" spans="3:11" ht="15.75" thickBot="1" x14ac:dyDescent="0.3">
      <c r="C100" s="514" t="s">
        <v>72</v>
      </c>
      <c r="D100" s="562"/>
      <c r="E100" s="516">
        <v>100000</v>
      </c>
      <c r="F100" s="517">
        <f t="shared" si="8"/>
        <v>0</v>
      </c>
      <c r="G100" s="564"/>
      <c r="H100" s="518" t="s">
        <v>1250</v>
      </c>
      <c r="I100" s="518" t="str">
        <f>VLOOKUP(H100,Presupuesto!$B$11:$C$586,2,0)</f>
        <v>MUEBLES VARIOS DE OFICINA</v>
      </c>
      <c r="J100" s="518" t="str">
        <f>$J$91</f>
        <v>Lo Esencial de la UNAH para la Construcción de Ciudadanía</v>
      </c>
      <c r="K100" s="532" t="s">
        <v>508</v>
      </c>
    </row>
    <row r="101" spans="3:11" ht="15.75" thickBot="1" x14ac:dyDescent="0.3">
      <c r="C101" s="502"/>
      <c r="D101" s="502"/>
      <c r="E101" s="502"/>
      <c r="F101" s="502"/>
      <c r="G101" s="500"/>
      <c r="H101" s="502"/>
      <c r="I101" s="502"/>
      <c r="J101" s="502"/>
      <c r="K101" s="502"/>
    </row>
    <row r="102" spans="3:11" ht="15.75" thickBot="1" x14ac:dyDescent="0.3">
      <c r="C102" s="494" t="s">
        <v>43</v>
      </c>
      <c r="D102" s="495">
        <f>SUM(F109:F118)</f>
        <v>0</v>
      </c>
      <c r="E102" s="506"/>
      <c r="F102" s="506"/>
      <c r="G102" s="501"/>
      <c r="H102" s="506"/>
      <c r="I102" s="506"/>
      <c r="J102" s="502"/>
      <c r="K102" s="502"/>
    </row>
    <row r="103" spans="3:11" x14ac:dyDescent="0.25">
      <c r="C103" s="498"/>
      <c r="D103" s="496"/>
      <c r="E103" s="505"/>
      <c r="F103" s="505"/>
      <c r="G103" s="505"/>
      <c r="H103" s="499"/>
      <c r="I103" s="499"/>
      <c r="J103" s="499"/>
      <c r="K103" s="522"/>
    </row>
    <row r="104" spans="3:11" x14ac:dyDescent="0.25">
      <c r="C104" s="498"/>
      <c r="D104" s="496"/>
      <c r="E104" s="505"/>
      <c r="F104" s="505"/>
      <c r="G104" s="505"/>
      <c r="H104" s="499"/>
      <c r="I104" s="499"/>
      <c r="J104" s="499"/>
      <c r="K104" s="522"/>
    </row>
    <row r="105" spans="3:11" ht="15.75" x14ac:dyDescent="0.25">
      <c r="C105" s="576" t="s">
        <v>505</v>
      </c>
      <c r="D105" s="577"/>
      <c r="E105" s="505"/>
      <c r="F105" s="505"/>
      <c r="G105" s="505"/>
      <c r="H105" s="499"/>
      <c r="I105" s="499"/>
      <c r="J105" s="499"/>
      <c r="K105" s="522"/>
    </row>
    <row r="106" spans="3:11" ht="18.75" x14ac:dyDescent="0.25">
      <c r="C106" s="578"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96"/>
      <c r="E106" s="505"/>
      <c r="F106" s="505"/>
      <c r="G106" s="505"/>
      <c r="H106" s="499"/>
      <c r="I106" s="499"/>
      <c r="J106" s="499"/>
      <c r="K106" s="522"/>
    </row>
    <row r="107" spans="3:11" ht="15.75" thickBot="1" x14ac:dyDescent="0.3">
      <c r="C107" s="498"/>
      <c r="D107" s="496"/>
      <c r="E107" s="505"/>
      <c r="F107" s="505"/>
      <c r="G107" s="505"/>
      <c r="H107" s="499"/>
      <c r="I107" s="499"/>
      <c r="J107" s="499"/>
      <c r="K107" s="522"/>
    </row>
    <row r="108" spans="3:11" ht="30.75" thickBot="1" x14ac:dyDescent="0.3">
      <c r="C108" s="533" t="s">
        <v>44</v>
      </c>
      <c r="D108" s="535" t="s">
        <v>55</v>
      </c>
      <c r="E108" s="535" t="s">
        <v>57</v>
      </c>
      <c r="F108" s="534" t="s">
        <v>27</v>
      </c>
      <c r="G108" s="540" t="s">
        <v>242</v>
      </c>
      <c r="H108" s="535" t="s">
        <v>46</v>
      </c>
      <c r="I108" s="535" t="s">
        <v>243</v>
      </c>
      <c r="J108" s="535" t="s">
        <v>524</v>
      </c>
      <c r="K108" s="535" t="s">
        <v>525</v>
      </c>
    </row>
    <row r="109" spans="3:11" x14ac:dyDescent="0.25">
      <c r="C109" s="507" t="s">
        <v>63</v>
      </c>
      <c r="D109" s="561"/>
      <c r="E109" s="508">
        <v>2800</v>
      </c>
      <c r="F109" s="509">
        <f>D109*E109</f>
        <v>0</v>
      </c>
      <c r="G109" s="563"/>
      <c r="H109" s="510" t="s">
        <v>1250</v>
      </c>
      <c r="I109" s="510" t="str">
        <f>VLOOKUP(H109,Presupuesto!$B$11:$C$586,2,0)</f>
        <v>MUEBLES VARIOS DE OFICINA</v>
      </c>
      <c r="J109" s="583" t="s">
        <v>592</v>
      </c>
      <c r="K109" s="510" t="s">
        <v>518</v>
      </c>
    </row>
    <row r="110" spans="3:11" x14ac:dyDescent="0.25">
      <c r="C110" s="511" t="s">
        <v>64</v>
      </c>
      <c r="D110" s="557"/>
      <c r="E110" s="512">
        <v>2400</v>
      </c>
      <c r="F110" s="509">
        <f>D110*E110</f>
        <v>0</v>
      </c>
      <c r="G110" s="563"/>
      <c r="H110" s="513" t="s">
        <v>1250</v>
      </c>
      <c r="I110" s="510" t="str">
        <f>VLOOKUP(H110,Presupuesto!$B$11:$C$586,2,0)</f>
        <v>MUEBLES VARIOS DE OFICINA</v>
      </c>
      <c r="J110" s="510" t="str">
        <f>$J$109</f>
        <v>Lo Esencial de la UNAH para la Construcción de Ciudadanía</v>
      </c>
      <c r="K110" s="510" t="s">
        <v>526</v>
      </c>
    </row>
    <row r="111" spans="3:11" x14ac:dyDescent="0.25">
      <c r="C111" s="511" t="s">
        <v>65</v>
      </c>
      <c r="D111" s="557"/>
      <c r="E111" s="512">
        <v>1000</v>
      </c>
      <c r="F111" s="509">
        <f t="shared" ref="F111:F118" si="10">D111*E111</f>
        <v>0</v>
      </c>
      <c r="G111" s="563"/>
      <c r="H111" s="513" t="s">
        <v>1250</v>
      </c>
      <c r="I111" s="510" t="str">
        <f>VLOOKUP(H111,Presupuesto!$B$11:$C$586,2,0)</f>
        <v>MUEBLES VARIOS DE OFICINA</v>
      </c>
      <c r="J111" s="510" t="str">
        <f t="shared" ref="J111:J117" si="11">$J$109</f>
        <v>Lo Esencial de la UNAH para la Construcción de Ciudadanía</v>
      </c>
      <c r="K111" s="510" t="s">
        <v>509</v>
      </c>
    </row>
    <row r="112" spans="3:11" x14ac:dyDescent="0.25">
      <c r="C112" s="511" t="s">
        <v>66</v>
      </c>
      <c r="D112" s="557"/>
      <c r="E112" s="512">
        <v>6000</v>
      </c>
      <c r="F112" s="509">
        <f t="shared" si="10"/>
        <v>0</v>
      </c>
      <c r="G112" s="563"/>
      <c r="H112" s="513" t="s">
        <v>1250</v>
      </c>
      <c r="I112" s="510" t="str">
        <f>VLOOKUP(H112,Presupuesto!$B$11:$C$586,2,0)</f>
        <v>MUEBLES VARIOS DE OFICINA</v>
      </c>
      <c r="J112" s="510" t="str">
        <f t="shared" si="11"/>
        <v>Lo Esencial de la UNAH para la Construcción de Ciudadanía</v>
      </c>
      <c r="K112" s="510" t="s">
        <v>509</v>
      </c>
    </row>
    <row r="113" spans="3:11" x14ac:dyDescent="0.25">
      <c r="C113" s="511" t="s">
        <v>67</v>
      </c>
      <c r="D113" s="557"/>
      <c r="E113" s="512">
        <v>3000</v>
      </c>
      <c r="F113" s="509">
        <f t="shared" si="10"/>
        <v>0</v>
      </c>
      <c r="G113" s="563"/>
      <c r="H113" s="513" t="s">
        <v>1250</v>
      </c>
      <c r="I113" s="510" t="str">
        <f>VLOOKUP(H113,Presupuesto!$B$11:$C$586,2,0)</f>
        <v>MUEBLES VARIOS DE OFICINA</v>
      </c>
      <c r="J113" s="510" t="str">
        <f t="shared" si="11"/>
        <v>Lo Esencial de la UNAH para la Construcción de Ciudadanía</v>
      </c>
      <c r="K113" s="510" t="s">
        <v>509</v>
      </c>
    </row>
    <row r="114" spans="3:11" x14ac:dyDescent="0.25">
      <c r="C114" s="511" t="s">
        <v>68</v>
      </c>
      <c r="D114" s="557"/>
      <c r="E114" s="512">
        <v>10000</v>
      </c>
      <c r="F114" s="509">
        <f t="shared" si="10"/>
        <v>0</v>
      </c>
      <c r="G114" s="563"/>
      <c r="H114" s="513" t="s">
        <v>1250</v>
      </c>
      <c r="I114" s="510" t="str">
        <f>VLOOKUP(H114,Presupuesto!$B$11:$C$586,2,0)</f>
        <v>MUEBLES VARIOS DE OFICINA</v>
      </c>
      <c r="J114" s="510" t="str">
        <f t="shared" si="11"/>
        <v>Lo Esencial de la UNAH para la Construcción de Ciudadanía</v>
      </c>
      <c r="K114" s="510" t="s">
        <v>509</v>
      </c>
    </row>
    <row r="115" spans="3:11" x14ac:dyDescent="0.25">
      <c r="C115" s="511" t="s">
        <v>69</v>
      </c>
      <c r="D115" s="557"/>
      <c r="E115" s="512">
        <v>8000</v>
      </c>
      <c r="F115" s="509">
        <f t="shared" si="10"/>
        <v>0</v>
      </c>
      <c r="G115" s="563"/>
      <c r="H115" s="513" t="s">
        <v>1250</v>
      </c>
      <c r="I115" s="510" t="str">
        <f>VLOOKUP(H115,Presupuesto!$B$11:$C$586,2,0)</f>
        <v>MUEBLES VARIOS DE OFICINA</v>
      </c>
      <c r="J115" s="510" t="str">
        <f t="shared" si="11"/>
        <v>Lo Esencial de la UNAH para la Construcción de Ciudadanía</v>
      </c>
      <c r="K115" s="510" t="s">
        <v>509</v>
      </c>
    </row>
    <row r="116" spans="3:11" x14ac:dyDescent="0.25">
      <c r="C116" s="511" t="s">
        <v>70</v>
      </c>
      <c r="D116" s="557"/>
      <c r="E116" s="512">
        <v>2000</v>
      </c>
      <c r="F116" s="509">
        <f t="shared" si="10"/>
        <v>0</v>
      </c>
      <c r="G116" s="563"/>
      <c r="H116" s="513" t="s">
        <v>1250</v>
      </c>
      <c r="I116" s="510" t="str">
        <f>VLOOKUP(H116,Presupuesto!$B$11:$C$586,2,0)</f>
        <v>MUEBLES VARIOS DE OFICINA</v>
      </c>
      <c r="J116" s="510" t="str">
        <f t="shared" si="11"/>
        <v>Lo Esencial de la UNAH para la Construcción de Ciudadanía</v>
      </c>
      <c r="K116" s="510" t="s">
        <v>517</v>
      </c>
    </row>
    <row r="117" spans="3:11" x14ac:dyDescent="0.25">
      <c r="C117" s="511" t="s">
        <v>71</v>
      </c>
      <c r="D117" s="557"/>
      <c r="E117" s="512">
        <v>5000</v>
      </c>
      <c r="F117" s="509">
        <f t="shared" si="10"/>
        <v>0</v>
      </c>
      <c r="G117" s="563"/>
      <c r="H117" s="513" t="s">
        <v>1250</v>
      </c>
      <c r="I117" s="510" t="str">
        <f>VLOOKUP(H117,Presupuesto!$B$11:$C$586,2,0)</f>
        <v>MUEBLES VARIOS DE OFICINA</v>
      </c>
      <c r="J117" s="510" t="str">
        <f t="shared" si="11"/>
        <v>Lo Esencial de la UNAH para la Construcción de Ciudadanía</v>
      </c>
      <c r="K117" s="510" t="s">
        <v>513</v>
      </c>
    </row>
    <row r="118" spans="3:11" ht="15.75" thickBot="1" x14ac:dyDescent="0.3">
      <c r="C118" s="514" t="s">
        <v>72</v>
      </c>
      <c r="D118" s="562"/>
      <c r="E118" s="516">
        <v>100000</v>
      </c>
      <c r="F118" s="517">
        <f t="shared" si="10"/>
        <v>0</v>
      </c>
      <c r="G118" s="564"/>
      <c r="H118" s="518" t="s">
        <v>1250</v>
      </c>
      <c r="I118" s="518" t="str">
        <f>VLOOKUP(H118,Presupuesto!$B$11:$C$586,2,0)</f>
        <v>MUEBLES VARIOS DE OFICINA</v>
      </c>
      <c r="J118" s="518" t="str">
        <f>$J$109</f>
        <v>Lo Esencial de la UNAH para la Construcción de Ciudadanía</v>
      </c>
      <c r="K118" s="532" t="s">
        <v>508</v>
      </c>
    </row>
    <row r="119" spans="3:11" x14ac:dyDescent="0.25">
      <c r="C119" s="502"/>
      <c r="D119" s="502"/>
      <c r="E119" s="502"/>
      <c r="F119" s="502"/>
      <c r="G119" s="500"/>
      <c r="H119" s="502"/>
      <c r="I119" s="502"/>
      <c r="J119" s="502"/>
      <c r="K119" s="502"/>
    </row>
    <row r="120" spans="3:11" ht="15.75" thickBot="1" x14ac:dyDescent="0.3">
      <c r="C120" s="502"/>
      <c r="D120" s="502"/>
      <c r="E120" s="502"/>
      <c r="F120" s="502"/>
      <c r="G120" s="500"/>
      <c r="H120" s="502"/>
      <c r="I120" s="502"/>
      <c r="J120" s="502"/>
      <c r="K120" s="502"/>
    </row>
    <row r="121" spans="3:11" ht="15.75" thickBot="1" x14ac:dyDescent="0.3">
      <c r="C121" s="494" t="s">
        <v>43</v>
      </c>
      <c r="D121" s="495">
        <f>SUM(F128:F137)</f>
        <v>0</v>
      </c>
      <c r="E121" s="506"/>
      <c r="F121" s="506"/>
      <c r="G121" s="501"/>
      <c r="H121" s="506"/>
      <c r="I121" s="506"/>
      <c r="J121" s="502"/>
      <c r="K121" s="502"/>
    </row>
    <row r="122" spans="3:11" x14ac:dyDescent="0.25">
      <c r="C122" s="498"/>
      <c r="D122" s="496"/>
      <c r="E122" s="505"/>
      <c r="F122" s="505"/>
      <c r="G122" s="505"/>
      <c r="H122" s="499"/>
      <c r="I122" s="499"/>
      <c r="J122" s="499"/>
      <c r="K122" s="522"/>
    </row>
    <row r="123" spans="3:11" x14ac:dyDescent="0.25">
      <c r="C123" s="498"/>
      <c r="D123" s="496"/>
      <c r="E123" s="505"/>
      <c r="F123" s="505"/>
      <c r="G123" s="505"/>
      <c r="H123" s="499"/>
      <c r="I123" s="499"/>
      <c r="J123" s="499"/>
      <c r="K123" s="522"/>
    </row>
    <row r="124" spans="3:11" ht="15.75" x14ac:dyDescent="0.25">
      <c r="C124" s="576" t="s">
        <v>505</v>
      </c>
      <c r="D124" s="577"/>
      <c r="E124" s="505"/>
      <c r="F124" s="505"/>
      <c r="G124" s="505"/>
      <c r="H124" s="499"/>
      <c r="I124" s="499"/>
      <c r="J124" s="499"/>
      <c r="K124" s="522"/>
    </row>
    <row r="125" spans="3:11" ht="18.75" x14ac:dyDescent="0.25">
      <c r="C125" s="578"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496"/>
      <c r="E125" s="505"/>
      <c r="F125" s="505"/>
      <c r="G125" s="505"/>
      <c r="H125" s="499"/>
      <c r="I125" s="499"/>
      <c r="J125" s="499"/>
      <c r="K125" s="522"/>
    </row>
    <row r="126" spans="3:11" ht="15.75" thickBot="1" x14ac:dyDescent="0.3">
      <c r="C126" s="498"/>
      <c r="D126" s="496"/>
      <c r="E126" s="505"/>
      <c r="F126" s="505"/>
      <c r="G126" s="505"/>
      <c r="H126" s="499"/>
      <c r="I126" s="499"/>
      <c r="J126" s="499"/>
      <c r="K126" s="522"/>
    </row>
    <row r="127" spans="3:11" ht="30.75" thickBot="1" x14ac:dyDescent="0.3">
      <c r="C127" s="533" t="s">
        <v>44</v>
      </c>
      <c r="D127" s="535" t="s">
        <v>55</v>
      </c>
      <c r="E127" s="535" t="s">
        <v>57</v>
      </c>
      <c r="F127" s="534" t="s">
        <v>27</v>
      </c>
      <c r="G127" s="540" t="s">
        <v>242</v>
      </c>
      <c r="H127" s="535" t="s">
        <v>46</v>
      </c>
      <c r="I127" s="535" t="s">
        <v>243</v>
      </c>
      <c r="J127" s="535" t="s">
        <v>524</v>
      </c>
      <c r="K127" s="535" t="s">
        <v>525</v>
      </c>
    </row>
    <row r="128" spans="3:11" x14ac:dyDescent="0.25">
      <c r="C128" s="507" t="s">
        <v>63</v>
      </c>
      <c r="D128" s="561"/>
      <c r="E128" s="508">
        <v>2800</v>
      </c>
      <c r="F128" s="509">
        <f>D128*E128</f>
        <v>0</v>
      </c>
      <c r="G128" s="563"/>
      <c r="H128" s="510" t="s">
        <v>1250</v>
      </c>
      <c r="I128" s="510" t="str">
        <f>VLOOKUP(H128,Presupuesto!$B$11:$C$586,2,0)</f>
        <v>MUEBLES VARIOS DE OFICINA</v>
      </c>
      <c r="J128" s="583" t="s">
        <v>592</v>
      </c>
      <c r="K128" s="510" t="s">
        <v>518</v>
      </c>
    </row>
    <row r="129" spans="3:11" x14ac:dyDescent="0.25">
      <c r="C129" s="511" t="s">
        <v>64</v>
      </c>
      <c r="D129" s="557"/>
      <c r="E129" s="512">
        <v>2400</v>
      </c>
      <c r="F129" s="509">
        <f>D129*E129</f>
        <v>0</v>
      </c>
      <c r="G129" s="563"/>
      <c r="H129" s="513" t="s">
        <v>1250</v>
      </c>
      <c r="I129" s="510" t="str">
        <f>VLOOKUP(H129,Presupuesto!$B$11:$C$586,2,0)</f>
        <v>MUEBLES VARIOS DE OFICINA</v>
      </c>
      <c r="J129" s="510" t="str">
        <f>$J$128</f>
        <v>Lo Esencial de la UNAH para la Construcción de Ciudadanía</v>
      </c>
      <c r="K129" s="510" t="s">
        <v>526</v>
      </c>
    </row>
    <row r="130" spans="3:11" x14ac:dyDescent="0.25">
      <c r="C130" s="511" t="s">
        <v>65</v>
      </c>
      <c r="D130" s="557"/>
      <c r="E130" s="512">
        <v>1000</v>
      </c>
      <c r="F130" s="509">
        <f t="shared" ref="F130:F137" si="12">D130*E130</f>
        <v>0</v>
      </c>
      <c r="G130" s="563"/>
      <c r="H130" s="513" t="s">
        <v>1250</v>
      </c>
      <c r="I130" s="510" t="str">
        <f>VLOOKUP(H130,Presupuesto!$B$11:$C$586,2,0)</f>
        <v>MUEBLES VARIOS DE OFICINA</v>
      </c>
      <c r="J130" s="510" t="str">
        <f t="shared" ref="J130:J136" si="13">$J$128</f>
        <v>Lo Esencial de la UNAH para la Construcción de Ciudadanía</v>
      </c>
      <c r="K130" s="510" t="s">
        <v>509</v>
      </c>
    </row>
    <row r="131" spans="3:11" x14ac:dyDescent="0.25">
      <c r="C131" s="511" t="s">
        <v>66</v>
      </c>
      <c r="D131" s="557"/>
      <c r="E131" s="512">
        <v>6000</v>
      </c>
      <c r="F131" s="509">
        <f t="shared" si="12"/>
        <v>0</v>
      </c>
      <c r="G131" s="563"/>
      <c r="H131" s="513" t="s">
        <v>1250</v>
      </c>
      <c r="I131" s="510" t="str">
        <f>VLOOKUP(H131,Presupuesto!$B$11:$C$586,2,0)</f>
        <v>MUEBLES VARIOS DE OFICINA</v>
      </c>
      <c r="J131" s="510" t="str">
        <f t="shared" si="13"/>
        <v>Lo Esencial de la UNAH para la Construcción de Ciudadanía</v>
      </c>
      <c r="K131" s="510" t="s">
        <v>509</v>
      </c>
    </row>
    <row r="132" spans="3:11" x14ac:dyDescent="0.25">
      <c r="C132" s="511" t="s">
        <v>67</v>
      </c>
      <c r="D132" s="557"/>
      <c r="E132" s="512">
        <v>3000</v>
      </c>
      <c r="F132" s="509">
        <f t="shared" si="12"/>
        <v>0</v>
      </c>
      <c r="G132" s="563"/>
      <c r="H132" s="513" t="s">
        <v>1250</v>
      </c>
      <c r="I132" s="510" t="str">
        <f>VLOOKUP(H132,Presupuesto!$B$11:$C$586,2,0)</f>
        <v>MUEBLES VARIOS DE OFICINA</v>
      </c>
      <c r="J132" s="510" t="str">
        <f t="shared" si="13"/>
        <v>Lo Esencial de la UNAH para la Construcción de Ciudadanía</v>
      </c>
      <c r="K132" s="510" t="s">
        <v>509</v>
      </c>
    </row>
    <row r="133" spans="3:11" x14ac:dyDescent="0.25">
      <c r="C133" s="511" t="s">
        <v>68</v>
      </c>
      <c r="D133" s="557"/>
      <c r="E133" s="512">
        <v>10000</v>
      </c>
      <c r="F133" s="509">
        <f t="shared" si="12"/>
        <v>0</v>
      </c>
      <c r="G133" s="563"/>
      <c r="H133" s="513" t="s">
        <v>1250</v>
      </c>
      <c r="I133" s="510" t="str">
        <f>VLOOKUP(H133,Presupuesto!$B$11:$C$586,2,0)</f>
        <v>MUEBLES VARIOS DE OFICINA</v>
      </c>
      <c r="J133" s="510" t="str">
        <f t="shared" si="13"/>
        <v>Lo Esencial de la UNAH para la Construcción de Ciudadanía</v>
      </c>
      <c r="K133" s="510" t="s">
        <v>509</v>
      </c>
    </row>
    <row r="134" spans="3:11" x14ac:dyDescent="0.25">
      <c r="C134" s="511" t="s">
        <v>69</v>
      </c>
      <c r="D134" s="557"/>
      <c r="E134" s="512">
        <v>8000</v>
      </c>
      <c r="F134" s="509">
        <f t="shared" si="12"/>
        <v>0</v>
      </c>
      <c r="G134" s="563"/>
      <c r="H134" s="513" t="s">
        <v>1250</v>
      </c>
      <c r="I134" s="510" t="str">
        <f>VLOOKUP(H134,Presupuesto!$B$11:$C$586,2,0)</f>
        <v>MUEBLES VARIOS DE OFICINA</v>
      </c>
      <c r="J134" s="510" t="str">
        <f t="shared" si="13"/>
        <v>Lo Esencial de la UNAH para la Construcción de Ciudadanía</v>
      </c>
      <c r="K134" s="510" t="s">
        <v>509</v>
      </c>
    </row>
    <row r="135" spans="3:11" x14ac:dyDescent="0.25">
      <c r="C135" s="511" t="s">
        <v>70</v>
      </c>
      <c r="D135" s="557"/>
      <c r="E135" s="512">
        <v>2000</v>
      </c>
      <c r="F135" s="509">
        <f t="shared" si="12"/>
        <v>0</v>
      </c>
      <c r="G135" s="563"/>
      <c r="H135" s="513" t="s">
        <v>1250</v>
      </c>
      <c r="I135" s="510" t="str">
        <f>VLOOKUP(H135,Presupuesto!$B$11:$C$586,2,0)</f>
        <v>MUEBLES VARIOS DE OFICINA</v>
      </c>
      <c r="J135" s="510" t="str">
        <f t="shared" si="13"/>
        <v>Lo Esencial de la UNAH para la Construcción de Ciudadanía</v>
      </c>
      <c r="K135" s="510" t="s">
        <v>517</v>
      </c>
    </row>
    <row r="136" spans="3:11" x14ac:dyDescent="0.25">
      <c r="C136" s="511" t="s">
        <v>71</v>
      </c>
      <c r="D136" s="557"/>
      <c r="E136" s="512">
        <v>5000</v>
      </c>
      <c r="F136" s="509">
        <f t="shared" si="12"/>
        <v>0</v>
      </c>
      <c r="G136" s="563"/>
      <c r="H136" s="513" t="s">
        <v>1250</v>
      </c>
      <c r="I136" s="510" t="str">
        <f>VLOOKUP(H136,Presupuesto!$B$11:$C$586,2,0)</f>
        <v>MUEBLES VARIOS DE OFICINA</v>
      </c>
      <c r="J136" s="510" t="str">
        <f t="shared" si="13"/>
        <v>Lo Esencial de la UNAH para la Construcción de Ciudadanía</v>
      </c>
      <c r="K136" s="510" t="s">
        <v>513</v>
      </c>
    </row>
    <row r="137" spans="3:11" ht="15.75" thickBot="1" x14ac:dyDescent="0.3">
      <c r="C137" s="514" t="s">
        <v>72</v>
      </c>
      <c r="D137" s="562"/>
      <c r="E137" s="516">
        <v>100000</v>
      </c>
      <c r="F137" s="517">
        <f t="shared" si="12"/>
        <v>0</v>
      </c>
      <c r="G137" s="564"/>
      <c r="H137" s="518" t="s">
        <v>1250</v>
      </c>
      <c r="I137" s="518" t="str">
        <f>VLOOKUP(H137,Presupuesto!$B$11:$C$586,2,0)</f>
        <v>MUEBLES VARIOS DE OFICINA</v>
      </c>
      <c r="J137" s="518" t="str">
        <f>$J$128</f>
        <v>Lo Esencial de la UNAH para la Construcción de Ciudadanía</v>
      </c>
      <c r="K137" s="532" t="s">
        <v>508</v>
      </c>
    </row>
    <row r="138" spans="3:11" ht="15.75" thickBot="1" x14ac:dyDescent="0.3">
      <c r="C138" s="502"/>
      <c r="D138" s="502"/>
      <c r="E138" s="502"/>
      <c r="F138" s="502"/>
      <c r="G138" s="500"/>
      <c r="H138" s="502"/>
      <c r="I138" s="502"/>
      <c r="J138" s="502"/>
      <c r="K138" s="502"/>
    </row>
    <row r="139" spans="3:11" ht="15.75" thickBot="1" x14ac:dyDescent="0.3">
      <c r="C139" s="494" t="s">
        <v>43</v>
      </c>
      <c r="D139" s="495">
        <f>SUM(F146:F155)</f>
        <v>0</v>
      </c>
      <c r="E139" s="506"/>
      <c r="F139" s="506"/>
      <c r="G139" s="501"/>
      <c r="H139" s="506"/>
      <c r="I139" s="506"/>
      <c r="J139" s="502"/>
      <c r="K139" s="502"/>
    </row>
    <row r="140" spans="3:11" x14ac:dyDescent="0.25">
      <c r="C140" s="498"/>
      <c r="D140" s="496"/>
      <c r="E140" s="505"/>
      <c r="F140" s="505"/>
      <c r="G140" s="505"/>
      <c r="H140" s="499"/>
      <c r="I140" s="499"/>
      <c r="J140" s="499"/>
      <c r="K140" s="522"/>
    </row>
    <row r="141" spans="3:11" x14ac:dyDescent="0.25">
      <c r="C141" s="498"/>
      <c r="D141" s="496"/>
      <c r="E141" s="505"/>
      <c r="F141" s="505"/>
      <c r="G141" s="505"/>
      <c r="H141" s="499"/>
      <c r="I141" s="499"/>
      <c r="J141" s="499"/>
      <c r="K141" s="522"/>
    </row>
    <row r="142" spans="3:11" ht="15.75" x14ac:dyDescent="0.25">
      <c r="C142" s="576" t="s">
        <v>505</v>
      </c>
      <c r="D142" s="577"/>
      <c r="E142" s="505"/>
      <c r="F142" s="505"/>
      <c r="G142" s="505"/>
      <c r="H142" s="499"/>
      <c r="I142" s="499"/>
      <c r="J142" s="499"/>
      <c r="K142" s="522"/>
    </row>
    <row r="143" spans="3:11" ht="18.75" x14ac:dyDescent="0.25">
      <c r="C143" s="578"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96"/>
      <c r="E143" s="505"/>
      <c r="F143" s="505"/>
      <c r="G143" s="505"/>
      <c r="H143" s="499"/>
      <c r="I143" s="499"/>
      <c r="J143" s="499"/>
      <c r="K143" s="522"/>
    </row>
    <row r="144" spans="3:11" ht="15.75" thickBot="1" x14ac:dyDescent="0.3">
      <c r="C144" s="498"/>
      <c r="D144" s="496"/>
      <c r="E144" s="505"/>
      <c r="F144" s="505"/>
      <c r="G144" s="505"/>
      <c r="H144" s="499"/>
      <c r="I144" s="499"/>
      <c r="J144" s="499"/>
      <c r="K144" s="522"/>
    </row>
    <row r="145" spans="3:11" ht="30.75" thickBot="1" x14ac:dyDescent="0.3">
      <c r="C145" s="533" t="s">
        <v>44</v>
      </c>
      <c r="D145" s="535" t="s">
        <v>55</v>
      </c>
      <c r="E145" s="535" t="s">
        <v>57</v>
      </c>
      <c r="F145" s="534" t="s">
        <v>27</v>
      </c>
      <c r="G145" s="540" t="s">
        <v>242</v>
      </c>
      <c r="H145" s="535" t="s">
        <v>46</v>
      </c>
      <c r="I145" s="535" t="s">
        <v>243</v>
      </c>
      <c r="J145" s="535" t="s">
        <v>524</v>
      </c>
      <c r="K145" s="535" t="s">
        <v>525</v>
      </c>
    </row>
    <row r="146" spans="3:11" x14ac:dyDescent="0.25">
      <c r="C146" s="507" t="s">
        <v>63</v>
      </c>
      <c r="D146" s="561"/>
      <c r="E146" s="508">
        <v>2800</v>
      </c>
      <c r="F146" s="509">
        <f>D146*E146</f>
        <v>0</v>
      </c>
      <c r="G146" s="563"/>
      <c r="H146" s="510" t="s">
        <v>1250</v>
      </c>
      <c r="I146" s="510" t="str">
        <f>VLOOKUP(H146,Presupuesto!$B$11:$C$586,2,0)</f>
        <v>MUEBLES VARIOS DE OFICINA</v>
      </c>
      <c r="J146" s="583" t="s">
        <v>592</v>
      </c>
      <c r="K146" s="510" t="s">
        <v>518</v>
      </c>
    </row>
    <row r="147" spans="3:11" x14ac:dyDescent="0.25">
      <c r="C147" s="511" t="s">
        <v>64</v>
      </c>
      <c r="D147" s="557"/>
      <c r="E147" s="512">
        <v>2400</v>
      </c>
      <c r="F147" s="509">
        <f>D147*E147</f>
        <v>0</v>
      </c>
      <c r="G147" s="563"/>
      <c r="H147" s="513" t="s">
        <v>1250</v>
      </c>
      <c r="I147" s="510" t="str">
        <f>VLOOKUP(H147,Presupuesto!$B$11:$C$586,2,0)</f>
        <v>MUEBLES VARIOS DE OFICINA</v>
      </c>
      <c r="J147" s="510" t="str">
        <f>$J$146</f>
        <v>Lo Esencial de la UNAH para la Construcción de Ciudadanía</v>
      </c>
      <c r="K147" s="510" t="s">
        <v>526</v>
      </c>
    </row>
    <row r="148" spans="3:11" x14ac:dyDescent="0.25">
      <c r="C148" s="511" t="s">
        <v>65</v>
      </c>
      <c r="D148" s="557"/>
      <c r="E148" s="512">
        <v>1000</v>
      </c>
      <c r="F148" s="509">
        <f t="shared" ref="F148:F155" si="14">D148*E148</f>
        <v>0</v>
      </c>
      <c r="G148" s="563"/>
      <c r="H148" s="513" t="s">
        <v>1250</v>
      </c>
      <c r="I148" s="510" t="str">
        <f>VLOOKUP(H148,Presupuesto!$B$11:$C$586,2,0)</f>
        <v>MUEBLES VARIOS DE OFICINA</v>
      </c>
      <c r="J148" s="510" t="str">
        <f t="shared" ref="J148:J154" si="15">$J$146</f>
        <v>Lo Esencial de la UNAH para la Construcción de Ciudadanía</v>
      </c>
      <c r="K148" s="510" t="s">
        <v>509</v>
      </c>
    </row>
    <row r="149" spans="3:11" x14ac:dyDescent="0.25">
      <c r="C149" s="511" t="s">
        <v>66</v>
      </c>
      <c r="D149" s="557"/>
      <c r="E149" s="512">
        <v>6000</v>
      </c>
      <c r="F149" s="509">
        <f t="shared" si="14"/>
        <v>0</v>
      </c>
      <c r="G149" s="563"/>
      <c r="H149" s="513" t="s">
        <v>1250</v>
      </c>
      <c r="I149" s="510" t="str">
        <f>VLOOKUP(H149,Presupuesto!$B$11:$C$586,2,0)</f>
        <v>MUEBLES VARIOS DE OFICINA</v>
      </c>
      <c r="J149" s="510" t="str">
        <f t="shared" si="15"/>
        <v>Lo Esencial de la UNAH para la Construcción de Ciudadanía</v>
      </c>
      <c r="K149" s="510" t="s">
        <v>509</v>
      </c>
    </row>
    <row r="150" spans="3:11" x14ac:dyDescent="0.25">
      <c r="C150" s="511" t="s">
        <v>67</v>
      </c>
      <c r="D150" s="557"/>
      <c r="E150" s="512">
        <v>3000</v>
      </c>
      <c r="F150" s="509">
        <f t="shared" si="14"/>
        <v>0</v>
      </c>
      <c r="G150" s="563"/>
      <c r="H150" s="513" t="s">
        <v>1250</v>
      </c>
      <c r="I150" s="510" t="str">
        <f>VLOOKUP(H150,Presupuesto!$B$11:$C$586,2,0)</f>
        <v>MUEBLES VARIOS DE OFICINA</v>
      </c>
      <c r="J150" s="510" t="str">
        <f t="shared" si="15"/>
        <v>Lo Esencial de la UNAH para la Construcción de Ciudadanía</v>
      </c>
      <c r="K150" s="510" t="s">
        <v>509</v>
      </c>
    </row>
    <row r="151" spans="3:11" x14ac:dyDescent="0.25">
      <c r="C151" s="511" t="s">
        <v>68</v>
      </c>
      <c r="D151" s="557"/>
      <c r="E151" s="512">
        <v>10000</v>
      </c>
      <c r="F151" s="509">
        <f t="shared" si="14"/>
        <v>0</v>
      </c>
      <c r="G151" s="563"/>
      <c r="H151" s="513" t="s">
        <v>1250</v>
      </c>
      <c r="I151" s="510" t="str">
        <f>VLOOKUP(H151,Presupuesto!$B$11:$C$586,2,0)</f>
        <v>MUEBLES VARIOS DE OFICINA</v>
      </c>
      <c r="J151" s="510" t="str">
        <f t="shared" si="15"/>
        <v>Lo Esencial de la UNAH para la Construcción de Ciudadanía</v>
      </c>
      <c r="K151" s="510" t="s">
        <v>509</v>
      </c>
    </row>
    <row r="152" spans="3:11" x14ac:dyDescent="0.25">
      <c r="C152" s="511" t="s">
        <v>69</v>
      </c>
      <c r="D152" s="557"/>
      <c r="E152" s="512">
        <v>8000</v>
      </c>
      <c r="F152" s="509">
        <f t="shared" si="14"/>
        <v>0</v>
      </c>
      <c r="G152" s="563"/>
      <c r="H152" s="513" t="s">
        <v>1250</v>
      </c>
      <c r="I152" s="510" t="str">
        <f>VLOOKUP(H152,Presupuesto!$B$11:$C$586,2,0)</f>
        <v>MUEBLES VARIOS DE OFICINA</v>
      </c>
      <c r="J152" s="510" t="str">
        <f t="shared" si="15"/>
        <v>Lo Esencial de la UNAH para la Construcción de Ciudadanía</v>
      </c>
      <c r="K152" s="510" t="s">
        <v>509</v>
      </c>
    </row>
    <row r="153" spans="3:11" x14ac:dyDescent="0.25">
      <c r="C153" s="511" t="s">
        <v>70</v>
      </c>
      <c r="D153" s="557"/>
      <c r="E153" s="512">
        <v>2000</v>
      </c>
      <c r="F153" s="509">
        <f t="shared" si="14"/>
        <v>0</v>
      </c>
      <c r="G153" s="563"/>
      <c r="H153" s="513" t="s">
        <v>1250</v>
      </c>
      <c r="I153" s="510" t="str">
        <f>VLOOKUP(H153,Presupuesto!$B$11:$C$586,2,0)</f>
        <v>MUEBLES VARIOS DE OFICINA</v>
      </c>
      <c r="J153" s="510" t="str">
        <f t="shared" si="15"/>
        <v>Lo Esencial de la UNAH para la Construcción de Ciudadanía</v>
      </c>
      <c r="K153" s="510" t="s">
        <v>517</v>
      </c>
    </row>
    <row r="154" spans="3:11" x14ac:dyDescent="0.25">
      <c r="C154" s="511" t="s">
        <v>71</v>
      </c>
      <c r="D154" s="557"/>
      <c r="E154" s="512">
        <v>5000</v>
      </c>
      <c r="F154" s="509">
        <f t="shared" si="14"/>
        <v>0</v>
      </c>
      <c r="G154" s="563"/>
      <c r="H154" s="513" t="s">
        <v>1250</v>
      </c>
      <c r="I154" s="510" t="str">
        <f>VLOOKUP(H154,Presupuesto!$B$11:$C$586,2,0)</f>
        <v>MUEBLES VARIOS DE OFICINA</v>
      </c>
      <c r="J154" s="510" t="str">
        <f t="shared" si="15"/>
        <v>Lo Esencial de la UNAH para la Construcción de Ciudadanía</v>
      </c>
      <c r="K154" s="510" t="s">
        <v>513</v>
      </c>
    </row>
    <row r="155" spans="3:11" ht="15.75" thickBot="1" x14ac:dyDescent="0.3">
      <c r="C155" s="514" t="s">
        <v>72</v>
      </c>
      <c r="D155" s="562"/>
      <c r="E155" s="516">
        <v>100000</v>
      </c>
      <c r="F155" s="517">
        <f t="shared" si="14"/>
        <v>0</v>
      </c>
      <c r="G155" s="564"/>
      <c r="H155" s="518" t="s">
        <v>1250</v>
      </c>
      <c r="I155" s="518" t="str">
        <f>VLOOKUP(H155,Presupuesto!$B$11:$C$586,2,0)</f>
        <v>MUEBLES VARIOS DE OFICINA</v>
      </c>
      <c r="J155" s="518" t="str">
        <f>$J$146</f>
        <v>Lo Esencial de la UNAH para la Construcción de Ciudadanía</v>
      </c>
      <c r="K155" s="532" t="s">
        <v>508</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4"/>
  <sheetViews>
    <sheetView showGridLines="0" topLeftCell="A127" zoomScale="86" zoomScaleNormal="86" workbookViewId="0">
      <selection activeCell="D5" sqref="D5"/>
    </sheetView>
  </sheetViews>
  <sheetFormatPr baseColWidth="10" defaultColWidth="11.5703125" defaultRowHeight="15" x14ac:dyDescent="0.25"/>
  <cols>
    <col min="1" max="1" width="5.7109375" style="115" customWidth="1"/>
    <col min="2" max="2" width="17" style="115" customWidth="1"/>
    <col min="3" max="3" width="46.85546875" style="115" bestFit="1" customWidth="1"/>
    <col min="4" max="4" width="24.5703125" style="115" bestFit="1" customWidth="1"/>
    <col min="5" max="6" width="13.85546875" style="115" customWidth="1"/>
    <col min="7" max="7" width="13.85546875" style="98" customWidth="1"/>
    <col min="8" max="8" width="15" style="115" customWidth="1"/>
    <col min="9" max="9" width="49.28515625" style="115" customWidth="1"/>
    <col min="10" max="10" width="22.42578125" style="115" bestFit="1" customWidth="1"/>
    <col min="11" max="11" width="11.5703125" style="115"/>
    <col min="12" max="12" width="15" style="115" customWidth="1"/>
    <col min="13"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52" t="s">
        <v>236</v>
      </c>
      <c r="E2" s="152" t="s">
        <v>181</v>
      </c>
      <c r="F2" s="152" t="s">
        <v>589</v>
      </c>
      <c r="G2" s="189" t="s">
        <v>237</v>
      </c>
      <c r="H2" s="152" t="s">
        <v>590</v>
      </c>
      <c r="I2" s="152" t="s">
        <v>591</v>
      </c>
      <c r="J2" s="152" t="s">
        <v>238</v>
      </c>
      <c r="K2" s="152"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c r="CB2" s="152" t="s">
        <v>1605</v>
      </c>
      <c r="CC2" s="152" t="s">
        <v>1606</v>
      </c>
      <c r="CD2" s="152" t="s">
        <v>1604</v>
      </c>
      <c r="CE2" s="152" t="s">
        <v>1607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c r="CB3" s="115">
        <v>35000</v>
      </c>
      <c r="CC3" s="115">
        <v>15000</v>
      </c>
      <c r="CD3" s="115">
        <v>35000</v>
      </c>
      <c r="CE3" s="115">
        <v>15000</v>
      </c>
    </row>
    <row r="4" spans="1:576" ht="15.75" thickBot="1" x14ac:dyDescent="0.3"/>
    <row r="5" spans="1:576" ht="53.25" thickBot="1" x14ac:dyDescent="0.3">
      <c r="C5" s="116" t="s">
        <v>496</v>
      </c>
      <c r="D5" s="231">
        <f>SUMIF(C:C,$C$10,D:D)</f>
        <v>8043000</v>
      </c>
    </row>
    <row r="8" spans="1:576" x14ac:dyDescent="0.25">
      <c r="C8" s="137"/>
      <c r="D8" s="137"/>
      <c r="E8" s="137"/>
      <c r="F8" s="137"/>
      <c r="G8" s="99"/>
      <c r="H8" s="137"/>
      <c r="I8" s="137"/>
    </row>
    <row r="9" spans="1:576" ht="15.75" thickBot="1" x14ac:dyDescent="0.3">
      <c r="C9" s="137"/>
      <c r="D9" s="137"/>
      <c r="E9" s="137"/>
      <c r="F9" s="137"/>
      <c r="G9" s="99"/>
      <c r="H9" s="137"/>
      <c r="I9" s="137"/>
    </row>
    <row r="10" spans="1:576" ht="15.75" thickBot="1" x14ac:dyDescent="0.3">
      <c r="B10" s="123"/>
      <c r="C10" s="29" t="s">
        <v>43</v>
      </c>
      <c r="D10" s="138">
        <f>SUM(F17:F33)</f>
        <v>3906000</v>
      </c>
      <c r="F10" s="72"/>
      <c r="G10" s="100"/>
      <c r="H10" s="72"/>
      <c r="I10" s="72"/>
    </row>
    <row r="11" spans="1:576" x14ac:dyDescent="0.25">
      <c r="B11" s="123"/>
      <c r="C11" s="72"/>
      <c r="D11" s="31"/>
      <c r="E11" s="123"/>
      <c r="F11" s="123"/>
      <c r="G11" s="123"/>
      <c r="H11" s="97"/>
      <c r="I11" s="97"/>
      <c r="J11" s="97"/>
      <c r="K11" s="142"/>
    </row>
    <row r="12" spans="1:576" x14ac:dyDescent="0.25">
      <c r="B12" s="123"/>
      <c r="C12" s="72"/>
      <c r="D12" s="31"/>
      <c r="E12" s="123"/>
      <c r="F12" s="123"/>
      <c r="G12" s="123"/>
      <c r="H12" s="97"/>
      <c r="I12" s="97"/>
      <c r="J12" s="97"/>
      <c r="K12" s="142"/>
    </row>
    <row r="13" spans="1:576" ht="15.75" x14ac:dyDescent="0.25">
      <c r="B13" s="123"/>
      <c r="C13" s="239" t="s">
        <v>505</v>
      </c>
      <c r="D13" s="240"/>
      <c r="E13" s="123"/>
      <c r="F13" s="123"/>
      <c r="G13" s="123"/>
      <c r="H13" s="97"/>
      <c r="I13" s="97"/>
      <c r="J13" s="97"/>
      <c r="K13" s="142"/>
    </row>
    <row r="14" spans="1:576" ht="18.75" x14ac:dyDescent="0.25">
      <c r="B14" s="123"/>
      <c r="C14" s="259" t="s">
        <v>1753</v>
      </c>
      <c r="D14" s="31"/>
      <c r="E14" s="123"/>
      <c r="F14" s="123"/>
      <c r="G14" s="123"/>
      <c r="H14" s="97"/>
      <c r="I14" s="97"/>
      <c r="J14" s="97"/>
      <c r="K14" s="142"/>
    </row>
    <row r="15" spans="1:576" x14ac:dyDescent="0.25">
      <c r="B15" s="123"/>
      <c r="F15" s="123"/>
      <c r="G15" s="97"/>
      <c r="H15" s="97"/>
      <c r="I15" s="97"/>
    </row>
    <row r="16" spans="1:576" ht="32.25" customHeight="1" thickBot="1" x14ac:dyDescent="0.3">
      <c r="B16" s="123"/>
      <c r="C16" s="178" t="s">
        <v>44</v>
      </c>
      <c r="D16" s="178" t="s">
        <v>55</v>
      </c>
      <c r="E16" s="178" t="s">
        <v>57</v>
      </c>
      <c r="F16" s="179" t="s">
        <v>27</v>
      </c>
      <c r="G16" s="179" t="s">
        <v>242</v>
      </c>
      <c r="H16" s="596" t="s">
        <v>46</v>
      </c>
      <c r="I16" s="178" t="s">
        <v>243</v>
      </c>
      <c r="J16" s="178" t="s">
        <v>524</v>
      </c>
      <c r="K16" s="178" t="s">
        <v>525</v>
      </c>
      <c r="L16" s="178" t="s">
        <v>580</v>
      </c>
    </row>
    <row r="17" spans="2:12" ht="15.75" thickBot="1" x14ac:dyDescent="0.3">
      <c r="B17" s="123"/>
      <c r="C17" s="468" t="s">
        <v>1607</v>
      </c>
      <c r="D17" s="187">
        <v>15</v>
      </c>
      <c r="E17" s="126">
        <f>HLOOKUP($C17,$CB$2:$CE$3,2,0)</f>
        <v>15000</v>
      </c>
      <c r="F17" s="127">
        <f>D17*E17</f>
        <v>225000</v>
      </c>
      <c r="G17" s="594" t="s">
        <v>241</v>
      </c>
      <c r="H17" s="597" t="s">
        <v>451</v>
      </c>
      <c r="I17" s="128" t="str">
        <f>VLOOKUP(H17,Presupuesto!$B$11:$C$586,2,0)</f>
        <v>EQUIPOS PARA COMPUTACION</v>
      </c>
      <c r="J17" s="270" t="s">
        <v>589</v>
      </c>
      <c r="K17" s="128" t="s">
        <v>510</v>
      </c>
      <c r="L17" s="128"/>
    </row>
    <row r="18" spans="2:12" x14ac:dyDescent="0.25">
      <c r="B18" s="123"/>
      <c r="C18" s="468" t="s">
        <v>1604</v>
      </c>
      <c r="D18" s="180">
        <v>2</v>
      </c>
      <c r="E18" s="126">
        <v>420000</v>
      </c>
      <c r="F18" s="509">
        <f t="shared" ref="F18:F33" si="0">D18*E18</f>
        <v>840000</v>
      </c>
      <c r="G18" s="594" t="s">
        <v>241</v>
      </c>
      <c r="H18" s="598" t="s">
        <v>450</v>
      </c>
      <c r="I18" s="131" t="str">
        <f>VLOOKUP(H18,Presupuesto!$B$11:$C$586,2,0)</f>
        <v>EQUIPO DE COMUNICACIàN Y SE¥ALAMIENTO</v>
      </c>
      <c r="J18" s="128" t="str">
        <f t="shared" ref="J18:J33" si="1">$J$17</f>
        <v>Procesos de Gestión Universitaria</v>
      </c>
      <c r="K18" s="510" t="s">
        <v>510</v>
      </c>
      <c r="L18" s="128"/>
    </row>
    <row r="19" spans="2:12" x14ac:dyDescent="0.25">
      <c r="B19" s="123"/>
      <c r="C19" s="129" t="s">
        <v>1906</v>
      </c>
      <c r="D19" s="180">
        <v>1</v>
      </c>
      <c r="E19" s="130">
        <v>210000</v>
      </c>
      <c r="F19" s="509">
        <f t="shared" si="0"/>
        <v>210000</v>
      </c>
      <c r="G19" s="594" t="s">
        <v>241</v>
      </c>
      <c r="H19" s="598" t="s">
        <v>450</v>
      </c>
      <c r="I19" s="131" t="str">
        <f>VLOOKUP(H19,Presupuesto!$B$11:$C$586,2,0)</f>
        <v>EQUIPO DE COMUNICACIàN Y SE¥ALAMIENTO</v>
      </c>
      <c r="J19" s="128" t="str">
        <f t="shared" si="1"/>
        <v>Procesos de Gestión Universitaria</v>
      </c>
      <c r="K19" s="510" t="s">
        <v>510</v>
      </c>
      <c r="L19" s="128"/>
    </row>
    <row r="20" spans="2:12" x14ac:dyDescent="0.25">
      <c r="B20" s="123"/>
      <c r="C20" s="129" t="s">
        <v>74</v>
      </c>
      <c r="D20" s="180">
        <v>4</v>
      </c>
      <c r="E20" s="130">
        <v>12000</v>
      </c>
      <c r="F20" s="509">
        <f t="shared" si="0"/>
        <v>48000</v>
      </c>
      <c r="G20" s="594" t="s">
        <v>241</v>
      </c>
      <c r="H20" s="598" t="s">
        <v>451</v>
      </c>
      <c r="I20" s="131" t="str">
        <f>VLOOKUP(H20,Presupuesto!$B$11:$C$586,2,0)</f>
        <v>EQUIPOS PARA COMPUTACION</v>
      </c>
      <c r="J20" s="128" t="str">
        <f t="shared" si="1"/>
        <v>Procesos de Gestión Universitaria</v>
      </c>
      <c r="K20" s="510" t="s">
        <v>510</v>
      </c>
      <c r="L20" s="128"/>
    </row>
    <row r="21" spans="2:12" s="502" customFormat="1" x14ac:dyDescent="0.25">
      <c r="B21" s="505"/>
      <c r="C21" s="511" t="s">
        <v>1911</v>
      </c>
      <c r="D21" s="557">
        <v>2</v>
      </c>
      <c r="E21" s="512">
        <v>420000</v>
      </c>
      <c r="F21" s="509">
        <f t="shared" si="0"/>
        <v>840000</v>
      </c>
      <c r="G21" s="594" t="s">
        <v>241</v>
      </c>
      <c r="H21" s="598" t="s">
        <v>450</v>
      </c>
      <c r="I21" s="513" t="str">
        <f>VLOOKUP(H21,Presupuesto!$B$11:$C$586,2,0)</f>
        <v>EQUIPO DE COMUNICACIàN Y SE¥ALAMIENTO</v>
      </c>
      <c r="J21" s="510" t="str">
        <f t="shared" si="1"/>
        <v>Procesos de Gestión Universitaria</v>
      </c>
      <c r="K21" s="510" t="s">
        <v>510</v>
      </c>
      <c r="L21" s="510"/>
    </row>
    <row r="22" spans="2:12" s="502" customFormat="1" x14ac:dyDescent="0.25">
      <c r="B22" s="505"/>
      <c r="C22" s="511" t="s">
        <v>1912</v>
      </c>
      <c r="D22" s="557">
        <v>2</v>
      </c>
      <c r="E22" s="512">
        <v>84000</v>
      </c>
      <c r="F22" s="509">
        <f t="shared" si="0"/>
        <v>168000</v>
      </c>
      <c r="G22" s="594" t="s">
        <v>241</v>
      </c>
      <c r="H22" s="598" t="s">
        <v>450</v>
      </c>
      <c r="I22" s="513" t="str">
        <f>VLOOKUP(H22,Presupuesto!$B$11:$C$586,2,0)</f>
        <v>EQUIPO DE COMUNICACIàN Y SE¥ALAMIENTO</v>
      </c>
      <c r="J22" s="510" t="str">
        <f t="shared" si="1"/>
        <v>Procesos de Gestión Universitaria</v>
      </c>
      <c r="K22" s="510" t="s">
        <v>510</v>
      </c>
      <c r="L22" s="510"/>
    </row>
    <row r="23" spans="2:12" s="502" customFormat="1" x14ac:dyDescent="0.25">
      <c r="B23" s="505"/>
      <c r="C23" s="511" t="s">
        <v>1913</v>
      </c>
      <c r="D23" s="557">
        <v>1</v>
      </c>
      <c r="E23" s="512">
        <v>735000</v>
      </c>
      <c r="F23" s="509">
        <f t="shared" si="0"/>
        <v>735000</v>
      </c>
      <c r="G23" s="594" t="s">
        <v>241</v>
      </c>
      <c r="H23" s="598" t="s">
        <v>450</v>
      </c>
      <c r="I23" s="513" t="str">
        <f>VLOOKUP(H23,Presupuesto!$B$11:$C$586,2,0)</f>
        <v>EQUIPO DE COMUNICACIàN Y SE¥ALAMIENTO</v>
      </c>
      <c r="J23" s="510" t="str">
        <f t="shared" si="1"/>
        <v>Procesos de Gestión Universitaria</v>
      </c>
      <c r="K23" s="510" t="s">
        <v>510</v>
      </c>
      <c r="L23" s="510"/>
    </row>
    <row r="24" spans="2:12" s="502" customFormat="1" x14ac:dyDescent="0.25">
      <c r="B24" s="505"/>
      <c r="C24" s="511" t="s">
        <v>1975</v>
      </c>
      <c r="D24" s="557">
        <v>1</v>
      </c>
      <c r="E24" s="512">
        <v>105000</v>
      </c>
      <c r="F24" s="509">
        <f t="shared" si="0"/>
        <v>105000</v>
      </c>
      <c r="G24" s="594" t="s">
        <v>241</v>
      </c>
      <c r="H24" s="598" t="s">
        <v>450</v>
      </c>
      <c r="I24" s="513" t="str">
        <f>VLOOKUP(H24,Presupuesto!$B$11:$C$586,2,0)</f>
        <v>EQUIPO DE COMUNICACIàN Y SE¥ALAMIENTO</v>
      </c>
      <c r="J24" s="510" t="str">
        <f t="shared" si="1"/>
        <v>Procesos de Gestión Universitaria</v>
      </c>
      <c r="K24" s="510" t="s">
        <v>510</v>
      </c>
      <c r="L24" s="510"/>
    </row>
    <row r="25" spans="2:12" x14ac:dyDescent="0.25">
      <c r="B25" s="123"/>
      <c r="C25" s="129" t="s">
        <v>75</v>
      </c>
      <c r="D25" s="180">
        <v>5</v>
      </c>
      <c r="E25" s="130">
        <v>15000</v>
      </c>
      <c r="F25" s="509">
        <f t="shared" si="0"/>
        <v>75000</v>
      </c>
      <c r="G25" s="594" t="s">
        <v>241</v>
      </c>
      <c r="H25" s="598" t="s">
        <v>451</v>
      </c>
      <c r="I25" s="131" t="str">
        <f>VLOOKUP(H25,Presupuesto!$B$11:$C$586,2,0)</f>
        <v>EQUIPOS PARA COMPUTACION</v>
      </c>
      <c r="J25" s="128" t="str">
        <f t="shared" si="1"/>
        <v>Procesos de Gestión Universitaria</v>
      </c>
      <c r="K25" s="510" t="s">
        <v>510</v>
      </c>
      <c r="L25" s="128"/>
    </row>
    <row r="26" spans="2:12" x14ac:dyDescent="0.25">
      <c r="B26" s="123"/>
      <c r="C26" s="129" t="s">
        <v>1907</v>
      </c>
      <c r="D26" s="180">
        <v>1</v>
      </c>
      <c r="E26" s="130">
        <v>105000</v>
      </c>
      <c r="F26" s="509">
        <f t="shared" si="0"/>
        <v>105000</v>
      </c>
      <c r="G26" s="594" t="s">
        <v>241</v>
      </c>
      <c r="H26" s="598" t="s">
        <v>450</v>
      </c>
      <c r="I26" s="131" t="str">
        <f>VLOOKUP(H26,Presupuesto!$B$11:$C$586,2,0)</f>
        <v>EQUIPO DE COMUNICACIàN Y SE¥ALAMIENTO</v>
      </c>
      <c r="J26" s="128" t="str">
        <f t="shared" si="1"/>
        <v>Procesos de Gestión Universitaria</v>
      </c>
      <c r="K26" s="128" t="s">
        <v>509</v>
      </c>
      <c r="L26" s="128"/>
    </row>
    <row r="27" spans="2:12" x14ac:dyDescent="0.25">
      <c r="B27" s="123"/>
      <c r="C27" s="129" t="s">
        <v>76</v>
      </c>
      <c r="D27" s="180">
        <v>5</v>
      </c>
      <c r="E27" s="130">
        <v>20000</v>
      </c>
      <c r="F27" s="509">
        <f t="shared" si="0"/>
        <v>100000</v>
      </c>
      <c r="G27" s="594" t="s">
        <v>241</v>
      </c>
      <c r="H27" s="598" t="s">
        <v>450</v>
      </c>
      <c r="I27" s="131" t="str">
        <f>VLOOKUP(H27,Presupuesto!$B$11:$C$586,2,0)</f>
        <v>EQUIPO DE COMUNICACIàN Y SE¥ALAMIENTO</v>
      </c>
      <c r="J27" s="128" t="str">
        <f t="shared" si="1"/>
        <v>Procesos de Gestión Universitaria</v>
      </c>
      <c r="K27" s="510" t="s">
        <v>510</v>
      </c>
      <c r="L27" s="128"/>
    </row>
    <row r="28" spans="2:12" x14ac:dyDescent="0.25">
      <c r="B28" s="123"/>
      <c r="C28" s="129" t="s">
        <v>77</v>
      </c>
      <c r="D28" s="180">
        <v>3</v>
      </c>
      <c r="E28" s="130">
        <v>15000</v>
      </c>
      <c r="F28" s="509">
        <f t="shared" si="0"/>
        <v>45000</v>
      </c>
      <c r="G28" s="594" t="s">
        <v>241</v>
      </c>
      <c r="H28" s="598" t="s">
        <v>450</v>
      </c>
      <c r="I28" s="131" t="str">
        <f>VLOOKUP(H28,Presupuesto!$B$11:$C$586,2,0)</f>
        <v>EQUIPO DE COMUNICACIàN Y SE¥ALAMIENTO</v>
      </c>
      <c r="J28" s="128" t="str">
        <f t="shared" si="1"/>
        <v>Procesos de Gestión Universitaria</v>
      </c>
      <c r="K28" s="510" t="s">
        <v>510</v>
      </c>
      <c r="L28" s="128"/>
    </row>
    <row r="29" spans="2:12" x14ac:dyDescent="0.25">
      <c r="C29" s="129" t="s">
        <v>1908</v>
      </c>
      <c r="D29" s="180">
        <v>70</v>
      </c>
      <c r="E29" s="130">
        <v>2800</v>
      </c>
      <c r="F29" s="509">
        <f t="shared" si="0"/>
        <v>196000</v>
      </c>
      <c r="G29" s="594" t="s">
        <v>241</v>
      </c>
      <c r="H29" s="598" t="s">
        <v>450</v>
      </c>
      <c r="I29" s="131" t="str">
        <f>VLOOKUP(H29,Presupuesto!$B$11:$C$586,2,0)</f>
        <v>EQUIPO DE COMUNICACIàN Y SE¥ALAMIENTO</v>
      </c>
      <c r="J29" s="128" t="str">
        <f t="shared" si="1"/>
        <v>Procesos de Gestión Universitaria</v>
      </c>
      <c r="K29" s="128" t="s">
        <v>513</v>
      </c>
      <c r="L29" s="128"/>
    </row>
    <row r="30" spans="2:12" x14ac:dyDescent="0.25">
      <c r="C30" s="139" t="s">
        <v>79</v>
      </c>
      <c r="D30" s="180">
        <v>18</v>
      </c>
      <c r="E30" s="130">
        <v>4000</v>
      </c>
      <c r="F30" s="509">
        <f t="shared" si="0"/>
        <v>72000</v>
      </c>
      <c r="G30" s="594" t="s">
        <v>241</v>
      </c>
      <c r="H30" s="598" t="s">
        <v>451</v>
      </c>
      <c r="I30" s="140" t="str">
        <f>VLOOKUP(H30,Presupuesto!$B$11:$C$586,2,0)</f>
        <v>EQUIPOS PARA COMPUTACION</v>
      </c>
      <c r="J30" s="128" t="str">
        <f t="shared" si="1"/>
        <v>Procesos de Gestión Universitaria</v>
      </c>
      <c r="K30" s="510" t="s">
        <v>510</v>
      </c>
      <c r="L30" s="128"/>
    </row>
    <row r="31" spans="2:12" x14ac:dyDescent="0.25">
      <c r="C31" s="139" t="s">
        <v>80</v>
      </c>
      <c r="D31" s="180">
        <v>18</v>
      </c>
      <c r="E31" s="130">
        <v>1500</v>
      </c>
      <c r="F31" s="509">
        <f t="shared" si="0"/>
        <v>27000</v>
      </c>
      <c r="G31" s="594" t="s">
        <v>241</v>
      </c>
      <c r="H31" s="598" t="s">
        <v>1213</v>
      </c>
      <c r="I31" s="140" t="str">
        <f>VLOOKUP(H31,Presupuesto!$B$11:$C$586,2,0)</f>
        <v>UTILES Y MATERIALES ELECTRICOS</v>
      </c>
      <c r="J31" s="128" t="str">
        <f t="shared" si="1"/>
        <v>Procesos de Gestión Universitaria</v>
      </c>
      <c r="K31" s="128" t="s">
        <v>515</v>
      </c>
      <c r="L31" s="128"/>
    </row>
    <row r="32" spans="2:12" x14ac:dyDescent="0.25">
      <c r="C32" s="139" t="s">
        <v>82</v>
      </c>
      <c r="D32" s="180">
        <v>30</v>
      </c>
      <c r="E32" s="130">
        <v>500</v>
      </c>
      <c r="F32" s="509">
        <f t="shared" si="0"/>
        <v>15000</v>
      </c>
      <c r="G32" s="594" t="s">
        <v>241</v>
      </c>
      <c r="H32" s="598" t="s">
        <v>1222</v>
      </c>
      <c r="I32" s="140" t="str">
        <f>VLOOKUP(H32,Presupuesto!$B$11:$C$586,2,0)</f>
        <v>OTROS RESPUESTOS Y ACCESORIOS MENORES</v>
      </c>
      <c r="J32" s="128" t="str">
        <f t="shared" si="1"/>
        <v>Procesos de Gestión Universitaria</v>
      </c>
      <c r="K32" s="510" t="s">
        <v>515</v>
      </c>
      <c r="L32" s="128"/>
    </row>
    <row r="33" spans="2:12" ht="15.75" thickBot="1" x14ac:dyDescent="0.3">
      <c r="B33" s="123"/>
      <c r="C33" s="132" t="s">
        <v>1905</v>
      </c>
      <c r="D33" s="188">
        <v>5000</v>
      </c>
      <c r="E33" s="134">
        <v>20</v>
      </c>
      <c r="F33" s="509">
        <f t="shared" si="0"/>
        <v>100000</v>
      </c>
      <c r="G33" s="594" t="s">
        <v>241</v>
      </c>
      <c r="H33" s="518" t="s">
        <v>1222</v>
      </c>
      <c r="I33" s="532" t="str">
        <f>VLOOKUP(H33,Presupuesto!$B$11:$C$586,2,0)</f>
        <v>OTROS RESPUESTOS Y ACCESORIOS MENORES</v>
      </c>
      <c r="J33" s="136" t="str">
        <f t="shared" si="1"/>
        <v>Procesos de Gestión Universitaria</v>
      </c>
      <c r="K33" s="510" t="s">
        <v>515</v>
      </c>
      <c r="L33" s="154"/>
    </row>
    <row r="34" spans="2:12" x14ac:dyDescent="0.25">
      <c r="B34" s="123"/>
      <c r="F34" s="123"/>
      <c r="G34" s="97"/>
      <c r="H34" s="97"/>
      <c r="I34" s="97"/>
    </row>
    <row r="35" spans="2:12" ht="15.75" thickBot="1" x14ac:dyDescent="0.3"/>
    <row r="36" spans="2:12" ht="15.75" thickBot="1" x14ac:dyDescent="0.3">
      <c r="C36" s="494" t="s">
        <v>43</v>
      </c>
      <c r="D36" s="519">
        <f>SUM(F43:F56)</f>
        <v>1575000</v>
      </c>
      <c r="E36" s="502"/>
      <c r="F36" s="498"/>
      <c r="G36" s="501"/>
      <c r="H36" s="498"/>
      <c r="I36" s="498"/>
      <c r="J36" s="502"/>
      <c r="K36" s="502"/>
      <c r="L36" s="502"/>
    </row>
    <row r="37" spans="2:12" x14ac:dyDescent="0.25">
      <c r="C37" s="498"/>
      <c r="D37" s="496"/>
      <c r="E37" s="505"/>
      <c r="F37" s="505"/>
      <c r="G37" s="505"/>
      <c r="H37" s="499"/>
      <c r="I37" s="499"/>
      <c r="J37" s="499"/>
      <c r="K37" s="522"/>
      <c r="L37" s="502"/>
    </row>
    <row r="38" spans="2:12" x14ac:dyDescent="0.25">
      <c r="C38" s="498"/>
      <c r="D38" s="496"/>
      <c r="E38" s="505"/>
      <c r="F38" s="505"/>
      <c r="G38" s="505"/>
      <c r="H38" s="499"/>
      <c r="I38" s="499"/>
      <c r="J38" s="499"/>
      <c r="K38" s="522"/>
      <c r="L38" s="502"/>
    </row>
    <row r="39" spans="2:12" ht="15.75" x14ac:dyDescent="0.25">
      <c r="C39" s="576" t="s">
        <v>505</v>
      </c>
      <c r="D39" s="577"/>
      <c r="E39" s="505"/>
      <c r="F39" s="505"/>
      <c r="G39" s="505"/>
      <c r="H39" s="499"/>
      <c r="I39" s="499"/>
      <c r="J39" s="499"/>
      <c r="K39" s="522"/>
      <c r="L39" s="502"/>
    </row>
    <row r="40" spans="2:12" ht="18.75" x14ac:dyDescent="0.25">
      <c r="C40" s="578" t="s">
        <v>1901</v>
      </c>
      <c r="D40" s="496"/>
      <c r="E40" s="505"/>
      <c r="F40" s="505"/>
      <c r="G40" s="505"/>
      <c r="H40" s="499"/>
      <c r="I40" s="499"/>
      <c r="J40" s="499"/>
      <c r="K40" s="522"/>
      <c r="L40" s="502"/>
    </row>
    <row r="41" spans="2:12" x14ac:dyDescent="0.25">
      <c r="C41" s="502"/>
      <c r="D41" s="502"/>
      <c r="E41" s="502"/>
      <c r="F41" s="505"/>
      <c r="G41" s="499"/>
      <c r="H41" s="499"/>
      <c r="I41" s="499"/>
      <c r="J41" s="502"/>
      <c r="K41" s="502"/>
      <c r="L41" s="502"/>
    </row>
    <row r="42" spans="2:12" ht="30.75" thickBot="1" x14ac:dyDescent="0.3">
      <c r="C42" s="555" t="s">
        <v>44</v>
      </c>
      <c r="D42" s="555" t="s">
        <v>55</v>
      </c>
      <c r="E42" s="555" t="s">
        <v>57</v>
      </c>
      <c r="F42" s="556" t="s">
        <v>27</v>
      </c>
      <c r="G42" s="556" t="s">
        <v>242</v>
      </c>
      <c r="H42" s="596" t="s">
        <v>46</v>
      </c>
      <c r="I42" s="555" t="s">
        <v>243</v>
      </c>
      <c r="J42" s="555" t="s">
        <v>524</v>
      </c>
      <c r="K42" s="555" t="s">
        <v>525</v>
      </c>
      <c r="L42" s="555" t="s">
        <v>580</v>
      </c>
    </row>
    <row r="43" spans="2:12" ht="15.75" thickBot="1" x14ac:dyDescent="0.3">
      <c r="C43" s="589" t="s">
        <v>1607</v>
      </c>
      <c r="D43" s="561"/>
      <c r="E43" s="508">
        <f>HLOOKUP($C43,$CB$2:$CE$3,2,0)</f>
        <v>15000</v>
      </c>
      <c r="F43" s="509">
        <f>D43*E43</f>
        <v>0</v>
      </c>
      <c r="G43" s="594"/>
      <c r="H43" s="597" t="s">
        <v>451</v>
      </c>
      <c r="I43" s="510" t="str">
        <f>VLOOKUP(H43,Presupuesto!$B$11:$C$586,2,0)</f>
        <v>EQUIPOS PARA COMPUTACION</v>
      </c>
      <c r="J43" s="583" t="s">
        <v>181</v>
      </c>
      <c r="K43" s="510" t="s">
        <v>508</v>
      </c>
      <c r="L43" s="510"/>
    </row>
    <row r="44" spans="2:12" x14ac:dyDescent="0.25">
      <c r="C44" s="589" t="s">
        <v>1605</v>
      </c>
      <c r="D44" s="557"/>
      <c r="E44" s="508">
        <f>HLOOKUP($C44,$CB$2:$CE$3,2,0)</f>
        <v>35000</v>
      </c>
      <c r="F44" s="509">
        <f>D44*E44</f>
        <v>0</v>
      </c>
      <c r="G44" s="594"/>
      <c r="H44" s="598" t="s">
        <v>451</v>
      </c>
      <c r="I44" s="513" t="str">
        <f>VLOOKUP(H44,Presupuesto!$B$11:$C$586,2,0)</f>
        <v>EQUIPOS PARA COMPUTACION</v>
      </c>
      <c r="J44" s="510" t="str">
        <f t="shared" ref="J44:J52" si="2">$J$43</f>
        <v>Estudiantes</v>
      </c>
      <c r="K44" s="510" t="s">
        <v>526</v>
      </c>
      <c r="L44" s="510"/>
    </row>
    <row r="45" spans="2:12" x14ac:dyDescent="0.25">
      <c r="C45" s="511" t="s">
        <v>73</v>
      </c>
      <c r="D45" s="557"/>
      <c r="E45" s="512">
        <v>4000</v>
      </c>
      <c r="F45" s="509">
        <f t="shared" ref="F45:F56" si="3">D45*E45</f>
        <v>0</v>
      </c>
      <c r="G45" s="594"/>
      <c r="H45" s="598" t="s">
        <v>1253</v>
      </c>
      <c r="I45" s="513" t="str">
        <f>VLOOKUP(H45,Presupuesto!$B$11:$C$586,2,0)</f>
        <v>EQUIPOS VARIOS DE OFICINA</v>
      </c>
      <c r="J45" s="510" t="str">
        <f t="shared" si="2"/>
        <v>Estudiantes</v>
      </c>
      <c r="K45" s="510" t="s">
        <v>509</v>
      </c>
      <c r="L45" s="510"/>
    </row>
    <row r="46" spans="2:12" x14ac:dyDescent="0.25">
      <c r="C46" s="511" t="s">
        <v>74</v>
      </c>
      <c r="D46" s="557"/>
      <c r="E46" s="512">
        <v>8000</v>
      </c>
      <c r="F46" s="509">
        <f t="shared" si="3"/>
        <v>0</v>
      </c>
      <c r="G46" s="594"/>
      <c r="H46" s="598" t="s">
        <v>451</v>
      </c>
      <c r="I46" s="513" t="str">
        <f>VLOOKUP(H46,Presupuesto!$B$11:$C$586,2,0)</f>
        <v>EQUIPOS PARA COMPUTACION</v>
      </c>
      <c r="J46" s="510" t="str">
        <f t="shared" si="2"/>
        <v>Estudiantes</v>
      </c>
      <c r="K46" s="510" t="s">
        <v>509</v>
      </c>
      <c r="L46" s="510"/>
    </row>
    <row r="47" spans="2:12" x14ac:dyDescent="0.25">
      <c r="C47" s="511" t="s">
        <v>75</v>
      </c>
      <c r="D47" s="557"/>
      <c r="E47" s="512">
        <v>5000</v>
      </c>
      <c r="F47" s="509">
        <f t="shared" si="3"/>
        <v>0</v>
      </c>
      <c r="G47" s="594"/>
      <c r="H47" s="598" t="s">
        <v>451</v>
      </c>
      <c r="I47" s="513" t="str">
        <f>VLOOKUP(H47,Presupuesto!$B$11:$C$586,2,0)</f>
        <v>EQUIPOS PARA COMPUTACION</v>
      </c>
      <c r="J47" s="510" t="str">
        <f t="shared" si="2"/>
        <v>Estudiantes</v>
      </c>
      <c r="K47" s="510" t="s">
        <v>509</v>
      </c>
      <c r="L47" s="510"/>
    </row>
    <row r="48" spans="2:12" x14ac:dyDescent="0.25">
      <c r="C48" s="511" t="s">
        <v>35</v>
      </c>
      <c r="D48" s="557"/>
      <c r="E48" s="512">
        <v>13000</v>
      </c>
      <c r="F48" s="509">
        <f t="shared" si="3"/>
        <v>0</v>
      </c>
      <c r="G48" s="594"/>
      <c r="H48" s="598" t="s">
        <v>450</v>
      </c>
      <c r="I48" s="513" t="str">
        <f>VLOOKUP(H48,Presupuesto!$B$11:$C$586,2,0)</f>
        <v>EQUIPO DE COMUNICACIàN Y SE¥ALAMIENTO</v>
      </c>
      <c r="J48" s="510" t="str">
        <f t="shared" si="2"/>
        <v>Estudiantes</v>
      </c>
      <c r="K48" s="510" t="s">
        <v>509</v>
      </c>
      <c r="L48" s="510"/>
    </row>
    <row r="49" spans="3:12" x14ac:dyDescent="0.25">
      <c r="C49" s="511" t="s">
        <v>76</v>
      </c>
      <c r="D49" s="557"/>
      <c r="E49" s="512">
        <v>15000</v>
      </c>
      <c r="F49" s="509">
        <f t="shared" si="3"/>
        <v>0</v>
      </c>
      <c r="G49" s="594"/>
      <c r="H49" s="598" t="s">
        <v>450</v>
      </c>
      <c r="I49" s="513" t="str">
        <f>VLOOKUP(H49,Presupuesto!$B$11:$C$586,2,0)</f>
        <v>EQUIPO DE COMUNICACIàN Y SE¥ALAMIENTO</v>
      </c>
      <c r="J49" s="510" t="str">
        <f t="shared" si="2"/>
        <v>Estudiantes</v>
      </c>
      <c r="K49" s="510" t="s">
        <v>509</v>
      </c>
      <c r="L49" s="510"/>
    </row>
    <row r="50" spans="3:12" x14ac:dyDescent="0.25">
      <c r="C50" s="511" t="s">
        <v>77</v>
      </c>
      <c r="D50" s="557"/>
      <c r="E50" s="512">
        <v>10000</v>
      </c>
      <c r="F50" s="509">
        <f t="shared" si="3"/>
        <v>0</v>
      </c>
      <c r="G50" s="594"/>
      <c r="H50" s="598" t="s">
        <v>450</v>
      </c>
      <c r="I50" s="513" t="str">
        <f>VLOOKUP(H50,Presupuesto!$B$11:$C$586,2,0)</f>
        <v>EQUIPO DE COMUNICACIàN Y SE¥ALAMIENTO</v>
      </c>
      <c r="J50" s="510" t="str">
        <f t="shared" si="2"/>
        <v>Estudiantes</v>
      </c>
      <c r="K50" s="510" t="s">
        <v>517</v>
      </c>
      <c r="L50" s="510"/>
    </row>
    <row r="51" spans="3:12" x14ac:dyDescent="0.25">
      <c r="C51" s="511" t="s">
        <v>78</v>
      </c>
      <c r="D51" s="557"/>
      <c r="E51" s="512">
        <v>10000</v>
      </c>
      <c r="F51" s="509">
        <f t="shared" si="3"/>
        <v>0</v>
      </c>
      <c r="G51" s="594"/>
      <c r="H51" s="598" t="s">
        <v>454</v>
      </c>
      <c r="I51" s="513" t="str">
        <f>VLOOKUP(H51,Presupuesto!$B$11:$C$586,2,0)</f>
        <v>APLICACIONES INFORMATICAS (45100-00)</v>
      </c>
      <c r="J51" s="510" t="str">
        <f t="shared" si="2"/>
        <v>Estudiantes</v>
      </c>
      <c r="K51" s="510" t="s">
        <v>513</v>
      </c>
      <c r="L51" s="510"/>
    </row>
    <row r="52" spans="3:12" x14ac:dyDescent="0.25">
      <c r="C52" s="520" t="s">
        <v>79</v>
      </c>
      <c r="D52" s="557"/>
      <c r="E52" s="512">
        <v>2000</v>
      </c>
      <c r="F52" s="509">
        <f t="shared" si="3"/>
        <v>0</v>
      </c>
      <c r="G52" s="594"/>
      <c r="H52" s="598" t="s">
        <v>451</v>
      </c>
      <c r="I52" s="521" t="str">
        <f>VLOOKUP(H52,Presupuesto!$B$11:$C$586,2,0)</f>
        <v>EQUIPOS PARA COMPUTACION</v>
      </c>
      <c r="J52" s="510" t="str">
        <f t="shared" si="2"/>
        <v>Estudiantes</v>
      </c>
      <c r="K52" s="510" t="s">
        <v>509</v>
      </c>
      <c r="L52" s="510"/>
    </row>
    <row r="53" spans="3:12" x14ac:dyDescent="0.25">
      <c r="C53" s="520" t="s">
        <v>1910</v>
      </c>
      <c r="D53" s="557">
        <v>1</v>
      </c>
      <c r="E53" s="512">
        <v>1575000</v>
      </c>
      <c r="F53" s="509">
        <f t="shared" si="3"/>
        <v>1575000</v>
      </c>
      <c r="G53" s="594" t="s">
        <v>240</v>
      </c>
      <c r="H53" s="598" t="s">
        <v>450</v>
      </c>
      <c r="I53" s="521" t="str">
        <f>VLOOKUP(H53,Presupuesto!$B$11:$C$586,2,0)</f>
        <v>EQUIPO DE COMUNICACIàN Y SE¥ALAMIENTO</v>
      </c>
      <c r="J53" s="510" t="s">
        <v>589</v>
      </c>
      <c r="K53" s="510" t="s">
        <v>510</v>
      </c>
      <c r="L53" s="510"/>
    </row>
    <row r="54" spans="3:12" x14ac:dyDescent="0.25">
      <c r="C54" s="520" t="s">
        <v>81</v>
      </c>
      <c r="D54" s="557"/>
      <c r="E54" s="512">
        <v>1500</v>
      </c>
      <c r="F54" s="509">
        <f t="shared" si="3"/>
        <v>0</v>
      </c>
      <c r="G54" s="594"/>
      <c r="H54" s="598" t="s">
        <v>451</v>
      </c>
      <c r="I54" s="521" t="str">
        <f>VLOOKUP(H54,Presupuesto!$B$11:$C$586,2,0)</f>
        <v>EQUIPOS PARA COMPUTACION</v>
      </c>
      <c r="J54" s="510" t="str">
        <f>$J$43</f>
        <v>Estudiantes</v>
      </c>
      <c r="K54" s="510" t="s">
        <v>509</v>
      </c>
      <c r="L54" s="510"/>
    </row>
    <row r="55" spans="3:12" x14ac:dyDescent="0.25">
      <c r="C55" s="520" t="s">
        <v>82</v>
      </c>
      <c r="D55" s="557"/>
      <c r="E55" s="512">
        <v>500</v>
      </c>
      <c r="F55" s="509">
        <f t="shared" si="3"/>
        <v>0</v>
      </c>
      <c r="G55" s="594"/>
      <c r="H55" s="598" t="s">
        <v>1222</v>
      </c>
      <c r="I55" s="521" t="str">
        <f>VLOOKUP(H55,Presupuesto!$B$11:$C$586,2,0)</f>
        <v>OTROS RESPUESTOS Y ACCESORIOS MENORES</v>
      </c>
      <c r="J55" s="510" t="str">
        <f>$J$43</f>
        <v>Estudiantes</v>
      </c>
      <c r="K55" s="510" t="s">
        <v>509</v>
      </c>
      <c r="L55" s="510"/>
    </row>
    <row r="56" spans="3:12" ht="15.75" thickBot="1" x14ac:dyDescent="0.3">
      <c r="C56" s="514" t="s">
        <v>83</v>
      </c>
      <c r="D56" s="562"/>
      <c r="E56" s="516">
        <v>20</v>
      </c>
      <c r="F56" s="517">
        <f t="shared" si="3"/>
        <v>0</v>
      </c>
      <c r="G56" s="595"/>
      <c r="H56" s="518" t="s">
        <v>1222</v>
      </c>
      <c r="I56" s="532" t="str">
        <f>VLOOKUP(H56,Presupuesto!$B$11:$C$586,2,0)</f>
        <v>OTROS RESPUESTOS Y ACCESORIOS MENORES</v>
      </c>
      <c r="J56" s="518" t="str">
        <f>$J$43</f>
        <v>Estudiantes</v>
      </c>
      <c r="K56" s="532" t="s">
        <v>508</v>
      </c>
      <c r="L56" s="532"/>
    </row>
    <row r="58" spans="3:12" ht="15.75" thickBot="1" x14ac:dyDescent="0.3"/>
    <row r="59" spans="3:12" ht="15.75" thickBot="1" x14ac:dyDescent="0.3">
      <c r="C59" s="494" t="s">
        <v>43</v>
      </c>
      <c r="D59" s="519">
        <f>SUM(F66:F79)</f>
        <v>462000</v>
      </c>
      <c r="E59" s="502"/>
      <c r="F59" s="498"/>
      <c r="G59" s="501"/>
      <c r="H59" s="498"/>
      <c r="I59" s="498"/>
      <c r="J59" s="502"/>
      <c r="K59" s="502"/>
      <c r="L59" s="502"/>
    </row>
    <row r="60" spans="3:12" x14ac:dyDescent="0.25">
      <c r="C60" s="498"/>
      <c r="D60" s="496"/>
      <c r="E60" s="505"/>
      <c r="F60" s="505"/>
      <c r="G60" s="505"/>
      <c r="H60" s="499"/>
      <c r="I60" s="499"/>
      <c r="J60" s="499"/>
      <c r="K60" s="522"/>
      <c r="L60" s="502"/>
    </row>
    <row r="61" spans="3:12" x14ac:dyDescent="0.25">
      <c r="C61" s="498"/>
      <c r="D61" s="496"/>
      <c r="E61" s="505"/>
      <c r="F61" s="505"/>
      <c r="G61" s="505"/>
      <c r="H61" s="499"/>
      <c r="I61" s="499"/>
      <c r="J61" s="499"/>
      <c r="K61" s="522"/>
      <c r="L61" s="502"/>
    </row>
    <row r="62" spans="3:12" ht="15.75" x14ac:dyDescent="0.25">
      <c r="C62" s="576" t="s">
        <v>505</v>
      </c>
      <c r="D62" s="577"/>
      <c r="E62" s="505"/>
      <c r="F62" s="505"/>
      <c r="G62" s="505"/>
      <c r="H62" s="499"/>
      <c r="I62" s="499"/>
      <c r="J62" s="499"/>
      <c r="K62" s="522"/>
      <c r="L62" s="502"/>
    </row>
    <row r="63" spans="3:12" ht="18.75" x14ac:dyDescent="0.25">
      <c r="C63" s="578" t="s">
        <v>1928</v>
      </c>
      <c r="D63" s="496"/>
      <c r="E63" s="505"/>
      <c r="F63" s="505"/>
      <c r="G63" s="505"/>
      <c r="H63" s="499"/>
      <c r="I63" s="499"/>
      <c r="J63" s="499"/>
      <c r="K63" s="522"/>
      <c r="L63" s="502"/>
    </row>
    <row r="64" spans="3:12" x14ac:dyDescent="0.25">
      <c r="C64" s="502"/>
      <c r="D64" s="502"/>
      <c r="E64" s="502"/>
      <c r="F64" s="505"/>
      <c r="G64" s="499"/>
      <c r="H64" s="499"/>
      <c r="I64" s="499"/>
      <c r="J64" s="502"/>
      <c r="K64" s="502"/>
      <c r="L64" s="502"/>
    </row>
    <row r="65" spans="3:12" ht="30.75" thickBot="1" x14ac:dyDescent="0.3">
      <c r="C65" s="555" t="s">
        <v>44</v>
      </c>
      <c r="D65" s="555" t="s">
        <v>55</v>
      </c>
      <c r="E65" s="555" t="s">
        <v>57</v>
      </c>
      <c r="F65" s="556" t="s">
        <v>27</v>
      </c>
      <c r="G65" s="556" t="s">
        <v>242</v>
      </c>
      <c r="H65" s="596" t="s">
        <v>46</v>
      </c>
      <c r="I65" s="555" t="s">
        <v>243</v>
      </c>
      <c r="J65" s="555" t="s">
        <v>524</v>
      </c>
      <c r="K65" s="555" t="s">
        <v>525</v>
      </c>
      <c r="L65" s="555" t="s">
        <v>580</v>
      </c>
    </row>
    <row r="66" spans="3:12" ht="15.75" thickBot="1" x14ac:dyDescent="0.3">
      <c r="C66" s="589" t="s">
        <v>1607</v>
      </c>
      <c r="D66" s="561"/>
      <c r="E66" s="508">
        <f>HLOOKUP($C66,$CB$2:$CE$3,2,0)</f>
        <v>15000</v>
      </c>
      <c r="F66" s="509">
        <f>D66*E66</f>
        <v>0</v>
      </c>
      <c r="G66" s="594"/>
      <c r="H66" s="597" t="s">
        <v>451</v>
      </c>
      <c r="I66" s="510" t="str">
        <f>VLOOKUP(H66,Presupuesto!$B$11:$C$586,2,0)</f>
        <v>EQUIPOS PARA COMPUTACION</v>
      </c>
      <c r="J66" s="583" t="s">
        <v>181</v>
      </c>
      <c r="K66" s="510" t="s">
        <v>508</v>
      </c>
      <c r="L66" s="510"/>
    </row>
    <row r="67" spans="3:12" x14ac:dyDescent="0.25">
      <c r="C67" s="589" t="s">
        <v>1605</v>
      </c>
      <c r="D67" s="557"/>
      <c r="E67" s="508">
        <f>HLOOKUP($C67,$CB$2:$CE$3,2,0)</f>
        <v>35000</v>
      </c>
      <c r="F67" s="509">
        <f>D67*E67</f>
        <v>0</v>
      </c>
      <c r="G67" s="594"/>
      <c r="H67" s="598" t="s">
        <v>451</v>
      </c>
      <c r="I67" s="513" t="str">
        <f>VLOOKUP(H67,Presupuesto!$B$11:$C$586,2,0)</f>
        <v>EQUIPOS PARA COMPUTACION</v>
      </c>
      <c r="J67" s="510" t="str">
        <f>$J$66</f>
        <v>Estudiantes</v>
      </c>
      <c r="K67" s="510" t="s">
        <v>526</v>
      </c>
      <c r="L67" s="510"/>
    </row>
    <row r="68" spans="3:12" x14ac:dyDescent="0.25">
      <c r="C68" s="511" t="s">
        <v>1976</v>
      </c>
      <c r="D68" s="557">
        <v>2</v>
      </c>
      <c r="E68" s="512">
        <v>231000</v>
      </c>
      <c r="F68" s="509">
        <f t="shared" ref="F68:F79" si="4">D68*E68</f>
        <v>462000</v>
      </c>
      <c r="G68" s="594" t="s">
        <v>240</v>
      </c>
      <c r="H68" s="598" t="s">
        <v>450</v>
      </c>
      <c r="I68" s="513" t="str">
        <f>VLOOKUP(H68,Presupuesto!$B$11:$C$586,2,0)</f>
        <v>EQUIPO DE COMUNICACIàN Y SE¥ALAMIENTO</v>
      </c>
      <c r="J68" s="510" t="s">
        <v>589</v>
      </c>
      <c r="K68" s="510" t="s">
        <v>510</v>
      </c>
      <c r="L68" s="510"/>
    </row>
    <row r="69" spans="3:12" x14ac:dyDescent="0.25">
      <c r="C69" s="511" t="s">
        <v>74</v>
      </c>
      <c r="D69" s="557"/>
      <c r="E69" s="512">
        <v>8000</v>
      </c>
      <c r="F69" s="509">
        <f t="shared" si="4"/>
        <v>0</v>
      </c>
      <c r="G69" s="594"/>
      <c r="H69" s="598" t="s">
        <v>451</v>
      </c>
      <c r="I69" s="513" t="str">
        <f>VLOOKUP(H69,Presupuesto!$B$11:$C$586,2,0)</f>
        <v>EQUIPOS PARA COMPUTACION</v>
      </c>
      <c r="J69" s="510" t="str">
        <f t="shared" ref="J69:J78" si="5">$J$66</f>
        <v>Estudiantes</v>
      </c>
      <c r="K69" s="510" t="s">
        <v>509</v>
      </c>
      <c r="L69" s="510"/>
    </row>
    <row r="70" spans="3:12" x14ac:dyDescent="0.25">
      <c r="C70" s="511" t="s">
        <v>75</v>
      </c>
      <c r="D70" s="557"/>
      <c r="E70" s="512">
        <v>5000</v>
      </c>
      <c r="F70" s="509">
        <f t="shared" si="4"/>
        <v>0</v>
      </c>
      <c r="G70" s="594"/>
      <c r="H70" s="598" t="s">
        <v>451</v>
      </c>
      <c r="I70" s="513" t="str">
        <f>VLOOKUP(H70,Presupuesto!$B$11:$C$586,2,0)</f>
        <v>EQUIPOS PARA COMPUTACION</v>
      </c>
      <c r="J70" s="510" t="str">
        <f t="shared" si="5"/>
        <v>Estudiantes</v>
      </c>
      <c r="K70" s="510" t="s">
        <v>509</v>
      </c>
      <c r="L70" s="510"/>
    </row>
    <row r="71" spans="3:12" x14ac:dyDescent="0.25">
      <c r="C71" s="511" t="s">
        <v>35</v>
      </c>
      <c r="D71" s="557"/>
      <c r="E71" s="512">
        <v>13000</v>
      </c>
      <c r="F71" s="509">
        <f t="shared" si="4"/>
        <v>0</v>
      </c>
      <c r="G71" s="594"/>
      <c r="H71" s="598" t="s">
        <v>450</v>
      </c>
      <c r="I71" s="513" t="str">
        <f>VLOOKUP(H71,Presupuesto!$B$11:$C$586,2,0)</f>
        <v>EQUIPO DE COMUNICACIàN Y SE¥ALAMIENTO</v>
      </c>
      <c r="J71" s="510" t="str">
        <f t="shared" si="5"/>
        <v>Estudiantes</v>
      </c>
      <c r="K71" s="510" t="s">
        <v>509</v>
      </c>
      <c r="L71" s="510"/>
    </row>
    <row r="72" spans="3:12" x14ac:dyDescent="0.25">
      <c r="C72" s="511" t="s">
        <v>76</v>
      </c>
      <c r="D72" s="557"/>
      <c r="E72" s="512">
        <v>15000</v>
      </c>
      <c r="F72" s="509">
        <f t="shared" si="4"/>
        <v>0</v>
      </c>
      <c r="G72" s="594"/>
      <c r="H72" s="598" t="s">
        <v>450</v>
      </c>
      <c r="I72" s="513" t="str">
        <f>VLOOKUP(H72,Presupuesto!$B$11:$C$586,2,0)</f>
        <v>EQUIPO DE COMUNICACIàN Y SE¥ALAMIENTO</v>
      </c>
      <c r="J72" s="510" t="str">
        <f t="shared" si="5"/>
        <v>Estudiantes</v>
      </c>
      <c r="K72" s="510" t="s">
        <v>509</v>
      </c>
      <c r="L72" s="510"/>
    </row>
    <row r="73" spans="3:12" x14ac:dyDescent="0.25">
      <c r="C73" s="511" t="s">
        <v>77</v>
      </c>
      <c r="D73" s="557"/>
      <c r="E73" s="512">
        <v>10000</v>
      </c>
      <c r="F73" s="509">
        <f t="shared" si="4"/>
        <v>0</v>
      </c>
      <c r="G73" s="594"/>
      <c r="H73" s="598" t="s">
        <v>450</v>
      </c>
      <c r="I73" s="513" t="str">
        <f>VLOOKUP(H73,Presupuesto!$B$11:$C$586,2,0)</f>
        <v>EQUIPO DE COMUNICACIàN Y SE¥ALAMIENTO</v>
      </c>
      <c r="J73" s="510" t="str">
        <f t="shared" si="5"/>
        <v>Estudiantes</v>
      </c>
      <c r="K73" s="510" t="s">
        <v>517</v>
      </c>
      <c r="L73" s="510"/>
    </row>
    <row r="74" spans="3:12" x14ac:dyDescent="0.25">
      <c r="C74" s="511" t="s">
        <v>78</v>
      </c>
      <c r="D74" s="557"/>
      <c r="E74" s="512">
        <v>10000</v>
      </c>
      <c r="F74" s="509">
        <f t="shared" si="4"/>
        <v>0</v>
      </c>
      <c r="G74" s="594"/>
      <c r="H74" s="598" t="s">
        <v>454</v>
      </c>
      <c r="I74" s="513" t="str">
        <f>VLOOKUP(H74,Presupuesto!$B$11:$C$586,2,0)</f>
        <v>APLICACIONES INFORMATICAS (45100-00)</v>
      </c>
      <c r="J74" s="510" t="str">
        <f t="shared" si="5"/>
        <v>Estudiantes</v>
      </c>
      <c r="K74" s="510" t="s">
        <v>513</v>
      </c>
      <c r="L74" s="510"/>
    </row>
    <row r="75" spans="3:12" x14ac:dyDescent="0.25">
      <c r="C75" s="520" t="s">
        <v>79</v>
      </c>
      <c r="D75" s="557"/>
      <c r="E75" s="512">
        <v>2000</v>
      </c>
      <c r="F75" s="509">
        <f t="shared" si="4"/>
        <v>0</v>
      </c>
      <c r="G75" s="594"/>
      <c r="H75" s="598" t="s">
        <v>451</v>
      </c>
      <c r="I75" s="521" t="str">
        <f>VLOOKUP(H75,Presupuesto!$B$11:$C$586,2,0)</f>
        <v>EQUIPOS PARA COMPUTACION</v>
      </c>
      <c r="J75" s="510" t="str">
        <f t="shared" si="5"/>
        <v>Estudiantes</v>
      </c>
      <c r="K75" s="510" t="s">
        <v>509</v>
      </c>
      <c r="L75" s="510"/>
    </row>
    <row r="76" spans="3:12" x14ac:dyDescent="0.25">
      <c r="C76" s="520" t="s">
        <v>80</v>
      </c>
      <c r="D76" s="557"/>
      <c r="E76" s="512">
        <v>1500</v>
      </c>
      <c r="F76" s="509">
        <f t="shared" si="4"/>
        <v>0</v>
      </c>
      <c r="G76" s="594"/>
      <c r="H76" s="598" t="s">
        <v>1213</v>
      </c>
      <c r="I76" s="521" t="str">
        <f>VLOOKUP(H76,Presupuesto!$B$11:$C$586,2,0)</f>
        <v>UTILES Y MATERIALES ELECTRICOS</v>
      </c>
      <c r="J76" s="510" t="str">
        <f t="shared" si="5"/>
        <v>Estudiantes</v>
      </c>
      <c r="K76" s="510" t="s">
        <v>509</v>
      </c>
      <c r="L76" s="510"/>
    </row>
    <row r="77" spans="3:12" x14ac:dyDescent="0.25">
      <c r="C77" s="520" t="s">
        <v>81</v>
      </c>
      <c r="D77" s="557"/>
      <c r="E77" s="512">
        <v>1500</v>
      </c>
      <c r="F77" s="509">
        <f t="shared" si="4"/>
        <v>0</v>
      </c>
      <c r="G77" s="594"/>
      <c r="H77" s="598" t="s">
        <v>451</v>
      </c>
      <c r="I77" s="521" t="str">
        <f>VLOOKUP(H77,Presupuesto!$B$11:$C$586,2,0)</f>
        <v>EQUIPOS PARA COMPUTACION</v>
      </c>
      <c r="J77" s="510" t="str">
        <f t="shared" si="5"/>
        <v>Estudiantes</v>
      </c>
      <c r="K77" s="510" t="s">
        <v>509</v>
      </c>
      <c r="L77" s="510"/>
    </row>
    <row r="78" spans="3:12" x14ac:dyDescent="0.25">
      <c r="C78" s="520" t="s">
        <v>82</v>
      </c>
      <c r="D78" s="557"/>
      <c r="E78" s="512">
        <v>500</v>
      </c>
      <c r="F78" s="509">
        <f t="shared" si="4"/>
        <v>0</v>
      </c>
      <c r="G78" s="594"/>
      <c r="H78" s="598" t="s">
        <v>1222</v>
      </c>
      <c r="I78" s="521" t="str">
        <f>VLOOKUP(H78,Presupuesto!$B$11:$C$586,2,0)</f>
        <v>OTROS RESPUESTOS Y ACCESORIOS MENORES</v>
      </c>
      <c r="J78" s="510" t="str">
        <f t="shared" si="5"/>
        <v>Estudiantes</v>
      </c>
      <c r="K78" s="510" t="s">
        <v>509</v>
      </c>
      <c r="L78" s="510"/>
    </row>
    <row r="79" spans="3:12" ht="15.75" thickBot="1" x14ac:dyDescent="0.3">
      <c r="C79" s="514" t="s">
        <v>83</v>
      </c>
      <c r="D79" s="562"/>
      <c r="E79" s="516">
        <v>20</v>
      </c>
      <c r="F79" s="517">
        <f t="shared" si="4"/>
        <v>0</v>
      </c>
      <c r="G79" s="595"/>
      <c r="H79" s="518" t="s">
        <v>1222</v>
      </c>
      <c r="I79" s="532" t="str">
        <f>VLOOKUP(H79,Presupuesto!$B$11:$C$586,2,0)</f>
        <v>OTROS RESPUESTOS Y ACCESORIOS MENORES</v>
      </c>
      <c r="J79" s="518" t="str">
        <f>$J$66</f>
        <v>Estudiantes</v>
      </c>
      <c r="K79" s="532" t="s">
        <v>508</v>
      </c>
      <c r="L79" s="532"/>
    </row>
    <row r="80" spans="3:12" x14ac:dyDescent="0.25">
      <c r="C80" s="502"/>
      <c r="D80" s="502"/>
      <c r="E80" s="502"/>
      <c r="F80" s="505"/>
      <c r="G80" s="499"/>
      <c r="H80" s="499"/>
      <c r="I80" s="499"/>
      <c r="J80" s="502"/>
      <c r="K80" s="502"/>
      <c r="L80" s="502"/>
    </row>
    <row r="81" spans="3:12" ht="15.75" thickBot="1" x14ac:dyDescent="0.3">
      <c r="C81" s="502"/>
      <c r="D81" s="502"/>
      <c r="E81" s="502"/>
      <c r="F81" s="502"/>
      <c r="G81" s="500"/>
      <c r="H81" s="502"/>
      <c r="I81" s="502"/>
      <c r="J81" s="502"/>
      <c r="K81" s="502"/>
      <c r="L81" s="502"/>
    </row>
    <row r="82" spans="3:12" ht="15.75" thickBot="1" x14ac:dyDescent="0.3">
      <c r="C82" s="494" t="s">
        <v>43</v>
      </c>
      <c r="D82" s="519">
        <f>SUM(F89:F102)</f>
        <v>2100000</v>
      </c>
      <c r="E82" s="502"/>
      <c r="F82" s="498"/>
      <c r="G82" s="501"/>
      <c r="H82" s="498"/>
      <c r="I82" s="498"/>
      <c r="J82" s="502"/>
      <c r="K82" s="502"/>
      <c r="L82" s="502"/>
    </row>
    <row r="83" spans="3:12" x14ac:dyDescent="0.25">
      <c r="C83" s="498"/>
      <c r="D83" s="496"/>
      <c r="E83" s="505"/>
      <c r="F83" s="505"/>
      <c r="G83" s="505"/>
      <c r="H83" s="499"/>
      <c r="I83" s="499"/>
      <c r="J83" s="499"/>
      <c r="K83" s="522"/>
      <c r="L83" s="502"/>
    </row>
    <row r="84" spans="3:12" x14ac:dyDescent="0.25">
      <c r="C84" s="498"/>
      <c r="D84" s="496"/>
      <c r="E84" s="505"/>
      <c r="F84" s="505"/>
      <c r="G84" s="505"/>
      <c r="H84" s="499"/>
      <c r="I84" s="499"/>
      <c r="J84" s="499"/>
      <c r="K84" s="522"/>
      <c r="L84" s="502"/>
    </row>
    <row r="85" spans="3:12" ht="15.75" x14ac:dyDescent="0.25">
      <c r="C85" s="576" t="s">
        <v>505</v>
      </c>
      <c r="D85" s="577"/>
      <c r="E85" s="505"/>
      <c r="F85" s="505"/>
      <c r="G85" s="505"/>
      <c r="H85" s="499"/>
      <c r="I85" s="499"/>
      <c r="J85" s="499"/>
      <c r="K85" s="522"/>
      <c r="L85" s="502"/>
    </row>
    <row r="86" spans="3:12" ht="18.75" x14ac:dyDescent="0.25">
      <c r="C86" s="578" t="s">
        <v>1756</v>
      </c>
      <c r="D86" s="496"/>
      <c r="E86" s="505"/>
      <c r="F86" s="505"/>
      <c r="G86" s="505"/>
      <c r="H86" s="499"/>
      <c r="I86" s="499"/>
      <c r="J86" s="499"/>
      <c r="K86" s="522"/>
      <c r="L86" s="502"/>
    </row>
    <row r="87" spans="3:12" x14ac:dyDescent="0.25">
      <c r="C87" s="502"/>
      <c r="D87" s="502"/>
      <c r="E87" s="502"/>
      <c r="F87" s="505"/>
      <c r="G87" s="499"/>
      <c r="H87" s="499"/>
      <c r="I87" s="499"/>
      <c r="J87" s="502"/>
      <c r="K87" s="502"/>
      <c r="L87" s="502"/>
    </row>
    <row r="88" spans="3:12" ht="30.75" thickBot="1" x14ac:dyDescent="0.3">
      <c r="C88" s="555" t="s">
        <v>44</v>
      </c>
      <c r="D88" s="555" t="s">
        <v>55</v>
      </c>
      <c r="E88" s="555" t="s">
        <v>57</v>
      </c>
      <c r="F88" s="556" t="s">
        <v>27</v>
      </c>
      <c r="G88" s="556" t="s">
        <v>242</v>
      </c>
      <c r="H88" s="596" t="s">
        <v>46</v>
      </c>
      <c r="I88" s="555" t="s">
        <v>243</v>
      </c>
      <c r="J88" s="555" t="s">
        <v>524</v>
      </c>
      <c r="K88" s="555" t="s">
        <v>525</v>
      </c>
      <c r="L88" s="555" t="s">
        <v>580</v>
      </c>
    </row>
    <row r="89" spans="3:12" ht="15.75" thickBot="1" x14ac:dyDescent="0.3">
      <c r="C89" s="589" t="s">
        <v>1607</v>
      </c>
      <c r="D89" s="561"/>
      <c r="E89" s="508">
        <f>HLOOKUP($C89,$CB$2:$CE$3,2,0)</f>
        <v>15000</v>
      </c>
      <c r="F89" s="509">
        <f>D89*E89</f>
        <v>0</v>
      </c>
      <c r="G89" s="594"/>
      <c r="H89" s="597" t="s">
        <v>451</v>
      </c>
      <c r="I89" s="510" t="str">
        <f>VLOOKUP(H89,Presupuesto!$B$11:$C$586,2,0)</f>
        <v>EQUIPOS PARA COMPUTACION</v>
      </c>
      <c r="J89" s="583" t="s">
        <v>181</v>
      </c>
      <c r="K89" s="510" t="s">
        <v>508</v>
      </c>
      <c r="L89" s="510"/>
    </row>
    <row r="90" spans="3:12" x14ac:dyDescent="0.25">
      <c r="C90" s="589" t="s">
        <v>1605</v>
      </c>
      <c r="D90" s="557"/>
      <c r="E90" s="508">
        <f>HLOOKUP($C90,$CB$2:$CE$3,2,0)</f>
        <v>35000</v>
      </c>
      <c r="F90" s="509">
        <f>D90*E90</f>
        <v>0</v>
      </c>
      <c r="G90" s="594"/>
      <c r="H90" s="598" t="s">
        <v>451</v>
      </c>
      <c r="I90" s="513" t="str">
        <f>VLOOKUP(H90,Presupuesto!$B$11:$C$586,2,0)</f>
        <v>EQUIPOS PARA COMPUTACION</v>
      </c>
      <c r="J90" s="510" t="str">
        <f>$J$89</f>
        <v>Estudiantes</v>
      </c>
      <c r="K90" s="510" t="s">
        <v>526</v>
      </c>
      <c r="L90" s="510"/>
    </row>
    <row r="91" spans="3:12" x14ac:dyDescent="0.25">
      <c r="C91" s="511" t="s">
        <v>1909</v>
      </c>
      <c r="D91" s="557">
        <v>1</v>
      </c>
      <c r="E91" s="512">
        <v>2100000</v>
      </c>
      <c r="F91" s="509">
        <f t="shared" ref="F91:F102" si="6">D91*E91</f>
        <v>2100000</v>
      </c>
      <c r="G91" s="594" t="s">
        <v>240</v>
      </c>
      <c r="H91" s="598" t="s">
        <v>450</v>
      </c>
      <c r="I91" s="513" t="str">
        <f>VLOOKUP(H91,Presupuesto!$B$11:$C$586,2,0)</f>
        <v>EQUIPO DE COMUNICACIàN Y SE¥ALAMIENTO</v>
      </c>
      <c r="J91" s="510" t="s">
        <v>589</v>
      </c>
      <c r="K91" s="510" t="s">
        <v>510</v>
      </c>
      <c r="L91" s="510"/>
    </row>
    <row r="92" spans="3:12" x14ac:dyDescent="0.25">
      <c r="C92" s="511" t="s">
        <v>74</v>
      </c>
      <c r="D92" s="557"/>
      <c r="E92" s="512">
        <v>8000</v>
      </c>
      <c r="F92" s="509">
        <f t="shared" si="6"/>
        <v>0</v>
      </c>
      <c r="G92" s="594"/>
      <c r="H92" s="598" t="s">
        <v>451</v>
      </c>
      <c r="I92" s="513" t="str">
        <f>VLOOKUP(H92,Presupuesto!$B$11:$C$586,2,0)</f>
        <v>EQUIPOS PARA COMPUTACION</v>
      </c>
      <c r="J92" s="510" t="str">
        <f t="shared" ref="J92:J101" si="7">$J$89</f>
        <v>Estudiantes</v>
      </c>
      <c r="K92" s="510" t="s">
        <v>509</v>
      </c>
      <c r="L92" s="510"/>
    </row>
    <row r="93" spans="3:12" x14ac:dyDescent="0.25">
      <c r="C93" s="511" t="s">
        <v>75</v>
      </c>
      <c r="D93" s="557"/>
      <c r="E93" s="512">
        <v>5000</v>
      </c>
      <c r="F93" s="509">
        <f t="shared" si="6"/>
        <v>0</v>
      </c>
      <c r="G93" s="594"/>
      <c r="H93" s="598" t="s">
        <v>451</v>
      </c>
      <c r="I93" s="513" t="str">
        <f>VLOOKUP(H93,Presupuesto!$B$11:$C$586,2,0)</f>
        <v>EQUIPOS PARA COMPUTACION</v>
      </c>
      <c r="J93" s="510" t="str">
        <f t="shared" si="7"/>
        <v>Estudiantes</v>
      </c>
      <c r="K93" s="510" t="s">
        <v>509</v>
      </c>
      <c r="L93" s="510"/>
    </row>
    <row r="94" spans="3:12" x14ac:dyDescent="0.25">
      <c r="C94" s="511" t="s">
        <v>35</v>
      </c>
      <c r="D94" s="557"/>
      <c r="E94" s="512">
        <v>13000</v>
      </c>
      <c r="F94" s="509">
        <f t="shared" si="6"/>
        <v>0</v>
      </c>
      <c r="G94" s="594"/>
      <c r="H94" s="598" t="s">
        <v>450</v>
      </c>
      <c r="I94" s="513" t="str">
        <f>VLOOKUP(H94,Presupuesto!$B$11:$C$586,2,0)</f>
        <v>EQUIPO DE COMUNICACIàN Y SE¥ALAMIENTO</v>
      </c>
      <c r="J94" s="510" t="str">
        <f t="shared" si="7"/>
        <v>Estudiantes</v>
      </c>
      <c r="K94" s="510" t="s">
        <v>509</v>
      </c>
      <c r="L94" s="510"/>
    </row>
    <row r="95" spans="3:12" x14ac:dyDescent="0.25">
      <c r="C95" s="511" t="s">
        <v>76</v>
      </c>
      <c r="D95" s="557"/>
      <c r="E95" s="512">
        <v>15000</v>
      </c>
      <c r="F95" s="509">
        <f t="shared" si="6"/>
        <v>0</v>
      </c>
      <c r="G95" s="594"/>
      <c r="H95" s="598" t="s">
        <v>450</v>
      </c>
      <c r="I95" s="513" t="str">
        <f>VLOOKUP(H95,Presupuesto!$B$11:$C$586,2,0)</f>
        <v>EQUIPO DE COMUNICACIàN Y SE¥ALAMIENTO</v>
      </c>
      <c r="J95" s="510" t="str">
        <f t="shared" si="7"/>
        <v>Estudiantes</v>
      </c>
      <c r="K95" s="510" t="s">
        <v>509</v>
      </c>
      <c r="L95" s="510"/>
    </row>
    <row r="96" spans="3:12" x14ac:dyDescent="0.25">
      <c r="C96" s="511" t="s">
        <v>77</v>
      </c>
      <c r="D96" s="557"/>
      <c r="E96" s="512">
        <v>10000</v>
      </c>
      <c r="F96" s="509">
        <f t="shared" si="6"/>
        <v>0</v>
      </c>
      <c r="G96" s="594"/>
      <c r="H96" s="598" t="s">
        <v>450</v>
      </c>
      <c r="I96" s="513" t="str">
        <f>VLOOKUP(H96,Presupuesto!$B$11:$C$586,2,0)</f>
        <v>EQUIPO DE COMUNICACIàN Y SE¥ALAMIENTO</v>
      </c>
      <c r="J96" s="510" t="str">
        <f t="shared" si="7"/>
        <v>Estudiantes</v>
      </c>
      <c r="K96" s="510" t="s">
        <v>517</v>
      </c>
      <c r="L96" s="510"/>
    </row>
    <row r="97" spans="3:12" x14ac:dyDescent="0.25">
      <c r="C97" s="511" t="s">
        <v>78</v>
      </c>
      <c r="D97" s="557"/>
      <c r="E97" s="512">
        <v>10000</v>
      </c>
      <c r="F97" s="509">
        <f t="shared" si="6"/>
        <v>0</v>
      </c>
      <c r="G97" s="594"/>
      <c r="H97" s="598" t="s">
        <v>454</v>
      </c>
      <c r="I97" s="513" t="str">
        <f>VLOOKUP(H97,Presupuesto!$B$11:$C$586,2,0)</f>
        <v>APLICACIONES INFORMATICAS (45100-00)</v>
      </c>
      <c r="J97" s="510" t="str">
        <f t="shared" si="7"/>
        <v>Estudiantes</v>
      </c>
      <c r="K97" s="510" t="s">
        <v>513</v>
      </c>
      <c r="L97" s="510"/>
    </row>
    <row r="98" spans="3:12" x14ac:dyDescent="0.25">
      <c r="C98" s="520" t="s">
        <v>79</v>
      </c>
      <c r="D98" s="557"/>
      <c r="E98" s="512">
        <v>2000</v>
      </c>
      <c r="F98" s="509">
        <f t="shared" si="6"/>
        <v>0</v>
      </c>
      <c r="G98" s="594"/>
      <c r="H98" s="598" t="s">
        <v>451</v>
      </c>
      <c r="I98" s="521" t="str">
        <f>VLOOKUP(H98,Presupuesto!$B$11:$C$586,2,0)</f>
        <v>EQUIPOS PARA COMPUTACION</v>
      </c>
      <c r="J98" s="510" t="str">
        <f t="shared" si="7"/>
        <v>Estudiantes</v>
      </c>
      <c r="K98" s="510" t="s">
        <v>509</v>
      </c>
      <c r="L98" s="510"/>
    </row>
    <row r="99" spans="3:12" x14ac:dyDescent="0.25">
      <c r="C99" s="520" t="s">
        <v>80</v>
      </c>
      <c r="D99" s="557"/>
      <c r="E99" s="512">
        <v>1500</v>
      </c>
      <c r="F99" s="509">
        <f t="shared" si="6"/>
        <v>0</v>
      </c>
      <c r="G99" s="594"/>
      <c r="H99" s="598" t="s">
        <v>1213</v>
      </c>
      <c r="I99" s="521" t="str">
        <f>VLOOKUP(H99,Presupuesto!$B$11:$C$586,2,0)</f>
        <v>UTILES Y MATERIALES ELECTRICOS</v>
      </c>
      <c r="J99" s="510" t="str">
        <f t="shared" si="7"/>
        <v>Estudiantes</v>
      </c>
      <c r="K99" s="510" t="s">
        <v>509</v>
      </c>
      <c r="L99" s="510"/>
    </row>
    <row r="100" spans="3:12" x14ac:dyDescent="0.25">
      <c r="C100" s="520" t="s">
        <v>81</v>
      </c>
      <c r="D100" s="557"/>
      <c r="E100" s="512">
        <v>1500</v>
      </c>
      <c r="F100" s="509">
        <f t="shared" si="6"/>
        <v>0</v>
      </c>
      <c r="G100" s="594"/>
      <c r="H100" s="598" t="s">
        <v>451</v>
      </c>
      <c r="I100" s="521" t="str">
        <f>VLOOKUP(H100,Presupuesto!$B$11:$C$586,2,0)</f>
        <v>EQUIPOS PARA COMPUTACION</v>
      </c>
      <c r="J100" s="510" t="str">
        <f t="shared" si="7"/>
        <v>Estudiantes</v>
      </c>
      <c r="K100" s="510" t="s">
        <v>509</v>
      </c>
      <c r="L100" s="510"/>
    </row>
    <row r="101" spans="3:12" x14ac:dyDescent="0.25">
      <c r="C101" s="520" t="s">
        <v>82</v>
      </c>
      <c r="D101" s="557"/>
      <c r="E101" s="512">
        <v>500</v>
      </c>
      <c r="F101" s="509">
        <f t="shared" si="6"/>
        <v>0</v>
      </c>
      <c r="G101" s="594"/>
      <c r="H101" s="598" t="s">
        <v>1222</v>
      </c>
      <c r="I101" s="521" t="str">
        <f>VLOOKUP(H101,Presupuesto!$B$11:$C$586,2,0)</f>
        <v>OTROS RESPUESTOS Y ACCESORIOS MENORES</v>
      </c>
      <c r="J101" s="510" t="str">
        <f t="shared" si="7"/>
        <v>Estudiantes</v>
      </c>
      <c r="K101" s="510" t="s">
        <v>509</v>
      </c>
      <c r="L101" s="510"/>
    </row>
    <row r="102" spans="3:12" ht="15.75" thickBot="1" x14ac:dyDescent="0.3">
      <c r="C102" s="514" t="s">
        <v>83</v>
      </c>
      <c r="D102" s="562"/>
      <c r="E102" s="516">
        <v>20</v>
      </c>
      <c r="F102" s="517">
        <f t="shared" si="6"/>
        <v>0</v>
      </c>
      <c r="G102" s="595"/>
      <c r="H102" s="518" t="s">
        <v>1222</v>
      </c>
      <c r="I102" s="532" t="str">
        <f>VLOOKUP(H102,Presupuesto!$B$11:$C$586,2,0)</f>
        <v>OTROS RESPUESTOS Y ACCESORIOS MENORES</v>
      </c>
      <c r="J102" s="518" t="str">
        <f>$J$89</f>
        <v>Estudiantes</v>
      </c>
      <c r="K102" s="532" t="s">
        <v>508</v>
      </c>
      <c r="L102" s="532"/>
    </row>
    <row r="104" spans="3:12" ht="15.75" thickBot="1" x14ac:dyDescent="0.3"/>
    <row r="105" spans="3:12" ht="15.75" thickBot="1" x14ac:dyDescent="0.3">
      <c r="C105" s="494" t="s">
        <v>43</v>
      </c>
      <c r="D105" s="519">
        <f>SUM(F112:F125)</f>
        <v>0</v>
      </c>
      <c r="E105" s="502"/>
      <c r="F105" s="498"/>
      <c r="G105" s="501"/>
      <c r="H105" s="498"/>
      <c r="I105" s="498"/>
      <c r="J105" s="502"/>
      <c r="K105" s="502"/>
      <c r="L105" s="502"/>
    </row>
    <row r="106" spans="3:12" x14ac:dyDescent="0.25">
      <c r="C106" s="498"/>
      <c r="D106" s="496"/>
      <c r="E106" s="505"/>
      <c r="F106" s="505"/>
      <c r="G106" s="505"/>
      <c r="H106" s="499"/>
      <c r="I106" s="499"/>
      <c r="J106" s="499"/>
      <c r="K106" s="522"/>
      <c r="L106" s="502"/>
    </row>
    <row r="107" spans="3:12" x14ac:dyDescent="0.25">
      <c r="C107" s="498"/>
      <c r="D107" s="496"/>
      <c r="E107" s="505"/>
      <c r="F107" s="505"/>
      <c r="G107" s="505"/>
      <c r="H107" s="499"/>
      <c r="I107" s="499"/>
      <c r="J107" s="499"/>
      <c r="K107" s="522"/>
      <c r="L107" s="502"/>
    </row>
    <row r="108" spans="3:12" ht="15.75" x14ac:dyDescent="0.25">
      <c r="C108" s="576" t="s">
        <v>505</v>
      </c>
      <c r="D108" s="577"/>
      <c r="E108" s="505"/>
      <c r="F108" s="505"/>
      <c r="G108" s="505"/>
      <c r="H108" s="499"/>
      <c r="I108" s="499"/>
      <c r="J108" s="499"/>
      <c r="K108" s="522"/>
      <c r="L108" s="502"/>
    </row>
    <row r="109" spans="3:12" ht="18.75" x14ac:dyDescent="0.25">
      <c r="C109" s="578"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496"/>
      <c r="E109" s="505"/>
      <c r="F109" s="505"/>
      <c r="G109" s="505"/>
      <c r="H109" s="499"/>
      <c r="I109" s="499"/>
      <c r="J109" s="499"/>
      <c r="K109" s="522"/>
      <c r="L109" s="502"/>
    </row>
    <row r="110" spans="3:12" x14ac:dyDescent="0.25">
      <c r="C110" s="502"/>
      <c r="D110" s="502"/>
      <c r="E110" s="502"/>
      <c r="F110" s="505"/>
      <c r="G110" s="499"/>
      <c r="H110" s="499"/>
      <c r="I110" s="499"/>
      <c r="J110" s="502"/>
      <c r="K110" s="502"/>
      <c r="L110" s="502"/>
    </row>
    <row r="111" spans="3:12" ht="30.75" thickBot="1" x14ac:dyDescent="0.3">
      <c r="C111" s="555" t="s">
        <v>44</v>
      </c>
      <c r="D111" s="555" t="s">
        <v>55</v>
      </c>
      <c r="E111" s="555" t="s">
        <v>57</v>
      </c>
      <c r="F111" s="556" t="s">
        <v>27</v>
      </c>
      <c r="G111" s="556" t="s">
        <v>242</v>
      </c>
      <c r="H111" s="596" t="s">
        <v>46</v>
      </c>
      <c r="I111" s="555" t="s">
        <v>243</v>
      </c>
      <c r="J111" s="555" t="s">
        <v>524</v>
      </c>
      <c r="K111" s="555" t="s">
        <v>525</v>
      </c>
      <c r="L111" s="555" t="s">
        <v>580</v>
      </c>
    </row>
    <row r="112" spans="3:12" ht="15.75" thickBot="1" x14ac:dyDescent="0.3">
      <c r="C112" s="589" t="s">
        <v>1607</v>
      </c>
      <c r="D112" s="561"/>
      <c r="E112" s="508">
        <f>HLOOKUP($C112,$CB$2:$CE$3,2,0)</f>
        <v>15000</v>
      </c>
      <c r="F112" s="509">
        <f>D112*E112</f>
        <v>0</v>
      </c>
      <c r="G112" s="594"/>
      <c r="H112" s="597" t="s">
        <v>451</v>
      </c>
      <c r="I112" s="510" t="str">
        <f>VLOOKUP(H112,Presupuesto!$B$11:$C$586,2,0)</f>
        <v>EQUIPOS PARA COMPUTACION</v>
      </c>
      <c r="J112" s="583" t="s">
        <v>181</v>
      </c>
      <c r="K112" s="510" t="s">
        <v>508</v>
      </c>
      <c r="L112" s="510"/>
    </row>
    <row r="113" spans="3:12" x14ac:dyDescent="0.25">
      <c r="C113" s="589" t="s">
        <v>1605</v>
      </c>
      <c r="D113" s="557"/>
      <c r="E113" s="508">
        <f>HLOOKUP($C113,$CB$2:$CE$3,2,0)</f>
        <v>35000</v>
      </c>
      <c r="F113" s="509">
        <f>D113*E113</f>
        <v>0</v>
      </c>
      <c r="G113" s="594"/>
      <c r="H113" s="598" t="s">
        <v>451</v>
      </c>
      <c r="I113" s="513" t="str">
        <f>VLOOKUP(H113,Presupuesto!$B$11:$C$586,2,0)</f>
        <v>EQUIPOS PARA COMPUTACION</v>
      </c>
      <c r="J113" s="510" t="str">
        <f>$J$112</f>
        <v>Estudiantes</v>
      </c>
      <c r="K113" s="510" t="s">
        <v>526</v>
      </c>
      <c r="L113" s="510"/>
    </row>
    <row r="114" spans="3:12" x14ac:dyDescent="0.25">
      <c r="C114" s="511" t="s">
        <v>73</v>
      </c>
      <c r="D114" s="557"/>
      <c r="E114" s="512">
        <v>4000</v>
      </c>
      <c r="F114" s="509">
        <f t="shared" ref="F114:F125" si="8">D114*E114</f>
        <v>0</v>
      </c>
      <c r="G114" s="594"/>
      <c r="H114" s="598" t="s">
        <v>1253</v>
      </c>
      <c r="I114" s="513" t="str">
        <f>VLOOKUP(H114,Presupuesto!$B$11:$C$586,2,0)</f>
        <v>EQUIPOS VARIOS DE OFICINA</v>
      </c>
      <c r="J114" s="510" t="str">
        <f t="shared" ref="J114:J124" si="9">$J$112</f>
        <v>Estudiantes</v>
      </c>
      <c r="K114" s="510" t="s">
        <v>509</v>
      </c>
      <c r="L114" s="510"/>
    </row>
    <row r="115" spans="3:12" x14ac:dyDescent="0.25">
      <c r="C115" s="511" t="s">
        <v>74</v>
      </c>
      <c r="D115" s="557"/>
      <c r="E115" s="512">
        <v>8000</v>
      </c>
      <c r="F115" s="509">
        <f t="shared" si="8"/>
        <v>0</v>
      </c>
      <c r="G115" s="594"/>
      <c r="H115" s="598" t="s">
        <v>451</v>
      </c>
      <c r="I115" s="513" t="str">
        <f>VLOOKUP(H115,Presupuesto!$B$11:$C$586,2,0)</f>
        <v>EQUIPOS PARA COMPUTACION</v>
      </c>
      <c r="J115" s="510" t="str">
        <f t="shared" si="9"/>
        <v>Estudiantes</v>
      </c>
      <c r="K115" s="510" t="s">
        <v>509</v>
      </c>
      <c r="L115" s="510"/>
    </row>
    <row r="116" spans="3:12" x14ac:dyDescent="0.25">
      <c r="C116" s="511" t="s">
        <v>75</v>
      </c>
      <c r="D116" s="557"/>
      <c r="E116" s="512">
        <v>5000</v>
      </c>
      <c r="F116" s="509">
        <f t="shared" si="8"/>
        <v>0</v>
      </c>
      <c r="G116" s="594"/>
      <c r="H116" s="598" t="s">
        <v>451</v>
      </c>
      <c r="I116" s="513" t="str">
        <f>VLOOKUP(H116,Presupuesto!$B$11:$C$586,2,0)</f>
        <v>EQUIPOS PARA COMPUTACION</v>
      </c>
      <c r="J116" s="510" t="str">
        <f t="shared" si="9"/>
        <v>Estudiantes</v>
      </c>
      <c r="K116" s="510" t="s">
        <v>509</v>
      </c>
      <c r="L116" s="510"/>
    </row>
    <row r="117" spans="3:12" x14ac:dyDescent="0.25">
      <c r="C117" s="511" t="s">
        <v>35</v>
      </c>
      <c r="D117" s="557"/>
      <c r="E117" s="512">
        <v>13000</v>
      </c>
      <c r="F117" s="509">
        <f t="shared" si="8"/>
        <v>0</v>
      </c>
      <c r="G117" s="594"/>
      <c r="H117" s="598" t="s">
        <v>450</v>
      </c>
      <c r="I117" s="513" t="str">
        <f>VLOOKUP(H117,Presupuesto!$B$11:$C$586,2,0)</f>
        <v>EQUIPO DE COMUNICACIàN Y SE¥ALAMIENTO</v>
      </c>
      <c r="J117" s="510" t="str">
        <f t="shared" si="9"/>
        <v>Estudiantes</v>
      </c>
      <c r="K117" s="510" t="s">
        <v>509</v>
      </c>
      <c r="L117" s="510"/>
    </row>
    <row r="118" spans="3:12" x14ac:dyDescent="0.25">
      <c r="C118" s="511" t="s">
        <v>76</v>
      </c>
      <c r="D118" s="557"/>
      <c r="E118" s="512">
        <v>15000</v>
      </c>
      <c r="F118" s="509">
        <f t="shared" si="8"/>
        <v>0</v>
      </c>
      <c r="G118" s="594"/>
      <c r="H118" s="598" t="s">
        <v>450</v>
      </c>
      <c r="I118" s="513" t="str">
        <f>VLOOKUP(H118,Presupuesto!$B$11:$C$586,2,0)</f>
        <v>EQUIPO DE COMUNICACIàN Y SE¥ALAMIENTO</v>
      </c>
      <c r="J118" s="510" t="str">
        <f t="shared" si="9"/>
        <v>Estudiantes</v>
      </c>
      <c r="K118" s="510" t="s">
        <v>509</v>
      </c>
      <c r="L118" s="510"/>
    </row>
    <row r="119" spans="3:12" x14ac:dyDescent="0.25">
      <c r="C119" s="511" t="s">
        <v>77</v>
      </c>
      <c r="D119" s="557"/>
      <c r="E119" s="512">
        <v>10000</v>
      </c>
      <c r="F119" s="509">
        <f t="shared" si="8"/>
        <v>0</v>
      </c>
      <c r="G119" s="594"/>
      <c r="H119" s="598" t="s">
        <v>450</v>
      </c>
      <c r="I119" s="513" t="str">
        <f>VLOOKUP(H119,Presupuesto!$B$11:$C$586,2,0)</f>
        <v>EQUIPO DE COMUNICACIàN Y SE¥ALAMIENTO</v>
      </c>
      <c r="J119" s="510" t="str">
        <f t="shared" si="9"/>
        <v>Estudiantes</v>
      </c>
      <c r="K119" s="510" t="s">
        <v>517</v>
      </c>
      <c r="L119" s="510"/>
    </row>
    <row r="120" spans="3:12" x14ac:dyDescent="0.25">
      <c r="C120" s="511" t="s">
        <v>78</v>
      </c>
      <c r="D120" s="557"/>
      <c r="E120" s="512">
        <v>10000</v>
      </c>
      <c r="F120" s="509">
        <f t="shared" si="8"/>
        <v>0</v>
      </c>
      <c r="G120" s="594"/>
      <c r="H120" s="598" t="s">
        <v>454</v>
      </c>
      <c r="I120" s="513" t="str">
        <f>VLOOKUP(H120,Presupuesto!$B$11:$C$586,2,0)</f>
        <v>APLICACIONES INFORMATICAS (45100-00)</v>
      </c>
      <c r="J120" s="510" t="str">
        <f t="shared" si="9"/>
        <v>Estudiantes</v>
      </c>
      <c r="K120" s="510" t="s">
        <v>513</v>
      </c>
      <c r="L120" s="510"/>
    </row>
    <row r="121" spans="3:12" x14ac:dyDescent="0.25">
      <c r="C121" s="520" t="s">
        <v>79</v>
      </c>
      <c r="D121" s="557"/>
      <c r="E121" s="512">
        <v>2000</v>
      </c>
      <c r="F121" s="509">
        <f t="shared" si="8"/>
        <v>0</v>
      </c>
      <c r="G121" s="594"/>
      <c r="H121" s="598" t="s">
        <v>451</v>
      </c>
      <c r="I121" s="521" t="str">
        <f>VLOOKUP(H121,Presupuesto!$B$11:$C$586,2,0)</f>
        <v>EQUIPOS PARA COMPUTACION</v>
      </c>
      <c r="J121" s="510" t="str">
        <f t="shared" si="9"/>
        <v>Estudiantes</v>
      </c>
      <c r="K121" s="510" t="s">
        <v>509</v>
      </c>
      <c r="L121" s="510"/>
    </row>
    <row r="122" spans="3:12" x14ac:dyDescent="0.25">
      <c r="C122" s="520" t="s">
        <v>80</v>
      </c>
      <c r="D122" s="557"/>
      <c r="E122" s="512">
        <v>1500</v>
      </c>
      <c r="F122" s="509">
        <f t="shared" si="8"/>
        <v>0</v>
      </c>
      <c r="G122" s="594"/>
      <c r="H122" s="598" t="s">
        <v>1213</v>
      </c>
      <c r="I122" s="521" t="str">
        <f>VLOOKUP(H122,Presupuesto!$B$11:$C$586,2,0)</f>
        <v>UTILES Y MATERIALES ELECTRICOS</v>
      </c>
      <c r="J122" s="510" t="str">
        <f t="shared" si="9"/>
        <v>Estudiantes</v>
      </c>
      <c r="K122" s="510" t="s">
        <v>509</v>
      </c>
      <c r="L122" s="510"/>
    </row>
    <row r="123" spans="3:12" x14ac:dyDescent="0.25">
      <c r="C123" s="520" t="s">
        <v>81</v>
      </c>
      <c r="D123" s="557"/>
      <c r="E123" s="512">
        <v>1500</v>
      </c>
      <c r="F123" s="509">
        <f t="shared" si="8"/>
        <v>0</v>
      </c>
      <c r="G123" s="594"/>
      <c r="H123" s="598" t="s">
        <v>451</v>
      </c>
      <c r="I123" s="521" t="str">
        <f>VLOOKUP(H123,Presupuesto!$B$11:$C$586,2,0)</f>
        <v>EQUIPOS PARA COMPUTACION</v>
      </c>
      <c r="J123" s="510" t="str">
        <f t="shared" si="9"/>
        <v>Estudiantes</v>
      </c>
      <c r="K123" s="510" t="s">
        <v>509</v>
      </c>
      <c r="L123" s="510"/>
    </row>
    <row r="124" spans="3:12" x14ac:dyDescent="0.25">
      <c r="C124" s="520" t="s">
        <v>82</v>
      </c>
      <c r="D124" s="557"/>
      <c r="E124" s="512">
        <v>500</v>
      </c>
      <c r="F124" s="509">
        <f t="shared" si="8"/>
        <v>0</v>
      </c>
      <c r="G124" s="594"/>
      <c r="H124" s="598" t="s">
        <v>1222</v>
      </c>
      <c r="I124" s="521" t="str">
        <f>VLOOKUP(H124,Presupuesto!$B$11:$C$586,2,0)</f>
        <v>OTROS RESPUESTOS Y ACCESORIOS MENORES</v>
      </c>
      <c r="J124" s="510" t="str">
        <f t="shared" si="9"/>
        <v>Estudiantes</v>
      </c>
      <c r="K124" s="510" t="s">
        <v>509</v>
      </c>
      <c r="L124" s="510"/>
    </row>
    <row r="125" spans="3:12" ht="15.75" thickBot="1" x14ac:dyDescent="0.3">
      <c r="C125" s="514" t="s">
        <v>83</v>
      </c>
      <c r="D125" s="562"/>
      <c r="E125" s="516">
        <v>20</v>
      </c>
      <c r="F125" s="517">
        <f t="shared" si="8"/>
        <v>0</v>
      </c>
      <c r="G125" s="595"/>
      <c r="H125" s="518" t="s">
        <v>1222</v>
      </c>
      <c r="I125" s="532" t="str">
        <f>VLOOKUP(H125,Presupuesto!$B$11:$C$586,2,0)</f>
        <v>OTROS RESPUESTOS Y ACCESORIOS MENORES</v>
      </c>
      <c r="J125" s="518" t="str">
        <f>$J$112</f>
        <v>Estudiantes</v>
      </c>
      <c r="K125" s="532" t="s">
        <v>508</v>
      </c>
      <c r="L125" s="532"/>
    </row>
    <row r="126" spans="3:12" x14ac:dyDescent="0.25">
      <c r="C126" s="502"/>
      <c r="D126" s="502"/>
      <c r="E126" s="502"/>
      <c r="F126" s="505"/>
      <c r="G126" s="499"/>
      <c r="H126" s="499"/>
      <c r="I126" s="499"/>
      <c r="J126" s="502"/>
      <c r="K126" s="502"/>
      <c r="L126" s="502"/>
    </row>
    <row r="127" spans="3:12" ht="15.75" thickBot="1" x14ac:dyDescent="0.3">
      <c r="C127" s="502"/>
      <c r="D127" s="502"/>
      <c r="E127" s="502"/>
      <c r="F127" s="502"/>
      <c r="G127" s="500"/>
      <c r="H127" s="502"/>
      <c r="I127" s="502"/>
      <c r="J127" s="502"/>
      <c r="K127" s="502"/>
      <c r="L127" s="502"/>
    </row>
    <row r="128" spans="3:12" ht="15.75" thickBot="1" x14ac:dyDescent="0.3">
      <c r="C128" s="494" t="s">
        <v>43</v>
      </c>
      <c r="D128" s="519">
        <f>SUM(F135:F148)</f>
        <v>0</v>
      </c>
      <c r="E128" s="502"/>
      <c r="F128" s="498"/>
      <c r="G128" s="501"/>
      <c r="H128" s="498"/>
      <c r="I128" s="498"/>
      <c r="J128" s="502"/>
      <c r="K128" s="502"/>
      <c r="L128" s="502"/>
    </row>
    <row r="129" spans="3:12" x14ac:dyDescent="0.25">
      <c r="C129" s="498"/>
      <c r="D129" s="496"/>
      <c r="E129" s="505"/>
      <c r="F129" s="505"/>
      <c r="G129" s="505"/>
      <c r="H129" s="499"/>
      <c r="I129" s="499"/>
      <c r="J129" s="499"/>
      <c r="K129" s="522"/>
      <c r="L129" s="502"/>
    </row>
    <row r="130" spans="3:12" x14ac:dyDescent="0.25">
      <c r="C130" s="498"/>
      <c r="D130" s="496"/>
      <c r="E130" s="505"/>
      <c r="F130" s="505"/>
      <c r="G130" s="505"/>
      <c r="H130" s="499"/>
      <c r="I130" s="499"/>
      <c r="J130" s="499"/>
      <c r="K130" s="522"/>
      <c r="L130" s="502"/>
    </row>
    <row r="131" spans="3:12" ht="15.75" x14ac:dyDescent="0.25">
      <c r="C131" s="576" t="s">
        <v>505</v>
      </c>
      <c r="D131" s="577"/>
      <c r="E131" s="505"/>
      <c r="F131" s="505"/>
      <c r="G131" s="505"/>
      <c r="H131" s="499"/>
      <c r="I131" s="499"/>
      <c r="J131" s="499"/>
      <c r="K131" s="522"/>
      <c r="L131" s="502"/>
    </row>
    <row r="132" spans="3:12" ht="18.75" x14ac:dyDescent="0.25">
      <c r="C132" s="578" t="e">
        <f>IFERROR(VLOOKUP(D131,'Desarrollo e Innov. Curricular'!$E:$F,2,FALSE),IFERROR(VLOOKUP(D131,Investigación!$E:$F,2,FALSE),IFERROR(VLOOKUP(D131,'Vinculación Univ. Sociedad'!$E:$F,2,FALSE),IFERROR(VLOOKUP(D131,'Docencia y Profesorado Universi'!$E:$F,2,FALSE),IFERROR(VLOOKUP(D131,Estudiantes!$E:$F,2,FALSE),IFERROR(VLOOKUP(D131,'Gestion Administrativa'!$E:$F,2,FALSE),IFERROR(VLOOKUP(D131,'Gestion Academica'!$E:$F,2,FALSE),IFERROR(VLOOKUP(D131,Graduados!$E:$F,2,FALSE),IFERROR(VLOOKUP(D131,'Gestión del Conocimiento'!$E:$F,2,FALSE),IFERROR(VLOOKUP(D131,Gobernabilidad!$E:$F,2,FALSE),IFERROR(VLOOKUP(D131,'NIVEL DE ES Y  SISTEMA NACIONAL'!$E:$F,2,FALSE),VLOOKUP(D131,'Lo Esencial'!$E:$F,2,0))))))))))))</f>
        <v>#N/A</v>
      </c>
      <c r="D132" s="496"/>
      <c r="E132" s="505"/>
      <c r="F132" s="505"/>
      <c r="G132" s="505"/>
      <c r="H132" s="499"/>
      <c r="I132" s="499"/>
      <c r="J132" s="499"/>
      <c r="K132" s="522"/>
      <c r="L132" s="502"/>
    </row>
    <row r="133" spans="3:12" x14ac:dyDescent="0.25">
      <c r="C133" s="502"/>
      <c r="D133" s="502"/>
      <c r="E133" s="502"/>
      <c r="F133" s="505"/>
      <c r="G133" s="499"/>
      <c r="H133" s="499"/>
      <c r="I133" s="499"/>
      <c r="J133" s="502"/>
      <c r="K133" s="502"/>
      <c r="L133" s="502"/>
    </row>
    <row r="134" spans="3:12" ht="30.75" thickBot="1" x14ac:dyDescent="0.3">
      <c r="C134" s="555" t="s">
        <v>44</v>
      </c>
      <c r="D134" s="555" t="s">
        <v>55</v>
      </c>
      <c r="E134" s="555" t="s">
        <v>57</v>
      </c>
      <c r="F134" s="556" t="s">
        <v>27</v>
      </c>
      <c r="G134" s="556" t="s">
        <v>242</v>
      </c>
      <c r="H134" s="596" t="s">
        <v>46</v>
      </c>
      <c r="I134" s="555" t="s">
        <v>243</v>
      </c>
      <c r="J134" s="555" t="s">
        <v>524</v>
      </c>
      <c r="K134" s="555" t="s">
        <v>525</v>
      </c>
      <c r="L134" s="555" t="s">
        <v>580</v>
      </c>
    </row>
    <row r="135" spans="3:12" ht="15.75" thickBot="1" x14ac:dyDescent="0.3">
      <c r="C135" s="589" t="s">
        <v>1607</v>
      </c>
      <c r="D135" s="561"/>
      <c r="E135" s="508">
        <f>HLOOKUP($C135,$CB$2:$CE$3,2,0)</f>
        <v>15000</v>
      </c>
      <c r="F135" s="509">
        <f>D135*E135</f>
        <v>0</v>
      </c>
      <c r="G135" s="594"/>
      <c r="H135" s="597" t="s">
        <v>451</v>
      </c>
      <c r="I135" s="510" t="str">
        <f>VLOOKUP(H135,Presupuesto!$B$11:$C$586,2,0)</f>
        <v>EQUIPOS PARA COMPUTACION</v>
      </c>
      <c r="J135" s="583" t="s">
        <v>181</v>
      </c>
      <c r="K135" s="510" t="s">
        <v>508</v>
      </c>
      <c r="L135" s="510"/>
    </row>
    <row r="136" spans="3:12" x14ac:dyDescent="0.25">
      <c r="C136" s="589" t="s">
        <v>1605</v>
      </c>
      <c r="D136" s="557"/>
      <c r="E136" s="508">
        <f>HLOOKUP($C136,$CB$2:$CE$3,2,0)</f>
        <v>35000</v>
      </c>
      <c r="F136" s="509">
        <f>D136*E136</f>
        <v>0</v>
      </c>
      <c r="G136" s="594"/>
      <c r="H136" s="598" t="s">
        <v>451</v>
      </c>
      <c r="I136" s="513" t="str">
        <f>VLOOKUP(H136,Presupuesto!$B$11:$C$586,2,0)</f>
        <v>EQUIPOS PARA COMPUTACION</v>
      </c>
      <c r="J136" s="510" t="str">
        <f>$J$135</f>
        <v>Estudiantes</v>
      </c>
      <c r="K136" s="510" t="s">
        <v>526</v>
      </c>
      <c r="L136" s="510"/>
    </row>
    <row r="137" spans="3:12" x14ac:dyDescent="0.25">
      <c r="C137" s="511" t="s">
        <v>73</v>
      </c>
      <c r="D137" s="557"/>
      <c r="E137" s="512">
        <v>4000</v>
      </c>
      <c r="F137" s="509">
        <f t="shared" ref="F137:F148" si="10">D137*E137</f>
        <v>0</v>
      </c>
      <c r="G137" s="594"/>
      <c r="H137" s="598" t="s">
        <v>1253</v>
      </c>
      <c r="I137" s="513" t="str">
        <f>VLOOKUP(H137,Presupuesto!$B$11:$C$586,2,0)</f>
        <v>EQUIPOS VARIOS DE OFICINA</v>
      </c>
      <c r="J137" s="510" t="str">
        <f t="shared" ref="J137:J147" si="11">$J$135</f>
        <v>Estudiantes</v>
      </c>
      <c r="K137" s="510" t="s">
        <v>509</v>
      </c>
      <c r="L137" s="510"/>
    </row>
    <row r="138" spans="3:12" x14ac:dyDescent="0.25">
      <c r="C138" s="511" t="s">
        <v>74</v>
      </c>
      <c r="D138" s="557"/>
      <c r="E138" s="512">
        <v>8000</v>
      </c>
      <c r="F138" s="509">
        <f t="shared" si="10"/>
        <v>0</v>
      </c>
      <c r="G138" s="594"/>
      <c r="H138" s="598" t="s">
        <v>451</v>
      </c>
      <c r="I138" s="513" t="str">
        <f>VLOOKUP(H138,Presupuesto!$B$11:$C$586,2,0)</f>
        <v>EQUIPOS PARA COMPUTACION</v>
      </c>
      <c r="J138" s="510" t="str">
        <f t="shared" si="11"/>
        <v>Estudiantes</v>
      </c>
      <c r="K138" s="510" t="s">
        <v>509</v>
      </c>
      <c r="L138" s="510"/>
    </row>
    <row r="139" spans="3:12" x14ac:dyDescent="0.25">
      <c r="C139" s="511" t="s">
        <v>75</v>
      </c>
      <c r="D139" s="557"/>
      <c r="E139" s="512">
        <v>5000</v>
      </c>
      <c r="F139" s="509">
        <f t="shared" si="10"/>
        <v>0</v>
      </c>
      <c r="G139" s="594"/>
      <c r="H139" s="598" t="s">
        <v>451</v>
      </c>
      <c r="I139" s="513" t="str">
        <f>VLOOKUP(H139,Presupuesto!$B$11:$C$586,2,0)</f>
        <v>EQUIPOS PARA COMPUTACION</v>
      </c>
      <c r="J139" s="510" t="str">
        <f t="shared" si="11"/>
        <v>Estudiantes</v>
      </c>
      <c r="K139" s="510" t="s">
        <v>509</v>
      </c>
      <c r="L139" s="510"/>
    </row>
    <row r="140" spans="3:12" x14ac:dyDescent="0.25">
      <c r="C140" s="511" t="s">
        <v>35</v>
      </c>
      <c r="D140" s="557"/>
      <c r="E140" s="512">
        <v>13000</v>
      </c>
      <c r="F140" s="509">
        <f t="shared" si="10"/>
        <v>0</v>
      </c>
      <c r="G140" s="594"/>
      <c r="H140" s="598" t="s">
        <v>450</v>
      </c>
      <c r="I140" s="513" t="str">
        <f>VLOOKUP(H140,Presupuesto!$B$11:$C$586,2,0)</f>
        <v>EQUIPO DE COMUNICACIàN Y SE¥ALAMIENTO</v>
      </c>
      <c r="J140" s="510" t="str">
        <f t="shared" si="11"/>
        <v>Estudiantes</v>
      </c>
      <c r="K140" s="510" t="s">
        <v>509</v>
      </c>
      <c r="L140" s="510"/>
    </row>
    <row r="141" spans="3:12" x14ac:dyDescent="0.25">
      <c r="C141" s="511" t="s">
        <v>76</v>
      </c>
      <c r="D141" s="557"/>
      <c r="E141" s="512">
        <v>15000</v>
      </c>
      <c r="F141" s="509">
        <f t="shared" si="10"/>
        <v>0</v>
      </c>
      <c r="G141" s="594"/>
      <c r="H141" s="598" t="s">
        <v>450</v>
      </c>
      <c r="I141" s="513" t="str">
        <f>VLOOKUP(H141,Presupuesto!$B$11:$C$586,2,0)</f>
        <v>EQUIPO DE COMUNICACIàN Y SE¥ALAMIENTO</v>
      </c>
      <c r="J141" s="510" t="str">
        <f t="shared" si="11"/>
        <v>Estudiantes</v>
      </c>
      <c r="K141" s="510" t="s">
        <v>509</v>
      </c>
      <c r="L141" s="510"/>
    </row>
    <row r="142" spans="3:12" x14ac:dyDescent="0.25">
      <c r="C142" s="511" t="s">
        <v>77</v>
      </c>
      <c r="D142" s="557"/>
      <c r="E142" s="512">
        <v>10000</v>
      </c>
      <c r="F142" s="509">
        <f t="shared" si="10"/>
        <v>0</v>
      </c>
      <c r="G142" s="594"/>
      <c r="H142" s="598" t="s">
        <v>450</v>
      </c>
      <c r="I142" s="513" t="str">
        <f>VLOOKUP(H142,Presupuesto!$B$11:$C$586,2,0)</f>
        <v>EQUIPO DE COMUNICACIàN Y SE¥ALAMIENTO</v>
      </c>
      <c r="J142" s="510" t="str">
        <f t="shared" si="11"/>
        <v>Estudiantes</v>
      </c>
      <c r="K142" s="510" t="s">
        <v>517</v>
      </c>
      <c r="L142" s="510"/>
    </row>
    <row r="143" spans="3:12" x14ac:dyDescent="0.25">
      <c r="C143" s="511" t="s">
        <v>78</v>
      </c>
      <c r="D143" s="557"/>
      <c r="E143" s="512">
        <v>10000</v>
      </c>
      <c r="F143" s="509">
        <f t="shared" si="10"/>
        <v>0</v>
      </c>
      <c r="G143" s="594"/>
      <c r="H143" s="598" t="s">
        <v>454</v>
      </c>
      <c r="I143" s="513" t="str">
        <f>VLOOKUP(H143,Presupuesto!$B$11:$C$586,2,0)</f>
        <v>APLICACIONES INFORMATICAS (45100-00)</v>
      </c>
      <c r="J143" s="510" t="str">
        <f t="shared" si="11"/>
        <v>Estudiantes</v>
      </c>
      <c r="K143" s="510" t="s">
        <v>513</v>
      </c>
      <c r="L143" s="510"/>
    </row>
    <row r="144" spans="3:12" x14ac:dyDescent="0.25">
      <c r="C144" s="520" t="s">
        <v>79</v>
      </c>
      <c r="D144" s="557"/>
      <c r="E144" s="512">
        <v>2000</v>
      </c>
      <c r="F144" s="509">
        <f t="shared" si="10"/>
        <v>0</v>
      </c>
      <c r="G144" s="594"/>
      <c r="H144" s="598" t="s">
        <v>451</v>
      </c>
      <c r="I144" s="521" t="str">
        <f>VLOOKUP(H144,Presupuesto!$B$11:$C$586,2,0)</f>
        <v>EQUIPOS PARA COMPUTACION</v>
      </c>
      <c r="J144" s="510" t="str">
        <f t="shared" si="11"/>
        <v>Estudiantes</v>
      </c>
      <c r="K144" s="510" t="s">
        <v>509</v>
      </c>
      <c r="L144" s="510"/>
    </row>
    <row r="145" spans="3:12" x14ac:dyDescent="0.25">
      <c r="C145" s="520" t="s">
        <v>80</v>
      </c>
      <c r="D145" s="557"/>
      <c r="E145" s="512">
        <v>1500</v>
      </c>
      <c r="F145" s="509">
        <f t="shared" si="10"/>
        <v>0</v>
      </c>
      <c r="G145" s="594"/>
      <c r="H145" s="598" t="s">
        <v>1213</v>
      </c>
      <c r="I145" s="521" t="str">
        <f>VLOOKUP(H145,Presupuesto!$B$11:$C$586,2,0)</f>
        <v>UTILES Y MATERIALES ELECTRICOS</v>
      </c>
      <c r="J145" s="510" t="str">
        <f t="shared" si="11"/>
        <v>Estudiantes</v>
      </c>
      <c r="K145" s="510" t="s">
        <v>509</v>
      </c>
      <c r="L145" s="510"/>
    </row>
    <row r="146" spans="3:12" x14ac:dyDescent="0.25">
      <c r="C146" s="520" t="s">
        <v>81</v>
      </c>
      <c r="D146" s="557"/>
      <c r="E146" s="512">
        <v>1500</v>
      </c>
      <c r="F146" s="509">
        <f t="shared" si="10"/>
        <v>0</v>
      </c>
      <c r="G146" s="594"/>
      <c r="H146" s="598" t="s">
        <v>451</v>
      </c>
      <c r="I146" s="521" t="str">
        <f>VLOOKUP(H146,Presupuesto!$B$11:$C$586,2,0)</f>
        <v>EQUIPOS PARA COMPUTACION</v>
      </c>
      <c r="J146" s="510" t="str">
        <f t="shared" si="11"/>
        <v>Estudiantes</v>
      </c>
      <c r="K146" s="510" t="s">
        <v>509</v>
      </c>
      <c r="L146" s="510"/>
    </row>
    <row r="147" spans="3:12" x14ac:dyDescent="0.25">
      <c r="C147" s="520" t="s">
        <v>82</v>
      </c>
      <c r="D147" s="557"/>
      <c r="E147" s="512">
        <v>500</v>
      </c>
      <c r="F147" s="509">
        <f t="shared" si="10"/>
        <v>0</v>
      </c>
      <c r="G147" s="594"/>
      <c r="H147" s="598" t="s">
        <v>1222</v>
      </c>
      <c r="I147" s="521" t="str">
        <f>VLOOKUP(H147,Presupuesto!$B$11:$C$586,2,0)</f>
        <v>OTROS RESPUESTOS Y ACCESORIOS MENORES</v>
      </c>
      <c r="J147" s="510" t="str">
        <f t="shared" si="11"/>
        <v>Estudiantes</v>
      </c>
      <c r="K147" s="510" t="s">
        <v>509</v>
      </c>
      <c r="L147" s="510"/>
    </row>
    <row r="148" spans="3:12" ht="15.75" thickBot="1" x14ac:dyDescent="0.3">
      <c r="C148" s="514" t="s">
        <v>83</v>
      </c>
      <c r="D148" s="562"/>
      <c r="E148" s="516">
        <v>20</v>
      </c>
      <c r="F148" s="517">
        <f t="shared" si="10"/>
        <v>0</v>
      </c>
      <c r="G148" s="595"/>
      <c r="H148" s="518" t="s">
        <v>1222</v>
      </c>
      <c r="I148" s="532" t="str">
        <f>VLOOKUP(H148,Presupuesto!$B$11:$C$586,2,0)</f>
        <v>OTROS RESPUESTOS Y ACCESORIOS MENORES</v>
      </c>
      <c r="J148" s="518" t="str">
        <f>$J$135</f>
        <v>Estudiantes</v>
      </c>
      <c r="K148" s="532" t="s">
        <v>508</v>
      </c>
      <c r="L148" s="532"/>
    </row>
    <row r="149" spans="3:12" x14ac:dyDescent="0.25">
      <c r="C149" s="502"/>
      <c r="D149" s="502"/>
      <c r="E149" s="502"/>
      <c r="F149" s="502"/>
      <c r="G149" s="500"/>
      <c r="H149" s="502"/>
      <c r="I149" s="502"/>
      <c r="J149" s="502"/>
      <c r="K149" s="502"/>
      <c r="L149" s="502"/>
    </row>
    <row r="150" spans="3:12" ht="15.75" thickBot="1" x14ac:dyDescent="0.3">
      <c r="C150" s="502"/>
      <c r="D150" s="502"/>
      <c r="E150" s="502"/>
      <c r="F150" s="502"/>
      <c r="G150" s="500"/>
      <c r="H150" s="502"/>
      <c r="I150" s="502"/>
      <c r="J150" s="502"/>
      <c r="K150" s="502"/>
      <c r="L150" s="502"/>
    </row>
    <row r="151" spans="3:12" ht="15.75" thickBot="1" x14ac:dyDescent="0.3">
      <c r="C151" s="494" t="s">
        <v>43</v>
      </c>
      <c r="D151" s="519">
        <f>SUM(F158:F171)</f>
        <v>0</v>
      </c>
      <c r="E151" s="502"/>
      <c r="F151" s="498"/>
      <c r="G151" s="501"/>
      <c r="H151" s="498"/>
      <c r="I151" s="498"/>
      <c r="J151" s="502"/>
      <c r="K151" s="502"/>
      <c r="L151" s="502"/>
    </row>
    <row r="152" spans="3:12" x14ac:dyDescent="0.25">
      <c r="C152" s="498"/>
      <c r="D152" s="496"/>
      <c r="E152" s="505"/>
      <c r="F152" s="505"/>
      <c r="G152" s="505"/>
      <c r="H152" s="499"/>
      <c r="I152" s="499"/>
      <c r="J152" s="499"/>
      <c r="K152" s="522"/>
      <c r="L152" s="502"/>
    </row>
    <row r="153" spans="3:12" x14ac:dyDescent="0.25">
      <c r="C153" s="498"/>
      <c r="D153" s="496"/>
      <c r="E153" s="505"/>
      <c r="F153" s="505"/>
      <c r="G153" s="505"/>
      <c r="H153" s="499"/>
      <c r="I153" s="499"/>
      <c r="J153" s="499"/>
      <c r="K153" s="522"/>
      <c r="L153" s="502"/>
    </row>
    <row r="154" spans="3:12" ht="15.75" x14ac:dyDescent="0.25">
      <c r="C154" s="576" t="s">
        <v>505</v>
      </c>
      <c r="D154" s="577"/>
      <c r="E154" s="505"/>
      <c r="F154" s="505"/>
      <c r="G154" s="505"/>
      <c r="H154" s="499"/>
      <c r="I154" s="499"/>
      <c r="J154" s="499"/>
      <c r="K154" s="522"/>
      <c r="L154" s="502"/>
    </row>
    <row r="155" spans="3:12" ht="18.75" x14ac:dyDescent="0.25">
      <c r="C155" s="578" t="e">
        <f>IFERROR(VLOOKUP(D154,'Desarrollo e Innov. Curricular'!$E:$F,2,FALSE),IFERROR(VLOOKUP(D154,Investigación!$E:$F,2,FALSE),IFERROR(VLOOKUP(D154,'Vinculación Univ. Sociedad'!$E:$F,2,FALSE),IFERROR(VLOOKUP(D154,'Docencia y Profesorado Universi'!$E:$F,2,FALSE),IFERROR(VLOOKUP(D154,Estudiantes!$E:$F,2,FALSE),IFERROR(VLOOKUP(D154,'Gestion Administrativa'!$E:$F,2,FALSE),IFERROR(VLOOKUP(D154,'Gestion Academica'!$E:$F,2,FALSE),IFERROR(VLOOKUP(D154,Graduados!$E:$F,2,FALSE),IFERROR(VLOOKUP(D154,'Gestión del Conocimiento'!$E:$F,2,FALSE),IFERROR(VLOOKUP(D154,Gobernabilidad!$E:$F,2,FALSE),IFERROR(VLOOKUP(D154,'NIVEL DE ES Y  SISTEMA NACIONAL'!$E:$F,2,FALSE),VLOOKUP(D154,'Lo Esencial'!$E:$F,2,0))))))))))))</f>
        <v>#N/A</v>
      </c>
      <c r="D155" s="496"/>
      <c r="E155" s="505"/>
      <c r="F155" s="505"/>
      <c r="G155" s="505"/>
      <c r="H155" s="499"/>
      <c r="I155" s="499"/>
      <c r="J155" s="499"/>
      <c r="K155" s="522"/>
      <c r="L155" s="502"/>
    </row>
    <row r="156" spans="3:12" x14ac:dyDescent="0.25">
      <c r="C156" s="502"/>
      <c r="D156" s="502"/>
      <c r="E156" s="502"/>
      <c r="F156" s="505"/>
      <c r="G156" s="499"/>
      <c r="H156" s="499"/>
      <c r="I156" s="499"/>
      <c r="J156" s="502"/>
      <c r="K156" s="502"/>
      <c r="L156" s="502"/>
    </row>
    <row r="157" spans="3:12" ht="30.75" thickBot="1" x14ac:dyDescent="0.3">
      <c r="C157" s="555" t="s">
        <v>44</v>
      </c>
      <c r="D157" s="555" t="s">
        <v>55</v>
      </c>
      <c r="E157" s="555" t="s">
        <v>57</v>
      </c>
      <c r="F157" s="556" t="s">
        <v>27</v>
      </c>
      <c r="G157" s="556" t="s">
        <v>242</v>
      </c>
      <c r="H157" s="596" t="s">
        <v>46</v>
      </c>
      <c r="I157" s="555" t="s">
        <v>243</v>
      </c>
      <c r="J157" s="555" t="s">
        <v>524</v>
      </c>
      <c r="K157" s="555" t="s">
        <v>525</v>
      </c>
      <c r="L157" s="555" t="s">
        <v>580</v>
      </c>
    </row>
    <row r="158" spans="3:12" ht="15.75" thickBot="1" x14ac:dyDescent="0.3">
      <c r="C158" s="589" t="s">
        <v>1607</v>
      </c>
      <c r="D158" s="561"/>
      <c r="E158" s="508">
        <f>HLOOKUP($C158,$CB$2:$CE$3,2,0)</f>
        <v>15000</v>
      </c>
      <c r="F158" s="509">
        <f>D158*E158</f>
        <v>0</v>
      </c>
      <c r="G158" s="594"/>
      <c r="H158" s="597" t="s">
        <v>451</v>
      </c>
      <c r="I158" s="510" t="str">
        <f>VLOOKUP(H158,Presupuesto!$B$11:$C$586,2,0)</f>
        <v>EQUIPOS PARA COMPUTACION</v>
      </c>
      <c r="J158" s="583" t="s">
        <v>181</v>
      </c>
      <c r="K158" s="510" t="s">
        <v>508</v>
      </c>
      <c r="L158" s="510"/>
    </row>
    <row r="159" spans="3:12" x14ac:dyDescent="0.25">
      <c r="C159" s="589" t="s">
        <v>1605</v>
      </c>
      <c r="D159" s="557"/>
      <c r="E159" s="508">
        <f>HLOOKUP($C159,$CB$2:$CE$3,2,0)</f>
        <v>35000</v>
      </c>
      <c r="F159" s="509">
        <f>D159*E159</f>
        <v>0</v>
      </c>
      <c r="G159" s="594"/>
      <c r="H159" s="598" t="s">
        <v>451</v>
      </c>
      <c r="I159" s="513" t="str">
        <f>VLOOKUP(H159,Presupuesto!$B$11:$C$586,2,0)</f>
        <v>EQUIPOS PARA COMPUTACION</v>
      </c>
      <c r="J159" s="510" t="str">
        <f>$J$158</f>
        <v>Estudiantes</v>
      </c>
      <c r="K159" s="510" t="s">
        <v>526</v>
      </c>
      <c r="L159" s="510"/>
    </row>
    <row r="160" spans="3:12" x14ac:dyDescent="0.25">
      <c r="C160" s="511" t="s">
        <v>73</v>
      </c>
      <c r="D160" s="557"/>
      <c r="E160" s="512">
        <v>4000</v>
      </c>
      <c r="F160" s="509">
        <f t="shared" ref="F160:F171" si="12">D160*E160</f>
        <v>0</v>
      </c>
      <c r="G160" s="594"/>
      <c r="H160" s="598" t="s">
        <v>1253</v>
      </c>
      <c r="I160" s="513" t="str">
        <f>VLOOKUP(H160,Presupuesto!$B$11:$C$586,2,0)</f>
        <v>EQUIPOS VARIOS DE OFICINA</v>
      </c>
      <c r="J160" s="510" t="str">
        <f t="shared" ref="J160:J170" si="13">$J$158</f>
        <v>Estudiantes</v>
      </c>
      <c r="K160" s="510" t="s">
        <v>509</v>
      </c>
      <c r="L160" s="510"/>
    </row>
    <row r="161" spans="3:12" x14ac:dyDescent="0.25">
      <c r="C161" s="511" t="s">
        <v>74</v>
      </c>
      <c r="D161" s="557"/>
      <c r="E161" s="512">
        <v>8000</v>
      </c>
      <c r="F161" s="509">
        <f t="shared" si="12"/>
        <v>0</v>
      </c>
      <c r="G161" s="594"/>
      <c r="H161" s="598" t="s">
        <v>451</v>
      </c>
      <c r="I161" s="513" t="str">
        <f>VLOOKUP(H161,Presupuesto!$B$11:$C$586,2,0)</f>
        <v>EQUIPOS PARA COMPUTACION</v>
      </c>
      <c r="J161" s="510" t="str">
        <f t="shared" si="13"/>
        <v>Estudiantes</v>
      </c>
      <c r="K161" s="510" t="s">
        <v>509</v>
      </c>
      <c r="L161" s="510"/>
    </row>
    <row r="162" spans="3:12" x14ac:dyDescent="0.25">
      <c r="C162" s="511" t="s">
        <v>75</v>
      </c>
      <c r="D162" s="557"/>
      <c r="E162" s="512">
        <v>5000</v>
      </c>
      <c r="F162" s="509">
        <f t="shared" si="12"/>
        <v>0</v>
      </c>
      <c r="G162" s="594"/>
      <c r="H162" s="598" t="s">
        <v>451</v>
      </c>
      <c r="I162" s="513" t="str">
        <f>VLOOKUP(H162,Presupuesto!$B$11:$C$586,2,0)</f>
        <v>EQUIPOS PARA COMPUTACION</v>
      </c>
      <c r="J162" s="510" t="str">
        <f t="shared" si="13"/>
        <v>Estudiantes</v>
      </c>
      <c r="K162" s="510" t="s">
        <v>509</v>
      </c>
      <c r="L162" s="510"/>
    </row>
    <row r="163" spans="3:12" x14ac:dyDescent="0.25">
      <c r="C163" s="511" t="s">
        <v>35</v>
      </c>
      <c r="D163" s="557"/>
      <c r="E163" s="512">
        <v>13000</v>
      </c>
      <c r="F163" s="509">
        <f t="shared" si="12"/>
        <v>0</v>
      </c>
      <c r="G163" s="594"/>
      <c r="H163" s="598" t="s">
        <v>450</v>
      </c>
      <c r="I163" s="513" t="str">
        <f>VLOOKUP(H163,Presupuesto!$B$11:$C$586,2,0)</f>
        <v>EQUIPO DE COMUNICACIàN Y SE¥ALAMIENTO</v>
      </c>
      <c r="J163" s="510" t="str">
        <f t="shared" si="13"/>
        <v>Estudiantes</v>
      </c>
      <c r="K163" s="510" t="s">
        <v>509</v>
      </c>
      <c r="L163" s="510"/>
    </row>
    <row r="164" spans="3:12" x14ac:dyDescent="0.25">
      <c r="C164" s="511" t="s">
        <v>76</v>
      </c>
      <c r="D164" s="557"/>
      <c r="E164" s="512">
        <v>15000</v>
      </c>
      <c r="F164" s="509">
        <f t="shared" si="12"/>
        <v>0</v>
      </c>
      <c r="G164" s="594"/>
      <c r="H164" s="598" t="s">
        <v>450</v>
      </c>
      <c r="I164" s="513" t="str">
        <f>VLOOKUP(H164,Presupuesto!$B$11:$C$586,2,0)</f>
        <v>EQUIPO DE COMUNICACIàN Y SE¥ALAMIENTO</v>
      </c>
      <c r="J164" s="510" t="str">
        <f t="shared" si="13"/>
        <v>Estudiantes</v>
      </c>
      <c r="K164" s="510" t="s">
        <v>509</v>
      </c>
      <c r="L164" s="510"/>
    </row>
    <row r="165" spans="3:12" x14ac:dyDescent="0.25">
      <c r="C165" s="511" t="s">
        <v>77</v>
      </c>
      <c r="D165" s="557"/>
      <c r="E165" s="512">
        <v>10000</v>
      </c>
      <c r="F165" s="509">
        <f t="shared" si="12"/>
        <v>0</v>
      </c>
      <c r="G165" s="594"/>
      <c r="H165" s="598" t="s">
        <v>450</v>
      </c>
      <c r="I165" s="513" t="str">
        <f>VLOOKUP(H165,Presupuesto!$B$11:$C$586,2,0)</f>
        <v>EQUIPO DE COMUNICACIàN Y SE¥ALAMIENTO</v>
      </c>
      <c r="J165" s="510" t="str">
        <f t="shared" si="13"/>
        <v>Estudiantes</v>
      </c>
      <c r="K165" s="510" t="s">
        <v>517</v>
      </c>
      <c r="L165" s="510"/>
    </row>
    <row r="166" spans="3:12" x14ac:dyDescent="0.25">
      <c r="C166" s="511" t="s">
        <v>78</v>
      </c>
      <c r="D166" s="557"/>
      <c r="E166" s="512">
        <v>10000</v>
      </c>
      <c r="F166" s="509">
        <f t="shared" si="12"/>
        <v>0</v>
      </c>
      <c r="G166" s="594"/>
      <c r="H166" s="598" t="s">
        <v>454</v>
      </c>
      <c r="I166" s="513" t="str">
        <f>VLOOKUP(H166,Presupuesto!$B$11:$C$586,2,0)</f>
        <v>APLICACIONES INFORMATICAS (45100-00)</v>
      </c>
      <c r="J166" s="510" t="str">
        <f t="shared" si="13"/>
        <v>Estudiantes</v>
      </c>
      <c r="K166" s="510" t="s">
        <v>513</v>
      </c>
      <c r="L166" s="510"/>
    </row>
    <row r="167" spans="3:12" x14ac:dyDescent="0.25">
      <c r="C167" s="520" t="s">
        <v>79</v>
      </c>
      <c r="D167" s="557"/>
      <c r="E167" s="512">
        <v>2000</v>
      </c>
      <c r="F167" s="509">
        <f t="shared" si="12"/>
        <v>0</v>
      </c>
      <c r="G167" s="594"/>
      <c r="H167" s="598" t="s">
        <v>451</v>
      </c>
      <c r="I167" s="521" t="str">
        <f>VLOOKUP(H167,Presupuesto!$B$11:$C$586,2,0)</f>
        <v>EQUIPOS PARA COMPUTACION</v>
      </c>
      <c r="J167" s="510" t="str">
        <f t="shared" si="13"/>
        <v>Estudiantes</v>
      </c>
      <c r="K167" s="510" t="s">
        <v>509</v>
      </c>
      <c r="L167" s="510"/>
    </row>
    <row r="168" spans="3:12" x14ac:dyDescent="0.25">
      <c r="C168" s="520" t="s">
        <v>80</v>
      </c>
      <c r="D168" s="557"/>
      <c r="E168" s="512">
        <v>1500</v>
      </c>
      <c r="F168" s="509">
        <f t="shared" si="12"/>
        <v>0</v>
      </c>
      <c r="G168" s="594"/>
      <c r="H168" s="598" t="s">
        <v>1213</v>
      </c>
      <c r="I168" s="521" t="str">
        <f>VLOOKUP(H168,Presupuesto!$B$11:$C$586,2,0)</f>
        <v>UTILES Y MATERIALES ELECTRICOS</v>
      </c>
      <c r="J168" s="510" t="str">
        <f t="shared" si="13"/>
        <v>Estudiantes</v>
      </c>
      <c r="K168" s="510" t="s">
        <v>509</v>
      </c>
      <c r="L168" s="510"/>
    </row>
    <row r="169" spans="3:12" x14ac:dyDescent="0.25">
      <c r="C169" s="520" t="s">
        <v>81</v>
      </c>
      <c r="D169" s="557"/>
      <c r="E169" s="512">
        <v>1500</v>
      </c>
      <c r="F169" s="509">
        <f t="shared" si="12"/>
        <v>0</v>
      </c>
      <c r="G169" s="594"/>
      <c r="H169" s="598" t="s">
        <v>451</v>
      </c>
      <c r="I169" s="521" t="str">
        <f>VLOOKUP(H169,Presupuesto!$B$11:$C$586,2,0)</f>
        <v>EQUIPOS PARA COMPUTACION</v>
      </c>
      <c r="J169" s="510" t="str">
        <f t="shared" si="13"/>
        <v>Estudiantes</v>
      </c>
      <c r="K169" s="510" t="s">
        <v>509</v>
      </c>
      <c r="L169" s="510"/>
    </row>
    <row r="170" spans="3:12" x14ac:dyDescent="0.25">
      <c r="C170" s="520" t="s">
        <v>82</v>
      </c>
      <c r="D170" s="557"/>
      <c r="E170" s="512">
        <v>500</v>
      </c>
      <c r="F170" s="509">
        <f t="shared" si="12"/>
        <v>0</v>
      </c>
      <c r="G170" s="594"/>
      <c r="H170" s="598" t="s">
        <v>1222</v>
      </c>
      <c r="I170" s="521" t="str">
        <f>VLOOKUP(H170,Presupuesto!$B$11:$C$586,2,0)</f>
        <v>OTROS RESPUESTOS Y ACCESORIOS MENORES</v>
      </c>
      <c r="J170" s="510" t="str">
        <f t="shared" si="13"/>
        <v>Estudiantes</v>
      </c>
      <c r="K170" s="510" t="s">
        <v>509</v>
      </c>
      <c r="L170" s="510"/>
    </row>
    <row r="171" spans="3:12" ht="15.75" thickBot="1" x14ac:dyDescent="0.3">
      <c r="C171" s="514" t="s">
        <v>83</v>
      </c>
      <c r="D171" s="562"/>
      <c r="E171" s="516">
        <v>20</v>
      </c>
      <c r="F171" s="517">
        <f t="shared" si="12"/>
        <v>0</v>
      </c>
      <c r="G171" s="595"/>
      <c r="H171" s="518" t="s">
        <v>1222</v>
      </c>
      <c r="I171" s="532" t="str">
        <f>VLOOKUP(H171,Presupuesto!$B$11:$C$586,2,0)</f>
        <v>OTROS RESPUESTOS Y ACCESORIOS MENORES</v>
      </c>
      <c r="J171" s="518" t="str">
        <f>$J$158</f>
        <v>Estudiantes</v>
      </c>
      <c r="K171" s="532" t="s">
        <v>508</v>
      </c>
      <c r="L171" s="532"/>
    </row>
    <row r="172" spans="3:12" x14ac:dyDescent="0.25">
      <c r="C172" s="502"/>
      <c r="D172" s="502"/>
      <c r="E172" s="502"/>
      <c r="F172" s="505"/>
      <c r="G172" s="499"/>
      <c r="H172" s="499"/>
      <c r="I172" s="499"/>
      <c r="J172" s="502"/>
      <c r="K172" s="502"/>
      <c r="L172" s="502"/>
    </row>
    <row r="173" spans="3:12" ht="15.75" thickBot="1" x14ac:dyDescent="0.3">
      <c r="C173" s="502"/>
      <c r="D173" s="502"/>
      <c r="E173" s="502"/>
      <c r="F173" s="502"/>
      <c r="G173" s="500"/>
      <c r="H173" s="502"/>
      <c r="I173" s="502"/>
      <c r="J173" s="502"/>
      <c r="K173" s="502"/>
      <c r="L173" s="502"/>
    </row>
    <row r="174" spans="3:12" ht="15.75" thickBot="1" x14ac:dyDescent="0.3">
      <c r="C174" s="494" t="s">
        <v>43</v>
      </c>
      <c r="D174" s="519">
        <f>SUM(F181:F194)</f>
        <v>0</v>
      </c>
      <c r="E174" s="502"/>
      <c r="F174" s="498"/>
      <c r="G174" s="501"/>
      <c r="H174" s="498"/>
      <c r="I174" s="498"/>
      <c r="J174" s="502"/>
      <c r="K174" s="502"/>
      <c r="L174" s="502"/>
    </row>
    <row r="175" spans="3:12" x14ac:dyDescent="0.25">
      <c r="C175" s="498"/>
      <c r="D175" s="496"/>
      <c r="E175" s="505"/>
      <c r="F175" s="505"/>
      <c r="G175" s="505"/>
      <c r="H175" s="499"/>
      <c r="I175" s="499"/>
      <c r="J175" s="499"/>
      <c r="K175" s="522"/>
      <c r="L175" s="502"/>
    </row>
    <row r="176" spans="3:12" x14ac:dyDescent="0.25">
      <c r="C176" s="498"/>
      <c r="D176" s="496"/>
      <c r="E176" s="505"/>
      <c r="F176" s="505"/>
      <c r="G176" s="505"/>
      <c r="H176" s="499"/>
      <c r="I176" s="499"/>
      <c r="J176" s="499"/>
      <c r="K176" s="522"/>
      <c r="L176" s="502"/>
    </row>
    <row r="177" spans="3:12" ht="15.75" x14ac:dyDescent="0.25">
      <c r="C177" s="576" t="s">
        <v>505</v>
      </c>
      <c r="D177" s="577"/>
      <c r="E177" s="505"/>
      <c r="F177" s="505"/>
      <c r="G177" s="505"/>
      <c r="H177" s="499"/>
      <c r="I177" s="499"/>
      <c r="J177" s="499"/>
      <c r="K177" s="522"/>
      <c r="L177" s="502"/>
    </row>
    <row r="178" spans="3:12" ht="18.75" x14ac:dyDescent="0.25">
      <c r="C178" s="578" t="e">
        <f>IFERROR(VLOOKUP(D177,'Desarrollo e Innov. Curricular'!$E:$F,2,FALSE),IFERROR(VLOOKUP(D177,Investigación!$E:$F,2,FALSE),IFERROR(VLOOKUP(D177,'Vinculación Univ. Sociedad'!$E:$F,2,FALSE),IFERROR(VLOOKUP(D177,'Docencia y Profesorado Universi'!$E:$F,2,FALSE),IFERROR(VLOOKUP(D177,Estudiantes!$E:$F,2,FALSE),IFERROR(VLOOKUP(D177,'Gestion Administrativa'!$E:$F,2,FALSE),IFERROR(VLOOKUP(D177,'Gestion Academica'!$E:$F,2,FALSE),IFERROR(VLOOKUP(D177,Graduados!$E:$F,2,FALSE),IFERROR(VLOOKUP(D177,'Gestión del Conocimiento'!$E:$F,2,FALSE),IFERROR(VLOOKUP(D177,Gobernabilidad!$E:$F,2,FALSE),IFERROR(VLOOKUP(D177,'NIVEL DE ES Y  SISTEMA NACIONAL'!$E:$F,2,FALSE),VLOOKUP(D177,'Lo Esencial'!$E:$F,2,0))))))))))))</f>
        <v>#N/A</v>
      </c>
      <c r="D178" s="496"/>
      <c r="E178" s="505"/>
      <c r="F178" s="505"/>
      <c r="G178" s="505"/>
      <c r="H178" s="499"/>
      <c r="I178" s="499"/>
      <c r="J178" s="499"/>
      <c r="K178" s="522"/>
      <c r="L178" s="502"/>
    </row>
    <row r="179" spans="3:12" x14ac:dyDescent="0.25">
      <c r="C179" s="502"/>
      <c r="D179" s="502"/>
      <c r="E179" s="502"/>
      <c r="F179" s="505"/>
      <c r="G179" s="499"/>
      <c r="H179" s="499"/>
      <c r="I179" s="499"/>
      <c r="J179" s="502"/>
      <c r="K179" s="502"/>
      <c r="L179" s="502"/>
    </row>
    <row r="180" spans="3:12" ht="30.75" thickBot="1" x14ac:dyDescent="0.3">
      <c r="C180" s="555" t="s">
        <v>44</v>
      </c>
      <c r="D180" s="555" t="s">
        <v>55</v>
      </c>
      <c r="E180" s="555" t="s">
        <v>57</v>
      </c>
      <c r="F180" s="556" t="s">
        <v>27</v>
      </c>
      <c r="G180" s="556" t="s">
        <v>242</v>
      </c>
      <c r="H180" s="596" t="s">
        <v>46</v>
      </c>
      <c r="I180" s="555" t="s">
        <v>243</v>
      </c>
      <c r="J180" s="555" t="s">
        <v>524</v>
      </c>
      <c r="K180" s="555" t="s">
        <v>525</v>
      </c>
      <c r="L180" s="555" t="s">
        <v>580</v>
      </c>
    </row>
    <row r="181" spans="3:12" ht="15.75" thickBot="1" x14ac:dyDescent="0.3">
      <c r="C181" s="589" t="s">
        <v>1607</v>
      </c>
      <c r="D181" s="561"/>
      <c r="E181" s="508">
        <f>HLOOKUP($C181,$CB$2:$CE$3,2,0)</f>
        <v>15000</v>
      </c>
      <c r="F181" s="509">
        <f>D181*E181</f>
        <v>0</v>
      </c>
      <c r="G181" s="594"/>
      <c r="H181" s="597" t="s">
        <v>451</v>
      </c>
      <c r="I181" s="510" t="str">
        <f>VLOOKUP(H181,Presupuesto!$B$11:$C$586,2,0)</f>
        <v>EQUIPOS PARA COMPUTACION</v>
      </c>
      <c r="J181" s="583" t="s">
        <v>181</v>
      </c>
      <c r="K181" s="510" t="s">
        <v>508</v>
      </c>
      <c r="L181" s="510"/>
    </row>
    <row r="182" spans="3:12" x14ac:dyDescent="0.25">
      <c r="C182" s="589" t="s">
        <v>1605</v>
      </c>
      <c r="D182" s="557"/>
      <c r="E182" s="508">
        <f>HLOOKUP($C182,$CB$2:$CE$3,2,0)</f>
        <v>35000</v>
      </c>
      <c r="F182" s="509">
        <f>D182*E182</f>
        <v>0</v>
      </c>
      <c r="G182" s="594"/>
      <c r="H182" s="598" t="s">
        <v>451</v>
      </c>
      <c r="I182" s="513" t="str">
        <f>VLOOKUP(H182,Presupuesto!$B$11:$C$586,2,0)</f>
        <v>EQUIPOS PARA COMPUTACION</v>
      </c>
      <c r="J182" s="510" t="str">
        <f>$J$181</f>
        <v>Estudiantes</v>
      </c>
      <c r="K182" s="510" t="s">
        <v>526</v>
      </c>
      <c r="L182" s="510"/>
    </row>
    <row r="183" spans="3:12" x14ac:dyDescent="0.25">
      <c r="C183" s="511" t="s">
        <v>73</v>
      </c>
      <c r="D183" s="557"/>
      <c r="E183" s="512">
        <v>4000</v>
      </c>
      <c r="F183" s="509">
        <f t="shared" ref="F183:F194" si="14">D183*E183</f>
        <v>0</v>
      </c>
      <c r="G183" s="594"/>
      <c r="H183" s="598" t="s">
        <v>1253</v>
      </c>
      <c r="I183" s="513" t="str">
        <f>VLOOKUP(H183,Presupuesto!$B$11:$C$586,2,0)</f>
        <v>EQUIPOS VARIOS DE OFICINA</v>
      </c>
      <c r="J183" s="510" t="str">
        <f t="shared" ref="J183:J193" si="15">$J$181</f>
        <v>Estudiantes</v>
      </c>
      <c r="K183" s="510" t="s">
        <v>509</v>
      </c>
      <c r="L183" s="510"/>
    </row>
    <row r="184" spans="3:12" x14ac:dyDescent="0.25">
      <c r="C184" s="511" t="s">
        <v>74</v>
      </c>
      <c r="D184" s="557"/>
      <c r="E184" s="512">
        <v>8000</v>
      </c>
      <c r="F184" s="509">
        <f t="shared" si="14"/>
        <v>0</v>
      </c>
      <c r="G184" s="594"/>
      <c r="H184" s="598" t="s">
        <v>451</v>
      </c>
      <c r="I184" s="513" t="str">
        <f>VLOOKUP(H184,Presupuesto!$B$11:$C$586,2,0)</f>
        <v>EQUIPOS PARA COMPUTACION</v>
      </c>
      <c r="J184" s="510" t="str">
        <f t="shared" si="15"/>
        <v>Estudiantes</v>
      </c>
      <c r="K184" s="510" t="s">
        <v>509</v>
      </c>
      <c r="L184" s="510"/>
    </row>
    <row r="185" spans="3:12" x14ac:dyDescent="0.25">
      <c r="C185" s="511" t="s">
        <v>75</v>
      </c>
      <c r="D185" s="557"/>
      <c r="E185" s="512">
        <v>5000</v>
      </c>
      <c r="F185" s="509">
        <f t="shared" si="14"/>
        <v>0</v>
      </c>
      <c r="G185" s="594"/>
      <c r="H185" s="598" t="s">
        <v>451</v>
      </c>
      <c r="I185" s="513" t="str">
        <f>VLOOKUP(H185,Presupuesto!$B$11:$C$586,2,0)</f>
        <v>EQUIPOS PARA COMPUTACION</v>
      </c>
      <c r="J185" s="510" t="str">
        <f t="shared" si="15"/>
        <v>Estudiantes</v>
      </c>
      <c r="K185" s="510" t="s">
        <v>509</v>
      </c>
      <c r="L185" s="510"/>
    </row>
    <row r="186" spans="3:12" x14ac:dyDescent="0.25">
      <c r="C186" s="511" t="s">
        <v>35</v>
      </c>
      <c r="D186" s="557"/>
      <c r="E186" s="512">
        <v>13000</v>
      </c>
      <c r="F186" s="509">
        <f t="shared" si="14"/>
        <v>0</v>
      </c>
      <c r="G186" s="594"/>
      <c r="H186" s="598" t="s">
        <v>450</v>
      </c>
      <c r="I186" s="513" t="str">
        <f>VLOOKUP(H186,Presupuesto!$B$11:$C$586,2,0)</f>
        <v>EQUIPO DE COMUNICACIàN Y SE¥ALAMIENTO</v>
      </c>
      <c r="J186" s="510" t="str">
        <f t="shared" si="15"/>
        <v>Estudiantes</v>
      </c>
      <c r="K186" s="510" t="s">
        <v>509</v>
      </c>
      <c r="L186" s="510"/>
    </row>
    <row r="187" spans="3:12" x14ac:dyDescent="0.25">
      <c r="C187" s="511" t="s">
        <v>76</v>
      </c>
      <c r="D187" s="557"/>
      <c r="E187" s="512">
        <v>15000</v>
      </c>
      <c r="F187" s="509">
        <f t="shared" si="14"/>
        <v>0</v>
      </c>
      <c r="G187" s="594"/>
      <c r="H187" s="598" t="s">
        <v>450</v>
      </c>
      <c r="I187" s="513" t="str">
        <f>VLOOKUP(H187,Presupuesto!$B$11:$C$586,2,0)</f>
        <v>EQUIPO DE COMUNICACIàN Y SE¥ALAMIENTO</v>
      </c>
      <c r="J187" s="510" t="str">
        <f t="shared" si="15"/>
        <v>Estudiantes</v>
      </c>
      <c r="K187" s="510" t="s">
        <v>509</v>
      </c>
      <c r="L187" s="510"/>
    </row>
    <row r="188" spans="3:12" x14ac:dyDescent="0.25">
      <c r="C188" s="511" t="s">
        <v>77</v>
      </c>
      <c r="D188" s="557"/>
      <c r="E188" s="512">
        <v>10000</v>
      </c>
      <c r="F188" s="509">
        <f t="shared" si="14"/>
        <v>0</v>
      </c>
      <c r="G188" s="594"/>
      <c r="H188" s="598" t="s">
        <v>450</v>
      </c>
      <c r="I188" s="513" t="str">
        <f>VLOOKUP(H188,Presupuesto!$B$11:$C$586,2,0)</f>
        <v>EQUIPO DE COMUNICACIàN Y SE¥ALAMIENTO</v>
      </c>
      <c r="J188" s="510" t="str">
        <f t="shared" si="15"/>
        <v>Estudiantes</v>
      </c>
      <c r="K188" s="510" t="s">
        <v>517</v>
      </c>
      <c r="L188" s="510"/>
    </row>
    <row r="189" spans="3:12" x14ac:dyDescent="0.25">
      <c r="C189" s="511" t="s">
        <v>78</v>
      </c>
      <c r="D189" s="557"/>
      <c r="E189" s="512">
        <v>10000</v>
      </c>
      <c r="F189" s="509">
        <f t="shared" si="14"/>
        <v>0</v>
      </c>
      <c r="G189" s="594"/>
      <c r="H189" s="598" t="s">
        <v>454</v>
      </c>
      <c r="I189" s="513" t="str">
        <f>VLOOKUP(H189,Presupuesto!$B$11:$C$586,2,0)</f>
        <v>APLICACIONES INFORMATICAS (45100-00)</v>
      </c>
      <c r="J189" s="510" t="str">
        <f t="shared" si="15"/>
        <v>Estudiantes</v>
      </c>
      <c r="K189" s="510" t="s">
        <v>513</v>
      </c>
      <c r="L189" s="510"/>
    </row>
    <row r="190" spans="3:12" x14ac:dyDescent="0.25">
      <c r="C190" s="520" t="s">
        <v>79</v>
      </c>
      <c r="D190" s="557"/>
      <c r="E190" s="512">
        <v>2000</v>
      </c>
      <c r="F190" s="509">
        <f t="shared" si="14"/>
        <v>0</v>
      </c>
      <c r="G190" s="594"/>
      <c r="H190" s="598" t="s">
        <v>451</v>
      </c>
      <c r="I190" s="521" t="str">
        <f>VLOOKUP(H190,Presupuesto!$B$11:$C$586,2,0)</f>
        <v>EQUIPOS PARA COMPUTACION</v>
      </c>
      <c r="J190" s="510" t="str">
        <f t="shared" si="15"/>
        <v>Estudiantes</v>
      </c>
      <c r="K190" s="510" t="s">
        <v>509</v>
      </c>
      <c r="L190" s="510"/>
    </row>
    <row r="191" spans="3:12" x14ac:dyDescent="0.25">
      <c r="C191" s="520" t="s">
        <v>80</v>
      </c>
      <c r="D191" s="557"/>
      <c r="E191" s="512">
        <v>1500</v>
      </c>
      <c r="F191" s="509">
        <f t="shared" si="14"/>
        <v>0</v>
      </c>
      <c r="G191" s="594"/>
      <c r="H191" s="598" t="s">
        <v>1213</v>
      </c>
      <c r="I191" s="521" t="str">
        <f>VLOOKUP(H191,Presupuesto!$B$11:$C$586,2,0)</f>
        <v>UTILES Y MATERIALES ELECTRICOS</v>
      </c>
      <c r="J191" s="510" t="str">
        <f t="shared" si="15"/>
        <v>Estudiantes</v>
      </c>
      <c r="K191" s="510" t="s">
        <v>509</v>
      </c>
      <c r="L191" s="510"/>
    </row>
    <row r="192" spans="3:12" x14ac:dyDescent="0.25">
      <c r="C192" s="520" t="s">
        <v>81</v>
      </c>
      <c r="D192" s="557"/>
      <c r="E192" s="512">
        <v>1500</v>
      </c>
      <c r="F192" s="509">
        <f t="shared" si="14"/>
        <v>0</v>
      </c>
      <c r="G192" s="594"/>
      <c r="H192" s="598" t="s">
        <v>451</v>
      </c>
      <c r="I192" s="521" t="str">
        <f>VLOOKUP(H192,Presupuesto!$B$11:$C$586,2,0)</f>
        <v>EQUIPOS PARA COMPUTACION</v>
      </c>
      <c r="J192" s="510" t="str">
        <f t="shared" si="15"/>
        <v>Estudiantes</v>
      </c>
      <c r="K192" s="510" t="s">
        <v>509</v>
      </c>
      <c r="L192" s="510"/>
    </row>
    <row r="193" spans="3:12" x14ac:dyDescent="0.25">
      <c r="C193" s="520" t="s">
        <v>82</v>
      </c>
      <c r="D193" s="557"/>
      <c r="E193" s="512">
        <v>500</v>
      </c>
      <c r="F193" s="509">
        <f t="shared" si="14"/>
        <v>0</v>
      </c>
      <c r="G193" s="594"/>
      <c r="H193" s="598" t="s">
        <v>1222</v>
      </c>
      <c r="I193" s="521" t="str">
        <f>VLOOKUP(H193,Presupuesto!$B$11:$C$586,2,0)</f>
        <v>OTROS RESPUESTOS Y ACCESORIOS MENORES</v>
      </c>
      <c r="J193" s="510" t="str">
        <f t="shared" si="15"/>
        <v>Estudiantes</v>
      </c>
      <c r="K193" s="510" t="s">
        <v>509</v>
      </c>
      <c r="L193" s="510"/>
    </row>
    <row r="194" spans="3:12" ht="15.75" thickBot="1" x14ac:dyDescent="0.3">
      <c r="C194" s="514" t="s">
        <v>83</v>
      </c>
      <c r="D194" s="562"/>
      <c r="E194" s="516">
        <v>20</v>
      </c>
      <c r="F194" s="517">
        <f t="shared" si="14"/>
        <v>0</v>
      </c>
      <c r="G194" s="595"/>
      <c r="H194" s="518" t="s">
        <v>1222</v>
      </c>
      <c r="I194" s="532" t="str">
        <f>VLOOKUP(H194,Presupuesto!$B$11:$C$586,2,0)</f>
        <v>OTROS RESPUESTOS Y ACCESORIOS MENORES</v>
      </c>
      <c r="J194" s="518" t="str">
        <f>$J$181</f>
        <v>Estudiantes</v>
      </c>
      <c r="K194" s="532" t="s">
        <v>508</v>
      </c>
      <c r="L194" s="532"/>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81:G194 G43:G56 G66:G79 G89:G102 G112:G125 G135:G148 G158:G171 G17:G33">
      <formula1>$R$2:$S$2</formula1>
    </dataValidation>
    <dataValidation type="list" allowBlank="1" showInputMessage="1" showErrorMessage="1" errorTitle="¡Ingreso Inválido!" error="Seleccione una opción de la lista." promptTitle="Dimensión Estratégica" prompt="Seleccione una opción de la lista." sqref="J43:J56 J66:J79 J89:J102 J158:J171 J112:J125 J135:J148 J181:J194 J17:J33">
      <formula1>$A$2:$K$2</formula1>
    </dataValidation>
    <dataValidation type="list" allowBlank="1" showInputMessage="1" showErrorMessage="1" errorTitle="¡Ingreso Inválido!" error="Seleccione una opción de la lista" promptTitle="Mes Requerido" prompt="Seleccione el mes en el que requiere el recurso." sqref="K181:K194 K43:K56 K66:K79 K89:K102 K112:K125 K135:K148 K158:K171 K17:K33">
      <formula1>$U$2:$AF$2</formula1>
    </dataValidation>
    <dataValidation type="list" allowBlank="1" showInputMessage="1" showErrorMessage="1" errorTitle="¡Ingreso Inválido!" error="Verifique el valor ingresado" promptTitle="Objeto de Gasto" prompt="Ingrese el Objeto de Gasto" sqref="H43:H56 H181:H194 H17:H33 H66:H79 H112:H125 H135:H148 H158:H171 H89:H102">
      <formula1>$A$1:$VD$1</formula1>
    </dataValidation>
    <dataValidation type="list" allowBlank="1" showInputMessage="1" showErrorMessage="1" sqref="C17:C18 C43:C44 C66:C67 C89:C90 C112:C113 C135:C136 C158:C159 C181:C182">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A214" zoomScale="86" zoomScaleNormal="86" workbookViewId="0">
      <selection activeCell="C24" sqref="C24"/>
    </sheetView>
  </sheetViews>
  <sheetFormatPr baseColWidth="10" defaultColWidth="11.5703125" defaultRowHeight="15" x14ac:dyDescent="0.25"/>
  <cols>
    <col min="1" max="1" width="1.85546875" style="115" customWidth="1"/>
    <col min="2" max="2" width="17" style="115" customWidth="1"/>
    <col min="3" max="3" width="66.85546875" style="115" customWidth="1"/>
    <col min="4" max="4" width="27" style="115" customWidth="1"/>
    <col min="5" max="5" width="13.85546875" style="115" customWidth="1"/>
    <col min="6" max="6" width="21.85546875" style="115" customWidth="1"/>
    <col min="7" max="7" width="16.5703125" style="98" customWidth="1"/>
    <col min="8" max="8" width="14.28515625" style="115" customWidth="1"/>
    <col min="9" max="9" width="40.28515625" style="115" customWidth="1"/>
    <col min="10" max="10" width="28.140625" style="115" bestFit="1" customWidth="1"/>
    <col min="11" max="11" width="19.85546875" style="115" bestFit="1" customWidth="1"/>
    <col min="12"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52" t="s">
        <v>236</v>
      </c>
      <c r="E2" s="152" t="s">
        <v>181</v>
      </c>
      <c r="F2" s="152" t="s">
        <v>589</v>
      </c>
      <c r="G2" s="189" t="s">
        <v>237</v>
      </c>
      <c r="H2" s="152" t="s">
        <v>590</v>
      </c>
      <c r="I2" s="152" t="s">
        <v>591</v>
      </c>
      <c r="J2" s="152" t="s">
        <v>238</v>
      </c>
      <c r="K2" s="152"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27" thickBot="1" x14ac:dyDescent="0.3">
      <c r="C5" s="116" t="s">
        <v>498</v>
      </c>
      <c r="D5" s="231">
        <f>SUMIF(C:C,$C$10,D:D)</f>
        <v>2247522</v>
      </c>
    </row>
    <row r="6" spans="1:576" x14ac:dyDescent="0.25">
      <c r="C6" s="137"/>
      <c r="D6" s="137"/>
      <c r="E6" s="137"/>
      <c r="F6" s="137"/>
      <c r="G6" s="99"/>
      <c r="H6" s="137"/>
      <c r="I6" s="137"/>
    </row>
    <row r="7" spans="1:576" x14ac:dyDescent="0.25">
      <c r="C7" s="137"/>
      <c r="D7" s="137"/>
      <c r="E7" s="137"/>
      <c r="F7" s="137"/>
      <c r="G7" s="99"/>
      <c r="H7" s="137"/>
      <c r="I7" s="137"/>
    </row>
    <row r="8" spans="1:576" x14ac:dyDescent="0.25">
      <c r="C8" s="137"/>
      <c r="D8" s="137"/>
      <c r="E8" s="137"/>
      <c r="F8" s="137"/>
      <c r="G8" s="99"/>
      <c r="H8" s="137"/>
      <c r="I8" s="137"/>
    </row>
    <row r="9" spans="1:576" ht="15.75" thickBot="1" x14ac:dyDescent="0.3">
      <c r="C9" s="137"/>
      <c r="D9" s="137"/>
      <c r="E9" s="137"/>
      <c r="F9" s="137"/>
      <c r="G9" s="99"/>
      <c r="H9" s="137"/>
      <c r="I9" s="137"/>
      <c r="K9" s="205"/>
    </row>
    <row r="10" spans="1:576" ht="15.75" thickBot="1" x14ac:dyDescent="0.3">
      <c r="C10" s="186" t="s">
        <v>53</v>
      </c>
      <c r="D10" s="138">
        <f>SUM(F17:F51)</f>
        <v>3200</v>
      </c>
      <c r="F10" s="72"/>
      <c r="G10" s="100"/>
      <c r="H10" s="72"/>
      <c r="I10" s="72"/>
    </row>
    <row r="11" spans="1:576" x14ac:dyDescent="0.25">
      <c r="B11" s="123"/>
      <c r="C11" s="72"/>
      <c r="D11" s="31"/>
      <c r="E11" s="123"/>
      <c r="F11" s="123"/>
      <c r="G11" s="123"/>
      <c r="H11" s="97"/>
      <c r="I11" s="97"/>
      <c r="J11" s="97"/>
      <c r="K11" s="142"/>
    </row>
    <row r="12" spans="1:576" x14ac:dyDescent="0.25">
      <c r="B12" s="123"/>
      <c r="C12" s="72"/>
      <c r="D12" s="31"/>
      <c r="E12" s="123"/>
      <c r="F12" s="123"/>
      <c r="G12" s="123"/>
      <c r="H12" s="97"/>
      <c r="I12" s="97"/>
      <c r="J12" s="97"/>
      <c r="K12" s="142"/>
    </row>
    <row r="13" spans="1:576" ht="15.75" x14ac:dyDescent="0.25">
      <c r="B13" s="123"/>
      <c r="C13" s="239" t="s">
        <v>505</v>
      </c>
      <c r="D13" s="240"/>
      <c r="E13" s="123"/>
      <c r="F13" s="123"/>
      <c r="G13" s="123"/>
      <c r="H13" s="97"/>
      <c r="I13" s="97"/>
      <c r="J13" s="97"/>
      <c r="K13" s="142"/>
    </row>
    <row r="14" spans="1:576" ht="18.75" x14ac:dyDescent="0.25">
      <c r="B14" s="123"/>
      <c r="C14" s="259" t="s">
        <v>1977</v>
      </c>
      <c r="D14" s="31"/>
      <c r="E14" s="123"/>
      <c r="F14" s="123"/>
      <c r="G14" s="123"/>
      <c r="H14" s="97"/>
      <c r="I14" s="97"/>
      <c r="J14" s="97"/>
      <c r="K14" s="142"/>
    </row>
    <row r="15" spans="1:576" ht="15.75" thickBot="1" x14ac:dyDescent="0.3">
      <c r="F15" s="123"/>
      <c r="G15" s="97"/>
      <c r="H15" s="97"/>
      <c r="I15" s="97"/>
    </row>
    <row r="16" spans="1:576" ht="30.75" thickBot="1" x14ac:dyDescent="0.3">
      <c r="C16" s="159" t="s">
        <v>44</v>
      </c>
      <c r="D16" s="159" t="s">
        <v>55</v>
      </c>
      <c r="E16" s="166" t="s">
        <v>57</v>
      </c>
      <c r="F16" s="165" t="s">
        <v>27</v>
      </c>
      <c r="G16" s="163" t="s">
        <v>242</v>
      </c>
      <c r="H16" s="166" t="s">
        <v>46</v>
      </c>
      <c r="I16" s="163" t="s">
        <v>243</v>
      </c>
      <c r="J16" s="163" t="s">
        <v>524</v>
      </c>
      <c r="K16" s="163" t="s">
        <v>525</v>
      </c>
    </row>
    <row r="17" spans="3:11" ht="15.75" thickBot="1" x14ac:dyDescent="0.3">
      <c r="C17" s="272" t="s">
        <v>555</v>
      </c>
      <c r="D17" s="273"/>
      <c r="E17" s="271">
        <f>HLOOKUP(C17,$AH$2:$BU$3,2,0)</f>
        <v>620</v>
      </c>
      <c r="F17" s="127">
        <f t="shared" ref="F17:F51" si="0">D17*E17</f>
        <v>0</v>
      </c>
      <c r="G17" s="190" t="s">
        <v>241</v>
      </c>
      <c r="H17" s="171"/>
      <c r="I17" s="160" t="e">
        <f>VLOOKUP(H17,Presupuesto!$B$11:$C$586,2,0)</f>
        <v>#N/A</v>
      </c>
      <c r="J17" s="270" t="s">
        <v>236</v>
      </c>
      <c r="K17" s="128" t="s">
        <v>526</v>
      </c>
    </row>
    <row r="18" spans="3:11" ht="16.5" thickTop="1" thickBot="1" x14ac:dyDescent="0.25">
      <c r="C18" s="658" t="s">
        <v>1978</v>
      </c>
      <c r="D18" s="187">
        <v>16</v>
      </c>
      <c r="E18" s="153">
        <v>100</v>
      </c>
      <c r="F18" s="127">
        <f t="shared" ref="F18:F24" si="1">D18*E18</f>
        <v>1600</v>
      </c>
      <c r="G18" s="563" t="s">
        <v>241</v>
      </c>
      <c r="H18" s="171" t="s">
        <v>406</v>
      </c>
      <c r="I18" s="160" t="str">
        <f>VLOOKUP(H18,Presupuesto!$B$11:$C$586,2,0)</f>
        <v>SERVICIOS DE TRANSPORTE (25100-00)</v>
      </c>
      <c r="J18" s="128" t="str">
        <f t="shared" ref="J18:J50" si="2">$J$17</f>
        <v>Docencia y Recursos Humanos</v>
      </c>
      <c r="K18" s="128" t="s">
        <v>526</v>
      </c>
    </row>
    <row r="19" spans="3:11" ht="16.5" thickTop="1" thickBot="1" x14ac:dyDescent="0.25">
      <c r="C19" s="658" t="s">
        <v>1979</v>
      </c>
      <c r="D19" s="187">
        <v>16</v>
      </c>
      <c r="E19" s="153">
        <v>100</v>
      </c>
      <c r="F19" s="127">
        <f t="shared" si="1"/>
        <v>1600</v>
      </c>
      <c r="G19" s="563" t="s">
        <v>241</v>
      </c>
      <c r="H19" s="171" t="s">
        <v>424</v>
      </c>
      <c r="I19" s="160" t="str">
        <f>VLOOKUP(H19,Presupuesto!$B$11:$C$586,2,0)</f>
        <v>ALIMENTOS Y BEBIDAS PARA PERSONAS (31100-00)</v>
      </c>
      <c r="J19" s="128" t="str">
        <f t="shared" si="2"/>
        <v>Docencia y Recursos Humanos</v>
      </c>
      <c r="K19" s="128" t="s">
        <v>526</v>
      </c>
    </row>
    <row r="20" spans="3:11" ht="15.75" thickTop="1" x14ac:dyDescent="0.25">
      <c r="C20" s="170"/>
      <c r="D20" s="187"/>
      <c r="E20" s="153"/>
      <c r="F20" s="127">
        <f t="shared" si="1"/>
        <v>0</v>
      </c>
      <c r="G20" s="190"/>
      <c r="H20" s="171"/>
      <c r="I20" s="160" t="e">
        <f>VLOOKUP(H20,Presupuesto!$B$11:$C$586,2,0)</f>
        <v>#N/A</v>
      </c>
      <c r="J20" s="128" t="str">
        <f t="shared" si="2"/>
        <v>Docencia y Recursos Humanos</v>
      </c>
      <c r="K20" s="128" t="s">
        <v>526</v>
      </c>
    </row>
    <row r="21" spans="3:11" x14ac:dyDescent="0.25">
      <c r="C21" s="170"/>
      <c r="D21" s="187"/>
      <c r="E21" s="153"/>
      <c r="F21" s="127">
        <f t="shared" si="1"/>
        <v>0</v>
      </c>
      <c r="G21" s="190"/>
      <c r="H21" s="171"/>
      <c r="I21" s="160" t="e">
        <f>VLOOKUP(H21,Presupuesto!$B$11:$C$586,2,0)</f>
        <v>#N/A</v>
      </c>
      <c r="J21" s="128" t="str">
        <f t="shared" si="2"/>
        <v>Docencia y Recursos Humanos</v>
      </c>
      <c r="K21" s="128" t="s">
        <v>526</v>
      </c>
    </row>
    <row r="22" spans="3:11" x14ac:dyDescent="0.25">
      <c r="C22" s="170"/>
      <c r="D22" s="187"/>
      <c r="E22" s="153"/>
      <c r="F22" s="127">
        <f t="shared" si="1"/>
        <v>0</v>
      </c>
      <c r="G22" s="190"/>
      <c r="H22" s="171"/>
      <c r="I22" s="160" t="e">
        <f>VLOOKUP(H22,Presupuesto!$B$11:$C$586,2,0)</f>
        <v>#N/A</v>
      </c>
      <c r="J22" s="128" t="str">
        <f t="shared" si="2"/>
        <v>Docencia y Recursos Humanos</v>
      </c>
      <c r="K22" s="128" t="s">
        <v>515</v>
      </c>
    </row>
    <row r="23" spans="3:11" x14ac:dyDescent="0.25">
      <c r="C23" s="170"/>
      <c r="D23" s="187"/>
      <c r="E23" s="153"/>
      <c r="F23" s="127">
        <f t="shared" si="1"/>
        <v>0</v>
      </c>
      <c r="G23" s="190"/>
      <c r="H23" s="171"/>
      <c r="I23" s="160" t="e">
        <f>VLOOKUP(H23,Presupuesto!$B$11:$C$586,2,0)</f>
        <v>#N/A</v>
      </c>
      <c r="J23" s="128" t="str">
        <f t="shared" si="2"/>
        <v>Docencia y Recursos Humanos</v>
      </c>
      <c r="K23" s="128" t="s">
        <v>526</v>
      </c>
    </row>
    <row r="24" spans="3:11" x14ac:dyDescent="0.25">
      <c r="C24" s="170"/>
      <c r="D24" s="187"/>
      <c r="E24" s="153"/>
      <c r="F24" s="127">
        <f t="shared" si="1"/>
        <v>0</v>
      </c>
      <c r="G24" s="190"/>
      <c r="H24" s="171"/>
      <c r="I24" s="160" t="e">
        <f>VLOOKUP(H24,Presupuesto!$B$11:$C$586,2,0)</f>
        <v>#N/A</v>
      </c>
      <c r="J24" s="128" t="str">
        <f t="shared" si="2"/>
        <v>Docencia y Recursos Humanos</v>
      </c>
      <c r="K24" s="128" t="s">
        <v>526</v>
      </c>
    </row>
    <row r="25" spans="3:11" x14ac:dyDescent="0.25">
      <c r="C25" s="170"/>
      <c r="D25" s="187"/>
      <c r="E25" s="153"/>
      <c r="F25" s="127">
        <f t="shared" si="0"/>
        <v>0</v>
      </c>
      <c r="G25" s="190"/>
      <c r="H25" s="171"/>
      <c r="I25" s="160" t="e">
        <f>VLOOKUP(H25,Presupuesto!$B$11:$C$586,2,0)</f>
        <v>#N/A</v>
      </c>
      <c r="J25" s="128" t="str">
        <f t="shared" si="2"/>
        <v>Docencia y Recursos Humanos</v>
      </c>
      <c r="K25" s="128" t="s">
        <v>526</v>
      </c>
    </row>
    <row r="26" spans="3:11" x14ac:dyDescent="0.25">
      <c r="C26" s="170"/>
      <c r="D26" s="187"/>
      <c r="E26" s="153"/>
      <c r="F26" s="127">
        <f t="shared" si="0"/>
        <v>0</v>
      </c>
      <c r="G26" s="190"/>
      <c r="H26" s="171"/>
      <c r="I26" s="160" t="e">
        <f>VLOOKUP(H26,Presupuesto!$B$11:$C$586,2,0)</f>
        <v>#N/A</v>
      </c>
      <c r="J26" s="128" t="str">
        <f t="shared" si="2"/>
        <v>Docencia y Recursos Humanos</v>
      </c>
      <c r="K26" s="128" t="s">
        <v>526</v>
      </c>
    </row>
    <row r="27" spans="3:11" x14ac:dyDescent="0.25">
      <c r="C27" s="170"/>
      <c r="D27" s="187"/>
      <c r="E27" s="153"/>
      <c r="F27" s="127">
        <f t="shared" si="0"/>
        <v>0</v>
      </c>
      <c r="G27" s="190"/>
      <c r="H27" s="171"/>
      <c r="I27" s="160" t="e">
        <f>VLOOKUP(H27,Presupuesto!$B$11:$C$586,2,0)</f>
        <v>#N/A</v>
      </c>
      <c r="J27" s="128" t="str">
        <f t="shared" si="2"/>
        <v>Docencia y Recursos Humanos</v>
      </c>
      <c r="K27" s="128" t="s">
        <v>526</v>
      </c>
    </row>
    <row r="28" spans="3:11" x14ac:dyDescent="0.25">
      <c r="C28" s="170"/>
      <c r="D28" s="187"/>
      <c r="E28" s="153"/>
      <c r="F28" s="127">
        <f t="shared" si="0"/>
        <v>0</v>
      </c>
      <c r="G28" s="190"/>
      <c r="H28" s="171"/>
      <c r="I28" s="160" t="e">
        <f>VLOOKUP(H28,Presupuesto!$B$11:$C$586,2,0)</f>
        <v>#N/A</v>
      </c>
      <c r="J28" s="128" t="str">
        <f t="shared" si="2"/>
        <v>Docencia y Recursos Humanos</v>
      </c>
      <c r="K28" s="128" t="s">
        <v>526</v>
      </c>
    </row>
    <row r="29" spans="3:11" x14ac:dyDescent="0.25">
      <c r="C29" s="170"/>
      <c r="D29" s="187"/>
      <c r="E29" s="153"/>
      <c r="F29" s="127">
        <f t="shared" si="0"/>
        <v>0</v>
      </c>
      <c r="G29" s="190"/>
      <c r="H29" s="171"/>
      <c r="I29" s="160" t="e">
        <f>VLOOKUP(H29,Presupuesto!$B$11:$C$586,2,0)</f>
        <v>#N/A</v>
      </c>
      <c r="J29" s="128" t="str">
        <f t="shared" si="2"/>
        <v>Docencia y Recursos Humanos</v>
      </c>
      <c r="K29" s="128" t="s">
        <v>526</v>
      </c>
    </row>
    <row r="30" spans="3:11" x14ac:dyDescent="0.25">
      <c r="C30" s="170"/>
      <c r="D30" s="187"/>
      <c r="E30" s="153"/>
      <c r="F30" s="127">
        <f t="shared" si="0"/>
        <v>0</v>
      </c>
      <c r="G30" s="190"/>
      <c r="H30" s="171"/>
      <c r="I30" s="160" t="e">
        <f>VLOOKUP(H30,Presupuesto!$B$11:$C$586,2,0)</f>
        <v>#N/A</v>
      </c>
      <c r="J30" s="128" t="str">
        <f t="shared" si="2"/>
        <v>Docencia y Recursos Humanos</v>
      </c>
      <c r="K30" s="128" t="s">
        <v>526</v>
      </c>
    </row>
    <row r="31" spans="3:11" x14ac:dyDescent="0.25">
      <c r="C31" s="170"/>
      <c r="D31" s="187"/>
      <c r="E31" s="153"/>
      <c r="F31" s="127">
        <f t="shared" si="0"/>
        <v>0</v>
      </c>
      <c r="G31" s="190"/>
      <c r="H31" s="171"/>
      <c r="I31" s="160" t="e">
        <f>VLOOKUP(H31,Presupuesto!$B$11:$C$586,2,0)</f>
        <v>#N/A</v>
      </c>
      <c r="J31" s="128" t="str">
        <f t="shared" si="2"/>
        <v>Docencia y Recursos Humanos</v>
      </c>
      <c r="K31" s="128" t="s">
        <v>526</v>
      </c>
    </row>
    <row r="32" spans="3:11" x14ac:dyDescent="0.25">
      <c r="C32" s="170"/>
      <c r="D32" s="187"/>
      <c r="E32" s="153"/>
      <c r="F32" s="127">
        <f t="shared" si="0"/>
        <v>0</v>
      </c>
      <c r="G32" s="190"/>
      <c r="H32" s="171"/>
      <c r="I32" s="160" t="e">
        <f>VLOOKUP(H32,Presupuesto!$B$11:$C$586,2,0)</f>
        <v>#N/A</v>
      </c>
      <c r="J32" s="128" t="str">
        <f t="shared" si="2"/>
        <v>Docencia y Recursos Humanos</v>
      </c>
      <c r="K32" s="128" t="s">
        <v>526</v>
      </c>
    </row>
    <row r="33" spans="3:11" x14ac:dyDescent="0.25">
      <c r="C33" s="170"/>
      <c r="D33" s="187"/>
      <c r="E33" s="153"/>
      <c r="F33" s="127">
        <f t="shared" si="0"/>
        <v>0</v>
      </c>
      <c r="G33" s="190"/>
      <c r="H33" s="171"/>
      <c r="I33" s="160" t="e">
        <f>VLOOKUP(H33,Presupuesto!$B$11:$C$586,2,0)</f>
        <v>#N/A</v>
      </c>
      <c r="J33" s="128" t="str">
        <f t="shared" si="2"/>
        <v>Docencia y Recursos Humanos</v>
      </c>
      <c r="K33" s="128" t="s">
        <v>526</v>
      </c>
    </row>
    <row r="34" spans="3:11" x14ac:dyDescent="0.25">
      <c r="C34" s="170"/>
      <c r="D34" s="187"/>
      <c r="E34" s="153"/>
      <c r="F34" s="127">
        <f t="shared" si="0"/>
        <v>0</v>
      </c>
      <c r="G34" s="190"/>
      <c r="H34" s="171"/>
      <c r="I34" s="160" t="e">
        <f>VLOOKUP(H34,Presupuesto!$B$11:$C$586,2,0)</f>
        <v>#N/A</v>
      </c>
      <c r="J34" s="128" t="str">
        <f t="shared" si="2"/>
        <v>Docencia y Recursos Humanos</v>
      </c>
      <c r="K34" s="128" t="s">
        <v>526</v>
      </c>
    </row>
    <row r="35" spans="3:11" x14ac:dyDescent="0.25">
      <c r="C35" s="170"/>
      <c r="D35" s="187"/>
      <c r="E35" s="153"/>
      <c r="F35" s="127">
        <f t="shared" si="0"/>
        <v>0</v>
      </c>
      <c r="G35" s="190"/>
      <c r="H35" s="171"/>
      <c r="I35" s="160" t="e">
        <f>VLOOKUP(H35,Presupuesto!$B$11:$C$586,2,0)</f>
        <v>#N/A</v>
      </c>
      <c r="J35" s="128" t="str">
        <f t="shared" si="2"/>
        <v>Docencia y Recursos Humanos</v>
      </c>
      <c r="K35" s="128" t="s">
        <v>526</v>
      </c>
    </row>
    <row r="36" spans="3:11" x14ac:dyDescent="0.25">
      <c r="C36" s="170"/>
      <c r="D36" s="187"/>
      <c r="E36" s="153"/>
      <c r="F36" s="127">
        <f t="shared" si="0"/>
        <v>0</v>
      </c>
      <c r="G36" s="190"/>
      <c r="H36" s="171"/>
      <c r="I36" s="160" t="e">
        <f>VLOOKUP(H36,Presupuesto!$B$11:$C$586,2,0)</f>
        <v>#N/A</v>
      </c>
      <c r="J36" s="128" t="str">
        <f t="shared" si="2"/>
        <v>Docencia y Recursos Humanos</v>
      </c>
      <c r="K36" s="128" t="s">
        <v>526</v>
      </c>
    </row>
    <row r="37" spans="3:11" x14ac:dyDescent="0.25">
      <c r="C37" s="170"/>
      <c r="D37" s="187"/>
      <c r="E37" s="153"/>
      <c r="F37" s="127">
        <f t="shared" si="0"/>
        <v>0</v>
      </c>
      <c r="G37" s="190"/>
      <c r="H37" s="171"/>
      <c r="I37" s="160" t="e">
        <f>VLOOKUP(H37,Presupuesto!$B$11:$C$586,2,0)</f>
        <v>#N/A</v>
      </c>
      <c r="J37" s="128" t="str">
        <f t="shared" si="2"/>
        <v>Docencia y Recursos Humanos</v>
      </c>
      <c r="K37" s="128" t="s">
        <v>526</v>
      </c>
    </row>
    <row r="38" spans="3:11" x14ac:dyDescent="0.25">
      <c r="C38" s="170"/>
      <c r="D38" s="187"/>
      <c r="E38" s="153"/>
      <c r="F38" s="127">
        <f t="shared" si="0"/>
        <v>0</v>
      </c>
      <c r="G38" s="190"/>
      <c r="H38" s="171"/>
      <c r="I38" s="160" t="e">
        <f>VLOOKUP(H38,Presupuesto!$B$11:$C$586,2,0)</f>
        <v>#N/A</v>
      </c>
      <c r="J38" s="128" t="str">
        <f t="shared" si="2"/>
        <v>Docencia y Recursos Humanos</v>
      </c>
      <c r="K38" s="128" t="s">
        <v>526</v>
      </c>
    </row>
    <row r="39" spans="3:11" x14ac:dyDescent="0.25">
      <c r="C39" s="172"/>
      <c r="D39" s="180"/>
      <c r="E39" s="148"/>
      <c r="F39" s="127">
        <f t="shared" ref="F39:F45" si="3">D39*E39</f>
        <v>0</v>
      </c>
      <c r="G39" s="190"/>
      <c r="H39" s="173"/>
      <c r="I39" s="160" t="e">
        <f>VLOOKUP(H39,Presupuesto!$B$11:$C$586,2,0)</f>
        <v>#N/A</v>
      </c>
      <c r="J39" s="128" t="str">
        <f t="shared" si="2"/>
        <v>Docencia y Recursos Humanos</v>
      </c>
      <c r="K39" s="128" t="s">
        <v>526</v>
      </c>
    </row>
    <row r="40" spans="3:11" x14ac:dyDescent="0.25">
      <c r="C40" s="172"/>
      <c r="D40" s="180"/>
      <c r="E40" s="148"/>
      <c r="F40" s="127">
        <f t="shared" si="3"/>
        <v>0</v>
      </c>
      <c r="G40" s="190"/>
      <c r="H40" s="173"/>
      <c r="I40" s="160" t="e">
        <f>VLOOKUP(H40,Presupuesto!$B$11:$C$586,2,0)</f>
        <v>#N/A</v>
      </c>
      <c r="J40" s="128" t="str">
        <f t="shared" si="2"/>
        <v>Docencia y Recursos Humanos</v>
      </c>
      <c r="K40" s="128" t="s">
        <v>526</v>
      </c>
    </row>
    <row r="41" spans="3:11" x14ac:dyDescent="0.25">
      <c r="C41" s="172"/>
      <c r="D41" s="180"/>
      <c r="E41" s="148"/>
      <c r="F41" s="127">
        <f t="shared" si="3"/>
        <v>0</v>
      </c>
      <c r="G41" s="190"/>
      <c r="H41" s="173"/>
      <c r="I41" s="160" t="e">
        <f>VLOOKUP(H41,Presupuesto!$B$11:$C$586,2,0)</f>
        <v>#N/A</v>
      </c>
      <c r="J41" s="128" t="str">
        <f t="shared" si="2"/>
        <v>Docencia y Recursos Humanos</v>
      </c>
      <c r="K41" s="128" t="s">
        <v>526</v>
      </c>
    </row>
    <row r="42" spans="3:11" x14ac:dyDescent="0.25">
      <c r="C42" s="172"/>
      <c r="D42" s="180"/>
      <c r="E42" s="148"/>
      <c r="F42" s="127">
        <f t="shared" si="3"/>
        <v>0</v>
      </c>
      <c r="G42" s="190"/>
      <c r="H42" s="173"/>
      <c r="I42" s="160" t="e">
        <f>VLOOKUP(H42,Presupuesto!$B$11:$C$586,2,0)</f>
        <v>#N/A</v>
      </c>
      <c r="J42" s="128" t="str">
        <f t="shared" si="2"/>
        <v>Docencia y Recursos Humanos</v>
      </c>
      <c r="K42" s="128" t="s">
        <v>526</v>
      </c>
    </row>
    <row r="43" spans="3:11" x14ac:dyDescent="0.25">
      <c r="C43" s="172"/>
      <c r="D43" s="180"/>
      <c r="E43" s="148"/>
      <c r="F43" s="127">
        <f t="shared" si="3"/>
        <v>0</v>
      </c>
      <c r="G43" s="190"/>
      <c r="H43" s="173"/>
      <c r="I43" s="160" t="e">
        <f>VLOOKUP(H43,Presupuesto!$B$11:$C$586,2,0)</f>
        <v>#N/A</v>
      </c>
      <c r="J43" s="128" t="str">
        <f t="shared" si="2"/>
        <v>Docencia y Recursos Humanos</v>
      </c>
      <c r="K43" s="128" t="s">
        <v>526</v>
      </c>
    </row>
    <row r="44" spans="3:11" x14ac:dyDescent="0.25">
      <c r="C44" s="172"/>
      <c r="D44" s="180"/>
      <c r="E44" s="148"/>
      <c r="F44" s="127">
        <f t="shared" si="3"/>
        <v>0</v>
      </c>
      <c r="G44" s="190"/>
      <c r="H44" s="173"/>
      <c r="I44" s="160" t="e">
        <f>VLOOKUP(H44,Presupuesto!$B$11:$C$586,2,0)</f>
        <v>#N/A</v>
      </c>
      <c r="J44" s="128" t="str">
        <f t="shared" si="2"/>
        <v>Docencia y Recursos Humanos</v>
      </c>
      <c r="K44" s="128" t="s">
        <v>526</v>
      </c>
    </row>
    <row r="45" spans="3:11" x14ac:dyDescent="0.25">
      <c r="C45" s="172"/>
      <c r="D45" s="180"/>
      <c r="E45" s="148"/>
      <c r="F45" s="127">
        <f t="shared" si="3"/>
        <v>0</v>
      </c>
      <c r="G45" s="190"/>
      <c r="H45" s="173"/>
      <c r="I45" s="160" t="e">
        <f>VLOOKUP(H45,Presupuesto!$B$11:$C$586,2,0)</f>
        <v>#N/A</v>
      </c>
      <c r="J45" s="128" t="str">
        <f t="shared" si="2"/>
        <v>Docencia y Recursos Humanos</v>
      </c>
      <c r="K45" s="128" t="s">
        <v>526</v>
      </c>
    </row>
    <row r="46" spans="3:11" x14ac:dyDescent="0.25">
      <c r="C46" s="172"/>
      <c r="D46" s="180"/>
      <c r="E46" s="148"/>
      <c r="F46" s="127">
        <f t="shared" si="0"/>
        <v>0</v>
      </c>
      <c r="G46" s="190"/>
      <c r="H46" s="173"/>
      <c r="I46" s="160" t="e">
        <f>VLOOKUP(H46,Presupuesto!$B$11:$C$586,2,0)</f>
        <v>#N/A</v>
      </c>
      <c r="J46" s="128" t="str">
        <f t="shared" si="2"/>
        <v>Docencia y Recursos Humanos</v>
      </c>
      <c r="K46" s="128" t="s">
        <v>526</v>
      </c>
    </row>
    <row r="47" spans="3:11" x14ac:dyDescent="0.25">
      <c r="C47" s="174"/>
      <c r="D47" s="180"/>
      <c r="E47" s="148"/>
      <c r="F47" s="127">
        <f t="shared" si="0"/>
        <v>0</v>
      </c>
      <c r="G47" s="190"/>
      <c r="H47" s="175"/>
      <c r="I47" s="160" t="e">
        <f>VLOOKUP(H47,Presupuesto!$B$11:$C$586,2,0)</f>
        <v>#N/A</v>
      </c>
      <c r="J47" s="128" t="str">
        <f t="shared" si="2"/>
        <v>Docencia y Recursos Humanos</v>
      </c>
      <c r="K47" s="128" t="s">
        <v>517</v>
      </c>
    </row>
    <row r="48" spans="3:11" x14ac:dyDescent="0.25">
      <c r="C48" s="174"/>
      <c r="D48" s="180"/>
      <c r="E48" s="148"/>
      <c r="F48" s="127">
        <f t="shared" si="0"/>
        <v>0</v>
      </c>
      <c r="G48" s="190"/>
      <c r="H48" s="175"/>
      <c r="I48" s="160" t="e">
        <f>VLOOKUP(H48,Presupuesto!$B$11:$C$586,2,0)</f>
        <v>#N/A</v>
      </c>
      <c r="J48" s="128" t="str">
        <f t="shared" si="2"/>
        <v>Docencia y Recursos Humanos</v>
      </c>
      <c r="K48" s="128" t="s">
        <v>526</v>
      </c>
    </row>
    <row r="49" spans="3:11" x14ac:dyDescent="0.25">
      <c r="C49" s="174"/>
      <c r="D49" s="180"/>
      <c r="E49" s="148"/>
      <c r="F49" s="127">
        <f t="shared" si="0"/>
        <v>0</v>
      </c>
      <c r="G49" s="190"/>
      <c r="H49" s="175"/>
      <c r="I49" s="160" t="e">
        <f>VLOOKUP(H49,Presupuesto!$B$11:$C$586,2,0)</f>
        <v>#N/A</v>
      </c>
      <c r="J49" s="128" t="str">
        <f t="shared" si="2"/>
        <v>Docencia y Recursos Humanos</v>
      </c>
      <c r="K49" s="128" t="s">
        <v>526</v>
      </c>
    </row>
    <row r="50" spans="3:11" x14ac:dyDescent="0.25">
      <c r="C50" s="174"/>
      <c r="D50" s="180"/>
      <c r="E50" s="148"/>
      <c r="F50" s="127">
        <f t="shared" si="0"/>
        <v>0</v>
      </c>
      <c r="G50" s="190"/>
      <c r="H50" s="175"/>
      <c r="I50" s="160" t="e">
        <f>VLOOKUP(H50,Presupuesto!$B$11:$C$586,2,0)</f>
        <v>#N/A</v>
      </c>
      <c r="J50" s="128" t="str">
        <f t="shared" si="2"/>
        <v>Docencia y Recursos Humanos</v>
      </c>
      <c r="K50" s="128" t="s">
        <v>526</v>
      </c>
    </row>
    <row r="51" spans="3:11" ht="15.75" thickBot="1" x14ac:dyDescent="0.3">
      <c r="C51" s="176"/>
      <c r="D51" s="188"/>
      <c r="E51" s="133"/>
      <c r="F51" s="135">
        <f t="shared" si="0"/>
        <v>0</v>
      </c>
      <c r="G51" s="191"/>
      <c r="H51" s="177"/>
      <c r="I51" s="162" t="e">
        <f>VLOOKUP(H51,Presupuesto!$B$11:$C$586,2,0)</f>
        <v>#N/A</v>
      </c>
      <c r="J51" s="136" t="str">
        <f>$J$20</f>
        <v>Docencia y Recursos Humanos</v>
      </c>
      <c r="K51" s="154" t="s">
        <v>508</v>
      </c>
    </row>
    <row r="53" spans="3:11" ht="15.75" thickBot="1" x14ac:dyDescent="0.3">
      <c r="F53" s="120"/>
      <c r="G53" s="119"/>
      <c r="H53" s="120"/>
      <c r="I53" s="120"/>
    </row>
    <row r="54" spans="3:11" ht="15.75" thickBot="1" x14ac:dyDescent="0.3">
      <c r="C54" s="560" t="s">
        <v>53</v>
      </c>
      <c r="D54" s="519">
        <f>SUM(F61:F95)</f>
        <v>126750</v>
      </c>
      <c r="E54" s="502"/>
      <c r="F54" s="498"/>
      <c r="G54" s="501"/>
      <c r="H54" s="498"/>
      <c r="I54" s="498"/>
      <c r="J54" s="502"/>
      <c r="K54" s="502"/>
    </row>
    <row r="55" spans="3:11" x14ac:dyDescent="0.25">
      <c r="C55" s="498"/>
      <c r="D55" s="496"/>
      <c r="E55" s="505"/>
      <c r="F55" s="505"/>
      <c r="G55" s="505"/>
      <c r="H55" s="499"/>
      <c r="I55" s="499"/>
      <c r="J55" s="499"/>
      <c r="K55" s="522"/>
    </row>
    <row r="56" spans="3:11" x14ac:dyDescent="0.25">
      <c r="C56" s="498"/>
      <c r="D56" s="496"/>
      <c r="E56" s="505"/>
      <c r="F56" s="505"/>
      <c r="G56" s="505"/>
      <c r="H56" s="499"/>
      <c r="I56" s="499"/>
      <c r="J56" s="499"/>
      <c r="K56" s="522"/>
    </row>
    <row r="57" spans="3:11" ht="15.75" x14ac:dyDescent="0.25">
      <c r="C57" s="576" t="s">
        <v>505</v>
      </c>
      <c r="D57" s="577"/>
      <c r="E57" s="505"/>
      <c r="F57" s="505"/>
      <c r="G57" s="505"/>
      <c r="H57" s="499"/>
      <c r="I57" s="499"/>
      <c r="J57" s="499"/>
      <c r="K57" s="522"/>
    </row>
    <row r="58" spans="3:11" ht="18.75" x14ac:dyDescent="0.25">
      <c r="C58" s="578" t="s">
        <v>1749</v>
      </c>
      <c r="D58" s="496"/>
      <c r="E58" s="505"/>
      <c r="F58" s="505"/>
      <c r="G58" s="505"/>
      <c r="H58" s="499"/>
      <c r="I58" s="499"/>
      <c r="J58" s="499"/>
      <c r="K58" s="522"/>
    </row>
    <row r="59" spans="3:11" ht="15.75" thickBot="1" x14ac:dyDescent="0.3">
      <c r="C59" s="502"/>
      <c r="D59" s="502"/>
      <c r="E59" s="502"/>
      <c r="F59" s="505"/>
      <c r="G59" s="499"/>
      <c r="H59" s="499"/>
      <c r="I59" s="499"/>
      <c r="J59" s="502"/>
      <c r="K59" s="502"/>
    </row>
    <row r="60" spans="3:11" ht="30.75" thickBot="1" x14ac:dyDescent="0.3">
      <c r="C60" s="536" t="s">
        <v>44</v>
      </c>
      <c r="D60" s="536" t="s">
        <v>55</v>
      </c>
      <c r="E60" s="543" t="s">
        <v>57</v>
      </c>
      <c r="F60" s="542" t="s">
        <v>27</v>
      </c>
      <c r="G60" s="540" t="s">
        <v>242</v>
      </c>
      <c r="H60" s="543" t="s">
        <v>46</v>
      </c>
      <c r="I60" s="540" t="s">
        <v>243</v>
      </c>
      <c r="J60" s="540" t="s">
        <v>524</v>
      </c>
      <c r="K60" s="540" t="s">
        <v>525</v>
      </c>
    </row>
    <row r="61" spans="3:11" ht="15.75" thickBot="1" x14ac:dyDescent="0.3">
      <c r="C61" s="585" t="s">
        <v>555</v>
      </c>
      <c r="D61" s="586"/>
      <c r="E61" s="584">
        <f>HLOOKUP(C61,$AH$2:$BU$3,2,0)</f>
        <v>620</v>
      </c>
      <c r="F61" s="509">
        <f t="shared" ref="F61:F95" si="4">D61*E61</f>
        <v>0</v>
      </c>
      <c r="G61" s="563" t="s">
        <v>241</v>
      </c>
      <c r="H61" s="548"/>
      <c r="I61" s="537" t="e">
        <f>VLOOKUP(H61,Presupuesto!$B$11:$C$586,2,0)</f>
        <v>#N/A</v>
      </c>
      <c r="J61" s="583" t="s">
        <v>236</v>
      </c>
      <c r="K61" s="510" t="s">
        <v>508</v>
      </c>
    </row>
    <row r="62" spans="3:11" ht="16.5" thickTop="1" thickBot="1" x14ac:dyDescent="0.25">
      <c r="C62" s="658" t="s">
        <v>1980</v>
      </c>
      <c r="D62" s="659">
        <v>2</v>
      </c>
      <c r="E62" s="660">
        <v>37500</v>
      </c>
      <c r="F62" s="509">
        <f t="shared" si="4"/>
        <v>75000</v>
      </c>
      <c r="G62" s="563" t="s">
        <v>241</v>
      </c>
      <c r="H62" s="548" t="s">
        <v>1028</v>
      </c>
      <c r="I62" s="537" t="str">
        <f>VLOOKUP(H62,Presupuesto!$B$11:$C$586,2,0)</f>
        <v>VIATICOS NACIONALES</v>
      </c>
      <c r="J62" s="510" t="s">
        <v>589</v>
      </c>
      <c r="K62" s="510" t="s">
        <v>510</v>
      </c>
    </row>
    <row r="63" spans="3:11" ht="16.5" thickTop="1" thickBot="1" x14ac:dyDescent="0.25">
      <c r="C63" s="658" t="s">
        <v>1981</v>
      </c>
      <c r="D63" s="659">
        <v>2</v>
      </c>
      <c r="E63" s="660">
        <v>23375</v>
      </c>
      <c r="F63" s="509">
        <f t="shared" si="4"/>
        <v>46750</v>
      </c>
      <c r="G63" s="563" t="s">
        <v>241</v>
      </c>
      <c r="H63" s="548" t="s">
        <v>1028</v>
      </c>
      <c r="I63" s="537" t="str">
        <f>VLOOKUP(H63,Presupuesto!$B$11:$C$586,2,0)</f>
        <v>VIATICOS NACIONALES</v>
      </c>
      <c r="J63" s="510" t="s">
        <v>589</v>
      </c>
      <c r="K63" s="510" t="s">
        <v>510</v>
      </c>
    </row>
    <row r="64" spans="3:11" ht="15.75" thickTop="1" x14ac:dyDescent="0.25">
      <c r="C64" s="547" t="s">
        <v>1982</v>
      </c>
      <c r="D64" s="561">
        <v>1</v>
      </c>
      <c r="E64" s="531">
        <v>5000</v>
      </c>
      <c r="F64" s="509">
        <f t="shared" si="4"/>
        <v>5000</v>
      </c>
      <c r="G64" s="563" t="s">
        <v>241</v>
      </c>
      <c r="H64" s="548" t="s">
        <v>1140</v>
      </c>
      <c r="I64" s="537" t="str">
        <f>VLOOKUP(H64,Presupuesto!$B$11:$C$586,2,0)</f>
        <v>DIESEL</v>
      </c>
      <c r="J64" s="510" t="s">
        <v>589</v>
      </c>
      <c r="K64" s="510" t="s">
        <v>510</v>
      </c>
    </row>
    <row r="65" spans="3:11" x14ac:dyDescent="0.25">
      <c r="C65" s="547"/>
      <c r="D65" s="561"/>
      <c r="E65" s="531"/>
      <c r="F65" s="509">
        <f t="shared" si="4"/>
        <v>0</v>
      </c>
      <c r="G65" s="563"/>
      <c r="H65" s="548"/>
      <c r="I65" s="537" t="e">
        <f>VLOOKUP(H65,Presupuesto!$B$11:$C$586,2,0)</f>
        <v>#N/A</v>
      </c>
      <c r="J65" s="510" t="str">
        <f t="shared" ref="J65:J94" si="5">$J$61</f>
        <v>Docencia y Recursos Humanos</v>
      </c>
      <c r="K65" s="510" t="s">
        <v>526</v>
      </c>
    </row>
    <row r="66" spans="3:11" x14ac:dyDescent="0.25">
      <c r="C66" s="547"/>
      <c r="D66" s="561"/>
      <c r="E66" s="531"/>
      <c r="F66" s="509">
        <f t="shared" si="4"/>
        <v>0</v>
      </c>
      <c r="G66" s="563"/>
      <c r="H66" s="548"/>
      <c r="I66" s="537" t="e">
        <f>VLOOKUP(H66,Presupuesto!$B$11:$C$586,2,0)</f>
        <v>#N/A</v>
      </c>
      <c r="J66" s="510" t="str">
        <f t="shared" si="5"/>
        <v>Docencia y Recursos Humanos</v>
      </c>
      <c r="K66" s="510" t="s">
        <v>515</v>
      </c>
    </row>
    <row r="67" spans="3:11" x14ac:dyDescent="0.25">
      <c r="C67" s="547"/>
      <c r="D67" s="561"/>
      <c r="E67" s="531"/>
      <c r="F67" s="509">
        <f t="shared" si="4"/>
        <v>0</v>
      </c>
      <c r="G67" s="563"/>
      <c r="H67" s="548"/>
      <c r="I67" s="537" t="e">
        <f>VLOOKUP(H67,Presupuesto!$B$11:$C$586,2,0)</f>
        <v>#N/A</v>
      </c>
      <c r="J67" s="510" t="str">
        <f t="shared" si="5"/>
        <v>Docencia y Recursos Humanos</v>
      </c>
      <c r="K67" s="510" t="s">
        <v>526</v>
      </c>
    </row>
    <row r="68" spans="3:11" x14ac:dyDescent="0.25">
      <c r="C68" s="547"/>
      <c r="D68" s="561"/>
      <c r="E68" s="531"/>
      <c r="F68" s="509">
        <f t="shared" si="4"/>
        <v>0</v>
      </c>
      <c r="G68" s="563"/>
      <c r="H68" s="548"/>
      <c r="I68" s="537" t="e">
        <f>VLOOKUP(H68,Presupuesto!$B$11:$C$586,2,0)</f>
        <v>#N/A</v>
      </c>
      <c r="J68" s="510" t="str">
        <f t="shared" si="5"/>
        <v>Docencia y Recursos Humanos</v>
      </c>
      <c r="K68" s="510" t="s">
        <v>526</v>
      </c>
    </row>
    <row r="69" spans="3:11" x14ac:dyDescent="0.25">
      <c r="C69" s="547"/>
      <c r="D69" s="561"/>
      <c r="E69" s="531"/>
      <c r="F69" s="509">
        <f t="shared" si="4"/>
        <v>0</v>
      </c>
      <c r="G69" s="563"/>
      <c r="H69" s="548"/>
      <c r="I69" s="537" t="e">
        <f>VLOOKUP(H69,Presupuesto!$B$11:$C$586,2,0)</f>
        <v>#N/A</v>
      </c>
      <c r="J69" s="510" t="str">
        <f t="shared" si="5"/>
        <v>Docencia y Recursos Humanos</v>
      </c>
      <c r="K69" s="510" t="s">
        <v>526</v>
      </c>
    </row>
    <row r="70" spans="3:11" x14ac:dyDescent="0.25">
      <c r="C70" s="547"/>
      <c r="D70" s="561"/>
      <c r="E70" s="531"/>
      <c r="F70" s="509">
        <f t="shared" si="4"/>
        <v>0</v>
      </c>
      <c r="G70" s="563"/>
      <c r="H70" s="548"/>
      <c r="I70" s="537" t="e">
        <f>VLOOKUP(H70,Presupuesto!$B$11:$C$586,2,0)</f>
        <v>#N/A</v>
      </c>
      <c r="J70" s="510" t="str">
        <f t="shared" si="5"/>
        <v>Docencia y Recursos Humanos</v>
      </c>
      <c r="K70" s="510" t="s">
        <v>526</v>
      </c>
    </row>
    <row r="71" spans="3:11" x14ac:dyDescent="0.25">
      <c r="C71" s="547"/>
      <c r="D71" s="561"/>
      <c r="E71" s="531"/>
      <c r="F71" s="509">
        <f t="shared" si="4"/>
        <v>0</v>
      </c>
      <c r="G71" s="563"/>
      <c r="H71" s="548"/>
      <c r="I71" s="537" t="e">
        <f>VLOOKUP(H71,Presupuesto!$B$11:$C$586,2,0)</f>
        <v>#N/A</v>
      </c>
      <c r="J71" s="510" t="str">
        <f t="shared" si="5"/>
        <v>Docencia y Recursos Humanos</v>
      </c>
      <c r="K71" s="510" t="s">
        <v>526</v>
      </c>
    </row>
    <row r="72" spans="3:11" x14ac:dyDescent="0.25">
      <c r="C72" s="547"/>
      <c r="D72" s="561"/>
      <c r="E72" s="531"/>
      <c r="F72" s="509">
        <f t="shared" si="4"/>
        <v>0</v>
      </c>
      <c r="G72" s="563"/>
      <c r="H72" s="548"/>
      <c r="I72" s="537" t="e">
        <f>VLOOKUP(H72,Presupuesto!$B$11:$C$586,2,0)</f>
        <v>#N/A</v>
      </c>
      <c r="J72" s="510" t="str">
        <f t="shared" si="5"/>
        <v>Docencia y Recursos Humanos</v>
      </c>
      <c r="K72" s="510" t="s">
        <v>526</v>
      </c>
    </row>
    <row r="73" spans="3:11" x14ac:dyDescent="0.25">
      <c r="C73" s="547"/>
      <c r="D73" s="561"/>
      <c r="E73" s="531"/>
      <c r="F73" s="509">
        <f t="shared" si="4"/>
        <v>0</v>
      </c>
      <c r="G73" s="563"/>
      <c r="H73" s="548"/>
      <c r="I73" s="537" t="e">
        <f>VLOOKUP(H73,Presupuesto!$B$11:$C$586,2,0)</f>
        <v>#N/A</v>
      </c>
      <c r="J73" s="510" t="str">
        <f t="shared" si="5"/>
        <v>Docencia y Recursos Humanos</v>
      </c>
      <c r="K73" s="510" t="s">
        <v>526</v>
      </c>
    </row>
    <row r="74" spans="3:11" x14ac:dyDescent="0.25">
      <c r="C74" s="547"/>
      <c r="D74" s="561"/>
      <c r="E74" s="531"/>
      <c r="F74" s="509">
        <f t="shared" si="4"/>
        <v>0</v>
      </c>
      <c r="G74" s="563"/>
      <c r="H74" s="548"/>
      <c r="I74" s="537" t="e">
        <f>VLOOKUP(H74,Presupuesto!$B$11:$C$586,2,0)</f>
        <v>#N/A</v>
      </c>
      <c r="J74" s="510" t="str">
        <f t="shared" si="5"/>
        <v>Docencia y Recursos Humanos</v>
      </c>
      <c r="K74" s="510" t="s">
        <v>526</v>
      </c>
    </row>
    <row r="75" spans="3:11" x14ac:dyDescent="0.25">
      <c r="C75" s="547"/>
      <c r="D75" s="561"/>
      <c r="E75" s="531"/>
      <c r="F75" s="509">
        <f t="shared" si="4"/>
        <v>0</v>
      </c>
      <c r="G75" s="563"/>
      <c r="H75" s="548"/>
      <c r="I75" s="537" t="e">
        <f>VLOOKUP(H75,Presupuesto!$B$11:$C$586,2,0)</f>
        <v>#N/A</v>
      </c>
      <c r="J75" s="510" t="str">
        <f t="shared" si="5"/>
        <v>Docencia y Recursos Humanos</v>
      </c>
      <c r="K75" s="510" t="s">
        <v>526</v>
      </c>
    </row>
    <row r="76" spans="3:11" x14ac:dyDescent="0.25">
      <c r="C76" s="547"/>
      <c r="D76" s="561"/>
      <c r="E76" s="531"/>
      <c r="F76" s="509">
        <f t="shared" si="4"/>
        <v>0</v>
      </c>
      <c r="G76" s="563"/>
      <c r="H76" s="548"/>
      <c r="I76" s="537" t="e">
        <f>VLOOKUP(H76,Presupuesto!$B$11:$C$586,2,0)</f>
        <v>#N/A</v>
      </c>
      <c r="J76" s="510" t="str">
        <f t="shared" si="5"/>
        <v>Docencia y Recursos Humanos</v>
      </c>
      <c r="K76" s="510" t="s">
        <v>526</v>
      </c>
    </row>
    <row r="77" spans="3:11" x14ac:dyDescent="0.25">
      <c r="C77" s="547"/>
      <c r="D77" s="561"/>
      <c r="E77" s="531"/>
      <c r="F77" s="509">
        <f t="shared" si="4"/>
        <v>0</v>
      </c>
      <c r="G77" s="563"/>
      <c r="H77" s="548"/>
      <c r="I77" s="537" t="e">
        <f>VLOOKUP(H77,Presupuesto!$B$11:$C$586,2,0)</f>
        <v>#N/A</v>
      </c>
      <c r="J77" s="510" t="str">
        <f t="shared" si="5"/>
        <v>Docencia y Recursos Humanos</v>
      </c>
      <c r="K77" s="510" t="s">
        <v>526</v>
      </c>
    </row>
    <row r="78" spans="3:11" x14ac:dyDescent="0.25">
      <c r="C78" s="547"/>
      <c r="D78" s="561"/>
      <c r="E78" s="531"/>
      <c r="F78" s="509">
        <f t="shared" si="4"/>
        <v>0</v>
      </c>
      <c r="G78" s="563"/>
      <c r="H78" s="548"/>
      <c r="I78" s="537" t="e">
        <f>VLOOKUP(H78,Presupuesto!$B$11:$C$586,2,0)</f>
        <v>#N/A</v>
      </c>
      <c r="J78" s="510" t="str">
        <f t="shared" si="5"/>
        <v>Docencia y Recursos Humanos</v>
      </c>
      <c r="K78" s="510" t="s">
        <v>526</v>
      </c>
    </row>
    <row r="79" spans="3:11" x14ac:dyDescent="0.25">
      <c r="C79" s="547"/>
      <c r="D79" s="561"/>
      <c r="E79" s="531"/>
      <c r="F79" s="509">
        <f t="shared" si="4"/>
        <v>0</v>
      </c>
      <c r="G79" s="563"/>
      <c r="H79" s="548"/>
      <c r="I79" s="537" t="e">
        <f>VLOOKUP(H79,Presupuesto!$B$11:$C$586,2,0)</f>
        <v>#N/A</v>
      </c>
      <c r="J79" s="510" t="str">
        <f t="shared" si="5"/>
        <v>Docencia y Recursos Humanos</v>
      </c>
      <c r="K79" s="510" t="s">
        <v>526</v>
      </c>
    </row>
    <row r="80" spans="3:11" x14ac:dyDescent="0.25">
      <c r="C80" s="547"/>
      <c r="D80" s="561"/>
      <c r="E80" s="531"/>
      <c r="F80" s="509">
        <f t="shared" si="4"/>
        <v>0</v>
      </c>
      <c r="G80" s="563"/>
      <c r="H80" s="548"/>
      <c r="I80" s="537" t="e">
        <f>VLOOKUP(H80,Presupuesto!$B$11:$C$586,2,0)</f>
        <v>#N/A</v>
      </c>
      <c r="J80" s="510" t="str">
        <f t="shared" si="5"/>
        <v>Docencia y Recursos Humanos</v>
      </c>
      <c r="K80" s="510" t="s">
        <v>526</v>
      </c>
    </row>
    <row r="81" spans="3:11" x14ac:dyDescent="0.25">
      <c r="C81" s="547"/>
      <c r="D81" s="561"/>
      <c r="E81" s="531"/>
      <c r="F81" s="509">
        <f t="shared" si="4"/>
        <v>0</v>
      </c>
      <c r="G81" s="563"/>
      <c r="H81" s="548"/>
      <c r="I81" s="537" t="e">
        <f>VLOOKUP(H81,Presupuesto!$B$11:$C$586,2,0)</f>
        <v>#N/A</v>
      </c>
      <c r="J81" s="510" t="str">
        <f t="shared" si="5"/>
        <v>Docencia y Recursos Humanos</v>
      </c>
      <c r="K81" s="510" t="s">
        <v>526</v>
      </c>
    </row>
    <row r="82" spans="3:11" x14ac:dyDescent="0.25">
      <c r="C82" s="547"/>
      <c r="D82" s="561"/>
      <c r="E82" s="531"/>
      <c r="F82" s="509">
        <f t="shared" si="4"/>
        <v>0</v>
      </c>
      <c r="G82" s="563"/>
      <c r="H82" s="548"/>
      <c r="I82" s="537" t="e">
        <f>VLOOKUP(H82,Presupuesto!$B$11:$C$586,2,0)</f>
        <v>#N/A</v>
      </c>
      <c r="J82" s="510" t="str">
        <f t="shared" si="5"/>
        <v>Docencia y Recursos Humanos</v>
      </c>
      <c r="K82" s="510" t="s">
        <v>526</v>
      </c>
    </row>
    <row r="83" spans="3:11" x14ac:dyDescent="0.25">
      <c r="C83" s="549"/>
      <c r="D83" s="557"/>
      <c r="E83" s="528"/>
      <c r="F83" s="509">
        <f t="shared" si="4"/>
        <v>0</v>
      </c>
      <c r="G83" s="563"/>
      <c r="H83" s="550"/>
      <c r="I83" s="537" t="e">
        <f>VLOOKUP(H83,Presupuesto!$B$11:$C$586,2,0)</f>
        <v>#N/A</v>
      </c>
      <c r="J83" s="510" t="str">
        <f t="shared" si="5"/>
        <v>Docencia y Recursos Humanos</v>
      </c>
      <c r="K83" s="510" t="s">
        <v>526</v>
      </c>
    </row>
    <row r="84" spans="3:11" x14ac:dyDescent="0.25">
      <c r="C84" s="549"/>
      <c r="D84" s="557"/>
      <c r="E84" s="528"/>
      <c r="F84" s="509">
        <f t="shared" si="4"/>
        <v>0</v>
      </c>
      <c r="G84" s="563"/>
      <c r="H84" s="550"/>
      <c r="I84" s="537" t="e">
        <f>VLOOKUP(H84,Presupuesto!$B$11:$C$586,2,0)</f>
        <v>#N/A</v>
      </c>
      <c r="J84" s="510" t="str">
        <f t="shared" si="5"/>
        <v>Docencia y Recursos Humanos</v>
      </c>
      <c r="K84" s="510" t="s">
        <v>526</v>
      </c>
    </row>
    <row r="85" spans="3:11" x14ac:dyDescent="0.25">
      <c r="C85" s="549"/>
      <c r="D85" s="557"/>
      <c r="E85" s="528"/>
      <c r="F85" s="509">
        <f t="shared" si="4"/>
        <v>0</v>
      </c>
      <c r="G85" s="563"/>
      <c r="H85" s="550"/>
      <c r="I85" s="537" t="e">
        <f>VLOOKUP(H85,Presupuesto!$B$11:$C$586,2,0)</f>
        <v>#N/A</v>
      </c>
      <c r="J85" s="510" t="str">
        <f t="shared" si="5"/>
        <v>Docencia y Recursos Humanos</v>
      </c>
      <c r="K85" s="510" t="s">
        <v>526</v>
      </c>
    </row>
    <row r="86" spans="3:11" x14ac:dyDescent="0.25">
      <c r="C86" s="549"/>
      <c r="D86" s="557"/>
      <c r="E86" s="528"/>
      <c r="F86" s="509">
        <f t="shared" si="4"/>
        <v>0</v>
      </c>
      <c r="G86" s="563"/>
      <c r="H86" s="550"/>
      <c r="I86" s="537" t="e">
        <f>VLOOKUP(H86,Presupuesto!$B$11:$C$586,2,0)</f>
        <v>#N/A</v>
      </c>
      <c r="J86" s="510" t="str">
        <f t="shared" si="5"/>
        <v>Docencia y Recursos Humanos</v>
      </c>
      <c r="K86" s="510" t="s">
        <v>526</v>
      </c>
    </row>
    <row r="87" spans="3:11" x14ac:dyDescent="0.25">
      <c r="C87" s="549"/>
      <c r="D87" s="557"/>
      <c r="E87" s="528"/>
      <c r="F87" s="509">
        <f t="shared" si="4"/>
        <v>0</v>
      </c>
      <c r="G87" s="563"/>
      <c r="H87" s="550"/>
      <c r="I87" s="537" t="e">
        <f>VLOOKUP(H87,Presupuesto!$B$11:$C$586,2,0)</f>
        <v>#N/A</v>
      </c>
      <c r="J87" s="510" t="str">
        <f t="shared" si="5"/>
        <v>Docencia y Recursos Humanos</v>
      </c>
      <c r="K87" s="510" t="s">
        <v>526</v>
      </c>
    </row>
    <row r="88" spans="3:11" x14ac:dyDescent="0.25">
      <c r="C88" s="549"/>
      <c r="D88" s="557"/>
      <c r="E88" s="528"/>
      <c r="F88" s="509">
        <f t="shared" si="4"/>
        <v>0</v>
      </c>
      <c r="G88" s="563"/>
      <c r="H88" s="550"/>
      <c r="I88" s="537" t="e">
        <f>VLOOKUP(H88,Presupuesto!$B$11:$C$586,2,0)</f>
        <v>#N/A</v>
      </c>
      <c r="J88" s="510" t="str">
        <f t="shared" si="5"/>
        <v>Docencia y Recursos Humanos</v>
      </c>
      <c r="K88" s="510" t="s">
        <v>526</v>
      </c>
    </row>
    <row r="89" spans="3:11" x14ac:dyDescent="0.25">
      <c r="C89" s="549"/>
      <c r="D89" s="557"/>
      <c r="E89" s="528"/>
      <c r="F89" s="509">
        <f t="shared" si="4"/>
        <v>0</v>
      </c>
      <c r="G89" s="563"/>
      <c r="H89" s="550"/>
      <c r="I89" s="537" t="e">
        <f>VLOOKUP(H89,Presupuesto!$B$11:$C$586,2,0)</f>
        <v>#N/A</v>
      </c>
      <c r="J89" s="510" t="str">
        <f t="shared" si="5"/>
        <v>Docencia y Recursos Humanos</v>
      </c>
      <c r="K89" s="510" t="s">
        <v>526</v>
      </c>
    </row>
    <row r="90" spans="3:11" x14ac:dyDescent="0.25">
      <c r="C90" s="549"/>
      <c r="D90" s="557"/>
      <c r="E90" s="528"/>
      <c r="F90" s="509">
        <f t="shared" si="4"/>
        <v>0</v>
      </c>
      <c r="G90" s="563"/>
      <c r="H90" s="550"/>
      <c r="I90" s="537" t="e">
        <f>VLOOKUP(H90,Presupuesto!$B$11:$C$586,2,0)</f>
        <v>#N/A</v>
      </c>
      <c r="J90" s="510" t="str">
        <f t="shared" si="5"/>
        <v>Docencia y Recursos Humanos</v>
      </c>
      <c r="K90" s="510" t="s">
        <v>526</v>
      </c>
    </row>
    <row r="91" spans="3:11" x14ac:dyDescent="0.25">
      <c r="C91" s="551"/>
      <c r="D91" s="557"/>
      <c r="E91" s="528"/>
      <c r="F91" s="509">
        <f t="shared" si="4"/>
        <v>0</v>
      </c>
      <c r="G91" s="563"/>
      <c r="H91" s="552"/>
      <c r="I91" s="537" t="e">
        <f>VLOOKUP(H91,Presupuesto!$B$11:$C$586,2,0)</f>
        <v>#N/A</v>
      </c>
      <c r="J91" s="510" t="str">
        <f t="shared" si="5"/>
        <v>Docencia y Recursos Humanos</v>
      </c>
      <c r="K91" s="510" t="s">
        <v>517</v>
      </c>
    </row>
    <row r="92" spans="3:11" x14ac:dyDescent="0.25">
      <c r="C92" s="551"/>
      <c r="D92" s="557"/>
      <c r="E92" s="528"/>
      <c r="F92" s="509">
        <f t="shared" si="4"/>
        <v>0</v>
      </c>
      <c r="G92" s="563"/>
      <c r="H92" s="552"/>
      <c r="I92" s="537" t="e">
        <f>VLOOKUP(H92,Presupuesto!$B$11:$C$586,2,0)</f>
        <v>#N/A</v>
      </c>
      <c r="J92" s="510" t="str">
        <f t="shared" si="5"/>
        <v>Docencia y Recursos Humanos</v>
      </c>
      <c r="K92" s="510" t="s">
        <v>526</v>
      </c>
    </row>
    <row r="93" spans="3:11" x14ac:dyDescent="0.25">
      <c r="C93" s="551"/>
      <c r="D93" s="557"/>
      <c r="E93" s="528"/>
      <c r="F93" s="509">
        <f t="shared" si="4"/>
        <v>0</v>
      </c>
      <c r="G93" s="563"/>
      <c r="H93" s="552"/>
      <c r="I93" s="537" t="e">
        <f>VLOOKUP(H93,Presupuesto!$B$11:$C$586,2,0)</f>
        <v>#N/A</v>
      </c>
      <c r="J93" s="510" t="str">
        <f t="shared" si="5"/>
        <v>Docencia y Recursos Humanos</v>
      </c>
      <c r="K93" s="510" t="s">
        <v>526</v>
      </c>
    </row>
    <row r="94" spans="3:11" x14ac:dyDescent="0.25">
      <c r="C94" s="551"/>
      <c r="D94" s="557"/>
      <c r="E94" s="528"/>
      <c r="F94" s="509">
        <f t="shared" si="4"/>
        <v>0</v>
      </c>
      <c r="G94" s="563"/>
      <c r="H94" s="552"/>
      <c r="I94" s="537" t="e">
        <f>VLOOKUP(H94,Presupuesto!$B$11:$C$586,2,0)</f>
        <v>#N/A</v>
      </c>
      <c r="J94" s="510" t="str">
        <f t="shared" si="5"/>
        <v>Docencia y Recursos Humanos</v>
      </c>
      <c r="K94" s="510" t="s">
        <v>526</v>
      </c>
    </row>
    <row r="95" spans="3:11" ht="15.75" thickBot="1" x14ac:dyDescent="0.3">
      <c r="C95" s="553"/>
      <c r="D95" s="562"/>
      <c r="E95" s="515"/>
      <c r="F95" s="517">
        <f t="shared" si="4"/>
        <v>0</v>
      </c>
      <c r="G95" s="564"/>
      <c r="H95" s="554"/>
      <c r="I95" s="539" t="e">
        <f>VLOOKUP(H95,Presupuesto!$B$11:$C$586,2,0)</f>
        <v>#N/A</v>
      </c>
      <c r="J95" s="518" t="str">
        <f>$J$61</f>
        <v>Docencia y Recursos Humanos</v>
      </c>
      <c r="K95" s="532" t="s">
        <v>508</v>
      </c>
    </row>
    <row r="97" spans="3:11" ht="15.75" thickBot="1" x14ac:dyDescent="0.3"/>
    <row r="98" spans="3:11" ht="15.75" thickBot="1" x14ac:dyDescent="0.3">
      <c r="C98" s="560" t="s">
        <v>53</v>
      </c>
      <c r="D98" s="519">
        <f>SUM(F105:F139)</f>
        <v>1995822</v>
      </c>
      <c r="E98" s="502"/>
      <c r="F98" s="498"/>
      <c r="G98" s="501"/>
      <c r="H98" s="498"/>
      <c r="I98" s="498"/>
      <c r="J98" s="502"/>
      <c r="K98" s="502"/>
    </row>
    <row r="99" spans="3:11" x14ac:dyDescent="0.25">
      <c r="C99" s="498"/>
      <c r="D99" s="496"/>
      <c r="E99" s="505"/>
      <c r="F99" s="505"/>
      <c r="G99" s="505"/>
      <c r="H99" s="499"/>
      <c r="I99" s="499"/>
      <c r="J99" s="499"/>
      <c r="K99" s="522"/>
    </row>
    <row r="100" spans="3:11" x14ac:dyDescent="0.25">
      <c r="C100" s="498"/>
      <c r="D100" s="496"/>
      <c r="E100" s="505"/>
      <c r="F100" s="505"/>
      <c r="G100" s="505"/>
      <c r="H100" s="499"/>
      <c r="I100" s="499"/>
      <c r="J100" s="499"/>
      <c r="K100" s="522"/>
    </row>
    <row r="101" spans="3:11" ht="15.75" x14ac:dyDescent="0.25">
      <c r="C101" s="576" t="s">
        <v>505</v>
      </c>
      <c r="D101" s="577"/>
      <c r="E101" s="505"/>
      <c r="F101" s="505"/>
      <c r="G101" s="505"/>
      <c r="H101" s="499"/>
      <c r="I101" s="499"/>
      <c r="J101" s="499"/>
      <c r="K101" s="522"/>
    </row>
    <row r="102" spans="3:11" ht="18.75" x14ac:dyDescent="0.25">
      <c r="C102" s="578" t="s">
        <v>1900</v>
      </c>
      <c r="D102" s="496"/>
      <c r="E102" s="505"/>
      <c r="F102" s="505"/>
      <c r="G102" s="505"/>
      <c r="H102" s="499"/>
      <c r="I102" s="499"/>
      <c r="J102" s="499"/>
      <c r="K102" s="522"/>
    </row>
    <row r="103" spans="3:11" ht="15.75" thickBot="1" x14ac:dyDescent="0.3">
      <c r="C103" s="502"/>
      <c r="D103" s="502"/>
      <c r="E103" s="502"/>
      <c r="F103" s="505"/>
      <c r="G103" s="499"/>
      <c r="H103" s="499"/>
      <c r="I103" s="499"/>
      <c r="J103" s="502"/>
      <c r="K103" s="502"/>
    </row>
    <row r="104" spans="3:11" ht="30.75" thickBot="1" x14ac:dyDescent="0.3">
      <c r="C104" s="536" t="s">
        <v>44</v>
      </c>
      <c r="D104" s="536" t="s">
        <v>55</v>
      </c>
      <c r="E104" s="543" t="s">
        <v>57</v>
      </c>
      <c r="F104" s="542" t="s">
        <v>27</v>
      </c>
      <c r="G104" s="540" t="s">
        <v>242</v>
      </c>
      <c r="H104" s="543" t="s">
        <v>46</v>
      </c>
      <c r="I104" s="540" t="s">
        <v>243</v>
      </c>
      <c r="J104" s="540" t="s">
        <v>524</v>
      </c>
      <c r="K104" s="540" t="s">
        <v>525</v>
      </c>
    </row>
    <row r="105" spans="3:11" ht="15.75" thickBot="1" x14ac:dyDescent="0.3">
      <c r="C105" s="585" t="s">
        <v>555</v>
      </c>
      <c r="D105" s="586"/>
      <c r="E105" s="584">
        <f>HLOOKUP(C105,$AH$2:$BU$3,2,0)</f>
        <v>620</v>
      </c>
      <c r="F105" s="509">
        <f t="shared" ref="F105:F139" si="6">D105*E105</f>
        <v>0</v>
      </c>
      <c r="G105" s="563" t="s">
        <v>240</v>
      </c>
      <c r="H105" s="548"/>
      <c r="I105" s="537" t="e">
        <f>VLOOKUP(H105,Presupuesto!$B$11:$C$586,2,0)</f>
        <v>#N/A</v>
      </c>
      <c r="J105" s="583" t="s">
        <v>589</v>
      </c>
      <c r="K105" s="510" t="s">
        <v>508</v>
      </c>
    </row>
    <row r="106" spans="3:11" ht="16.5" thickTop="1" thickBot="1" x14ac:dyDescent="0.25">
      <c r="C106" s="658" t="s">
        <v>1983</v>
      </c>
      <c r="D106" s="659">
        <v>12</v>
      </c>
      <c r="E106" s="660">
        <v>47568.5</v>
      </c>
      <c r="F106" s="509">
        <f t="shared" si="6"/>
        <v>570822</v>
      </c>
      <c r="G106" s="563" t="s">
        <v>240</v>
      </c>
      <c r="H106" s="548" t="s">
        <v>908</v>
      </c>
      <c r="I106" s="537" t="str">
        <f>VLOOKUP(H106,Presupuesto!$B$11:$C$586,2,0)</f>
        <v>ALQUILERES DE EDIFICIOS Y LOCALES</v>
      </c>
      <c r="J106" s="510" t="s">
        <v>589</v>
      </c>
      <c r="K106" s="510" t="s">
        <v>508</v>
      </c>
    </row>
    <row r="107" spans="3:11" ht="16.5" thickTop="1" thickBot="1" x14ac:dyDescent="0.25">
      <c r="C107" s="658" t="s">
        <v>1984</v>
      </c>
      <c r="D107" s="659">
        <v>12</v>
      </c>
      <c r="E107" s="660">
        <v>7500</v>
      </c>
      <c r="F107" s="509">
        <f t="shared" si="6"/>
        <v>90000</v>
      </c>
      <c r="G107" s="563" t="s">
        <v>240</v>
      </c>
      <c r="H107" s="548" t="s">
        <v>908</v>
      </c>
      <c r="I107" s="537" t="str">
        <f>VLOOKUP(H107,Presupuesto!$B$11:$C$586,2,0)</f>
        <v>ALQUILERES DE EDIFICIOS Y LOCALES</v>
      </c>
      <c r="J107" s="510" t="str">
        <f t="shared" ref="J107:J138" si="7">$J$105</f>
        <v>Procesos de Gestión Universitaria</v>
      </c>
      <c r="K107" s="510" t="s">
        <v>508</v>
      </c>
    </row>
    <row r="108" spans="3:11" ht="16.5" thickTop="1" thickBot="1" x14ac:dyDescent="0.25">
      <c r="C108" s="658" t="s">
        <v>1985</v>
      </c>
      <c r="D108" s="659">
        <v>12</v>
      </c>
      <c r="E108" s="660">
        <v>55000</v>
      </c>
      <c r="F108" s="509">
        <f t="shared" si="6"/>
        <v>660000</v>
      </c>
      <c r="G108" s="563" t="s">
        <v>240</v>
      </c>
      <c r="H108" s="548" t="s">
        <v>891</v>
      </c>
      <c r="I108" s="537" t="str">
        <f>VLOOKUP(H108,Presupuesto!$B$11:$C$586,2,0)</f>
        <v>ENERGIA ELECTRICA</v>
      </c>
      <c r="J108" s="510" t="str">
        <f t="shared" si="7"/>
        <v>Procesos de Gestión Universitaria</v>
      </c>
      <c r="K108" s="510" t="s">
        <v>508</v>
      </c>
    </row>
    <row r="109" spans="3:11" ht="16.5" thickTop="1" thickBot="1" x14ac:dyDescent="0.25">
      <c r="C109" s="658" t="s">
        <v>1986</v>
      </c>
      <c r="D109" s="659">
        <v>12</v>
      </c>
      <c r="E109" s="660">
        <v>8000</v>
      </c>
      <c r="F109" s="509">
        <f t="shared" si="6"/>
        <v>96000</v>
      </c>
      <c r="G109" s="563" t="s">
        <v>240</v>
      </c>
      <c r="H109" s="548" t="s">
        <v>892</v>
      </c>
      <c r="I109" s="537" t="str">
        <f>VLOOKUP(H109,Presupuesto!$B$11:$C$586,2,0)</f>
        <v>AGUA</v>
      </c>
      <c r="J109" s="510" t="str">
        <f t="shared" si="7"/>
        <v>Procesos de Gestión Universitaria</v>
      </c>
      <c r="K109" s="510" t="s">
        <v>508</v>
      </c>
    </row>
    <row r="110" spans="3:11" ht="16.5" thickTop="1" thickBot="1" x14ac:dyDescent="0.25">
      <c r="C110" s="661" t="s">
        <v>1991</v>
      </c>
      <c r="D110" s="663">
        <v>4</v>
      </c>
      <c r="E110" s="665">
        <v>7500</v>
      </c>
      <c r="F110" s="509">
        <f t="shared" si="6"/>
        <v>30000</v>
      </c>
      <c r="G110" s="563" t="s">
        <v>240</v>
      </c>
      <c r="H110" s="548" t="s">
        <v>930</v>
      </c>
      <c r="I110" s="537" t="str">
        <f>VLOOKUP(H110,Presupuesto!$B$11:$C$586,2,0)</f>
        <v>MANTENIMIENTO Y REPARACION DE EDIFIC.Y LOCALES.</v>
      </c>
      <c r="J110" s="510" t="str">
        <f t="shared" si="7"/>
        <v>Procesos de Gestión Universitaria</v>
      </c>
      <c r="K110" s="510" t="s">
        <v>508</v>
      </c>
    </row>
    <row r="111" spans="3:11" ht="16.5" thickTop="1" thickBot="1" x14ac:dyDescent="0.25">
      <c r="C111" s="662" t="s">
        <v>1987</v>
      </c>
      <c r="D111" s="664">
        <v>12</v>
      </c>
      <c r="E111" s="666">
        <v>14000</v>
      </c>
      <c r="F111" s="509">
        <f t="shared" si="6"/>
        <v>168000</v>
      </c>
      <c r="G111" s="563" t="s">
        <v>240</v>
      </c>
      <c r="H111" s="548" t="s">
        <v>399</v>
      </c>
      <c r="I111" s="537" t="str">
        <f>VLOOKUP(H111,Presupuesto!$B$11:$C$586,2,0)</f>
        <v>MANTENIMIENTO Y REPARACION MAQUINARIA Y EQUIPO (23300-00)</v>
      </c>
      <c r="J111" s="510" t="str">
        <f t="shared" si="7"/>
        <v>Procesos de Gestión Universitaria</v>
      </c>
      <c r="K111" s="510" t="s">
        <v>508</v>
      </c>
    </row>
    <row r="112" spans="3:11" ht="16.5" thickTop="1" thickBot="1" x14ac:dyDescent="0.25">
      <c r="C112" s="662" t="s">
        <v>1988</v>
      </c>
      <c r="D112" s="664">
        <v>4</v>
      </c>
      <c r="E112" s="666">
        <v>5000</v>
      </c>
      <c r="F112" s="509">
        <f t="shared" si="6"/>
        <v>20000</v>
      </c>
      <c r="G112" s="563" t="s">
        <v>240</v>
      </c>
      <c r="H112" s="548" t="s">
        <v>948</v>
      </c>
      <c r="I112" s="537" t="str">
        <f>VLOOKUP(H112,Presupuesto!$B$11:$C$586,2,0)</f>
        <v>MANTENIMIENTO Y REPARACION DE OTROS EQUIPOS</v>
      </c>
      <c r="J112" s="510" t="str">
        <f t="shared" si="7"/>
        <v>Procesos de Gestión Universitaria</v>
      </c>
      <c r="K112" s="510" t="s">
        <v>508</v>
      </c>
    </row>
    <row r="113" spans="3:11" ht="16.5" thickTop="1" thickBot="1" x14ac:dyDescent="0.25">
      <c r="C113" s="662" t="s">
        <v>1989</v>
      </c>
      <c r="D113" s="664">
        <v>12</v>
      </c>
      <c r="E113" s="666">
        <v>20000</v>
      </c>
      <c r="F113" s="509">
        <f t="shared" si="6"/>
        <v>240000</v>
      </c>
      <c r="G113" s="563" t="s">
        <v>240</v>
      </c>
      <c r="H113" s="548" t="s">
        <v>1053</v>
      </c>
      <c r="I113" s="537" t="str">
        <f>VLOOKUP(H113,Presupuesto!$B$11:$C$586,2,0)</f>
        <v>SERVICIOS DE VIGILANCIA</v>
      </c>
      <c r="J113" s="510" t="str">
        <f t="shared" si="7"/>
        <v>Procesos de Gestión Universitaria</v>
      </c>
      <c r="K113" s="510" t="s">
        <v>508</v>
      </c>
    </row>
    <row r="114" spans="3:11" ht="16.5" thickTop="1" thickBot="1" x14ac:dyDescent="0.25">
      <c r="C114" s="662" t="s">
        <v>1990</v>
      </c>
      <c r="D114" s="664">
        <v>5</v>
      </c>
      <c r="E114" s="667">
        <v>5000</v>
      </c>
      <c r="F114" s="509">
        <f t="shared" si="6"/>
        <v>25000</v>
      </c>
      <c r="G114" s="563" t="s">
        <v>240</v>
      </c>
      <c r="H114" s="548" t="s">
        <v>1206</v>
      </c>
      <c r="I114" s="537" t="str">
        <f>VLOOKUP(H114,Presupuesto!$B$11:$C$586,2,0)</f>
        <v>ELEMENTOS DE LIMPIEZA</v>
      </c>
      <c r="J114" s="510" t="str">
        <f t="shared" si="7"/>
        <v>Procesos de Gestión Universitaria</v>
      </c>
      <c r="K114" s="510" t="s">
        <v>508</v>
      </c>
    </row>
    <row r="115" spans="3:11" ht="15.75" thickTop="1" x14ac:dyDescent="0.25">
      <c r="C115" s="547" t="s">
        <v>1992</v>
      </c>
      <c r="D115" s="561">
        <v>12</v>
      </c>
      <c r="E115" s="531">
        <v>8000</v>
      </c>
      <c r="F115" s="509">
        <f t="shared" si="6"/>
        <v>96000</v>
      </c>
      <c r="G115" s="563" t="s">
        <v>240</v>
      </c>
      <c r="H115" s="548" t="s">
        <v>410</v>
      </c>
      <c r="I115" s="537" t="str">
        <f>VLOOKUP(H115,Presupuesto!$B$11:$C$586,2,0)</f>
        <v>SERVICIOS DE INTERNET</v>
      </c>
      <c r="J115" s="510" t="str">
        <f t="shared" si="7"/>
        <v>Procesos de Gestión Universitaria</v>
      </c>
      <c r="K115" s="510" t="s">
        <v>526</v>
      </c>
    </row>
    <row r="116" spans="3:11" x14ac:dyDescent="0.25">
      <c r="C116" s="547"/>
      <c r="D116" s="561"/>
      <c r="E116" s="531"/>
      <c r="F116" s="509">
        <f t="shared" si="6"/>
        <v>0</v>
      </c>
      <c r="G116" s="563"/>
      <c r="H116" s="548"/>
      <c r="I116" s="537" t="e">
        <f>VLOOKUP(H116,Presupuesto!$B$11:$C$586,2,0)</f>
        <v>#N/A</v>
      </c>
      <c r="J116" s="510" t="str">
        <f t="shared" si="7"/>
        <v>Procesos de Gestión Universitaria</v>
      </c>
      <c r="K116" s="510" t="s">
        <v>526</v>
      </c>
    </row>
    <row r="117" spans="3:11" x14ac:dyDescent="0.25">
      <c r="C117" s="547"/>
      <c r="D117" s="561"/>
      <c r="E117" s="531"/>
      <c r="F117" s="509">
        <f t="shared" si="6"/>
        <v>0</v>
      </c>
      <c r="G117" s="563"/>
      <c r="H117" s="548"/>
      <c r="I117" s="537" t="e">
        <f>VLOOKUP(H117,Presupuesto!$B$11:$C$586,2,0)</f>
        <v>#N/A</v>
      </c>
      <c r="J117" s="510" t="str">
        <f t="shared" si="7"/>
        <v>Procesos de Gestión Universitaria</v>
      </c>
      <c r="K117" s="510" t="s">
        <v>526</v>
      </c>
    </row>
    <row r="118" spans="3:11" x14ac:dyDescent="0.25">
      <c r="C118" s="547"/>
      <c r="D118" s="561"/>
      <c r="E118" s="531"/>
      <c r="F118" s="509">
        <f t="shared" si="6"/>
        <v>0</v>
      </c>
      <c r="G118" s="563"/>
      <c r="H118" s="548"/>
      <c r="I118" s="537" t="e">
        <f>VLOOKUP(H118,Presupuesto!$B$11:$C$586,2,0)</f>
        <v>#N/A</v>
      </c>
      <c r="J118" s="510" t="str">
        <f t="shared" si="7"/>
        <v>Procesos de Gestión Universitaria</v>
      </c>
      <c r="K118" s="510" t="s">
        <v>526</v>
      </c>
    </row>
    <row r="119" spans="3:11" x14ac:dyDescent="0.25">
      <c r="C119" s="547"/>
      <c r="D119" s="561"/>
      <c r="E119" s="531"/>
      <c r="F119" s="509">
        <f t="shared" si="6"/>
        <v>0</v>
      </c>
      <c r="G119" s="563"/>
      <c r="H119" s="548"/>
      <c r="I119" s="537" t="e">
        <f>VLOOKUP(H119,Presupuesto!$B$11:$C$586,2,0)</f>
        <v>#N/A</v>
      </c>
      <c r="J119" s="510" t="str">
        <f t="shared" si="7"/>
        <v>Procesos de Gestión Universitaria</v>
      </c>
      <c r="K119" s="510" t="s">
        <v>526</v>
      </c>
    </row>
    <row r="120" spans="3:11" x14ac:dyDescent="0.25">
      <c r="C120" s="547"/>
      <c r="D120" s="561"/>
      <c r="E120" s="531"/>
      <c r="F120" s="509">
        <f t="shared" si="6"/>
        <v>0</v>
      </c>
      <c r="G120" s="563"/>
      <c r="H120" s="548"/>
      <c r="I120" s="537" t="e">
        <f>VLOOKUP(H120,Presupuesto!$B$11:$C$586,2,0)</f>
        <v>#N/A</v>
      </c>
      <c r="J120" s="510" t="str">
        <f t="shared" si="7"/>
        <v>Procesos de Gestión Universitaria</v>
      </c>
      <c r="K120" s="510" t="s">
        <v>526</v>
      </c>
    </row>
    <row r="121" spans="3:11" x14ac:dyDescent="0.25">
      <c r="C121" s="547"/>
      <c r="D121" s="561"/>
      <c r="E121" s="531"/>
      <c r="F121" s="509">
        <f t="shared" si="6"/>
        <v>0</v>
      </c>
      <c r="G121" s="563"/>
      <c r="H121" s="548"/>
      <c r="I121" s="537" t="e">
        <f>VLOOKUP(H121,Presupuesto!$B$11:$C$586,2,0)</f>
        <v>#N/A</v>
      </c>
      <c r="J121" s="510" t="str">
        <f t="shared" si="7"/>
        <v>Procesos de Gestión Universitaria</v>
      </c>
      <c r="K121" s="510" t="s">
        <v>526</v>
      </c>
    </row>
    <row r="122" spans="3:11" x14ac:dyDescent="0.25">
      <c r="C122" s="547"/>
      <c r="D122" s="561"/>
      <c r="E122" s="531"/>
      <c r="F122" s="509">
        <f t="shared" si="6"/>
        <v>0</v>
      </c>
      <c r="G122" s="563"/>
      <c r="H122" s="548"/>
      <c r="I122" s="537" t="e">
        <f>VLOOKUP(H122,Presupuesto!$B$11:$C$586,2,0)</f>
        <v>#N/A</v>
      </c>
      <c r="J122" s="510" t="str">
        <f t="shared" si="7"/>
        <v>Procesos de Gestión Universitaria</v>
      </c>
      <c r="K122" s="510" t="s">
        <v>526</v>
      </c>
    </row>
    <row r="123" spans="3:11" x14ac:dyDescent="0.25">
      <c r="C123" s="547"/>
      <c r="D123" s="561"/>
      <c r="E123" s="531"/>
      <c r="F123" s="509">
        <f t="shared" si="6"/>
        <v>0</v>
      </c>
      <c r="G123" s="563"/>
      <c r="H123" s="548"/>
      <c r="I123" s="537" t="e">
        <f>VLOOKUP(H123,Presupuesto!$B$11:$C$586,2,0)</f>
        <v>#N/A</v>
      </c>
      <c r="J123" s="510" t="str">
        <f t="shared" si="7"/>
        <v>Procesos de Gestión Universitaria</v>
      </c>
      <c r="K123" s="510" t="s">
        <v>526</v>
      </c>
    </row>
    <row r="124" spans="3:11" x14ac:dyDescent="0.25">
      <c r="C124" s="547"/>
      <c r="D124" s="561"/>
      <c r="E124" s="531"/>
      <c r="F124" s="509">
        <f t="shared" si="6"/>
        <v>0</v>
      </c>
      <c r="G124" s="563"/>
      <c r="H124" s="548"/>
      <c r="I124" s="537" t="e">
        <f>VLOOKUP(H124,Presupuesto!$B$11:$C$586,2,0)</f>
        <v>#N/A</v>
      </c>
      <c r="J124" s="510" t="str">
        <f t="shared" si="7"/>
        <v>Procesos de Gestión Universitaria</v>
      </c>
      <c r="K124" s="510" t="s">
        <v>526</v>
      </c>
    </row>
    <row r="125" spans="3:11" x14ac:dyDescent="0.25">
      <c r="C125" s="547"/>
      <c r="D125" s="561"/>
      <c r="E125" s="531"/>
      <c r="F125" s="509">
        <f t="shared" si="6"/>
        <v>0</v>
      </c>
      <c r="G125" s="563"/>
      <c r="H125" s="548"/>
      <c r="I125" s="537" t="e">
        <f>VLOOKUP(H125,Presupuesto!$B$11:$C$586,2,0)</f>
        <v>#N/A</v>
      </c>
      <c r="J125" s="510" t="str">
        <f t="shared" si="7"/>
        <v>Procesos de Gestión Universitaria</v>
      </c>
      <c r="K125" s="510" t="s">
        <v>526</v>
      </c>
    </row>
    <row r="126" spans="3:11" x14ac:dyDescent="0.25">
      <c r="C126" s="547"/>
      <c r="D126" s="561"/>
      <c r="E126" s="531"/>
      <c r="F126" s="509">
        <f t="shared" si="6"/>
        <v>0</v>
      </c>
      <c r="G126" s="563"/>
      <c r="H126" s="548"/>
      <c r="I126" s="537" t="e">
        <f>VLOOKUP(H126,Presupuesto!$B$11:$C$586,2,0)</f>
        <v>#N/A</v>
      </c>
      <c r="J126" s="510" t="str">
        <f t="shared" si="7"/>
        <v>Procesos de Gestión Universitaria</v>
      </c>
      <c r="K126" s="510" t="s">
        <v>526</v>
      </c>
    </row>
    <row r="127" spans="3:11" x14ac:dyDescent="0.25">
      <c r="C127" s="549"/>
      <c r="D127" s="557"/>
      <c r="E127" s="528"/>
      <c r="F127" s="509">
        <f t="shared" si="6"/>
        <v>0</v>
      </c>
      <c r="G127" s="563"/>
      <c r="H127" s="550"/>
      <c r="I127" s="537" t="e">
        <f>VLOOKUP(H127,Presupuesto!$B$11:$C$586,2,0)</f>
        <v>#N/A</v>
      </c>
      <c r="J127" s="510" t="str">
        <f t="shared" si="7"/>
        <v>Procesos de Gestión Universitaria</v>
      </c>
      <c r="K127" s="510" t="s">
        <v>526</v>
      </c>
    </row>
    <row r="128" spans="3:11" x14ac:dyDescent="0.25">
      <c r="C128" s="549"/>
      <c r="D128" s="557"/>
      <c r="E128" s="528"/>
      <c r="F128" s="509">
        <f t="shared" si="6"/>
        <v>0</v>
      </c>
      <c r="G128" s="563"/>
      <c r="H128" s="550"/>
      <c r="I128" s="537" t="e">
        <f>VLOOKUP(H128,Presupuesto!$B$11:$C$586,2,0)</f>
        <v>#N/A</v>
      </c>
      <c r="J128" s="510" t="str">
        <f t="shared" si="7"/>
        <v>Procesos de Gestión Universitaria</v>
      </c>
      <c r="K128" s="510" t="s">
        <v>526</v>
      </c>
    </row>
    <row r="129" spans="3:11" x14ac:dyDescent="0.25">
      <c r="C129" s="549"/>
      <c r="D129" s="557"/>
      <c r="E129" s="528"/>
      <c r="F129" s="509">
        <f t="shared" si="6"/>
        <v>0</v>
      </c>
      <c r="G129" s="563"/>
      <c r="H129" s="550"/>
      <c r="I129" s="537" t="e">
        <f>VLOOKUP(H129,Presupuesto!$B$11:$C$586,2,0)</f>
        <v>#N/A</v>
      </c>
      <c r="J129" s="510" t="str">
        <f t="shared" si="7"/>
        <v>Procesos de Gestión Universitaria</v>
      </c>
      <c r="K129" s="510" t="s">
        <v>526</v>
      </c>
    </row>
    <row r="130" spans="3:11" x14ac:dyDescent="0.25">
      <c r="C130" s="549"/>
      <c r="D130" s="557"/>
      <c r="E130" s="528"/>
      <c r="F130" s="509">
        <f t="shared" si="6"/>
        <v>0</v>
      </c>
      <c r="G130" s="563"/>
      <c r="H130" s="550"/>
      <c r="I130" s="537" t="e">
        <f>VLOOKUP(H130,Presupuesto!$B$11:$C$586,2,0)</f>
        <v>#N/A</v>
      </c>
      <c r="J130" s="510" t="str">
        <f t="shared" si="7"/>
        <v>Procesos de Gestión Universitaria</v>
      </c>
      <c r="K130" s="510" t="s">
        <v>526</v>
      </c>
    </row>
    <row r="131" spans="3:11" x14ac:dyDescent="0.25">
      <c r="C131" s="549"/>
      <c r="D131" s="557"/>
      <c r="E131" s="528"/>
      <c r="F131" s="509">
        <f t="shared" si="6"/>
        <v>0</v>
      </c>
      <c r="G131" s="563"/>
      <c r="H131" s="550"/>
      <c r="I131" s="537" t="e">
        <f>VLOOKUP(H131,Presupuesto!$B$11:$C$586,2,0)</f>
        <v>#N/A</v>
      </c>
      <c r="J131" s="510" t="str">
        <f t="shared" si="7"/>
        <v>Procesos de Gestión Universitaria</v>
      </c>
      <c r="K131" s="510" t="s">
        <v>526</v>
      </c>
    </row>
    <row r="132" spans="3:11" x14ac:dyDescent="0.25">
      <c r="C132" s="549"/>
      <c r="D132" s="557"/>
      <c r="E132" s="528"/>
      <c r="F132" s="509">
        <f t="shared" si="6"/>
        <v>0</v>
      </c>
      <c r="G132" s="563"/>
      <c r="H132" s="550"/>
      <c r="I132" s="537" t="e">
        <f>VLOOKUP(H132,Presupuesto!$B$11:$C$586,2,0)</f>
        <v>#N/A</v>
      </c>
      <c r="J132" s="510" t="str">
        <f t="shared" si="7"/>
        <v>Procesos de Gestión Universitaria</v>
      </c>
      <c r="K132" s="510" t="s">
        <v>526</v>
      </c>
    </row>
    <row r="133" spans="3:11" x14ac:dyDescent="0.25">
      <c r="C133" s="549"/>
      <c r="D133" s="557"/>
      <c r="E133" s="528"/>
      <c r="F133" s="509">
        <f t="shared" si="6"/>
        <v>0</v>
      </c>
      <c r="G133" s="563"/>
      <c r="H133" s="550"/>
      <c r="I133" s="537" t="e">
        <f>VLOOKUP(H133,Presupuesto!$B$11:$C$586,2,0)</f>
        <v>#N/A</v>
      </c>
      <c r="J133" s="510" t="str">
        <f t="shared" si="7"/>
        <v>Procesos de Gestión Universitaria</v>
      </c>
      <c r="K133" s="510" t="s">
        <v>526</v>
      </c>
    </row>
    <row r="134" spans="3:11" x14ac:dyDescent="0.25">
      <c r="C134" s="549"/>
      <c r="D134" s="557"/>
      <c r="E134" s="528"/>
      <c r="F134" s="509">
        <f t="shared" si="6"/>
        <v>0</v>
      </c>
      <c r="G134" s="563"/>
      <c r="H134" s="550"/>
      <c r="I134" s="537" t="e">
        <f>VLOOKUP(H134,Presupuesto!$B$11:$C$586,2,0)</f>
        <v>#N/A</v>
      </c>
      <c r="J134" s="510" t="str">
        <f t="shared" si="7"/>
        <v>Procesos de Gestión Universitaria</v>
      </c>
      <c r="K134" s="510" t="s">
        <v>526</v>
      </c>
    </row>
    <row r="135" spans="3:11" x14ac:dyDescent="0.25">
      <c r="C135" s="551"/>
      <c r="D135" s="557"/>
      <c r="E135" s="528"/>
      <c r="F135" s="509">
        <f t="shared" si="6"/>
        <v>0</v>
      </c>
      <c r="G135" s="563"/>
      <c r="H135" s="552"/>
      <c r="I135" s="537" t="e">
        <f>VLOOKUP(H135,Presupuesto!$B$11:$C$586,2,0)</f>
        <v>#N/A</v>
      </c>
      <c r="J135" s="510" t="str">
        <f t="shared" si="7"/>
        <v>Procesos de Gestión Universitaria</v>
      </c>
      <c r="K135" s="510" t="s">
        <v>517</v>
      </c>
    </row>
    <row r="136" spans="3:11" x14ac:dyDescent="0.25">
      <c r="C136" s="551"/>
      <c r="D136" s="557"/>
      <c r="E136" s="528"/>
      <c r="F136" s="509">
        <f t="shared" si="6"/>
        <v>0</v>
      </c>
      <c r="G136" s="563"/>
      <c r="H136" s="552"/>
      <c r="I136" s="537" t="e">
        <f>VLOOKUP(H136,Presupuesto!$B$11:$C$586,2,0)</f>
        <v>#N/A</v>
      </c>
      <c r="J136" s="510" t="str">
        <f t="shared" si="7"/>
        <v>Procesos de Gestión Universitaria</v>
      </c>
      <c r="K136" s="510" t="s">
        <v>526</v>
      </c>
    </row>
    <row r="137" spans="3:11" x14ac:dyDescent="0.25">
      <c r="C137" s="551"/>
      <c r="D137" s="557"/>
      <c r="E137" s="528"/>
      <c r="F137" s="509">
        <f t="shared" si="6"/>
        <v>0</v>
      </c>
      <c r="G137" s="563"/>
      <c r="H137" s="552"/>
      <c r="I137" s="537" t="e">
        <f>VLOOKUP(H137,Presupuesto!$B$11:$C$586,2,0)</f>
        <v>#N/A</v>
      </c>
      <c r="J137" s="510" t="str">
        <f t="shared" si="7"/>
        <v>Procesos de Gestión Universitaria</v>
      </c>
      <c r="K137" s="510" t="s">
        <v>526</v>
      </c>
    </row>
    <row r="138" spans="3:11" x14ac:dyDescent="0.25">
      <c r="C138" s="551"/>
      <c r="D138" s="557"/>
      <c r="E138" s="528"/>
      <c r="F138" s="509">
        <f t="shared" si="6"/>
        <v>0</v>
      </c>
      <c r="G138" s="563"/>
      <c r="H138" s="552"/>
      <c r="I138" s="537" t="e">
        <f>VLOOKUP(H138,Presupuesto!$B$11:$C$586,2,0)</f>
        <v>#N/A</v>
      </c>
      <c r="J138" s="510" t="str">
        <f t="shared" si="7"/>
        <v>Procesos de Gestión Universitaria</v>
      </c>
      <c r="K138" s="510" t="s">
        <v>526</v>
      </c>
    </row>
    <row r="139" spans="3:11" ht="15.75" thickBot="1" x14ac:dyDescent="0.3">
      <c r="C139" s="553"/>
      <c r="D139" s="562"/>
      <c r="E139" s="515"/>
      <c r="F139" s="517">
        <f t="shared" si="6"/>
        <v>0</v>
      </c>
      <c r="G139" s="564"/>
      <c r="H139" s="554"/>
      <c r="I139" s="539" t="e">
        <f>VLOOKUP(H139,Presupuesto!$B$11:$C$586,2,0)</f>
        <v>#N/A</v>
      </c>
      <c r="J139" s="518" t="str">
        <f>$J$105</f>
        <v>Procesos de Gestión Universitaria</v>
      </c>
      <c r="K139" s="532" t="s">
        <v>508</v>
      </c>
    </row>
    <row r="140" spans="3:11" x14ac:dyDescent="0.25">
      <c r="C140" s="502"/>
      <c r="D140" s="502"/>
      <c r="E140" s="502"/>
      <c r="F140" s="502"/>
      <c r="G140" s="500"/>
      <c r="H140" s="502"/>
      <c r="I140" s="502"/>
      <c r="J140" s="502"/>
      <c r="K140" s="502"/>
    </row>
    <row r="141" spans="3:11" ht="15.75" thickBot="1" x14ac:dyDescent="0.3">
      <c r="C141" s="502"/>
      <c r="D141" s="502"/>
      <c r="E141" s="502"/>
      <c r="F141" s="504"/>
      <c r="G141" s="503"/>
      <c r="H141" s="504"/>
      <c r="I141" s="504"/>
      <c r="J141" s="502"/>
      <c r="K141" s="502"/>
    </row>
    <row r="142" spans="3:11" ht="15.75" thickBot="1" x14ac:dyDescent="0.3">
      <c r="C142" s="560" t="s">
        <v>53</v>
      </c>
      <c r="D142" s="519">
        <f>SUM(F149:F183)</f>
        <v>121750</v>
      </c>
      <c r="E142" s="502"/>
      <c r="F142" s="498"/>
      <c r="G142" s="501"/>
      <c r="H142" s="498"/>
      <c r="I142" s="498"/>
      <c r="J142" s="502"/>
      <c r="K142" s="502"/>
    </row>
    <row r="143" spans="3:11" x14ac:dyDescent="0.25">
      <c r="C143" s="498"/>
      <c r="D143" s="496"/>
      <c r="E143" s="505"/>
      <c r="F143" s="505"/>
      <c r="G143" s="505"/>
      <c r="H143" s="499"/>
      <c r="I143" s="499"/>
      <c r="J143" s="499"/>
      <c r="K143" s="522"/>
    </row>
    <row r="144" spans="3:11" x14ac:dyDescent="0.25">
      <c r="C144" s="498"/>
      <c r="D144" s="496"/>
      <c r="E144" s="505"/>
      <c r="F144" s="505"/>
      <c r="G144" s="505"/>
      <c r="H144" s="499"/>
      <c r="I144" s="499"/>
      <c r="J144" s="499"/>
      <c r="K144" s="522"/>
    </row>
    <row r="145" spans="3:11" ht="15.75" x14ac:dyDescent="0.25">
      <c r="C145" s="576" t="s">
        <v>505</v>
      </c>
      <c r="D145" s="577"/>
      <c r="E145" s="505"/>
      <c r="F145" s="505"/>
      <c r="G145" s="505"/>
      <c r="H145" s="499"/>
      <c r="I145" s="499"/>
      <c r="J145" s="499"/>
      <c r="K145" s="522"/>
    </row>
    <row r="146" spans="3:11" ht="18.75" x14ac:dyDescent="0.25">
      <c r="C146" s="578" t="s">
        <v>1971</v>
      </c>
      <c r="D146" s="496"/>
      <c r="E146" s="505"/>
      <c r="F146" s="505"/>
      <c r="G146" s="505"/>
      <c r="H146" s="499"/>
      <c r="I146" s="499"/>
      <c r="J146" s="499"/>
      <c r="K146" s="522"/>
    </row>
    <row r="147" spans="3:11" ht="15.75" thickBot="1" x14ac:dyDescent="0.3">
      <c r="C147" s="502"/>
      <c r="D147" s="502"/>
      <c r="E147" s="502"/>
      <c r="F147" s="505"/>
      <c r="G147" s="499"/>
      <c r="H147" s="499"/>
      <c r="I147" s="499"/>
      <c r="J147" s="502"/>
      <c r="K147" s="502"/>
    </row>
    <row r="148" spans="3:11" ht="30.75" thickBot="1" x14ac:dyDescent="0.3">
      <c r="C148" s="536" t="s">
        <v>44</v>
      </c>
      <c r="D148" s="536" t="s">
        <v>55</v>
      </c>
      <c r="E148" s="543" t="s">
        <v>57</v>
      </c>
      <c r="F148" s="542" t="s">
        <v>27</v>
      </c>
      <c r="G148" s="540" t="s">
        <v>242</v>
      </c>
      <c r="H148" s="543" t="s">
        <v>46</v>
      </c>
      <c r="I148" s="540" t="s">
        <v>243</v>
      </c>
      <c r="J148" s="540" t="s">
        <v>524</v>
      </c>
      <c r="K148" s="540" t="s">
        <v>525</v>
      </c>
    </row>
    <row r="149" spans="3:11" ht="15.75" thickBot="1" x14ac:dyDescent="0.3">
      <c r="C149" s="585" t="s">
        <v>555</v>
      </c>
      <c r="D149" s="586"/>
      <c r="E149" s="584">
        <f>HLOOKUP(C149,$AH$2:$BU$3,2,0)</f>
        <v>620</v>
      </c>
      <c r="F149" s="509">
        <f t="shared" ref="F149:F183" si="8">D149*E149</f>
        <v>0</v>
      </c>
      <c r="G149" s="563" t="s">
        <v>241</v>
      </c>
      <c r="H149" s="548"/>
      <c r="I149" s="537" t="e">
        <f>VLOOKUP(H149,Presupuesto!$B$11:$C$586,2,0)</f>
        <v>#N/A</v>
      </c>
      <c r="J149" s="583" t="s">
        <v>589</v>
      </c>
      <c r="K149" s="510" t="s">
        <v>508</v>
      </c>
    </row>
    <row r="150" spans="3:11" ht="16.5" thickTop="1" thickBot="1" x14ac:dyDescent="0.25">
      <c r="C150" s="658" t="s">
        <v>1980</v>
      </c>
      <c r="D150" s="659">
        <v>2</v>
      </c>
      <c r="E150" s="660">
        <v>37500</v>
      </c>
      <c r="F150" s="509">
        <f t="shared" si="8"/>
        <v>75000</v>
      </c>
      <c r="G150" s="563" t="s">
        <v>241</v>
      </c>
      <c r="H150" s="548" t="s">
        <v>1028</v>
      </c>
      <c r="I150" s="537" t="str">
        <f>VLOOKUP(H150,Presupuesto!$B$11:$C$586,2,0)</f>
        <v>VIATICOS NACIONALES</v>
      </c>
      <c r="J150" s="510" t="str">
        <f>$J$149</f>
        <v>Procesos de Gestión Universitaria</v>
      </c>
      <c r="K150" s="510" t="s">
        <v>510</v>
      </c>
    </row>
    <row r="151" spans="3:11" ht="16.5" thickTop="1" thickBot="1" x14ac:dyDescent="0.25">
      <c r="C151" s="658" t="s">
        <v>1981</v>
      </c>
      <c r="D151" s="659">
        <v>2</v>
      </c>
      <c r="E151" s="660">
        <v>23375</v>
      </c>
      <c r="F151" s="509">
        <f t="shared" si="8"/>
        <v>46750</v>
      </c>
      <c r="G151" s="563" t="s">
        <v>241</v>
      </c>
      <c r="H151" s="548" t="s">
        <v>1028</v>
      </c>
      <c r="I151" s="537" t="str">
        <f>VLOOKUP(H151,Presupuesto!$B$11:$C$586,2,0)</f>
        <v>VIATICOS NACIONALES</v>
      </c>
      <c r="J151" s="510" t="str">
        <f t="shared" ref="J151:J182" si="9">$J$149</f>
        <v>Procesos de Gestión Universitaria</v>
      </c>
      <c r="K151" s="510" t="s">
        <v>510</v>
      </c>
    </row>
    <row r="152" spans="3:11" ht="15.75" thickTop="1" x14ac:dyDescent="0.25">
      <c r="C152" s="547"/>
      <c r="D152" s="561"/>
      <c r="E152" s="531"/>
      <c r="F152" s="509">
        <f t="shared" si="8"/>
        <v>0</v>
      </c>
      <c r="G152" s="563"/>
      <c r="H152" s="548"/>
      <c r="I152" s="537" t="e">
        <f>VLOOKUP(H152,Presupuesto!$B$11:$C$586,2,0)</f>
        <v>#N/A</v>
      </c>
      <c r="J152" s="510" t="str">
        <f t="shared" si="9"/>
        <v>Procesos de Gestión Universitaria</v>
      </c>
      <c r="K152" s="510" t="s">
        <v>526</v>
      </c>
    </row>
    <row r="153" spans="3:11" x14ac:dyDescent="0.25">
      <c r="C153" s="547"/>
      <c r="D153" s="561"/>
      <c r="E153" s="531"/>
      <c r="F153" s="509">
        <f t="shared" si="8"/>
        <v>0</v>
      </c>
      <c r="G153" s="563"/>
      <c r="H153" s="548"/>
      <c r="I153" s="537" t="e">
        <f>VLOOKUP(H153,Presupuesto!$B$11:$C$586,2,0)</f>
        <v>#N/A</v>
      </c>
      <c r="J153" s="510" t="str">
        <f t="shared" si="9"/>
        <v>Procesos de Gestión Universitaria</v>
      </c>
      <c r="K153" s="510" t="s">
        <v>526</v>
      </c>
    </row>
    <row r="154" spans="3:11" x14ac:dyDescent="0.25">
      <c r="C154" s="547"/>
      <c r="D154" s="561"/>
      <c r="E154" s="531"/>
      <c r="F154" s="509">
        <f t="shared" si="8"/>
        <v>0</v>
      </c>
      <c r="G154" s="563"/>
      <c r="H154" s="548"/>
      <c r="I154" s="537" t="e">
        <f>VLOOKUP(H154,Presupuesto!$B$11:$C$586,2,0)</f>
        <v>#N/A</v>
      </c>
      <c r="J154" s="510" t="str">
        <f t="shared" si="9"/>
        <v>Procesos de Gestión Universitaria</v>
      </c>
      <c r="K154" s="510" t="s">
        <v>515</v>
      </c>
    </row>
    <row r="155" spans="3:11" x14ac:dyDescent="0.25">
      <c r="C155" s="547"/>
      <c r="D155" s="561"/>
      <c r="E155" s="531"/>
      <c r="F155" s="509">
        <f t="shared" si="8"/>
        <v>0</v>
      </c>
      <c r="G155" s="563"/>
      <c r="H155" s="548"/>
      <c r="I155" s="537" t="e">
        <f>VLOOKUP(H155,Presupuesto!$B$11:$C$586,2,0)</f>
        <v>#N/A</v>
      </c>
      <c r="J155" s="510" t="str">
        <f t="shared" si="9"/>
        <v>Procesos de Gestión Universitaria</v>
      </c>
      <c r="K155" s="510" t="s">
        <v>526</v>
      </c>
    </row>
    <row r="156" spans="3:11" x14ac:dyDescent="0.25">
      <c r="C156" s="547"/>
      <c r="D156" s="561"/>
      <c r="E156" s="531"/>
      <c r="F156" s="509">
        <f t="shared" si="8"/>
        <v>0</v>
      </c>
      <c r="G156" s="563"/>
      <c r="H156" s="548"/>
      <c r="I156" s="537" t="e">
        <f>VLOOKUP(H156,Presupuesto!$B$11:$C$586,2,0)</f>
        <v>#N/A</v>
      </c>
      <c r="J156" s="510" t="str">
        <f t="shared" si="9"/>
        <v>Procesos de Gestión Universitaria</v>
      </c>
      <c r="K156" s="510" t="s">
        <v>526</v>
      </c>
    </row>
    <row r="157" spans="3:11" x14ac:dyDescent="0.25">
      <c r="C157" s="547"/>
      <c r="D157" s="561"/>
      <c r="E157" s="531"/>
      <c r="F157" s="509">
        <f t="shared" si="8"/>
        <v>0</v>
      </c>
      <c r="G157" s="563"/>
      <c r="H157" s="548"/>
      <c r="I157" s="537" t="e">
        <f>VLOOKUP(H157,Presupuesto!$B$11:$C$586,2,0)</f>
        <v>#N/A</v>
      </c>
      <c r="J157" s="510" t="str">
        <f t="shared" si="9"/>
        <v>Procesos de Gestión Universitaria</v>
      </c>
      <c r="K157" s="510" t="s">
        <v>526</v>
      </c>
    </row>
    <row r="158" spans="3:11" x14ac:dyDescent="0.25">
      <c r="C158" s="547"/>
      <c r="D158" s="561"/>
      <c r="E158" s="531"/>
      <c r="F158" s="509">
        <f t="shared" si="8"/>
        <v>0</v>
      </c>
      <c r="G158" s="563"/>
      <c r="H158" s="548"/>
      <c r="I158" s="537" t="e">
        <f>VLOOKUP(H158,Presupuesto!$B$11:$C$586,2,0)</f>
        <v>#N/A</v>
      </c>
      <c r="J158" s="510" t="str">
        <f t="shared" si="9"/>
        <v>Procesos de Gestión Universitaria</v>
      </c>
      <c r="K158" s="510" t="s">
        <v>526</v>
      </c>
    </row>
    <row r="159" spans="3:11" x14ac:dyDescent="0.25">
      <c r="C159" s="547"/>
      <c r="D159" s="561"/>
      <c r="E159" s="531"/>
      <c r="F159" s="509">
        <f t="shared" si="8"/>
        <v>0</v>
      </c>
      <c r="G159" s="563"/>
      <c r="H159" s="548"/>
      <c r="I159" s="537" t="e">
        <f>VLOOKUP(H159,Presupuesto!$B$11:$C$586,2,0)</f>
        <v>#N/A</v>
      </c>
      <c r="J159" s="510" t="str">
        <f t="shared" si="9"/>
        <v>Procesos de Gestión Universitaria</v>
      </c>
      <c r="K159" s="510" t="s">
        <v>526</v>
      </c>
    </row>
    <row r="160" spans="3:11" x14ac:dyDescent="0.25">
      <c r="C160" s="547"/>
      <c r="D160" s="561"/>
      <c r="E160" s="531"/>
      <c r="F160" s="509">
        <f t="shared" si="8"/>
        <v>0</v>
      </c>
      <c r="G160" s="563"/>
      <c r="H160" s="548"/>
      <c r="I160" s="537" t="e">
        <f>VLOOKUP(H160,Presupuesto!$B$11:$C$586,2,0)</f>
        <v>#N/A</v>
      </c>
      <c r="J160" s="510" t="str">
        <f t="shared" si="9"/>
        <v>Procesos de Gestión Universitaria</v>
      </c>
      <c r="K160" s="510" t="s">
        <v>526</v>
      </c>
    </row>
    <row r="161" spans="3:11" x14ac:dyDescent="0.25">
      <c r="C161" s="547"/>
      <c r="D161" s="561"/>
      <c r="E161" s="531"/>
      <c r="F161" s="509">
        <f t="shared" si="8"/>
        <v>0</v>
      </c>
      <c r="G161" s="563"/>
      <c r="H161" s="548"/>
      <c r="I161" s="537" t="e">
        <f>VLOOKUP(H161,Presupuesto!$B$11:$C$586,2,0)</f>
        <v>#N/A</v>
      </c>
      <c r="J161" s="510" t="str">
        <f t="shared" si="9"/>
        <v>Procesos de Gestión Universitaria</v>
      </c>
      <c r="K161" s="510" t="s">
        <v>526</v>
      </c>
    </row>
    <row r="162" spans="3:11" x14ac:dyDescent="0.25">
      <c r="C162" s="547"/>
      <c r="D162" s="561"/>
      <c r="E162" s="531"/>
      <c r="F162" s="509">
        <f t="shared" si="8"/>
        <v>0</v>
      </c>
      <c r="G162" s="563"/>
      <c r="H162" s="548"/>
      <c r="I162" s="537" t="e">
        <f>VLOOKUP(H162,Presupuesto!$B$11:$C$586,2,0)</f>
        <v>#N/A</v>
      </c>
      <c r="J162" s="510" t="str">
        <f t="shared" si="9"/>
        <v>Procesos de Gestión Universitaria</v>
      </c>
      <c r="K162" s="510" t="s">
        <v>526</v>
      </c>
    </row>
    <row r="163" spans="3:11" x14ac:dyDescent="0.25">
      <c r="C163" s="547"/>
      <c r="D163" s="561"/>
      <c r="E163" s="531"/>
      <c r="F163" s="509">
        <f t="shared" si="8"/>
        <v>0</v>
      </c>
      <c r="G163" s="563"/>
      <c r="H163" s="548"/>
      <c r="I163" s="537" t="e">
        <f>VLOOKUP(H163,Presupuesto!$B$11:$C$586,2,0)</f>
        <v>#N/A</v>
      </c>
      <c r="J163" s="510" t="str">
        <f t="shared" si="9"/>
        <v>Procesos de Gestión Universitaria</v>
      </c>
      <c r="K163" s="510" t="s">
        <v>526</v>
      </c>
    </row>
    <row r="164" spans="3:11" x14ac:dyDescent="0.25">
      <c r="C164" s="547"/>
      <c r="D164" s="561"/>
      <c r="E164" s="531"/>
      <c r="F164" s="509">
        <f t="shared" si="8"/>
        <v>0</v>
      </c>
      <c r="G164" s="563"/>
      <c r="H164" s="548"/>
      <c r="I164" s="537" t="e">
        <f>VLOOKUP(H164,Presupuesto!$B$11:$C$586,2,0)</f>
        <v>#N/A</v>
      </c>
      <c r="J164" s="510" t="str">
        <f t="shared" si="9"/>
        <v>Procesos de Gestión Universitaria</v>
      </c>
      <c r="K164" s="510" t="s">
        <v>526</v>
      </c>
    </row>
    <row r="165" spans="3:11" x14ac:dyDescent="0.25">
      <c r="C165" s="547"/>
      <c r="D165" s="561"/>
      <c r="E165" s="531"/>
      <c r="F165" s="509">
        <f t="shared" si="8"/>
        <v>0</v>
      </c>
      <c r="G165" s="563"/>
      <c r="H165" s="548"/>
      <c r="I165" s="537" t="e">
        <f>VLOOKUP(H165,Presupuesto!$B$11:$C$586,2,0)</f>
        <v>#N/A</v>
      </c>
      <c r="J165" s="510" t="str">
        <f t="shared" si="9"/>
        <v>Procesos de Gestión Universitaria</v>
      </c>
      <c r="K165" s="510" t="s">
        <v>526</v>
      </c>
    </row>
    <row r="166" spans="3:11" x14ac:dyDescent="0.25">
      <c r="C166" s="547"/>
      <c r="D166" s="561"/>
      <c r="E166" s="531"/>
      <c r="F166" s="509">
        <f t="shared" si="8"/>
        <v>0</v>
      </c>
      <c r="G166" s="563"/>
      <c r="H166" s="548"/>
      <c r="I166" s="537" t="e">
        <f>VLOOKUP(H166,Presupuesto!$B$11:$C$586,2,0)</f>
        <v>#N/A</v>
      </c>
      <c r="J166" s="510" t="str">
        <f t="shared" si="9"/>
        <v>Procesos de Gestión Universitaria</v>
      </c>
      <c r="K166" s="510" t="s">
        <v>526</v>
      </c>
    </row>
    <row r="167" spans="3:11" x14ac:dyDescent="0.25">
      <c r="C167" s="547"/>
      <c r="D167" s="561"/>
      <c r="E167" s="531"/>
      <c r="F167" s="509">
        <f t="shared" si="8"/>
        <v>0</v>
      </c>
      <c r="G167" s="563"/>
      <c r="H167" s="548"/>
      <c r="I167" s="537" t="e">
        <f>VLOOKUP(H167,Presupuesto!$B$11:$C$586,2,0)</f>
        <v>#N/A</v>
      </c>
      <c r="J167" s="510" t="str">
        <f t="shared" si="9"/>
        <v>Procesos de Gestión Universitaria</v>
      </c>
      <c r="K167" s="510" t="s">
        <v>526</v>
      </c>
    </row>
    <row r="168" spans="3:11" x14ac:dyDescent="0.25">
      <c r="C168" s="547"/>
      <c r="D168" s="561"/>
      <c r="E168" s="531"/>
      <c r="F168" s="509">
        <f t="shared" si="8"/>
        <v>0</v>
      </c>
      <c r="G168" s="563"/>
      <c r="H168" s="548"/>
      <c r="I168" s="537" t="e">
        <f>VLOOKUP(H168,Presupuesto!$B$11:$C$586,2,0)</f>
        <v>#N/A</v>
      </c>
      <c r="J168" s="510" t="str">
        <f t="shared" si="9"/>
        <v>Procesos de Gestión Universitaria</v>
      </c>
      <c r="K168" s="510" t="s">
        <v>526</v>
      </c>
    </row>
    <row r="169" spans="3:11" x14ac:dyDescent="0.25">
      <c r="C169" s="547"/>
      <c r="D169" s="561"/>
      <c r="E169" s="531"/>
      <c r="F169" s="509">
        <f t="shared" si="8"/>
        <v>0</v>
      </c>
      <c r="G169" s="563"/>
      <c r="H169" s="548"/>
      <c r="I169" s="537" t="e">
        <f>VLOOKUP(H169,Presupuesto!$B$11:$C$586,2,0)</f>
        <v>#N/A</v>
      </c>
      <c r="J169" s="510" t="str">
        <f t="shared" si="9"/>
        <v>Procesos de Gestión Universitaria</v>
      </c>
      <c r="K169" s="510" t="s">
        <v>526</v>
      </c>
    </row>
    <row r="170" spans="3:11" x14ac:dyDescent="0.25">
      <c r="C170" s="547"/>
      <c r="D170" s="561"/>
      <c r="E170" s="531"/>
      <c r="F170" s="509">
        <f t="shared" si="8"/>
        <v>0</v>
      </c>
      <c r="G170" s="563"/>
      <c r="H170" s="548"/>
      <c r="I170" s="537" t="e">
        <f>VLOOKUP(H170,Presupuesto!$B$11:$C$586,2,0)</f>
        <v>#N/A</v>
      </c>
      <c r="J170" s="510" t="str">
        <f t="shared" si="9"/>
        <v>Procesos de Gestión Universitaria</v>
      </c>
      <c r="K170" s="510" t="s">
        <v>526</v>
      </c>
    </row>
    <row r="171" spans="3:11" x14ac:dyDescent="0.25">
      <c r="C171" s="549"/>
      <c r="D171" s="557"/>
      <c r="E171" s="528"/>
      <c r="F171" s="509">
        <f t="shared" si="8"/>
        <v>0</v>
      </c>
      <c r="G171" s="563"/>
      <c r="H171" s="550"/>
      <c r="I171" s="537" t="e">
        <f>VLOOKUP(H171,Presupuesto!$B$11:$C$586,2,0)</f>
        <v>#N/A</v>
      </c>
      <c r="J171" s="510" t="str">
        <f t="shared" si="9"/>
        <v>Procesos de Gestión Universitaria</v>
      </c>
      <c r="K171" s="510" t="s">
        <v>526</v>
      </c>
    </row>
    <row r="172" spans="3:11" x14ac:dyDescent="0.25">
      <c r="C172" s="549"/>
      <c r="D172" s="557"/>
      <c r="E172" s="528"/>
      <c r="F172" s="509">
        <f t="shared" si="8"/>
        <v>0</v>
      </c>
      <c r="G172" s="563"/>
      <c r="H172" s="550"/>
      <c r="I172" s="537" t="e">
        <f>VLOOKUP(H172,Presupuesto!$B$11:$C$586,2,0)</f>
        <v>#N/A</v>
      </c>
      <c r="J172" s="510" t="str">
        <f t="shared" si="9"/>
        <v>Procesos de Gestión Universitaria</v>
      </c>
      <c r="K172" s="510" t="s">
        <v>526</v>
      </c>
    </row>
    <row r="173" spans="3:11" x14ac:dyDescent="0.25">
      <c r="C173" s="549"/>
      <c r="D173" s="557"/>
      <c r="E173" s="528"/>
      <c r="F173" s="509">
        <f t="shared" si="8"/>
        <v>0</v>
      </c>
      <c r="G173" s="563"/>
      <c r="H173" s="550"/>
      <c r="I173" s="537" t="e">
        <f>VLOOKUP(H173,Presupuesto!$B$11:$C$586,2,0)</f>
        <v>#N/A</v>
      </c>
      <c r="J173" s="510" t="str">
        <f t="shared" si="9"/>
        <v>Procesos de Gestión Universitaria</v>
      </c>
      <c r="K173" s="510" t="s">
        <v>526</v>
      </c>
    </row>
    <row r="174" spans="3:11" x14ac:dyDescent="0.25">
      <c r="C174" s="549"/>
      <c r="D174" s="557"/>
      <c r="E174" s="528"/>
      <c r="F174" s="509">
        <f t="shared" si="8"/>
        <v>0</v>
      </c>
      <c r="G174" s="563"/>
      <c r="H174" s="550"/>
      <c r="I174" s="537" t="e">
        <f>VLOOKUP(H174,Presupuesto!$B$11:$C$586,2,0)</f>
        <v>#N/A</v>
      </c>
      <c r="J174" s="510" t="str">
        <f t="shared" si="9"/>
        <v>Procesos de Gestión Universitaria</v>
      </c>
      <c r="K174" s="510" t="s">
        <v>526</v>
      </c>
    </row>
    <row r="175" spans="3:11" x14ac:dyDescent="0.25">
      <c r="C175" s="549"/>
      <c r="D175" s="557"/>
      <c r="E175" s="528"/>
      <c r="F175" s="509">
        <f t="shared" si="8"/>
        <v>0</v>
      </c>
      <c r="G175" s="563"/>
      <c r="H175" s="550"/>
      <c r="I175" s="537" t="e">
        <f>VLOOKUP(H175,Presupuesto!$B$11:$C$586,2,0)</f>
        <v>#N/A</v>
      </c>
      <c r="J175" s="510" t="str">
        <f t="shared" si="9"/>
        <v>Procesos de Gestión Universitaria</v>
      </c>
      <c r="K175" s="510" t="s">
        <v>526</v>
      </c>
    </row>
    <row r="176" spans="3:11" x14ac:dyDescent="0.25">
      <c r="C176" s="549"/>
      <c r="D176" s="557"/>
      <c r="E176" s="528"/>
      <c r="F176" s="509">
        <f t="shared" si="8"/>
        <v>0</v>
      </c>
      <c r="G176" s="563"/>
      <c r="H176" s="550"/>
      <c r="I176" s="537" t="e">
        <f>VLOOKUP(H176,Presupuesto!$B$11:$C$586,2,0)</f>
        <v>#N/A</v>
      </c>
      <c r="J176" s="510" t="str">
        <f t="shared" si="9"/>
        <v>Procesos de Gestión Universitaria</v>
      </c>
      <c r="K176" s="510" t="s">
        <v>526</v>
      </c>
    </row>
    <row r="177" spans="3:11" x14ac:dyDescent="0.25">
      <c r="C177" s="549"/>
      <c r="D177" s="557"/>
      <c r="E177" s="528"/>
      <c r="F177" s="509">
        <f t="shared" si="8"/>
        <v>0</v>
      </c>
      <c r="G177" s="563"/>
      <c r="H177" s="550"/>
      <c r="I177" s="537" t="e">
        <f>VLOOKUP(H177,Presupuesto!$B$11:$C$586,2,0)</f>
        <v>#N/A</v>
      </c>
      <c r="J177" s="510" t="str">
        <f t="shared" si="9"/>
        <v>Procesos de Gestión Universitaria</v>
      </c>
      <c r="K177" s="510" t="s">
        <v>526</v>
      </c>
    </row>
    <row r="178" spans="3:11" x14ac:dyDescent="0.25">
      <c r="C178" s="549"/>
      <c r="D178" s="557"/>
      <c r="E178" s="528"/>
      <c r="F178" s="509">
        <f t="shared" si="8"/>
        <v>0</v>
      </c>
      <c r="G178" s="563"/>
      <c r="H178" s="550"/>
      <c r="I178" s="537" t="e">
        <f>VLOOKUP(H178,Presupuesto!$B$11:$C$586,2,0)</f>
        <v>#N/A</v>
      </c>
      <c r="J178" s="510" t="str">
        <f t="shared" si="9"/>
        <v>Procesos de Gestión Universitaria</v>
      </c>
      <c r="K178" s="510" t="s">
        <v>526</v>
      </c>
    </row>
    <row r="179" spans="3:11" x14ac:dyDescent="0.25">
      <c r="C179" s="551"/>
      <c r="D179" s="557"/>
      <c r="E179" s="528"/>
      <c r="F179" s="509">
        <f t="shared" si="8"/>
        <v>0</v>
      </c>
      <c r="G179" s="563"/>
      <c r="H179" s="552"/>
      <c r="I179" s="537" t="e">
        <f>VLOOKUP(H179,Presupuesto!$B$11:$C$586,2,0)</f>
        <v>#N/A</v>
      </c>
      <c r="J179" s="510" t="str">
        <f t="shared" si="9"/>
        <v>Procesos de Gestión Universitaria</v>
      </c>
      <c r="K179" s="510" t="s">
        <v>517</v>
      </c>
    </row>
    <row r="180" spans="3:11" x14ac:dyDescent="0.25">
      <c r="C180" s="551"/>
      <c r="D180" s="557"/>
      <c r="E180" s="528"/>
      <c r="F180" s="509">
        <f t="shared" si="8"/>
        <v>0</v>
      </c>
      <c r="G180" s="563"/>
      <c r="H180" s="552"/>
      <c r="I180" s="537" t="e">
        <f>VLOOKUP(H180,Presupuesto!$B$11:$C$586,2,0)</f>
        <v>#N/A</v>
      </c>
      <c r="J180" s="510" t="str">
        <f t="shared" si="9"/>
        <v>Procesos de Gestión Universitaria</v>
      </c>
      <c r="K180" s="510" t="s">
        <v>526</v>
      </c>
    </row>
    <row r="181" spans="3:11" x14ac:dyDescent="0.25">
      <c r="C181" s="551"/>
      <c r="D181" s="557"/>
      <c r="E181" s="528"/>
      <c r="F181" s="509">
        <f t="shared" si="8"/>
        <v>0</v>
      </c>
      <c r="G181" s="563"/>
      <c r="H181" s="552"/>
      <c r="I181" s="537" t="e">
        <f>VLOOKUP(H181,Presupuesto!$B$11:$C$586,2,0)</f>
        <v>#N/A</v>
      </c>
      <c r="J181" s="510" t="str">
        <f t="shared" si="9"/>
        <v>Procesos de Gestión Universitaria</v>
      </c>
      <c r="K181" s="510" t="s">
        <v>526</v>
      </c>
    </row>
    <row r="182" spans="3:11" x14ac:dyDescent="0.25">
      <c r="C182" s="551"/>
      <c r="D182" s="557"/>
      <c r="E182" s="528"/>
      <c r="F182" s="509">
        <f t="shared" si="8"/>
        <v>0</v>
      </c>
      <c r="G182" s="563"/>
      <c r="H182" s="552"/>
      <c r="I182" s="537" t="e">
        <f>VLOOKUP(H182,Presupuesto!$B$11:$C$586,2,0)</f>
        <v>#N/A</v>
      </c>
      <c r="J182" s="510" t="str">
        <f t="shared" si="9"/>
        <v>Procesos de Gestión Universitaria</v>
      </c>
      <c r="K182" s="510" t="s">
        <v>526</v>
      </c>
    </row>
    <row r="183" spans="3:11" ht="15.75" thickBot="1" x14ac:dyDescent="0.3">
      <c r="C183" s="553"/>
      <c r="D183" s="562"/>
      <c r="E183" s="515"/>
      <c r="F183" s="517">
        <f t="shared" si="8"/>
        <v>0</v>
      </c>
      <c r="G183" s="564"/>
      <c r="H183" s="554"/>
      <c r="I183" s="539" t="e">
        <f>VLOOKUP(H183,Presupuesto!$B$11:$C$586,2,0)</f>
        <v>#N/A</v>
      </c>
      <c r="J183" s="518" t="str">
        <f>$J$149</f>
        <v>Procesos de Gestión Universitaria</v>
      </c>
      <c r="K183" s="532" t="s">
        <v>508</v>
      </c>
    </row>
    <row r="185" spans="3:11" ht="15.75" thickBot="1" x14ac:dyDescent="0.3"/>
    <row r="186" spans="3:11" ht="15.75" thickBot="1" x14ac:dyDescent="0.3">
      <c r="C186" s="560" t="s">
        <v>53</v>
      </c>
      <c r="D186" s="519">
        <f>SUM(F193:F227)</f>
        <v>0</v>
      </c>
      <c r="E186" s="502"/>
      <c r="F186" s="498"/>
      <c r="G186" s="501"/>
      <c r="H186" s="498"/>
      <c r="I186" s="498"/>
      <c r="J186" s="502"/>
      <c r="K186" s="502"/>
    </row>
    <row r="187" spans="3:11" x14ac:dyDescent="0.25">
      <c r="C187" s="498"/>
      <c r="D187" s="496"/>
      <c r="E187" s="505"/>
      <c r="F187" s="505"/>
      <c r="G187" s="505"/>
      <c r="H187" s="499"/>
      <c r="I187" s="499"/>
      <c r="J187" s="499"/>
      <c r="K187" s="522"/>
    </row>
    <row r="188" spans="3:11" x14ac:dyDescent="0.25">
      <c r="C188" s="498"/>
      <c r="D188" s="496"/>
      <c r="E188" s="505"/>
      <c r="F188" s="505"/>
      <c r="G188" s="505"/>
      <c r="H188" s="499"/>
      <c r="I188" s="499"/>
      <c r="J188" s="499"/>
      <c r="K188" s="522"/>
    </row>
    <row r="189" spans="3:11" ht="15.75" x14ac:dyDescent="0.25">
      <c r="C189" s="576" t="s">
        <v>505</v>
      </c>
      <c r="D189" s="577"/>
      <c r="E189" s="505"/>
      <c r="F189" s="505"/>
      <c r="G189" s="505"/>
      <c r="H189" s="499"/>
      <c r="I189" s="499"/>
      <c r="J189" s="499"/>
      <c r="K189" s="522"/>
    </row>
    <row r="190" spans="3:11" ht="18.75" x14ac:dyDescent="0.25">
      <c r="C190" s="578" t="e">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496"/>
      <c r="E190" s="505"/>
      <c r="F190" s="505"/>
      <c r="G190" s="505"/>
      <c r="H190" s="499"/>
      <c r="I190" s="499"/>
      <c r="J190" s="499"/>
      <c r="K190" s="522"/>
    </row>
    <row r="191" spans="3:11" ht="15.75" thickBot="1" x14ac:dyDescent="0.3">
      <c r="C191" s="502"/>
      <c r="D191" s="502"/>
      <c r="E191" s="502"/>
      <c r="F191" s="505"/>
      <c r="G191" s="499"/>
      <c r="H191" s="499"/>
      <c r="I191" s="499"/>
      <c r="J191" s="502"/>
      <c r="K191" s="502"/>
    </row>
    <row r="192" spans="3:11" ht="30.75" thickBot="1" x14ac:dyDescent="0.3">
      <c r="C192" s="536" t="s">
        <v>44</v>
      </c>
      <c r="D192" s="536" t="s">
        <v>55</v>
      </c>
      <c r="E192" s="543" t="s">
        <v>57</v>
      </c>
      <c r="F192" s="542" t="s">
        <v>27</v>
      </c>
      <c r="G192" s="540" t="s">
        <v>242</v>
      </c>
      <c r="H192" s="543" t="s">
        <v>46</v>
      </c>
      <c r="I192" s="540" t="s">
        <v>243</v>
      </c>
      <c r="J192" s="540" t="s">
        <v>524</v>
      </c>
      <c r="K192" s="540" t="s">
        <v>525</v>
      </c>
    </row>
    <row r="193" spans="3:11" x14ac:dyDescent="0.25">
      <c r="C193" s="585" t="s">
        <v>555</v>
      </c>
      <c r="D193" s="586"/>
      <c r="E193" s="584">
        <f>HLOOKUP(C193,$AH$2:$BU$3,2,0)</f>
        <v>620</v>
      </c>
      <c r="F193" s="509">
        <f t="shared" ref="F193:F227" si="10">D193*E193</f>
        <v>0</v>
      </c>
      <c r="G193" s="563" t="s">
        <v>241</v>
      </c>
      <c r="H193" s="548"/>
      <c r="I193" s="537" t="e">
        <f>VLOOKUP(H193,Presupuesto!$B$11:$C$586,2,0)</f>
        <v>#N/A</v>
      </c>
      <c r="J193" s="583" t="s">
        <v>236</v>
      </c>
      <c r="K193" s="510" t="s">
        <v>508</v>
      </c>
    </row>
    <row r="194" spans="3:11" x14ac:dyDescent="0.25">
      <c r="C194" s="547"/>
      <c r="D194" s="561"/>
      <c r="E194" s="531"/>
      <c r="F194" s="509">
        <f t="shared" si="10"/>
        <v>0</v>
      </c>
      <c r="G194" s="563"/>
      <c r="H194" s="548"/>
      <c r="I194" s="537" t="e">
        <f>VLOOKUP(H194,Presupuesto!$B$11:$C$586,2,0)</f>
        <v>#N/A</v>
      </c>
      <c r="J194" s="510" t="str">
        <f>$J$193</f>
        <v>Docencia y Recursos Humanos</v>
      </c>
      <c r="K194" s="510" t="s">
        <v>526</v>
      </c>
    </row>
    <row r="195" spans="3:11" x14ac:dyDescent="0.25">
      <c r="C195" s="547"/>
      <c r="D195" s="561"/>
      <c r="E195" s="531"/>
      <c r="F195" s="509">
        <f t="shared" si="10"/>
        <v>0</v>
      </c>
      <c r="G195" s="563"/>
      <c r="H195" s="548"/>
      <c r="I195" s="537" t="e">
        <f>VLOOKUP(H195,Presupuesto!$B$11:$C$586,2,0)</f>
        <v>#N/A</v>
      </c>
      <c r="J195" s="510" t="str">
        <f t="shared" ref="J195:J226" si="11">$J$193</f>
        <v>Docencia y Recursos Humanos</v>
      </c>
      <c r="K195" s="510" t="s">
        <v>526</v>
      </c>
    </row>
    <row r="196" spans="3:11" x14ac:dyDescent="0.25">
      <c r="C196" s="547"/>
      <c r="D196" s="561"/>
      <c r="E196" s="531"/>
      <c r="F196" s="509">
        <f t="shared" si="10"/>
        <v>0</v>
      </c>
      <c r="G196" s="563"/>
      <c r="H196" s="548"/>
      <c r="I196" s="537" t="e">
        <f>VLOOKUP(H196,Presupuesto!$B$11:$C$586,2,0)</f>
        <v>#N/A</v>
      </c>
      <c r="J196" s="510" t="str">
        <f t="shared" si="11"/>
        <v>Docencia y Recursos Humanos</v>
      </c>
      <c r="K196" s="510" t="s">
        <v>526</v>
      </c>
    </row>
    <row r="197" spans="3:11" x14ac:dyDescent="0.25">
      <c r="C197" s="547"/>
      <c r="D197" s="561"/>
      <c r="E197" s="531"/>
      <c r="F197" s="509">
        <f t="shared" si="10"/>
        <v>0</v>
      </c>
      <c r="G197" s="563"/>
      <c r="H197" s="548"/>
      <c r="I197" s="537" t="e">
        <f>VLOOKUP(H197,Presupuesto!$B$11:$C$586,2,0)</f>
        <v>#N/A</v>
      </c>
      <c r="J197" s="510" t="str">
        <f t="shared" si="11"/>
        <v>Docencia y Recursos Humanos</v>
      </c>
      <c r="K197" s="510" t="s">
        <v>526</v>
      </c>
    </row>
    <row r="198" spans="3:11" x14ac:dyDescent="0.25">
      <c r="C198" s="547"/>
      <c r="D198" s="561"/>
      <c r="E198" s="531"/>
      <c r="F198" s="509">
        <f t="shared" si="10"/>
        <v>0</v>
      </c>
      <c r="G198" s="563"/>
      <c r="H198" s="548"/>
      <c r="I198" s="537" t="e">
        <f>VLOOKUP(H198,Presupuesto!$B$11:$C$586,2,0)</f>
        <v>#N/A</v>
      </c>
      <c r="J198" s="510" t="str">
        <f t="shared" si="11"/>
        <v>Docencia y Recursos Humanos</v>
      </c>
      <c r="K198" s="510" t="s">
        <v>515</v>
      </c>
    </row>
    <row r="199" spans="3:11" x14ac:dyDescent="0.25">
      <c r="C199" s="547"/>
      <c r="D199" s="561"/>
      <c r="E199" s="531"/>
      <c r="F199" s="509">
        <f t="shared" si="10"/>
        <v>0</v>
      </c>
      <c r="G199" s="563"/>
      <c r="H199" s="548"/>
      <c r="I199" s="537" t="e">
        <f>VLOOKUP(H199,Presupuesto!$B$11:$C$586,2,0)</f>
        <v>#N/A</v>
      </c>
      <c r="J199" s="510" t="str">
        <f t="shared" si="11"/>
        <v>Docencia y Recursos Humanos</v>
      </c>
      <c r="K199" s="510" t="s">
        <v>526</v>
      </c>
    </row>
    <row r="200" spans="3:11" x14ac:dyDescent="0.25">
      <c r="C200" s="547"/>
      <c r="D200" s="561"/>
      <c r="E200" s="531"/>
      <c r="F200" s="509">
        <f t="shared" si="10"/>
        <v>0</v>
      </c>
      <c r="G200" s="563"/>
      <c r="H200" s="548"/>
      <c r="I200" s="537" t="e">
        <f>VLOOKUP(H200,Presupuesto!$B$11:$C$586,2,0)</f>
        <v>#N/A</v>
      </c>
      <c r="J200" s="510" t="str">
        <f t="shared" si="11"/>
        <v>Docencia y Recursos Humanos</v>
      </c>
      <c r="K200" s="510" t="s">
        <v>526</v>
      </c>
    </row>
    <row r="201" spans="3:11" x14ac:dyDescent="0.25">
      <c r="C201" s="547"/>
      <c r="D201" s="561"/>
      <c r="E201" s="531"/>
      <c r="F201" s="509">
        <f t="shared" si="10"/>
        <v>0</v>
      </c>
      <c r="G201" s="563"/>
      <c r="H201" s="548"/>
      <c r="I201" s="537" t="e">
        <f>VLOOKUP(H201,Presupuesto!$B$11:$C$586,2,0)</f>
        <v>#N/A</v>
      </c>
      <c r="J201" s="510" t="str">
        <f t="shared" si="11"/>
        <v>Docencia y Recursos Humanos</v>
      </c>
      <c r="K201" s="510" t="s">
        <v>526</v>
      </c>
    </row>
    <row r="202" spans="3:11" x14ac:dyDescent="0.25">
      <c r="C202" s="547"/>
      <c r="D202" s="561"/>
      <c r="E202" s="531"/>
      <c r="F202" s="509">
        <f t="shared" si="10"/>
        <v>0</v>
      </c>
      <c r="G202" s="563"/>
      <c r="H202" s="548"/>
      <c r="I202" s="537" t="e">
        <f>VLOOKUP(H202,Presupuesto!$B$11:$C$586,2,0)</f>
        <v>#N/A</v>
      </c>
      <c r="J202" s="510" t="str">
        <f t="shared" si="11"/>
        <v>Docencia y Recursos Humanos</v>
      </c>
      <c r="K202" s="510" t="s">
        <v>526</v>
      </c>
    </row>
    <row r="203" spans="3:11" x14ac:dyDescent="0.25">
      <c r="C203" s="547"/>
      <c r="D203" s="561"/>
      <c r="E203" s="531"/>
      <c r="F203" s="509">
        <f t="shared" si="10"/>
        <v>0</v>
      </c>
      <c r="G203" s="563"/>
      <c r="H203" s="548"/>
      <c r="I203" s="537" t="e">
        <f>VLOOKUP(H203,Presupuesto!$B$11:$C$586,2,0)</f>
        <v>#N/A</v>
      </c>
      <c r="J203" s="510" t="str">
        <f t="shared" si="11"/>
        <v>Docencia y Recursos Humanos</v>
      </c>
      <c r="K203" s="510" t="s">
        <v>526</v>
      </c>
    </row>
    <row r="204" spans="3:11" x14ac:dyDescent="0.25">
      <c r="C204" s="547"/>
      <c r="D204" s="561"/>
      <c r="E204" s="531"/>
      <c r="F204" s="509">
        <f t="shared" si="10"/>
        <v>0</v>
      </c>
      <c r="G204" s="563"/>
      <c r="H204" s="548"/>
      <c r="I204" s="537" t="e">
        <f>VLOOKUP(H204,Presupuesto!$B$11:$C$586,2,0)</f>
        <v>#N/A</v>
      </c>
      <c r="J204" s="510" t="str">
        <f t="shared" si="11"/>
        <v>Docencia y Recursos Humanos</v>
      </c>
      <c r="K204" s="510" t="s">
        <v>526</v>
      </c>
    </row>
    <row r="205" spans="3:11" x14ac:dyDescent="0.25">
      <c r="C205" s="547"/>
      <c r="D205" s="561"/>
      <c r="E205" s="531"/>
      <c r="F205" s="509">
        <f t="shared" si="10"/>
        <v>0</v>
      </c>
      <c r="G205" s="563"/>
      <c r="H205" s="548"/>
      <c r="I205" s="537" t="e">
        <f>VLOOKUP(H205,Presupuesto!$B$11:$C$586,2,0)</f>
        <v>#N/A</v>
      </c>
      <c r="J205" s="510" t="str">
        <f t="shared" si="11"/>
        <v>Docencia y Recursos Humanos</v>
      </c>
      <c r="K205" s="510" t="s">
        <v>526</v>
      </c>
    </row>
    <row r="206" spans="3:11" x14ac:dyDescent="0.25">
      <c r="C206" s="547"/>
      <c r="D206" s="561"/>
      <c r="E206" s="531"/>
      <c r="F206" s="509">
        <f t="shared" si="10"/>
        <v>0</v>
      </c>
      <c r="G206" s="563"/>
      <c r="H206" s="548"/>
      <c r="I206" s="537" t="e">
        <f>VLOOKUP(H206,Presupuesto!$B$11:$C$586,2,0)</f>
        <v>#N/A</v>
      </c>
      <c r="J206" s="510" t="str">
        <f t="shared" si="11"/>
        <v>Docencia y Recursos Humanos</v>
      </c>
      <c r="K206" s="510" t="s">
        <v>526</v>
      </c>
    </row>
    <row r="207" spans="3:11" x14ac:dyDescent="0.25">
      <c r="C207" s="547"/>
      <c r="D207" s="561"/>
      <c r="E207" s="531"/>
      <c r="F207" s="509">
        <f t="shared" si="10"/>
        <v>0</v>
      </c>
      <c r="G207" s="563"/>
      <c r="H207" s="548"/>
      <c r="I207" s="537" t="e">
        <f>VLOOKUP(H207,Presupuesto!$B$11:$C$586,2,0)</f>
        <v>#N/A</v>
      </c>
      <c r="J207" s="510" t="str">
        <f t="shared" si="11"/>
        <v>Docencia y Recursos Humanos</v>
      </c>
      <c r="K207" s="510" t="s">
        <v>526</v>
      </c>
    </row>
    <row r="208" spans="3:11" x14ac:dyDescent="0.25">
      <c r="C208" s="547"/>
      <c r="D208" s="561"/>
      <c r="E208" s="531"/>
      <c r="F208" s="509">
        <f t="shared" si="10"/>
        <v>0</v>
      </c>
      <c r="G208" s="563"/>
      <c r="H208" s="548"/>
      <c r="I208" s="537" t="e">
        <f>VLOOKUP(H208,Presupuesto!$B$11:$C$586,2,0)</f>
        <v>#N/A</v>
      </c>
      <c r="J208" s="510" t="str">
        <f t="shared" si="11"/>
        <v>Docencia y Recursos Humanos</v>
      </c>
      <c r="K208" s="510" t="s">
        <v>526</v>
      </c>
    </row>
    <row r="209" spans="3:11" x14ac:dyDescent="0.25">
      <c r="C209" s="547"/>
      <c r="D209" s="561"/>
      <c r="E209" s="531"/>
      <c r="F209" s="509">
        <f t="shared" si="10"/>
        <v>0</v>
      </c>
      <c r="G209" s="563"/>
      <c r="H209" s="548"/>
      <c r="I209" s="537" t="e">
        <f>VLOOKUP(H209,Presupuesto!$B$11:$C$586,2,0)</f>
        <v>#N/A</v>
      </c>
      <c r="J209" s="510" t="str">
        <f t="shared" si="11"/>
        <v>Docencia y Recursos Humanos</v>
      </c>
      <c r="K209" s="510" t="s">
        <v>526</v>
      </c>
    </row>
    <row r="210" spans="3:11" x14ac:dyDescent="0.25">
      <c r="C210" s="547"/>
      <c r="D210" s="561"/>
      <c r="E210" s="531"/>
      <c r="F210" s="509">
        <f t="shared" si="10"/>
        <v>0</v>
      </c>
      <c r="G210" s="563"/>
      <c r="H210" s="548"/>
      <c r="I210" s="537" t="e">
        <f>VLOOKUP(H210,Presupuesto!$B$11:$C$586,2,0)</f>
        <v>#N/A</v>
      </c>
      <c r="J210" s="510" t="str">
        <f t="shared" si="11"/>
        <v>Docencia y Recursos Humanos</v>
      </c>
      <c r="K210" s="510" t="s">
        <v>526</v>
      </c>
    </row>
    <row r="211" spans="3:11" x14ac:dyDescent="0.25">
      <c r="C211" s="547"/>
      <c r="D211" s="561"/>
      <c r="E211" s="531"/>
      <c r="F211" s="509">
        <f t="shared" si="10"/>
        <v>0</v>
      </c>
      <c r="G211" s="563"/>
      <c r="H211" s="548"/>
      <c r="I211" s="537" t="e">
        <f>VLOOKUP(H211,Presupuesto!$B$11:$C$586,2,0)</f>
        <v>#N/A</v>
      </c>
      <c r="J211" s="510" t="str">
        <f t="shared" si="11"/>
        <v>Docencia y Recursos Humanos</v>
      </c>
      <c r="K211" s="510" t="s">
        <v>526</v>
      </c>
    </row>
    <row r="212" spans="3:11" x14ac:dyDescent="0.25">
      <c r="C212" s="547"/>
      <c r="D212" s="561"/>
      <c r="E212" s="531"/>
      <c r="F212" s="509">
        <f t="shared" si="10"/>
        <v>0</v>
      </c>
      <c r="G212" s="563"/>
      <c r="H212" s="548"/>
      <c r="I212" s="537" t="e">
        <f>VLOOKUP(H212,Presupuesto!$B$11:$C$586,2,0)</f>
        <v>#N/A</v>
      </c>
      <c r="J212" s="510" t="str">
        <f t="shared" si="11"/>
        <v>Docencia y Recursos Humanos</v>
      </c>
      <c r="K212" s="510" t="s">
        <v>526</v>
      </c>
    </row>
    <row r="213" spans="3:11" x14ac:dyDescent="0.25">
      <c r="C213" s="547"/>
      <c r="D213" s="561"/>
      <c r="E213" s="531"/>
      <c r="F213" s="509">
        <f t="shared" si="10"/>
        <v>0</v>
      </c>
      <c r="G213" s="563"/>
      <c r="H213" s="548"/>
      <c r="I213" s="537" t="e">
        <f>VLOOKUP(H213,Presupuesto!$B$11:$C$586,2,0)</f>
        <v>#N/A</v>
      </c>
      <c r="J213" s="510" t="str">
        <f t="shared" si="11"/>
        <v>Docencia y Recursos Humanos</v>
      </c>
      <c r="K213" s="510" t="s">
        <v>526</v>
      </c>
    </row>
    <row r="214" spans="3:11" x14ac:dyDescent="0.25">
      <c r="C214" s="547"/>
      <c r="D214" s="561"/>
      <c r="E214" s="531"/>
      <c r="F214" s="509">
        <f t="shared" si="10"/>
        <v>0</v>
      </c>
      <c r="G214" s="563"/>
      <c r="H214" s="548"/>
      <c r="I214" s="537" t="e">
        <f>VLOOKUP(H214,Presupuesto!$B$11:$C$586,2,0)</f>
        <v>#N/A</v>
      </c>
      <c r="J214" s="510" t="str">
        <f t="shared" si="11"/>
        <v>Docencia y Recursos Humanos</v>
      </c>
      <c r="K214" s="510" t="s">
        <v>526</v>
      </c>
    </row>
    <row r="215" spans="3:11" x14ac:dyDescent="0.25">
      <c r="C215" s="549"/>
      <c r="D215" s="557"/>
      <c r="E215" s="528"/>
      <c r="F215" s="509">
        <f t="shared" si="10"/>
        <v>0</v>
      </c>
      <c r="G215" s="563"/>
      <c r="H215" s="550"/>
      <c r="I215" s="537" t="e">
        <f>VLOOKUP(H215,Presupuesto!$B$11:$C$586,2,0)</f>
        <v>#N/A</v>
      </c>
      <c r="J215" s="510" t="str">
        <f t="shared" si="11"/>
        <v>Docencia y Recursos Humanos</v>
      </c>
      <c r="K215" s="510" t="s">
        <v>526</v>
      </c>
    </row>
    <row r="216" spans="3:11" x14ac:dyDescent="0.25">
      <c r="C216" s="549"/>
      <c r="D216" s="557"/>
      <c r="E216" s="528"/>
      <c r="F216" s="509">
        <f t="shared" si="10"/>
        <v>0</v>
      </c>
      <c r="G216" s="563"/>
      <c r="H216" s="550"/>
      <c r="I216" s="537" t="e">
        <f>VLOOKUP(H216,Presupuesto!$B$11:$C$586,2,0)</f>
        <v>#N/A</v>
      </c>
      <c r="J216" s="510" t="str">
        <f t="shared" si="11"/>
        <v>Docencia y Recursos Humanos</v>
      </c>
      <c r="K216" s="510" t="s">
        <v>526</v>
      </c>
    </row>
    <row r="217" spans="3:11" x14ac:dyDescent="0.25">
      <c r="C217" s="549"/>
      <c r="D217" s="557"/>
      <c r="E217" s="528"/>
      <c r="F217" s="509">
        <f t="shared" si="10"/>
        <v>0</v>
      </c>
      <c r="G217" s="563"/>
      <c r="H217" s="550"/>
      <c r="I217" s="537" t="e">
        <f>VLOOKUP(H217,Presupuesto!$B$11:$C$586,2,0)</f>
        <v>#N/A</v>
      </c>
      <c r="J217" s="510" t="str">
        <f t="shared" si="11"/>
        <v>Docencia y Recursos Humanos</v>
      </c>
      <c r="K217" s="510" t="s">
        <v>526</v>
      </c>
    </row>
    <row r="218" spans="3:11" x14ac:dyDescent="0.25">
      <c r="C218" s="549"/>
      <c r="D218" s="557"/>
      <c r="E218" s="528"/>
      <c r="F218" s="509">
        <f t="shared" si="10"/>
        <v>0</v>
      </c>
      <c r="G218" s="563"/>
      <c r="H218" s="550"/>
      <c r="I218" s="537" t="e">
        <f>VLOOKUP(H218,Presupuesto!$B$11:$C$586,2,0)</f>
        <v>#N/A</v>
      </c>
      <c r="J218" s="510" t="str">
        <f t="shared" si="11"/>
        <v>Docencia y Recursos Humanos</v>
      </c>
      <c r="K218" s="510" t="s">
        <v>526</v>
      </c>
    </row>
    <row r="219" spans="3:11" x14ac:dyDescent="0.25">
      <c r="C219" s="549"/>
      <c r="D219" s="557"/>
      <c r="E219" s="528"/>
      <c r="F219" s="509">
        <f t="shared" si="10"/>
        <v>0</v>
      </c>
      <c r="G219" s="563"/>
      <c r="H219" s="550"/>
      <c r="I219" s="537" t="e">
        <f>VLOOKUP(H219,Presupuesto!$B$11:$C$586,2,0)</f>
        <v>#N/A</v>
      </c>
      <c r="J219" s="510" t="str">
        <f t="shared" si="11"/>
        <v>Docencia y Recursos Humanos</v>
      </c>
      <c r="K219" s="510" t="s">
        <v>526</v>
      </c>
    </row>
    <row r="220" spans="3:11" x14ac:dyDescent="0.25">
      <c r="C220" s="549"/>
      <c r="D220" s="557"/>
      <c r="E220" s="528"/>
      <c r="F220" s="509">
        <f t="shared" si="10"/>
        <v>0</v>
      </c>
      <c r="G220" s="563"/>
      <c r="H220" s="550"/>
      <c r="I220" s="537" t="e">
        <f>VLOOKUP(H220,Presupuesto!$B$11:$C$586,2,0)</f>
        <v>#N/A</v>
      </c>
      <c r="J220" s="510" t="str">
        <f t="shared" si="11"/>
        <v>Docencia y Recursos Humanos</v>
      </c>
      <c r="K220" s="510" t="s">
        <v>526</v>
      </c>
    </row>
    <row r="221" spans="3:11" x14ac:dyDescent="0.25">
      <c r="C221" s="549"/>
      <c r="D221" s="557"/>
      <c r="E221" s="528"/>
      <c r="F221" s="509">
        <f t="shared" si="10"/>
        <v>0</v>
      </c>
      <c r="G221" s="563"/>
      <c r="H221" s="550"/>
      <c r="I221" s="537" t="e">
        <f>VLOOKUP(H221,Presupuesto!$B$11:$C$586,2,0)</f>
        <v>#N/A</v>
      </c>
      <c r="J221" s="510" t="str">
        <f t="shared" si="11"/>
        <v>Docencia y Recursos Humanos</v>
      </c>
      <c r="K221" s="510" t="s">
        <v>526</v>
      </c>
    </row>
    <row r="222" spans="3:11" x14ac:dyDescent="0.25">
      <c r="C222" s="549"/>
      <c r="D222" s="557"/>
      <c r="E222" s="528"/>
      <c r="F222" s="509">
        <f t="shared" si="10"/>
        <v>0</v>
      </c>
      <c r="G222" s="563"/>
      <c r="H222" s="550"/>
      <c r="I222" s="537" t="e">
        <f>VLOOKUP(H222,Presupuesto!$B$11:$C$586,2,0)</f>
        <v>#N/A</v>
      </c>
      <c r="J222" s="510" t="str">
        <f t="shared" si="11"/>
        <v>Docencia y Recursos Humanos</v>
      </c>
      <c r="K222" s="510" t="s">
        <v>526</v>
      </c>
    </row>
    <row r="223" spans="3:11" x14ac:dyDescent="0.25">
      <c r="C223" s="551"/>
      <c r="D223" s="557"/>
      <c r="E223" s="528"/>
      <c r="F223" s="509">
        <f t="shared" si="10"/>
        <v>0</v>
      </c>
      <c r="G223" s="563"/>
      <c r="H223" s="552"/>
      <c r="I223" s="537" t="e">
        <f>VLOOKUP(H223,Presupuesto!$B$11:$C$586,2,0)</f>
        <v>#N/A</v>
      </c>
      <c r="J223" s="510" t="str">
        <f t="shared" si="11"/>
        <v>Docencia y Recursos Humanos</v>
      </c>
      <c r="K223" s="510" t="s">
        <v>517</v>
      </c>
    </row>
    <row r="224" spans="3:11" x14ac:dyDescent="0.25">
      <c r="C224" s="551"/>
      <c r="D224" s="557"/>
      <c r="E224" s="528"/>
      <c r="F224" s="509">
        <f t="shared" si="10"/>
        <v>0</v>
      </c>
      <c r="G224" s="563"/>
      <c r="H224" s="552"/>
      <c r="I224" s="537" t="e">
        <f>VLOOKUP(H224,Presupuesto!$B$11:$C$586,2,0)</f>
        <v>#N/A</v>
      </c>
      <c r="J224" s="510" t="str">
        <f t="shared" si="11"/>
        <v>Docencia y Recursos Humanos</v>
      </c>
      <c r="K224" s="510" t="s">
        <v>526</v>
      </c>
    </row>
    <row r="225" spans="3:11" x14ac:dyDescent="0.25">
      <c r="C225" s="551"/>
      <c r="D225" s="557"/>
      <c r="E225" s="528"/>
      <c r="F225" s="509">
        <f t="shared" si="10"/>
        <v>0</v>
      </c>
      <c r="G225" s="563"/>
      <c r="H225" s="552"/>
      <c r="I225" s="537" t="e">
        <f>VLOOKUP(H225,Presupuesto!$B$11:$C$586,2,0)</f>
        <v>#N/A</v>
      </c>
      <c r="J225" s="510" t="str">
        <f t="shared" si="11"/>
        <v>Docencia y Recursos Humanos</v>
      </c>
      <c r="K225" s="510" t="s">
        <v>526</v>
      </c>
    </row>
    <row r="226" spans="3:11" x14ac:dyDescent="0.25">
      <c r="C226" s="551"/>
      <c r="D226" s="557"/>
      <c r="E226" s="528"/>
      <c r="F226" s="509">
        <f t="shared" si="10"/>
        <v>0</v>
      </c>
      <c r="G226" s="563"/>
      <c r="H226" s="552"/>
      <c r="I226" s="537" t="e">
        <f>VLOOKUP(H226,Presupuesto!$B$11:$C$586,2,0)</f>
        <v>#N/A</v>
      </c>
      <c r="J226" s="510" t="str">
        <f t="shared" si="11"/>
        <v>Docencia y Recursos Humanos</v>
      </c>
      <c r="K226" s="510" t="s">
        <v>526</v>
      </c>
    </row>
    <row r="227" spans="3:11" ht="15.75" thickBot="1" x14ac:dyDescent="0.3">
      <c r="C227" s="553"/>
      <c r="D227" s="562"/>
      <c r="E227" s="515"/>
      <c r="F227" s="517">
        <f t="shared" si="10"/>
        <v>0</v>
      </c>
      <c r="G227" s="564"/>
      <c r="H227" s="554"/>
      <c r="I227" s="539" t="e">
        <f>VLOOKUP(H227,Presupuesto!$B$11:$C$586,2,0)</f>
        <v>#N/A</v>
      </c>
      <c r="J227" s="518" t="str">
        <f>$J$193</f>
        <v>Docencia y Recursos Humanos</v>
      </c>
      <c r="K227" s="532" t="s">
        <v>508</v>
      </c>
    </row>
    <row r="228" spans="3:11" x14ac:dyDescent="0.25">
      <c r="C228" s="502"/>
      <c r="D228" s="502"/>
      <c r="E228" s="502"/>
      <c r="F228" s="502"/>
      <c r="G228" s="500"/>
      <c r="H228" s="502"/>
      <c r="I228" s="502"/>
      <c r="J228" s="502"/>
      <c r="K228" s="502"/>
    </row>
    <row r="229" spans="3:11" ht="15.75" thickBot="1" x14ac:dyDescent="0.3">
      <c r="C229" s="502"/>
      <c r="D229" s="502"/>
      <c r="E229" s="502"/>
      <c r="F229" s="504"/>
      <c r="G229" s="503"/>
      <c r="H229" s="504"/>
      <c r="I229" s="504"/>
      <c r="J229" s="502"/>
      <c r="K229" s="502"/>
    </row>
    <row r="230" spans="3:11" ht="15.75" thickBot="1" x14ac:dyDescent="0.3">
      <c r="C230" s="560" t="s">
        <v>53</v>
      </c>
      <c r="D230" s="519">
        <f>SUM(F237:F271)</f>
        <v>0</v>
      </c>
      <c r="E230" s="502"/>
      <c r="F230" s="498"/>
      <c r="G230" s="501"/>
      <c r="H230" s="498"/>
      <c r="I230" s="498"/>
      <c r="J230" s="502"/>
      <c r="K230" s="502"/>
    </row>
    <row r="231" spans="3:11" x14ac:dyDescent="0.25">
      <c r="C231" s="498"/>
      <c r="D231" s="496"/>
      <c r="E231" s="505"/>
      <c r="F231" s="505"/>
      <c r="G231" s="505"/>
      <c r="H231" s="499"/>
      <c r="I231" s="499"/>
      <c r="J231" s="499"/>
      <c r="K231" s="522"/>
    </row>
    <row r="232" spans="3:11" x14ac:dyDescent="0.25">
      <c r="C232" s="498"/>
      <c r="D232" s="496"/>
      <c r="E232" s="505"/>
      <c r="F232" s="505"/>
      <c r="G232" s="505"/>
      <c r="H232" s="499"/>
      <c r="I232" s="499"/>
      <c r="J232" s="499"/>
      <c r="K232" s="522"/>
    </row>
    <row r="233" spans="3:11" ht="15.75" x14ac:dyDescent="0.25">
      <c r="C233" s="576" t="s">
        <v>505</v>
      </c>
      <c r="D233" s="577"/>
      <c r="E233" s="505"/>
      <c r="F233" s="505"/>
      <c r="G233" s="505"/>
      <c r="H233" s="499"/>
      <c r="I233" s="499"/>
      <c r="J233" s="499"/>
      <c r="K233" s="522"/>
    </row>
    <row r="234" spans="3:11" ht="18.75" x14ac:dyDescent="0.25">
      <c r="C234" s="578"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496"/>
      <c r="E234" s="505"/>
      <c r="F234" s="505"/>
      <c r="G234" s="505"/>
      <c r="H234" s="499"/>
      <c r="I234" s="499"/>
      <c r="J234" s="499"/>
      <c r="K234" s="522"/>
    </row>
    <row r="235" spans="3:11" ht="15.75" thickBot="1" x14ac:dyDescent="0.3">
      <c r="C235" s="502"/>
      <c r="D235" s="502"/>
      <c r="E235" s="502"/>
      <c r="F235" s="505"/>
      <c r="G235" s="499"/>
      <c r="H235" s="499"/>
      <c r="I235" s="499"/>
      <c r="J235" s="502"/>
      <c r="K235" s="502"/>
    </row>
    <row r="236" spans="3:11" ht="30.75" thickBot="1" x14ac:dyDescent="0.3">
      <c r="C236" s="536" t="s">
        <v>44</v>
      </c>
      <c r="D236" s="536" t="s">
        <v>55</v>
      </c>
      <c r="E236" s="543" t="s">
        <v>57</v>
      </c>
      <c r="F236" s="542" t="s">
        <v>27</v>
      </c>
      <c r="G236" s="540" t="s">
        <v>242</v>
      </c>
      <c r="H236" s="543" t="s">
        <v>46</v>
      </c>
      <c r="I236" s="540" t="s">
        <v>243</v>
      </c>
      <c r="J236" s="540" t="s">
        <v>524</v>
      </c>
      <c r="K236" s="540" t="s">
        <v>525</v>
      </c>
    </row>
    <row r="237" spans="3:11" x14ac:dyDescent="0.25">
      <c r="C237" s="585" t="s">
        <v>555</v>
      </c>
      <c r="D237" s="586"/>
      <c r="E237" s="584">
        <f>HLOOKUP(C237,$AH$2:$BU$3,2,0)</f>
        <v>620</v>
      </c>
      <c r="F237" s="509">
        <f t="shared" ref="F237:F271" si="12">D237*E237</f>
        <v>0</v>
      </c>
      <c r="G237" s="563" t="s">
        <v>241</v>
      </c>
      <c r="H237" s="548"/>
      <c r="I237" s="537" t="e">
        <f>VLOOKUP(H237,Presupuesto!$B$11:$C$586,2,0)</f>
        <v>#N/A</v>
      </c>
      <c r="J237" s="583" t="s">
        <v>236</v>
      </c>
      <c r="K237" s="510" t="s">
        <v>508</v>
      </c>
    </row>
    <row r="238" spans="3:11" x14ac:dyDescent="0.25">
      <c r="C238" s="547"/>
      <c r="D238" s="561"/>
      <c r="E238" s="531"/>
      <c r="F238" s="509">
        <f t="shared" si="12"/>
        <v>0</v>
      </c>
      <c r="G238" s="563"/>
      <c r="H238" s="548"/>
      <c r="I238" s="537" t="e">
        <f>VLOOKUP(H238,Presupuesto!$B$11:$C$586,2,0)</f>
        <v>#N/A</v>
      </c>
      <c r="J238" s="510" t="str">
        <f>$J$237</f>
        <v>Docencia y Recursos Humanos</v>
      </c>
      <c r="K238" s="510" t="s">
        <v>526</v>
      </c>
    </row>
    <row r="239" spans="3:11" x14ac:dyDescent="0.25">
      <c r="C239" s="547"/>
      <c r="D239" s="561"/>
      <c r="E239" s="531"/>
      <c r="F239" s="509">
        <f t="shared" si="12"/>
        <v>0</v>
      </c>
      <c r="G239" s="563"/>
      <c r="H239" s="548"/>
      <c r="I239" s="537" t="e">
        <f>VLOOKUP(H239,Presupuesto!$B$11:$C$586,2,0)</f>
        <v>#N/A</v>
      </c>
      <c r="J239" s="510" t="str">
        <f t="shared" ref="J239:J270" si="13">$J$237</f>
        <v>Docencia y Recursos Humanos</v>
      </c>
      <c r="K239" s="510" t="s">
        <v>526</v>
      </c>
    </row>
    <row r="240" spans="3:11" x14ac:dyDescent="0.25">
      <c r="C240" s="547"/>
      <c r="D240" s="561"/>
      <c r="E240" s="531"/>
      <c r="F240" s="509">
        <f t="shared" si="12"/>
        <v>0</v>
      </c>
      <c r="G240" s="563"/>
      <c r="H240" s="548"/>
      <c r="I240" s="537" t="e">
        <f>VLOOKUP(H240,Presupuesto!$B$11:$C$586,2,0)</f>
        <v>#N/A</v>
      </c>
      <c r="J240" s="510" t="str">
        <f t="shared" si="13"/>
        <v>Docencia y Recursos Humanos</v>
      </c>
      <c r="K240" s="510" t="s">
        <v>526</v>
      </c>
    </row>
    <row r="241" spans="3:11" x14ac:dyDescent="0.25">
      <c r="C241" s="547"/>
      <c r="D241" s="561"/>
      <c r="E241" s="531"/>
      <c r="F241" s="509">
        <f t="shared" si="12"/>
        <v>0</v>
      </c>
      <c r="G241" s="563"/>
      <c r="H241" s="548"/>
      <c r="I241" s="537" t="e">
        <f>VLOOKUP(H241,Presupuesto!$B$11:$C$586,2,0)</f>
        <v>#N/A</v>
      </c>
      <c r="J241" s="510" t="str">
        <f t="shared" si="13"/>
        <v>Docencia y Recursos Humanos</v>
      </c>
      <c r="K241" s="510" t="s">
        <v>526</v>
      </c>
    </row>
    <row r="242" spans="3:11" x14ac:dyDescent="0.25">
      <c r="C242" s="547"/>
      <c r="D242" s="561"/>
      <c r="E242" s="531"/>
      <c r="F242" s="509">
        <f t="shared" si="12"/>
        <v>0</v>
      </c>
      <c r="G242" s="563"/>
      <c r="H242" s="548"/>
      <c r="I242" s="537" t="e">
        <f>VLOOKUP(H242,Presupuesto!$B$11:$C$586,2,0)</f>
        <v>#N/A</v>
      </c>
      <c r="J242" s="510" t="str">
        <f t="shared" si="13"/>
        <v>Docencia y Recursos Humanos</v>
      </c>
      <c r="K242" s="510" t="s">
        <v>515</v>
      </c>
    </row>
    <row r="243" spans="3:11" x14ac:dyDescent="0.25">
      <c r="C243" s="547"/>
      <c r="D243" s="561"/>
      <c r="E243" s="531"/>
      <c r="F243" s="509">
        <f t="shared" si="12"/>
        <v>0</v>
      </c>
      <c r="G243" s="563"/>
      <c r="H243" s="548"/>
      <c r="I243" s="537" t="e">
        <f>VLOOKUP(H243,Presupuesto!$B$11:$C$586,2,0)</f>
        <v>#N/A</v>
      </c>
      <c r="J243" s="510" t="str">
        <f t="shared" si="13"/>
        <v>Docencia y Recursos Humanos</v>
      </c>
      <c r="K243" s="510" t="s">
        <v>526</v>
      </c>
    </row>
    <row r="244" spans="3:11" x14ac:dyDescent="0.25">
      <c r="C244" s="547"/>
      <c r="D244" s="561"/>
      <c r="E244" s="531"/>
      <c r="F244" s="509">
        <f t="shared" si="12"/>
        <v>0</v>
      </c>
      <c r="G244" s="563"/>
      <c r="H244" s="548"/>
      <c r="I244" s="537" t="e">
        <f>VLOOKUP(H244,Presupuesto!$B$11:$C$586,2,0)</f>
        <v>#N/A</v>
      </c>
      <c r="J244" s="510" t="str">
        <f t="shared" si="13"/>
        <v>Docencia y Recursos Humanos</v>
      </c>
      <c r="K244" s="510" t="s">
        <v>526</v>
      </c>
    </row>
    <row r="245" spans="3:11" x14ac:dyDescent="0.25">
      <c r="C245" s="547"/>
      <c r="D245" s="561"/>
      <c r="E245" s="531"/>
      <c r="F245" s="509">
        <f t="shared" si="12"/>
        <v>0</v>
      </c>
      <c r="G245" s="563"/>
      <c r="H245" s="548"/>
      <c r="I245" s="537" t="e">
        <f>VLOOKUP(H245,Presupuesto!$B$11:$C$586,2,0)</f>
        <v>#N/A</v>
      </c>
      <c r="J245" s="510" t="str">
        <f t="shared" si="13"/>
        <v>Docencia y Recursos Humanos</v>
      </c>
      <c r="K245" s="510" t="s">
        <v>526</v>
      </c>
    </row>
    <row r="246" spans="3:11" x14ac:dyDescent="0.25">
      <c r="C246" s="547"/>
      <c r="D246" s="561"/>
      <c r="E246" s="531"/>
      <c r="F246" s="509">
        <f t="shared" si="12"/>
        <v>0</v>
      </c>
      <c r="G246" s="563"/>
      <c r="H246" s="548"/>
      <c r="I246" s="537" t="e">
        <f>VLOOKUP(H246,Presupuesto!$B$11:$C$586,2,0)</f>
        <v>#N/A</v>
      </c>
      <c r="J246" s="510" t="str">
        <f t="shared" si="13"/>
        <v>Docencia y Recursos Humanos</v>
      </c>
      <c r="K246" s="510" t="s">
        <v>526</v>
      </c>
    </row>
    <row r="247" spans="3:11" x14ac:dyDescent="0.25">
      <c r="C247" s="547"/>
      <c r="D247" s="561"/>
      <c r="E247" s="531"/>
      <c r="F247" s="509">
        <f t="shared" si="12"/>
        <v>0</v>
      </c>
      <c r="G247" s="563"/>
      <c r="H247" s="548"/>
      <c r="I247" s="537" t="e">
        <f>VLOOKUP(H247,Presupuesto!$B$11:$C$586,2,0)</f>
        <v>#N/A</v>
      </c>
      <c r="J247" s="510" t="str">
        <f t="shared" si="13"/>
        <v>Docencia y Recursos Humanos</v>
      </c>
      <c r="K247" s="510" t="s">
        <v>526</v>
      </c>
    </row>
    <row r="248" spans="3:11" x14ac:dyDescent="0.25">
      <c r="C248" s="547"/>
      <c r="D248" s="561"/>
      <c r="E248" s="531"/>
      <c r="F248" s="509">
        <f t="shared" si="12"/>
        <v>0</v>
      </c>
      <c r="G248" s="563"/>
      <c r="H248" s="548"/>
      <c r="I248" s="537" t="e">
        <f>VLOOKUP(H248,Presupuesto!$B$11:$C$586,2,0)</f>
        <v>#N/A</v>
      </c>
      <c r="J248" s="510" t="str">
        <f t="shared" si="13"/>
        <v>Docencia y Recursos Humanos</v>
      </c>
      <c r="K248" s="510" t="s">
        <v>526</v>
      </c>
    </row>
    <row r="249" spans="3:11" x14ac:dyDescent="0.25">
      <c r="C249" s="547"/>
      <c r="D249" s="561"/>
      <c r="E249" s="531"/>
      <c r="F249" s="509">
        <f t="shared" si="12"/>
        <v>0</v>
      </c>
      <c r="G249" s="563"/>
      <c r="H249" s="548"/>
      <c r="I249" s="537" t="e">
        <f>VLOOKUP(H249,Presupuesto!$B$11:$C$586,2,0)</f>
        <v>#N/A</v>
      </c>
      <c r="J249" s="510" t="str">
        <f t="shared" si="13"/>
        <v>Docencia y Recursos Humanos</v>
      </c>
      <c r="K249" s="510" t="s">
        <v>526</v>
      </c>
    </row>
    <row r="250" spans="3:11" x14ac:dyDescent="0.25">
      <c r="C250" s="547"/>
      <c r="D250" s="561"/>
      <c r="E250" s="531"/>
      <c r="F250" s="509">
        <f t="shared" si="12"/>
        <v>0</v>
      </c>
      <c r="G250" s="563"/>
      <c r="H250" s="548"/>
      <c r="I250" s="537" t="e">
        <f>VLOOKUP(H250,Presupuesto!$B$11:$C$586,2,0)</f>
        <v>#N/A</v>
      </c>
      <c r="J250" s="510" t="str">
        <f t="shared" si="13"/>
        <v>Docencia y Recursos Humanos</v>
      </c>
      <c r="K250" s="510" t="s">
        <v>526</v>
      </c>
    </row>
    <row r="251" spans="3:11" x14ac:dyDescent="0.25">
      <c r="C251" s="547"/>
      <c r="D251" s="561"/>
      <c r="E251" s="531"/>
      <c r="F251" s="509">
        <f t="shared" si="12"/>
        <v>0</v>
      </c>
      <c r="G251" s="563"/>
      <c r="H251" s="548"/>
      <c r="I251" s="537" t="e">
        <f>VLOOKUP(H251,Presupuesto!$B$11:$C$586,2,0)</f>
        <v>#N/A</v>
      </c>
      <c r="J251" s="510" t="str">
        <f t="shared" si="13"/>
        <v>Docencia y Recursos Humanos</v>
      </c>
      <c r="K251" s="510" t="s">
        <v>526</v>
      </c>
    </row>
    <row r="252" spans="3:11" x14ac:dyDescent="0.25">
      <c r="C252" s="547"/>
      <c r="D252" s="561"/>
      <c r="E252" s="531"/>
      <c r="F252" s="509">
        <f t="shared" si="12"/>
        <v>0</v>
      </c>
      <c r="G252" s="563"/>
      <c r="H252" s="548"/>
      <c r="I252" s="537" t="e">
        <f>VLOOKUP(H252,Presupuesto!$B$11:$C$586,2,0)</f>
        <v>#N/A</v>
      </c>
      <c r="J252" s="510" t="str">
        <f t="shared" si="13"/>
        <v>Docencia y Recursos Humanos</v>
      </c>
      <c r="K252" s="510" t="s">
        <v>526</v>
      </c>
    </row>
    <row r="253" spans="3:11" x14ac:dyDescent="0.25">
      <c r="C253" s="547"/>
      <c r="D253" s="561"/>
      <c r="E253" s="531"/>
      <c r="F253" s="509">
        <f t="shared" si="12"/>
        <v>0</v>
      </c>
      <c r="G253" s="563"/>
      <c r="H253" s="548"/>
      <c r="I253" s="537" t="e">
        <f>VLOOKUP(H253,Presupuesto!$B$11:$C$586,2,0)</f>
        <v>#N/A</v>
      </c>
      <c r="J253" s="510" t="str">
        <f t="shared" si="13"/>
        <v>Docencia y Recursos Humanos</v>
      </c>
      <c r="K253" s="510" t="s">
        <v>526</v>
      </c>
    </row>
    <row r="254" spans="3:11" x14ac:dyDescent="0.25">
      <c r="C254" s="547"/>
      <c r="D254" s="561"/>
      <c r="E254" s="531"/>
      <c r="F254" s="509">
        <f t="shared" si="12"/>
        <v>0</v>
      </c>
      <c r="G254" s="563"/>
      <c r="H254" s="548"/>
      <c r="I254" s="537" t="e">
        <f>VLOOKUP(H254,Presupuesto!$B$11:$C$586,2,0)</f>
        <v>#N/A</v>
      </c>
      <c r="J254" s="510" t="str">
        <f t="shared" si="13"/>
        <v>Docencia y Recursos Humanos</v>
      </c>
      <c r="K254" s="510" t="s">
        <v>526</v>
      </c>
    </row>
    <row r="255" spans="3:11" x14ac:dyDescent="0.25">
      <c r="C255" s="547"/>
      <c r="D255" s="561"/>
      <c r="E255" s="531"/>
      <c r="F255" s="509">
        <f t="shared" si="12"/>
        <v>0</v>
      </c>
      <c r="G255" s="563"/>
      <c r="H255" s="548"/>
      <c r="I255" s="537" t="e">
        <f>VLOOKUP(H255,Presupuesto!$B$11:$C$586,2,0)</f>
        <v>#N/A</v>
      </c>
      <c r="J255" s="510" t="str">
        <f t="shared" si="13"/>
        <v>Docencia y Recursos Humanos</v>
      </c>
      <c r="K255" s="510" t="s">
        <v>526</v>
      </c>
    </row>
    <row r="256" spans="3:11" x14ac:dyDescent="0.25">
      <c r="C256" s="547"/>
      <c r="D256" s="561"/>
      <c r="E256" s="531"/>
      <c r="F256" s="509">
        <f t="shared" si="12"/>
        <v>0</v>
      </c>
      <c r="G256" s="563"/>
      <c r="H256" s="548"/>
      <c r="I256" s="537" t="e">
        <f>VLOOKUP(H256,Presupuesto!$B$11:$C$586,2,0)</f>
        <v>#N/A</v>
      </c>
      <c r="J256" s="510" t="str">
        <f t="shared" si="13"/>
        <v>Docencia y Recursos Humanos</v>
      </c>
      <c r="K256" s="510" t="s">
        <v>526</v>
      </c>
    </row>
    <row r="257" spans="3:11" x14ac:dyDescent="0.25">
      <c r="C257" s="547"/>
      <c r="D257" s="561"/>
      <c r="E257" s="531"/>
      <c r="F257" s="509">
        <f t="shared" si="12"/>
        <v>0</v>
      </c>
      <c r="G257" s="563"/>
      <c r="H257" s="548"/>
      <c r="I257" s="537" t="e">
        <f>VLOOKUP(H257,Presupuesto!$B$11:$C$586,2,0)</f>
        <v>#N/A</v>
      </c>
      <c r="J257" s="510" t="str">
        <f t="shared" si="13"/>
        <v>Docencia y Recursos Humanos</v>
      </c>
      <c r="K257" s="510" t="s">
        <v>526</v>
      </c>
    </row>
    <row r="258" spans="3:11" x14ac:dyDescent="0.25">
      <c r="C258" s="547"/>
      <c r="D258" s="561"/>
      <c r="E258" s="531"/>
      <c r="F258" s="509">
        <f t="shared" si="12"/>
        <v>0</v>
      </c>
      <c r="G258" s="563"/>
      <c r="H258" s="548"/>
      <c r="I258" s="537" t="e">
        <f>VLOOKUP(H258,Presupuesto!$B$11:$C$586,2,0)</f>
        <v>#N/A</v>
      </c>
      <c r="J258" s="510" t="str">
        <f t="shared" si="13"/>
        <v>Docencia y Recursos Humanos</v>
      </c>
      <c r="K258" s="510" t="s">
        <v>526</v>
      </c>
    </row>
    <row r="259" spans="3:11" x14ac:dyDescent="0.25">
      <c r="C259" s="549"/>
      <c r="D259" s="557"/>
      <c r="E259" s="528"/>
      <c r="F259" s="509">
        <f t="shared" si="12"/>
        <v>0</v>
      </c>
      <c r="G259" s="563"/>
      <c r="H259" s="550"/>
      <c r="I259" s="537" t="e">
        <f>VLOOKUP(H259,Presupuesto!$B$11:$C$586,2,0)</f>
        <v>#N/A</v>
      </c>
      <c r="J259" s="510" t="str">
        <f t="shared" si="13"/>
        <v>Docencia y Recursos Humanos</v>
      </c>
      <c r="K259" s="510" t="s">
        <v>526</v>
      </c>
    </row>
    <row r="260" spans="3:11" x14ac:dyDescent="0.25">
      <c r="C260" s="549"/>
      <c r="D260" s="557"/>
      <c r="E260" s="528"/>
      <c r="F260" s="509">
        <f t="shared" si="12"/>
        <v>0</v>
      </c>
      <c r="G260" s="563"/>
      <c r="H260" s="550"/>
      <c r="I260" s="537" t="e">
        <f>VLOOKUP(H260,Presupuesto!$B$11:$C$586,2,0)</f>
        <v>#N/A</v>
      </c>
      <c r="J260" s="510" t="str">
        <f t="shared" si="13"/>
        <v>Docencia y Recursos Humanos</v>
      </c>
      <c r="K260" s="510" t="s">
        <v>526</v>
      </c>
    </row>
    <row r="261" spans="3:11" x14ac:dyDescent="0.25">
      <c r="C261" s="549"/>
      <c r="D261" s="557"/>
      <c r="E261" s="528"/>
      <c r="F261" s="509">
        <f t="shared" si="12"/>
        <v>0</v>
      </c>
      <c r="G261" s="563"/>
      <c r="H261" s="550"/>
      <c r="I261" s="537" t="e">
        <f>VLOOKUP(H261,Presupuesto!$B$11:$C$586,2,0)</f>
        <v>#N/A</v>
      </c>
      <c r="J261" s="510" t="str">
        <f t="shared" si="13"/>
        <v>Docencia y Recursos Humanos</v>
      </c>
      <c r="K261" s="510" t="s">
        <v>526</v>
      </c>
    </row>
    <row r="262" spans="3:11" x14ac:dyDescent="0.25">
      <c r="C262" s="549"/>
      <c r="D262" s="557"/>
      <c r="E262" s="528"/>
      <c r="F262" s="509">
        <f t="shared" si="12"/>
        <v>0</v>
      </c>
      <c r="G262" s="563"/>
      <c r="H262" s="550"/>
      <c r="I262" s="537" t="e">
        <f>VLOOKUP(H262,Presupuesto!$B$11:$C$586,2,0)</f>
        <v>#N/A</v>
      </c>
      <c r="J262" s="510" t="str">
        <f t="shared" si="13"/>
        <v>Docencia y Recursos Humanos</v>
      </c>
      <c r="K262" s="510" t="s">
        <v>526</v>
      </c>
    </row>
    <row r="263" spans="3:11" x14ac:dyDescent="0.25">
      <c r="C263" s="549"/>
      <c r="D263" s="557"/>
      <c r="E263" s="528"/>
      <c r="F263" s="509">
        <f t="shared" si="12"/>
        <v>0</v>
      </c>
      <c r="G263" s="563"/>
      <c r="H263" s="550"/>
      <c r="I263" s="537" t="e">
        <f>VLOOKUP(H263,Presupuesto!$B$11:$C$586,2,0)</f>
        <v>#N/A</v>
      </c>
      <c r="J263" s="510" t="str">
        <f t="shared" si="13"/>
        <v>Docencia y Recursos Humanos</v>
      </c>
      <c r="K263" s="510" t="s">
        <v>526</v>
      </c>
    </row>
    <row r="264" spans="3:11" x14ac:dyDescent="0.25">
      <c r="C264" s="549"/>
      <c r="D264" s="557"/>
      <c r="E264" s="528"/>
      <c r="F264" s="509">
        <f t="shared" si="12"/>
        <v>0</v>
      </c>
      <c r="G264" s="563"/>
      <c r="H264" s="550"/>
      <c r="I264" s="537" t="e">
        <f>VLOOKUP(H264,Presupuesto!$B$11:$C$586,2,0)</f>
        <v>#N/A</v>
      </c>
      <c r="J264" s="510" t="str">
        <f t="shared" si="13"/>
        <v>Docencia y Recursos Humanos</v>
      </c>
      <c r="K264" s="510" t="s">
        <v>526</v>
      </c>
    </row>
    <row r="265" spans="3:11" x14ac:dyDescent="0.25">
      <c r="C265" s="549"/>
      <c r="D265" s="557"/>
      <c r="E265" s="528"/>
      <c r="F265" s="509">
        <f t="shared" si="12"/>
        <v>0</v>
      </c>
      <c r="G265" s="563"/>
      <c r="H265" s="550"/>
      <c r="I265" s="537" t="e">
        <f>VLOOKUP(H265,Presupuesto!$B$11:$C$586,2,0)</f>
        <v>#N/A</v>
      </c>
      <c r="J265" s="510" t="str">
        <f t="shared" si="13"/>
        <v>Docencia y Recursos Humanos</v>
      </c>
      <c r="K265" s="510" t="s">
        <v>526</v>
      </c>
    </row>
    <row r="266" spans="3:11" x14ac:dyDescent="0.25">
      <c r="C266" s="549"/>
      <c r="D266" s="557"/>
      <c r="E266" s="528"/>
      <c r="F266" s="509">
        <f t="shared" si="12"/>
        <v>0</v>
      </c>
      <c r="G266" s="563"/>
      <c r="H266" s="550"/>
      <c r="I266" s="537" t="e">
        <f>VLOOKUP(H266,Presupuesto!$B$11:$C$586,2,0)</f>
        <v>#N/A</v>
      </c>
      <c r="J266" s="510" t="str">
        <f t="shared" si="13"/>
        <v>Docencia y Recursos Humanos</v>
      </c>
      <c r="K266" s="510" t="s">
        <v>526</v>
      </c>
    </row>
    <row r="267" spans="3:11" x14ac:dyDescent="0.25">
      <c r="C267" s="551"/>
      <c r="D267" s="557"/>
      <c r="E267" s="528"/>
      <c r="F267" s="509">
        <f t="shared" si="12"/>
        <v>0</v>
      </c>
      <c r="G267" s="563"/>
      <c r="H267" s="552"/>
      <c r="I267" s="537" t="e">
        <f>VLOOKUP(H267,Presupuesto!$B$11:$C$586,2,0)</f>
        <v>#N/A</v>
      </c>
      <c r="J267" s="510" t="str">
        <f t="shared" si="13"/>
        <v>Docencia y Recursos Humanos</v>
      </c>
      <c r="K267" s="510" t="s">
        <v>517</v>
      </c>
    </row>
    <row r="268" spans="3:11" x14ac:dyDescent="0.25">
      <c r="C268" s="551"/>
      <c r="D268" s="557"/>
      <c r="E268" s="528"/>
      <c r="F268" s="509">
        <f t="shared" si="12"/>
        <v>0</v>
      </c>
      <c r="G268" s="563"/>
      <c r="H268" s="552"/>
      <c r="I268" s="537" t="e">
        <f>VLOOKUP(H268,Presupuesto!$B$11:$C$586,2,0)</f>
        <v>#N/A</v>
      </c>
      <c r="J268" s="510" t="str">
        <f t="shared" si="13"/>
        <v>Docencia y Recursos Humanos</v>
      </c>
      <c r="K268" s="510" t="s">
        <v>526</v>
      </c>
    </row>
    <row r="269" spans="3:11" x14ac:dyDescent="0.25">
      <c r="C269" s="551"/>
      <c r="D269" s="557"/>
      <c r="E269" s="528"/>
      <c r="F269" s="509">
        <f t="shared" si="12"/>
        <v>0</v>
      </c>
      <c r="G269" s="563"/>
      <c r="H269" s="552"/>
      <c r="I269" s="537" t="e">
        <f>VLOOKUP(H269,Presupuesto!$B$11:$C$586,2,0)</f>
        <v>#N/A</v>
      </c>
      <c r="J269" s="510" t="str">
        <f t="shared" si="13"/>
        <v>Docencia y Recursos Humanos</v>
      </c>
      <c r="K269" s="510" t="s">
        <v>526</v>
      </c>
    </row>
    <row r="270" spans="3:11" x14ac:dyDescent="0.25">
      <c r="C270" s="551"/>
      <c r="D270" s="557"/>
      <c r="E270" s="528"/>
      <c r="F270" s="509">
        <f t="shared" si="12"/>
        <v>0</v>
      </c>
      <c r="G270" s="563"/>
      <c r="H270" s="552"/>
      <c r="I270" s="537" t="e">
        <f>VLOOKUP(H270,Presupuesto!$B$11:$C$586,2,0)</f>
        <v>#N/A</v>
      </c>
      <c r="J270" s="510" t="str">
        <f t="shared" si="13"/>
        <v>Docencia y Recursos Humanos</v>
      </c>
      <c r="K270" s="510" t="s">
        <v>526</v>
      </c>
    </row>
    <row r="271" spans="3:11" ht="15.75" thickBot="1" x14ac:dyDescent="0.3">
      <c r="C271" s="553"/>
      <c r="D271" s="562"/>
      <c r="E271" s="515"/>
      <c r="F271" s="517">
        <f t="shared" si="12"/>
        <v>0</v>
      </c>
      <c r="G271" s="564"/>
      <c r="H271" s="554"/>
      <c r="I271" s="539" t="e">
        <f>VLOOKUP(H271,Presupuesto!$B$11:$C$586,2,0)</f>
        <v>#N/A</v>
      </c>
      <c r="J271" s="518" t="str">
        <f>$J$237</f>
        <v>Docencia y Recursos Humanos</v>
      </c>
      <c r="K271" s="532" t="s">
        <v>508</v>
      </c>
    </row>
    <row r="272" spans="3:11" x14ac:dyDescent="0.25">
      <c r="C272" s="502"/>
      <c r="D272" s="502"/>
      <c r="E272" s="502"/>
      <c r="F272" s="502"/>
      <c r="G272" s="500"/>
      <c r="H272" s="502"/>
      <c r="I272" s="502"/>
      <c r="J272" s="502"/>
      <c r="K272" s="502"/>
    </row>
    <row r="273" spans="3:11" ht="15.75" thickBot="1" x14ac:dyDescent="0.3">
      <c r="C273" s="502"/>
      <c r="D273" s="502"/>
      <c r="E273" s="502"/>
      <c r="F273" s="502"/>
      <c r="G273" s="500"/>
      <c r="H273" s="502"/>
      <c r="I273" s="502"/>
      <c r="J273" s="502"/>
      <c r="K273" s="502"/>
    </row>
    <row r="274" spans="3:11" ht="15.75" thickBot="1" x14ac:dyDescent="0.3">
      <c r="C274" s="560" t="s">
        <v>53</v>
      </c>
      <c r="D274" s="519">
        <f>SUM(F281:F315)</f>
        <v>0</v>
      </c>
      <c r="E274" s="502"/>
      <c r="F274" s="498"/>
      <c r="G274" s="501"/>
      <c r="H274" s="498"/>
      <c r="I274" s="498"/>
      <c r="J274" s="502"/>
      <c r="K274" s="502"/>
    </row>
    <row r="275" spans="3:11" x14ac:dyDescent="0.25">
      <c r="C275" s="498"/>
      <c r="D275" s="496"/>
      <c r="E275" s="505"/>
      <c r="F275" s="505"/>
      <c r="G275" s="505"/>
      <c r="H275" s="499"/>
      <c r="I275" s="499"/>
      <c r="J275" s="499"/>
      <c r="K275" s="522"/>
    </row>
    <row r="276" spans="3:11" x14ac:dyDescent="0.25">
      <c r="C276" s="498"/>
      <c r="D276" s="496"/>
      <c r="E276" s="505"/>
      <c r="F276" s="505"/>
      <c r="G276" s="505"/>
      <c r="H276" s="499"/>
      <c r="I276" s="499"/>
      <c r="J276" s="499"/>
      <c r="K276" s="522"/>
    </row>
    <row r="277" spans="3:11" ht="15.75" x14ac:dyDescent="0.25">
      <c r="C277" s="576" t="s">
        <v>505</v>
      </c>
      <c r="D277" s="577"/>
      <c r="E277" s="505"/>
      <c r="F277" s="505"/>
      <c r="G277" s="505"/>
      <c r="H277" s="499"/>
      <c r="I277" s="499"/>
      <c r="J277" s="499"/>
      <c r="K277" s="522"/>
    </row>
    <row r="278" spans="3:11" ht="18.75" x14ac:dyDescent="0.25">
      <c r="C278" s="578"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496"/>
      <c r="E278" s="505"/>
      <c r="F278" s="505"/>
      <c r="G278" s="505"/>
      <c r="H278" s="499"/>
      <c r="I278" s="499"/>
      <c r="J278" s="499"/>
      <c r="K278" s="522"/>
    </row>
    <row r="279" spans="3:11" ht="15.75" thickBot="1" x14ac:dyDescent="0.3">
      <c r="C279" s="502"/>
      <c r="D279" s="502"/>
      <c r="E279" s="502"/>
      <c r="F279" s="505"/>
      <c r="G279" s="499"/>
      <c r="H279" s="499"/>
      <c r="I279" s="499"/>
      <c r="J279" s="502"/>
      <c r="K279" s="502"/>
    </row>
    <row r="280" spans="3:11" ht="30.75" thickBot="1" x14ac:dyDescent="0.3">
      <c r="C280" s="536" t="s">
        <v>44</v>
      </c>
      <c r="D280" s="536" t="s">
        <v>55</v>
      </c>
      <c r="E280" s="543" t="s">
        <v>57</v>
      </c>
      <c r="F280" s="542" t="s">
        <v>27</v>
      </c>
      <c r="G280" s="540" t="s">
        <v>242</v>
      </c>
      <c r="H280" s="543" t="s">
        <v>46</v>
      </c>
      <c r="I280" s="540" t="s">
        <v>243</v>
      </c>
      <c r="J280" s="540" t="s">
        <v>524</v>
      </c>
      <c r="K280" s="540" t="s">
        <v>525</v>
      </c>
    </row>
    <row r="281" spans="3:11" x14ac:dyDescent="0.25">
      <c r="C281" s="585" t="s">
        <v>555</v>
      </c>
      <c r="D281" s="586"/>
      <c r="E281" s="584">
        <f>HLOOKUP(C281,$AH$2:$BU$3,2,0)</f>
        <v>620</v>
      </c>
      <c r="F281" s="509">
        <f t="shared" ref="F281:F315" si="14">D281*E281</f>
        <v>0</v>
      </c>
      <c r="G281" s="563" t="s">
        <v>241</v>
      </c>
      <c r="H281" s="548"/>
      <c r="I281" s="537" t="e">
        <f>VLOOKUP(H281,Presupuesto!$B$11:$C$586,2,0)</f>
        <v>#N/A</v>
      </c>
      <c r="J281" s="583" t="s">
        <v>236</v>
      </c>
      <c r="K281" s="510" t="s">
        <v>508</v>
      </c>
    </row>
    <row r="282" spans="3:11" x14ac:dyDescent="0.25">
      <c r="C282" s="547"/>
      <c r="D282" s="561"/>
      <c r="E282" s="531"/>
      <c r="F282" s="509">
        <f t="shared" si="14"/>
        <v>0</v>
      </c>
      <c r="G282" s="563"/>
      <c r="H282" s="548"/>
      <c r="I282" s="537" t="e">
        <f>VLOOKUP(H282,Presupuesto!$B$11:$C$586,2,0)</f>
        <v>#N/A</v>
      </c>
      <c r="J282" s="510" t="str">
        <f>$J$281</f>
        <v>Docencia y Recursos Humanos</v>
      </c>
      <c r="K282" s="510" t="s">
        <v>526</v>
      </c>
    </row>
    <row r="283" spans="3:11" x14ac:dyDescent="0.25">
      <c r="C283" s="547"/>
      <c r="D283" s="561"/>
      <c r="E283" s="531"/>
      <c r="F283" s="509">
        <f t="shared" si="14"/>
        <v>0</v>
      </c>
      <c r="G283" s="563"/>
      <c r="H283" s="548"/>
      <c r="I283" s="537" t="e">
        <f>VLOOKUP(H283,Presupuesto!$B$11:$C$586,2,0)</f>
        <v>#N/A</v>
      </c>
      <c r="J283" s="510" t="str">
        <f t="shared" ref="J283:J314" si="15">$J$281</f>
        <v>Docencia y Recursos Humanos</v>
      </c>
      <c r="K283" s="510" t="s">
        <v>526</v>
      </c>
    </row>
    <row r="284" spans="3:11" x14ac:dyDescent="0.25">
      <c r="C284" s="547"/>
      <c r="D284" s="561"/>
      <c r="E284" s="531"/>
      <c r="F284" s="509">
        <f t="shared" si="14"/>
        <v>0</v>
      </c>
      <c r="G284" s="563"/>
      <c r="H284" s="548"/>
      <c r="I284" s="537" t="e">
        <f>VLOOKUP(H284,Presupuesto!$B$11:$C$586,2,0)</f>
        <v>#N/A</v>
      </c>
      <c r="J284" s="510" t="str">
        <f t="shared" si="15"/>
        <v>Docencia y Recursos Humanos</v>
      </c>
      <c r="K284" s="510" t="s">
        <v>526</v>
      </c>
    </row>
    <row r="285" spans="3:11" x14ac:dyDescent="0.25">
      <c r="C285" s="547"/>
      <c r="D285" s="561"/>
      <c r="E285" s="531"/>
      <c r="F285" s="509">
        <f t="shared" si="14"/>
        <v>0</v>
      </c>
      <c r="G285" s="563"/>
      <c r="H285" s="548"/>
      <c r="I285" s="537" t="e">
        <f>VLOOKUP(H285,Presupuesto!$B$11:$C$586,2,0)</f>
        <v>#N/A</v>
      </c>
      <c r="J285" s="510" t="str">
        <f t="shared" si="15"/>
        <v>Docencia y Recursos Humanos</v>
      </c>
      <c r="K285" s="510" t="s">
        <v>526</v>
      </c>
    </row>
    <row r="286" spans="3:11" x14ac:dyDescent="0.25">
      <c r="C286" s="547"/>
      <c r="D286" s="561"/>
      <c r="E286" s="531"/>
      <c r="F286" s="509">
        <f t="shared" si="14"/>
        <v>0</v>
      </c>
      <c r="G286" s="563"/>
      <c r="H286" s="548"/>
      <c r="I286" s="537" t="e">
        <f>VLOOKUP(H286,Presupuesto!$B$11:$C$586,2,0)</f>
        <v>#N/A</v>
      </c>
      <c r="J286" s="510" t="str">
        <f t="shared" si="15"/>
        <v>Docencia y Recursos Humanos</v>
      </c>
      <c r="K286" s="510" t="s">
        <v>515</v>
      </c>
    </row>
    <row r="287" spans="3:11" x14ac:dyDescent="0.25">
      <c r="C287" s="547"/>
      <c r="D287" s="561"/>
      <c r="E287" s="531"/>
      <c r="F287" s="509">
        <f t="shared" si="14"/>
        <v>0</v>
      </c>
      <c r="G287" s="563"/>
      <c r="H287" s="548"/>
      <c r="I287" s="537" t="e">
        <f>VLOOKUP(H287,Presupuesto!$B$11:$C$586,2,0)</f>
        <v>#N/A</v>
      </c>
      <c r="J287" s="510" t="str">
        <f t="shared" si="15"/>
        <v>Docencia y Recursos Humanos</v>
      </c>
      <c r="K287" s="510" t="s">
        <v>526</v>
      </c>
    </row>
    <row r="288" spans="3:11" x14ac:dyDescent="0.25">
      <c r="C288" s="547"/>
      <c r="D288" s="561"/>
      <c r="E288" s="531"/>
      <c r="F288" s="509">
        <f t="shared" si="14"/>
        <v>0</v>
      </c>
      <c r="G288" s="563"/>
      <c r="H288" s="548"/>
      <c r="I288" s="537" t="e">
        <f>VLOOKUP(H288,Presupuesto!$B$11:$C$586,2,0)</f>
        <v>#N/A</v>
      </c>
      <c r="J288" s="510" t="str">
        <f t="shared" si="15"/>
        <v>Docencia y Recursos Humanos</v>
      </c>
      <c r="K288" s="510" t="s">
        <v>526</v>
      </c>
    </row>
    <row r="289" spans="3:11" x14ac:dyDescent="0.25">
      <c r="C289" s="547"/>
      <c r="D289" s="561"/>
      <c r="E289" s="531"/>
      <c r="F289" s="509">
        <f t="shared" si="14"/>
        <v>0</v>
      </c>
      <c r="G289" s="563"/>
      <c r="H289" s="548"/>
      <c r="I289" s="537" t="e">
        <f>VLOOKUP(H289,Presupuesto!$B$11:$C$586,2,0)</f>
        <v>#N/A</v>
      </c>
      <c r="J289" s="510" t="str">
        <f t="shared" si="15"/>
        <v>Docencia y Recursos Humanos</v>
      </c>
      <c r="K289" s="510" t="s">
        <v>526</v>
      </c>
    </row>
    <row r="290" spans="3:11" x14ac:dyDescent="0.25">
      <c r="C290" s="547"/>
      <c r="D290" s="561"/>
      <c r="E290" s="531"/>
      <c r="F290" s="509">
        <f t="shared" si="14"/>
        <v>0</v>
      </c>
      <c r="G290" s="563"/>
      <c r="H290" s="548"/>
      <c r="I290" s="537" t="e">
        <f>VLOOKUP(H290,Presupuesto!$B$11:$C$586,2,0)</f>
        <v>#N/A</v>
      </c>
      <c r="J290" s="510" t="str">
        <f t="shared" si="15"/>
        <v>Docencia y Recursos Humanos</v>
      </c>
      <c r="K290" s="510" t="s">
        <v>526</v>
      </c>
    </row>
    <row r="291" spans="3:11" x14ac:dyDescent="0.25">
      <c r="C291" s="547"/>
      <c r="D291" s="561"/>
      <c r="E291" s="531"/>
      <c r="F291" s="509">
        <f t="shared" si="14"/>
        <v>0</v>
      </c>
      <c r="G291" s="563"/>
      <c r="H291" s="548"/>
      <c r="I291" s="537" t="e">
        <f>VLOOKUP(H291,Presupuesto!$B$11:$C$586,2,0)</f>
        <v>#N/A</v>
      </c>
      <c r="J291" s="510" t="str">
        <f t="shared" si="15"/>
        <v>Docencia y Recursos Humanos</v>
      </c>
      <c r="K291" s="510" t="s">
        <v>526</v>
      </c>
    </row>
    <row r="292" spans="3:11" x14ac:dyDescent="0.25">
      <c r="C292" s="547"/>
      <c r="D292" s="561"/>
      <c r="E292" s="531"/>
      <c r="F292" s="509">
        <f t="shared" si="14"/>
        <v>0</v>
      </c>
      <c r="G292" s="563"/>
      <c r="H292" s="548"/>
      <c r="I292" s="537" t="e">
        <f>VLOOKUP(H292,Presupuesto!$B$11:$C$586,2,0)</f>
        <v>#N/A</v>
      </c>
      <c r="J292" s="510" t="str">
        <f t="shared" si="15"/>
        <v>Docencia y Recursos Humanos</v>
      </c>
      <c r="K292" s="510" t="s">
        <v>526</v>
      </c>
    </row>
    <row r="293" spans="3:11" x14ac:dyDescent="0.25">
      <c r="C293" s="547"/>
      <c r="D293" s="561"/>
      <c r="E293" s="531"/>
      <c r="F293" s="509">
        <f t="shared" si="14"/>
        <v>0</v>
      </c>
      <c r="G293" s="563"/>
      <c r="H293" s="548"/>
      <c r="I293" s="537" t="e">
        <f>VLOOKUP(H293,Presupuesto!$B$11:$C$586,2,0)</f>
        <v>#N/A</v>
      </c>
      <c r="J293" s="510" t="str">
        <f t="shared" si="15"/>
        <v>Docencia y Recursos Humanos</v>
      </c>
      <c r="K293" s="510" t="s">
        <v>526</v>
      </c>
    </row>
    <row r="294" spans="3:11" x14ac:dyDescent="0.25">
      <c r="C294" s="547"/>
      <c r="D294" s="561"/>
      <c r="E294" s="531"/>
      <c r="F294" s="509">
        <f t="shared" si="14"/>
        <v>0</v>
      </c>
      <c r="G294" s="563"/>
      <c r="H294" s="548"/>
      <c r="I294" s="537" t="e">
        <f>VLOOKUP(H294,Presupuesto!$B$11:$C$586,2,0)</f>
        <v>#N/A</v>
      </c>
      <c r="J294" s="510" t="str">
        <f t="shared" si="15"/>
        <v>Docencia y Recursos Humanos</v>
      </c>
      <c r="K294" s="510" t="s">
        <v>526</v>
      </c>
    </row>
    <row r="295" spans="3:11" x14ac:dyDescent="0.25">
      <c r="C295" s="547"/>
      <c r="D295" s="561"/>
      <c r="E295" s="531"/>
      <c r="F295" s="509">
        <f t="shared" si="14"/>
        <v>0</v>
      </c>
      <c r="G295" s="563"/>
      <c r="H295" s="548"/>
      <c r="I295" s="537" t="e">
        <f>VLOOKUP(H295,Presupuesto!$B$11:$C$586,2,0)</f>
        <v>#N/A</v>
      </c>
      <c r="J295" s="510" t="str">
        <f t="shared" si="15"/>
        <v>Docencia y Recursos Humanos</v>
      </c>
      <c r="K295" s="510" t="s">
        <v>526</v>
      </c>
    </row>
    <row r="296" spans="3:11" x14ac:dyDescent="0.25">
      <c r="C296" s="547"/>
      <c r="D296" s="561"/>
      <c r="E296" s="531"/>
      <c r="F296" s="509">
        <f t="shared" si="14"/>
        <v>0</v>
      </c>
      <c r="G296" s="563"/>
      <c r="H296" s="548"/>
      <c r="I296" s="537" t="e">
        <f>VLOOKUP(H296,Presupuesto!$B$11:$C$586,2,0)</f>
        <v>#N/A</v>
      </c>
      <c r="J296" s="510" t="str">
        <f t="shared" si="15"/>
        <v>Docencia y Recursos Humanos</v>
      </c>
      <c r="K296" s="510" t="s">
        <v>526</v>
      </c>
    </row>
    <row r="297" spans="3:11" x14ac:dyDescent="0.25">
      <c r="C297" s="547"/>
      <c r="D297" s="561"/>
      <c r="E297" s="531"/>
      <c r="F297" s="509">
        <f t="shared" si="14"/>
        <v>0</v>
      </c>
      <c r="G297" s="563"/>
      <c r="H297" s="548"/>
      <c r="I297" s="537" t="e">
        <f>VLOOKUP(H297,Presupuesto!$B$11:$C$586,2,0)</f>
        <v>#N/A</v>
      </c>
      <c r="J297" s="510" t="str">
        <f t="shared" si="15"/>
        <v>Docencia y Recursos Humanos</v>
      </c>
      <c r="K297" s="510" t="s">
        <v>526</v>
      </c>
    </row>
    <row r="298" spans="3:11" x14ac:dyDescent="0.25">
      <c r="C298" s="547"/>
      <c r="D298" s="561"/>
      <c r="E298" s="531"/>
      <c r="F298" s="509">
        <f t="shared" si="14"/>
        <v>0</v>
      </c>
      <c r="G298" s="563"/>
      <c r="H298" s="548"/>
      <c r="I298" s="537" t="e">
        <f>VLOOKUP(H298,Presupuesto!$B$11:$C$586,2,0)</f>
        <v>#N/A</v>
      </c>
      <c r="J298" s="510" t="str">
        <f t="shared" si="15"/>
        <v>Docencia y Recursos Humanos</v>
      </c>
      <c r="K298" s="510" t="s">
        <v>526</v>
      </c>
    </row>
    <row r="299" spans="3:11" x14ac:dyDescent="0.25">
      <c r="C299" s="547"/>
      <c r="D299" s="561"/>
      <c r="E299" s="531"/>
      <c r="F299" s="509">
        <f t="shared" si="14"/>
        <v>0</v>
      </c>
      <c r="G299" s="563"/>
      <c r="H299" s="548"/>
      <c r="I299" s="537" t="e">
        <f>VLOOKUP(H299,Presupuesto!$B$11:$C$586,2,0)</f>
        <v>#N/A</v>
      </c>
      <c r="J299" s="510" t="str">
        <f t="shared" si="15"/>
        <v>Docencia y Recursos Humanos</v>
      </c>
      <c r="K299" s="510" t="s">
        <v>526</v>
      </c>
    </row>
    <row r="300" spans="3:11" x14ac:dyDescent="0.25">
      <c r="C300" s="547"/>
      <c r="D300" s="561"/>
      <c r="E300" s="531"/>
      <c r="F300" s="509">
        <f t="shared" si="14"/>
        <v>0</v>
      </c>
      <c r="G300" s="563"/>
      <c r="H300" s="548"/>
      <c r="I300" s="537" t="e">
        <f>VLOOKUP(H300,Presupuesto!$B$11:$C$586,2,0)</f>
        <v>#N/A</v>
      </c>
      <c r="J300" s="510" t="str">
        <f t="shared" si="15"/>
        <v>Docencia y Recursos Humanos</v>
      </c>
      <c r="K300" s="510" t="s">
        <v>526</v>
      </c>
    </row>
    <row r="301" spans="3:11" x14ac:dyDescent="0.25">
      <c r="C301" s="547"/>
      <c r="D301" s="561"/>
      <c r="E301" s="531"/>
      <c r="F301" s="509">
        <f t="shared" si="14"/>
        <v>0</v>
      </c>
      <c r="G301" s="563"/>
      <c r="H301" s="548"/>
      <c r="I301" s="537" t="e">
        <f>VLOOKUP(H301,Presupuesto!$B$11:$C$586,2,0)</f>
        <v>#N/A</v>
      </c>
      <c r="J301" s="510" t="str">
        <f t="shared" si="15"/>
        <v>Docencia y Recursos Humanos</v>
      </c>
      <c r="K301" s="510" t="s">
        <v>526</v>
      </c>
    </row>
    <row r="302" spans="3:11" x14ac:dyDescent="0.25">
      <c r="C302" s="547"/>
      <c r="D302" s="561"/>
      <c r="E302" s="531"/>
      <c r="F302" s="509">
        <f t="shared" si="14"/>
        <v>0</v>
      </c>
      <c r="G302" s="563"/>
      <c r="H302" s="548"/>
      <c r="I302" s="537" t="e">
        <f>VLOOKUP(H302,Presupuesto!$B$11:$C$586,2,0)</f>
        <v>#N/A</v>
      </c>
      <c r="J302" s="510" t="str">
        <f t="shared" si="15"/>
        <v>Docencia y Recursos Humanos</v>
      </c>
      <c r="K302" s="510" t="s">
        <v>526</v>
      </c>
    </row>
    <row r="303" spans="3:11" x14ac:dyDescent="0.25">
      <c r="C303" s="549"/>
      <c r="D303" s="557"/>
      <c r="E303" s="528"/>
      <c r="F303" s="509">
        <f t="shared" si="14"/>
        <v>0</v>
      </c>
      <c r="G303" s="563"/>
      <c r="H303" s="550"/>
      <c r="I303" s="537" t="e">
        <f>VLOOKUP(H303,Presupuesto!$B$11:$C$586,2,0)</f>
        <v>#N/A</v>
      </c>
      <c r="J303" s="510" t="str">
        <f t="shared" si="15"/>
        <v>Docencia y Recursos Humanos</v>
      </c>
      <c r="K303" s="510" t="s">
        <v>526</v>
      </c>
    </row>
    <row r="304" spans="3:11" x14ac:dyDescent="0.25">
      <c r="C304" s="549"/>
      <c r="D304" s="557"/>
      <c r="E304" s="528"/>
      <c r="F304" s="509">
        <f t="shared" si="14"/>
        <v>0</v>
      </c>
      <c r="G304" s="563"/>
      <c r="H304" s="550"/>
      <c r="I304" s="537" t="e">
        <f>VLOOKUP(H304,Presupuesto!$B$11:$C$586,2,0)</f>
        <v>#N/A</v>
      </c>
      <c r="J304" s="510" t="str">
        <f t="shared" si="15"/>
        <v>Docencia y Recursos Humanos</v>
      </c>
      <c r="K304" s="510" t="s">
        <v>526</v>
      </c>
    </row>
    <row r="305" spans="3:11" x14ac:dyDescent="0.25">
      <c r="C305" s="549"/>
      <c r="D305" s="557"/>
      <c r="E305" s="528"/>
      <c r="F305" s="509">
        <f t="shared" si="14"/>
        <v>0</v>
      </c>
      <c r="G305" s="563"/>
      <c r="H305" s="550"/>
      <c r="I305" s="537" t="e">
        <f>VLOOKUP(H305,Presupuesto!$B$11:$C$586,2,0)</f>
        <v>#N/A</v>
      </c>
      <c r="J305" s="510" t="str">
        <f t="shared" si="15"/>
        <v>Docencia y Recursos Humanos</v>
      </c>
      <c r="K305" s="510" t="s">
        <v>526</v>
      </c>
    </row>
    <row r="306" spans="3:11" x14ac:dyDescent="0.25">
      <c r="C306" s="549"/>
      <c r="D306" s="557"/>
      <c r="E306" s="528"/>
      <c r="F306" s="509">
        <f t="shared" si="14"/>
        <v>0</v>
      </c>
      <c r="G306" s="563"/>
      <c r="H306" s="550"/>
      <c r="I306" s="537" t="e">
        <f>VLOOKUP(H306,Presupuesto!$B$11:$C$586,2,0)</f>
        <v>#N/A</v>
      </c>
      <c r="J306" s="510" t="str">
        <f t="shared" si="15"/>
        <v>Docencia y Recursos Humanos</v>
      </c>
      <c r="K306" s="510" t="s">
        <v>526</v>
      </c>
    </row>
    <row r="307" spans="3:11" x14ac:dyDescent="0.25">
      <c r="C307" s="549"/>
      <c r="D307" s="557"/>
      <c r="E307" s="528"/>
      <c r="F307" s="509">
        <f t="shared" si="14"/>
        <v>0</v>
      </c>
      <c r="G307" s="563"/>
      <c r="H307" s="550"/>
      <c r="I307" s="537" t="e">
        <f>VLOOKUP(H307,Presupuesto!$B$11:$C$586,2,0)</f>
        <v>#N/A</v>
      </c>
      <c r="J307" s="510" t="str">
        <f t="shared" si="15"/>
        <v>Docencia y Recursos Humanos</v>
      </c>
      <c r="K307" s="510" t="s">
        <v>526</v>
      </c>
    </row>
    <row r="308" spans="3:11" x14ac:dyDescent="0.25">
      <c r="C308" s="549"/>
      <c r="D308" s="557"/>
      <c r="E308" s="528"/>
      <c r="F308" s="509">
        <f t="shared" si="14"/>
        <v>0</v>
      </c>
      <c r="G308" s="563"/>
      <c r="H308" s="550"/>
      <c r="I308" s="537" t="e">
        <f>VLOOKUP(H308,Presupuesto!$B$11:$C$586,2,0)</f>
        <v>#N/A</v>
      </c>
      <c r="J308" s="510" t="str">
        <f t="shared" si="15"/>
        <v>Docencia y Recursos Humanos</v>
      </c>
      <c r="K308" s="510" t="s">
        <v>526</v>
      </c>
    </row>
    <row r="309" spans="3:11" x14ac:dyDescent="0.25">
      <c r="C309" s="549"/>
      <c r="D309" s="557"/>
      <c r="E309" s="528"/>
      <c r="F309" s="509">
        <f t="shared" si="14"/>
        <v>0</v>
      </c>
      <c r="G309" s="563"/>
      <c r="H309" s="550"/>
      <c r="I309" s="537" t="e">
        <f>VLOOKUP(H309,Presupuesto!$B$11:$C$586,2,0)</f>
        <v>#N/A</v>
      </c>
      <c r="J309" s="510" t="str">
        <f t="shared" si="15"/>
        <v>Docencia y Recursos Humanos</v>
      </c>
      <c r="K309" s="510" t="s">
        <v>526</v>
      </c>
    </row>
    <row r="310" spans="3:11" x14ac:dyDescent="0.25">
      <c r="C310" s="549"/>
      <c r="D310" s="557"/>
      <c r="E310" s="528"/>
      <c r="F310" s="509">
        <f t="shared" si="14"/>
        <v>0</v>
      </c>
      <c r="G310" s="563"/>
      <c r="H310" s="550"/>
      <c r="I310" s="537" t="e">
        <f>VLOOKUP(H310,Presupuesto!$B$11:$C$586,2,0)</f>
        <v>#N/A</v>
      </c>
      <c r="J310" s="510" t="str">
        <f t="shared" si="15"/>
        <v>Docencia y Recursos Humanos</v>
      </c>
      <c r="K310" s="510" t="s">
        <v>526</v>
      </c>
    </row>
    <row r="311" spans="3:11" x14ac:dyDescent="0.25">
      <c r="C311" s="551"/>
      <c r="D311" s="557"/>
      <c r="E311" s="528"/>
      <c r="F311" s="509">
        <f t="shared" si="14"/>
        <v>0</v>
      </c>
      <c r="G311" s="563"/>
      <c r="H311" s="552"/>
      <c r="I311" s="537" t="e">
        <f>VLOOKUP(H311,Presupuesto!$B$11:$C$586,2,0)</f>
        <v>#N/A</v>
      </c>
      <c r="J311" s="510" t="str">
        <f t="shared" si="15"/>
        <v>Docencia y Recursos Humanos</v>
      </c>
      <c r="K311" s="510" t="s">
        <v>517</v>
      </c>
    </row>
    <row r="312" spans="3:11" x14ac:dyDescent="0.25">
      <c r="C312" s="551"/>
      <c r="D312" s="557"/>
      <c r="E312" s="528"/>
      <c r="F312" s="509">
        <f t="shared" si="14"/>
        <v>0</v>
      </c>
      <c r="G312" s="563"/>
      <c r="H312" s="552"/>
      <c r="I312" s="537" t="e">
        <f>VLOOKUP(H312,Presupuesto!$B$11:$C$586,2,0)</f>
        <v>#N/A</v>
      </c>
      <c r="J312" s="510" t="str">
        <f t="shared" si="15"/>
        <v>Docencia y Recursos Humanos</v>
      </c>
      <c r="K312" s="510" t="s">
        <v>526</v>
      </c>
    </row>
    <row r="313" spans="3:11" x14ac:dyDescent="0.25">
      <c r="C313" s="551"/>
      <c r="D313" s="557"/>
      <c r="E313" s="528"/>
      <c r="F313" s="509">
        <f t="shared" si="14"/>
        <v>0</v>
      </c>
      <c r="G313" s="563"/>
      <c r="H313" s="552"/>
      <c r="I313" s="537" t="e">
        <f>VLOOKUP(H313,Presupuesto!$B$11:$C$586,2,0)</f>
        <v>#N/A</v>
      </c>
      <c r="J313" s="510" t="str">
        <f t="shared" si="15"/>
        <v>Docencia y Recursos Humanos</v>
      </c>
      <c r="K313" s="510" t="s">
        <v>526</v>
      </c>
    </row>
    <row r="314" spans="3:11" x14ac:dyDescent="0.25">
      <c r="C314" s="551"/>
      <c r="D314" s="557"/>
      <c r="E314" s="528"/>
      <c r="F314" s="509">
        <f t="shared" si="14"/>
        <v>0</v>
      </c>
      <c r="G314" s="563"/>
      <c r="H314" s="552"/>
      <c r="I314" s="537" t="e">
        <f>VLOOKUP(H314,Presupuesto!$B$11:$C$586,2,0)</f>
        <v>#N/A</v>
      </c>
      <c r="J314" s="510" t="str">
        <f t="shared" si="15"/>
        <v>Docencia y Recursos Humanos</v>
      </c>
      <c r="K314" s="510" t="s">
        <v>526</v>
      </c>
    </row>
    <row r="315" spans="3:11" ht="15.75" thickBot="1" x14ac:dyDescent="0.3">
      <c r="C315" s="553"/>
      <c r="D315" s="562"/>
      <c r="E315" s="515"/>
      <c r="F315" s="517">
        <f t="shared" si="14"/>
        <v>0</v>
      </c>
      <c r="G315" s="564"/>
      <c r="H315" s="554"/>
      <c r="I315" s="539" t="e">
        <f>VLOOKUP(H315,Presupuesto!$B$11:$C$586,2,0)</f>
        <v>#N/A</v>
      </c>
      <c r="J315" s="518" t="str">
        <f>$J$281</f>
        <v>Docencia y Recursos Humanos</v>
      </c>
      <c r="K315" s="532" t="s">
        <v>508</v>
      </c>
    </row>
    <row r="316" spans="3:11" x14ac:dyDescent="0.25">
      <c r="C316" s="502"/>
      <c r="D316" s="502"/>
      <c r="E316" s="502"/>
      <c r="F316" s="502"/>
      <c r="G316" s="500"/>
      <c r="H316" s="502"/>
      <c r="I316" s="502"/>
      <c r="J316" s="502"/>
      <c r="K316" s="502"/>
    </row>
    <row r="317" spans="3:11" ht="15.75" thickBot="1" x14ac:dyDescent="0.3">
      <c r="C317" s="502"/>
      <c r="D317" s="502"/>
      <c r="E317" s="502"/>
      <c r="F317" s="504"/>
      <c r="G317" s="503"/>
      <c r="H317" s="504"/>
      <c r="I317" s="504"/>
      <c r="J317" s="502"/>
      <c r="K317" s="502"/>
    </row>
    <row r="318" spans="3:11" ht="15.75" thickBot="1" x14ac:dyDescent="0.3">
      <c r="C318" s="560" t="s">
        <v>53</v>
      </c>
      <c r="D318" s="519">
        <f>SUM(F325:F359)</f>
        <v>0</v>
      </c>
      <c r="E318" s="502"/>
      <c r="F318" s="498"/>
      <c r="G318" s="501"/>
      <c r="H318" s="498"/>
      <c r="I318" s="498"/>
      <c r="J318" s="502"/>
      <c r="K318" s="502"/>
    </row>
    <row r="319" spans="3:11" x14ac:dyDescent="0.25">
      <c r="C319" s="498"/>
      <c r="D319" s="496"/>
      <c r="E319" s="505"/>
      <c r="F319" s="505"/>
      <c r="G319" s="505"/>
      <c r="H319" s="499"/>
      <c r="I319" s="499"/>
      <c r="J319" s="499"/>
      <c r="K319" s="522"/>
    </row>
    <row r="320" spans="3:11" x14ac:dyDescent="0.25">
      <c r="C320" s="498"/>
      <c r="D320" s="496"/>
      <c r="E320" s="505"/>
      <c r="F320" s="505"/>
      <c r="G320" s="505"/>
      <c r="H320" s="499"/>
      <c r="I320" s="499"/>
      <c r="J320" s="499"/>
      <c r="K320" s="522"/>
    </row>
    <row r="321" spans="3:11" ht="15.75" x14ac:dyDescent="0.25">
      <c r="C321" s="576" t="s">
        <v>505</v>
      </c>
      <c r="D321" s="577"/>
      <c r="E321" s="505"/>
      <c r="F321" s="505"/>
      <c r="G321" s="505"/>
      <c r="H321" s="499"/>
      <c r="I321" s="499"/>
      <c r="J321" s="499"/>
      <c r="K321" s="522"/>
    </row>
    <row r="322" spans="3:11" ht="18.75" x14ac:dyDescent="0.25">
      <c r="C322" s="578"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496"/>
      <c r="E322" s="505"/>
      <c r="F322" s="505"/>
      <c r="G322" s="505"/>
      <c r="H322" s="499"/>
      <c r="I322" s="499"/>
      <c r="J322" s="499"/>
      <c r="K322" s="522"/>
    </row>
    <row r="323" spans="3:11" ht="15.75" thickBot="1" x14ac:dyDescent="0.3">
      <c r="C323" s="502"/>
      <c r="D323" s="502"/>
      <c r="E323" s="502"/>
      <c r="F323" s="505"/>
      <c r="G323" s="499"/>
      <c r="H323" s="499"/>
      <c r="I323" s="499"/>
      <c r="J323" s="502"/>
      <c r="K323" s="502"/>
    </row>
    <row r="324" spans="3:11" ht="30.75" thickBot="1" x14ac:dyDescent="0.3">
      <c r="C324" s="536" t="s">
        <v>44</v>
      </c>
      <c r="D324" s="536" t="s">
        <v>55</v>
      </c>
      <c r="E324" s="543" t="s">
        <v>57</v>
      </c>
      <c r="F324" s="542" t="s">
        <v>27</v>
      </c>
      <c r="G324" s="540" t="s">
        <v>242</v>
      </c>
      <c r="H324" s="543" t="s">
        <v>46</v>
      </c>
      <c r="I324" s="540" t="s">
        <v>243</v>
      </c>
      <c r="J324" s="540" t="s">
        <v>524</v>
      </c>
      <c r="K324" s="540" t="s">
        <v>525</v>
      </c>
    </row>
    <row r="325" spans="3:11" x14ac:dyDescent="0.25">
      <c r="C325" s="585" t="s">
        <v>555</v>
      </c>
      <c r="D325" s="586"/>
      <c r="E325" s="584">
        <f>HLOOKUP(C325,$AH$2:$BU$3,2,0)</f>
        <v>620</v>
      </c>
      <c r="F325" s="509">
        <f t="shared" ref="F325:F359" si="16">D325*E325</f>
        <v>0</v>
      </c>
      <c r="G325" s="563" t="s">
        <v>241</v>
      </c>
      <c r="H325" s="548"/>
      <c r="I325" s="537" t="e">
        <f>VLOOKUP(H325,Presupuesto!$B$11:$C$586,2,0)</f>
        <v>#N/A</v>
      </c>
      <c r="J325" s="583" t="s">
        <v>236</v>
      </c>
      <c r="K325" s="510" t="s">
        <v>508</v>
      </c>
    </row>
    <row r="326" spans="3:11" x14ac:dyDescent="0.25">
      <c r="C326" s="547"/>
      <c r="D326" s="561"/>
      <c r="E326" s="531"/>
      <c r="F326" s="509">
        <f t="shared" si="16"/>
        <v>0</v>
      </c>
      <c r="G326" s="563"/>
      <c r="H326" s="548"/>
      <c r="I326" s="537" t="e">
        <f>VLOOKUP(H326,Presupuesto!$B$11:$C$586,2,0)</f>
        <v>#N/A</v>
      </c>
      <c r="J326" s="510" t="str">
        <f>$J$325</f>
        <v>Docencia y Recursos Humanos</v>
      </c>
      <c r="K326" s="510" t="s">
        <v>526</v>
      </c>
    </row>
    <row r="327" spans="3:11" x14ac:dyDescent="0.25">
      <c r="C327" s="547"/>
      <c r="D327" s="561"/>
      <c r="E327" s="531"/>
      <c r="F327" s="509">
        <f t="shared" si="16"/>
        <v>0</v>
      </c>
      <c r="G327" s="563"/>
      <c r="H327" s="548"/>
      <c r="I327" s="537" t="e">
        <f>VLOOKUP(H327,Presupuesto!$B$11:$C$586,2,0)</f>
        <v>#N/A</v>
      </c>
      <c r="J327" s="510" t="str">
        <f t="shared" ref="J327:J358" si="17">$J$325</f>
        <v>Docencia y Recursos Humanos</v>
      </c>
      <c r="K327" s="510" t="s">
        <v>526</v>
      </c>
    </row>
    <row r="328" spans="3:11" x14ac:dyDescent="0.25">
      <c r="C328" s="547"/>
      <c r="D328" s="561"/>
      <c r="E328" s="531"/>
      <c r="F328" s="509">
        <f t="shared" si="16"/>
        <v>0</v>
      </c>
      <c r="G328" s="563"/>
      <c r="H328" s="548"/>
      <c r="I328" s="537" t="e">
        <f>VLOOKUP(H328,Presupuesto!$B$11:$C$586,2,0)</f>
        <v>#N/A</v>
      </c>
      <c r="J328" s="510" t="str">
        <f t="shared" si="17"/>
        <v>Docencia y Recursos Humanos</v>
      </c>
      <c r="K328" s="510" t="s">
        <v>526</v>
      </c>
    </row>
    <row r="329" spans="3:11" x14ac:dyDescent="0.25">
      <c r="C329" s="547"/>
      <c r="D329" s="561"/>
      <c r="E329" s="531"/>
      <c r="F329" s="509">
        <f t="shared" si="16"/>
        <v>0</v>
      </c>
      <c r="G329" s="563"/>
      <c r="H329" s="548"/>
      <c r="I329" s="537" t="e">
        <f>VLOOKUP(H329,Presupuesto!$B$11:$C$586,2,0)</f>
        <v>#N/A</v>
      </c>
      <c r="J329" s="510" t="str">
        <f t="shared" si="17"/>
        <v>Docencia y Recursos Humanos</v>
      </c>
      <c r="K329" s="510" t="s">
        <v>526</v>
      </c>
    </row>
    <row r="330" spans="3:11" x14ac:dyDescent="0.25">
      <c r="C330" s="547"/>
      <c r="D330" s="561"/>
      <c r="E330" s="531"/>
      <c r="F330" s="509">
        <f t="shared" si="16"/>
        <v>0</v>
      </c>
      <c r="G330" s="563"/>
      <c r="H330" s="548"/>
      <c r="I330" s="537" t="e">
        <f>VLOOKUP(H330,Presupuesto!$B$11:$C$586,2,0)</f>
        <v>#N/A</v>
      </c>
      <c r="J330" s="510" t="str">
        <f t="shared" si="17"/>
        <v>Docencia y Recursos Humanos</v>
      </c>
      <c r="K330" s="510" t="s">
        <v>515</v>
      </c>
    </row>
    <row r="331" spans="3:11" x14ac:dyDescent="0.25">
      <c r="C331" s="547"/>
      <c r="D331" s="561"/>
      <c r="E331" s="531"/>
      <c r="F331" s="509">
        <f t="shared" si="16"/>
        <v>0</v>
      </c>
      <c r="G331" s="563"/>
      <c r="H331" s="548"/>
      <c r="I331" s="537" t="e">
        <f>VLOOKUP(H331,Presupuesto!$B$11:$C$586,2,0)</f>
        <v>#N/A</v>
      </c>
      <c r="J331" s="510" t="str">
        <f t="shared" si="17"/>
        <v>Docencia y Recursos Humanos</v>
      </c>
      <c r="K331" s="510" t="s">
        <v>526</v>
      </c>
    </row>
    <row r="332" spans="3:11" x14ac:dyDescent="0.25">
      <c r="C332" s="547"/>
      <c r="D332" s="561"/>
      <c r="E332" s="531"/>
      <c r="F332" s="509">
        <f t="shared" si="16"/>
        <v>0</v>
      </c>
      <c r="G332" s="563"/>
      <c r="H332" s="548"/>
      <c r="I332" s="537" t="e">
        <f>VLOOKUP(H332,Presupuesto!$B$11:$C$586,2,0)</f>
        <v>#N/A</v>
      </c>
      <c r="J332" s="510" t="str">
        <f t="shared" si="17"/>
        <v>Docencia y Recursos Humanos</v>
      </c>
      <c r="K332" s="510" t="s">
        <v>526</v>
      </c>
    </row>
    <row r="333" spans="3:11" x14ac:dyDescent="0.25">
      <c r="C333" s="547"/>
      <c r="D333" s="561"/>
      <c r="E333" s="531"/>
      <c r="F333" s="509">
        <f t="shared" si="16"/>
        <v>0</v>
      </c>
      <c r="G333" s="563"/>
      <c r="H333" s="548"/>
      <c r="I333" s="537" t="e">
        <f>VLOOKUP(H333,Presupuesto!$B$11:$C$586,2,0)</f>
        <v>#N/A</v>
      </c>
      <c r="J333" s="510" t="str">
        <f t="shared" si="17"/>
        <v>Docencia y Recursos Humanos</v>
      </c>
      <c r="K333" s="510" t="s">
        <v>526</v>
      </c>
    </row>
    <row r="334" spans="3:11" x14ac:dyDescent="0.25">
      <c r="C334" s="547"/>
      <c r="D334" s="561"/>
      <c r="E334" s="531"/>
      <c r="F334" s="509">
        <f t="shared" si="16"/>
        <v>0</v>
      </c>
      <c r="G334" s="563"/>
      <c r="H334" s="548"/>
      <c r="I334" s="537" t="e">
        <f>VLOOKUP(H334,Presupuesto!$B$11:$C$586,2,0)</f>
        <v>#N/A</v>
      </c>
      <c r="J334" s="510" t="str">
        <f t="shared" si="17"/>
        <v>Docencia y Recursos Humanos</v>
      </c>
      <c r="K334" s="510" t="s">
        <v>526</v>
      </c>
    </row>
    <row r="335" spans="3:11" x14ac:dyDescent="0.25">
      <c r="C335" s="547"/>
      <c r="D335" s="561"/>
      <c r="E335" s="531"/>
      <c r="F335" s="509">
        <f t="shared" si="16"/>
        <v>0</v>
      </c>
      <c r="G335" s="563"/>
      <c r="H335" s="548"/>
      <c r="I335" s="537" t="e">
        <f>VLOOKUP(H335,Presupuesto!$B$11:$C$586,2,0)</f>
        <v>#N/A</v>
      </c>
      <c r="J335" s="510" t="str">
        <f t="shared" si="17"/>
        <v>Docencia y Recursos Humanos</v>
      </c>
      <c r="K335" s="510" t="s">
        <v>526</v>
      </c>
    </row>
    <row r="336" spans="3:11" x14ac:dyDescent="0.25">
      <c r="C336" s="547"/>
      <c r="D336" s="561"/>
      <c r="E336" s="531"/>
      <c r="F336" s="509">
        <f t="shared" si="16"/>
        <v>0</v>
      </c>
      <c r="G336" s="563"/>
      <c r="H336" s="548"/>
      <c r="I336" s="537" t="e">
        <f>VLOOKUP(H336,Presupuesto!$B$11:$C$586,2,0)</f>
        <v>#N/A</v>
      </c>
      <c r="J336" s="510" t="str">
        <f t="shared" si="17"/>
        <v>Docencia y Recursos Humanos</v>
      </c>
      <c r="K336" s="510" t="s">
        <v>526</v>
      </c>
    </row>
    <row r="337" spans="3:11" x14ac:dyDescent="0.25">
      <c r="C337" s="547"/>
      <c r="D337" s="561"/>
      <c r="E337" s="531"/>
      <c r="F337" s="509">
        <f t="shared" si="16"/>
        <v>0</v>
      </c>
      <c r="G337" s="563"/>
      <c r="H337" s="548"/>
      <c r="I337" s="537" t="e">
        <f>VLOOKUP(H337,Presupuesto!$B$11:$C$586,2,0)</f>
        <v>#N/A</v>
      </c>
      <c r="J337" s="510" t="str">
        <f t="shared" si="17"/>
        <v>Docencia y Recursos Humanos</v>
      </c>
      <c r="K337" s="510" t="s">
        <v>526</v>
      </c>
    </row>
    <row r="338" spans="3:11" x14ac:dyDescent="0.25">
      <c r="C338" s="547"/>
      <c r="D338" s="561"/>
      <c r="E338" s="531"/>
      <c r="F338" s="509">
        <f t="shared" si="16"/>
        <v>0</v>
      </c>
      <c r="G338" s="563"/>
      <c r="H338" s="548"/>
      <c r="I338" s="537" t="e">
        <f>VLOOKUP(H338,Presupuesto!$B$11:$C$586,2,0)</f>
        <v>#N/A</v>
      </c>
      <c r="J338" s="510" t="str">
        <f t="shared" si="17"/>
        <v>Docencia y Recursos Humanos</v>
      </c>
      <c r="K338" s="510" t="s">
        <v>526</v>
      </c>
    </row>
    <row r="339" spans="3:11" x14ac:dyDescent="0.25">
      <c r="C339" s="547"/>
      <c r="D339" s="561"/>
      <c r="E339" s="531"/>
      <c r="F339" s="509">
        <f t="shared" si="16"/>
        <v>0</v>
      </c>
      <c r="G339" s="563"/>
      <c r="H339" s="548"/>
      <c r="I339" s="537" t="e">
        <f>VLOOKUP(H339,Presupuesto!$B$11:$C$586,2,0)</f>
        <v>#N/A</v>
      </c>
      <c r="J339" s="510" t="str">
        <f t="shared" si="17"/>
        <v>Docencia y Recursos Humanos</v>
      </c>
      <c r="K339" s="510" t="s">
        <v>526</v>
      </c>
    </row>
    <row r="340" spans="3:11" x14ac:dyDescent="0.25">
      <c r="C340" s="547"/>
      <c r="D340" s="561"/>
      <c r="E340" s="531"/>
      <c r="F340" s="509">
        <f t="shared" si="16"/>
        <v>0</v>
      </c>
      <c r="G340" s="563"/>
      <c r="H340" s="548"/>
      <c r="I340" s="537" t="e">
        <f>VLOOKUP(H340,Presupuesto!$B$11:$C$586,2,0)</f>
        <v>#N/A</v>
      </c>
      <c r="J340" s="510" t="str">
        <f t="shared" si="17"/>
        <v>Docencia y Recursos Humanos</v>
      </c>
      <c r="K340" s="510" t="s">
        <v>526</v>
      </c>
    </row>
    <row r="341" spans="3:11" x14ac:dyDescent="0.25">
      <c r="C341" s="547"/>
      <c r="D341" s="561"/>
      <c r="E341" s="531"/>
      <c r="F341" s="509">
        <f t="shared" si="16"/>
        <v>0</v>
      </c>
      <c r="G341" s="563"/>
      <c r="H341" s="548"/>
      <c r="I341" s="537" t="e">
        <f>VLOOKUP(H341,Presupuesto!$B$11:$C$586,2,0)</f>
        <v>#N/A</v>
      </c>
      <c r="J341" s="510" t="str">
        <f t="shared" si="17"/>
        <v>Docencia y Recursos Humanos</v>
      </c>
      <c r="K341" s="510" t="s">
        <v>526</v>
      </c>
    </row>
    <row r="342" spans="3:11" x14ac:dyDescent="0.25">
      <c r="C342" s="547"/>
      <c r="D342" s="561"/>
      <c r="E342" s="531"/>
      <c r="F342" s="509">
        <f t="shared" si="16"/>
        <v>0</v>
      </c>
      <c r="G342" s="563"/>
      <c r="H342" s="548"/>
      <c r="I342" s="537" t="e">
        <f>VLOOKUP(H342,Presupuesto!$B$11:$C$586,2,0)</f>
        <v>#N/A</v>
      </c>
      <c r="J342" s="510" t="str">
        <f t="shared" si="17"/>
        <v>Docencia y Recursos Humanos</v>
      </c>
      <c r="K342" s="510" t="s">
        <v>526</v>
      </c>
    </row>
    <row r="343" spans="3:11" x14ac:dyDescent="0.25">
      <c r="C343" s="547"/>
      <c r="D343" s="561"/>
      <c r="E343" s="531"/>
      <c r="F343" s="509">
        <f t="shared" si="16"/>
        <v>0</v>
      </c>
      <c r="G343" s="563"/>
      <c r="H343" s="548"/>
      <c r="I343" s="537" t="e">
        <f>VLOOKUP(H343,Presupuesto!$B$11:$C$586,2,0)</f>
        <v>#N/A</v>
      </c>
      <c r="J343" s="510" t="str">
        <f t="shared" si="17"/>
        <v>Docencia y Recursos Humanos</v>
      </c>
      <c r="K343" s="510" t="s">
        <v>526</v>
      </c>
    </row>
    <row r="344" spans="3:11" x14ac:dyDescent="0.25">
      <c r="C344" s="547"/>
      <c r="D344" s="561"/>
      <c r="E344" s="531"/>
      <c r="F344" s="509">
        <f t="shared" si="16"/>
        <v>0</v>
      </c>
      <c r="G344" s="563"/>
      <c r="H344" s="548"/>
      <c r="I344" s="537" t="e">
        <f>VLOOKUP(H344,Presupuesto!$B$11:$C$586,2,0)</f>
        <v>#N/A</v>
      </c>
      <c r="J344" s="510" t="str">
        <f t="shared" si="17"/>
        <v>Docencia y Recursos Humanos</v>
      </c>
      <c r="K344" s="510" t="s">
        <v>526</v>
      </c>
    </row>
    <row r="345" spans="3:11" x14ac:dyDescent="0.25">
      <c r="C345" s="547"/>
      <c r="D345" s="561"/>
      <c r="E345" s="531"/>
      <c r="F345" s="509">
        <f t="shared" si="16"/>
        <v>0</v>
      </c>
      <c r="G345" s="563"/>
      <c r="H345" s="548"/>
      <c r="I345" s="537" t="e">
        <f>VLOOKUP(H345,Presupuesto!$B$11:$C$586,2,0)</f>
        <v>#N/A</v>
      </c>
      <c r="J345" s="510" t="str">
        <f t="shared" si="17"/>
        <v>Docencia y Recursos Humanos</v>
      </c>
      <c r="K345" s="510" t="s">
        <v>526</v>
      </c>
    </row>
    <row r="346" spans="3:11" x14ac:dyDescent="0.25">
      <c r="C346" s="547"/>
      <c r="D346" s="561"/>
      <c r="E346" s="531"/>
      <c r="F346" s="509">
        <f t="shared" si="16"/>
        <v>0</v>
      </c>
      <c r="G346" s="563"/>
      <c r="H346" s="548"/>
      <c r="I346" s="537" t="e">
        <f>VLOOKUP(H346,Presupuesto!$B$11:$C$586,2,0)</f>
        <v>#N/A</v>
      </c>
      <c r="J346" s="510" t="str">
        <f t="shared" si="17"/>
        <v>Docencia y Recursos Humanos</v>
      </c>
      <c r="K346" s="510" t="s">
        <v>526</v>
      </c>
    </row>
    <row r="347" spans="3:11" x14ac:dyDescent="0.25">
      <c r="C347" s="549"/>
      <c r="D347" s="557"/>
      <c r="E347" s="528"/>
      <c r="F347" s="509">
        <f t="shared" si="16"/>
        <v>0</v>
      </c>
      <c r="G347" s="563"/>
      <c r="H347" s="550"/>
      <c r="I347" s="537" t="e">
        <f>VLOOKUP(H347,Presupuesto!$B$11:$C$586,2,0)</f>
        <v>#N/A</v>
      </c>
      <c r="J347" s="510" t="str">
        <f t="shared" si="17"/>
        <v>Docencia y Recursos Humanos</v>
      </c>
      <c r="K347" s="510" t="s">
        <v>526</v>
      </c>
    </row>
    <row r="348" spans="3:11" x14ac:dyDescent="0.25">
      <c r="C348" s="549"/>
      <c r="D348" s="557"/>
      <c r="E348" s="528"/>
      <c r="F348" s="509">
        <f t="shared" si="16"/>
        <v>0</v>
      </c>
      <c r="G348" s="563"/>
      <c r="H348" s="550"/>
      <c r="I348" s="537" t="e">
        <f>VLOOKUP(H348,Presupuesto!$B$11:$C$586,2,0)</f>
        <v>#N/A</v>
      </c>
      <c r="J348" s="510" t="str">
        <f t="shared" si="17"/>
        <v>Docencia y Recursos Humanos</v>
      </c>
      <c r="K348" s="510" t="s">
        <v>526</v>
      </c>
    </row>
    <row r="349" spans="3:11" x14ac:dyDescent="0.25">
      <c r="C349" s="549"/>
      <c r="D349" s="557"/>
      <c r="E349" s="528"/>
      <c r="F349" s="509">
        <f t="shared" si="16"/>
        <v>0</v>
      </c>
      <c r="G349" s="563"/>
      <c r="H349" s="550"/>
      <c r="I349" s="537" t="e">
        <f>VLOOKUP(H349,Presupuesto!$B$11:$C$586,2,0)</f>
        <v>#N/A</v>
      </c>
      <c r="J349" s="510" t="str">
        <f t="shared" si="17"/>
        <v>Docencia y Recursos Humanos</v>
      </c>
      <c r="K349" s="510" t="s">
        <v>526</v>
      </c>
    </row>
    <row r="350" spans="3:11" x14ac:dyDescent="0.25">
      <c r="C350" s="549"/>
      <c r="D350" s="557"/>
      <c r="E350" s="528"/>
      <c r="F350" s="509">
        <f t="shared" si="16"/>
        <v>0</v>
      </c>
      <c r="G350" s="563"/>
      <c r="H350" s="550"/>
      <c r="I350" s="537" t="e">
        <f>VLOOKUP(H350,Presupuesto!$B$11:$C$586,2,0)</f>
        <v>#N/A</v>
      </c>
      <c r="J350" s="510" t="str">
        <f t="shared" si="17"/>
        <v>Docencia y Recursos Humanos</v>
      </c>
      <c r="K350" s="510" t="s">
        <v>526</v>
      </c>
    </row>
    <row r="351" spans="3:11" x14ac:dyDescent="0.25">
      <c r="C351" s="549"/>
      <c r="D351" s="557"/>
      <c r="E351" s="528"/>
      <c r="F351" s="509">
        <f t="shared" si="16"/>
        <v>0</v>
      </c>
      <c r="G351" s="563"/>
      <c r="H351" s="550"/>
      <c r="I351" s="537" t="e">
        <f>VLOOKUP(H351,Presupuesto!$B$11:$C$586,2,0)</f>
        <v>#N/A</v>
      </c>
      <c r="J351" s="510" t="str">
        <f t="shared" si="17"/>
        <v>Docencia y Recursos Humanos</v>
      </c>
      <c r="K351" s="510" t="s">
        <v>526</v>
      </c>
    </row>
    <row r="352" spans="3:11" x14ac:dyDescent="0.25">
      <c r="C352" s="549"/>
      <c r="D352" s="557"/>
      <c r="E352" s="528"/>
      <c r="F352" s="509">
        <f t="shared" si="16"/>
        <v>0</v>
      </c>
      <c r="G352" s="563"/>
      <c r="H352" s="550"/>
      <c r="I352" s="537" t="e">
        <f>VLOOKUP(H352,Presupuesto!$B$11:$C$586,2,0)</f>
        <v>#N/A</v>
      </c>
      <c r="J352" s="510" t="str">
        <f t="shared" si="17"/>
        <v>Docencia y Recursos Humanos</v>
      </c>
      <c r="K352" s="510" t="s">
        <v>526</v>
      </c>
    </row>
    <row r="353" spans="3:11" x14ac:dyDescent="0.25">
      <c r="C353" s="549"/>
      <c r="D353" s="557"/>
      <c r="E353" s="528"/>
      <c r="F353" s="509">
        <f t="shared" si="16"/>
        <v>0</v>
      </c>
      <c r="G353" s="563"/>
      <c r="H353" s="550"/>
      <c r="I353" s="537" t="e">
        <f>VLOOKUP(H353,Presupuesto!$B$11:$C$586,2,0)</f>
        <v>#N/A</v>
      </c>
      <c r="J353" s="510" t="str">
        <f t="shared" si="17"/>
        <v>Docencia y Recursos Humanos</v>
      </c>
      <c r="K353" s="510" t="s">
        <v>526</v>
      </c>
    </row>
    <row r="354" spans="3:11" x14ac:dyDescent="0.25">
      <c r="C354" s="549"/>
      <c r="D354" s="557"/>
      <c r="E354" s="528"/>
      <c r="F354" s="509">
        <f t="shared" si="16"/>
        <v>0</v>
      </c>
      <c r="G354" s="563"/>
      <c r="H354" s="550"/>
      <c r="I354" s="537" t="e">
        <f>VLOOKUP(H354,Presupuesto!$B$11:$C$586,2,0)</f>
        <v>#N/A</v>
      </c>
      <c r="J354" s="510" t="str">
        <f t="shared" si="17"/>
        <v>Docencia y Recursos Humanos</v>
      </c>
      <c r="K354" s="510" t="s">
        <v>526</v>
      </c>
    </row>
    <row r="355" spans="3:11" x14ac:dyDescent="0.25">
      <c r="C355" s="551"/>
      <c r="D355" s="557"/>
      <c r="E355" s="528"/>
      <c r="F355" s="509">
        <f t="shared" si="16"/>
        <v>0</v>
      </c>
      <c r="G355" s="563"/>
      <c r="H355" s="552"/>
      <c r="I355" s="537" t="e">
        <f>VLOOKUP(H355,Presupuesto!$B$11:$C$586,2,0)</f>
        <v>#N/A</v>
      </c>
      <c r="J355" s="510" t="str">
        <f t="shared" si="17"/>
        <v>Docencia y Recursos Humanos</v>
      </c>
      <c r="K355" s="510" t="s">
        <v>517</v>
      </c>
    </row>
    <row r="356" spans="3:11" x14ac:dyDescent="0.25">
      <c r="C356" s="551"/>
      <c r="D356" s="557"/>
      <c r="E356" s="528"/>
      <c r="F356" s="509">
        <f t="shared" si="16"/>
        <v>0</v>
      </c>
      <c r="G356" s="563"/>
      <c r="H356" s="552"/>
      <c r="I356" s="537" t="e">
        <f>VLOOKUP(H356,Presupuesto!$B$11:$C$586,2,0)</f>
        <v>#N/A</v>
      </c>
      <c r="J356" s="510" t="str">
        <f t="shared" si="17"/>
        <v>Docencia y Recursos Humanos</v>
      </c>
      <c r="K356" s="510" t="s">
        <v>526</v>
      </c>
    </row>
    <row r="357" spans="3:11" x14ac:dyDescent="0.25">
      <c r="C357" s="551"/>
      <c r="D357" s="557"/>
      <c r="E357" s="528"/>
      <c r="F357" s="509">
        <f t="shared" si="16"/>
        <v>0</v>
      </c>
      <c r="G357" s="563"/>
      <c r="H357" s="552"/>
      <c r="I357" s="537" t="e">
        <f>VLOOKUP(H357,Presupuesto!$B$11:$C$586,2,0)</f>
        <v>#N/A</v>
      </c>
      <c r="J357" s="510" t="str">
        <f t="shared" si="17"/>
        <v>Docencia y Recursos Humanos</v>
      </c>
      <c r="K357" s="510" t="s">
        <v>526</v>
      </c>
    </row>
    <row r="358" spans="3:11" x14ac:dyDescent="0.25">
      <c r="C358" s="551"/>
      <c r="D358" s="557"/>
      <c r="E358" s="528"/>
      <c r="F358" s="509">
        <f t="shared" si="16"/>
        <v>0</v>
      </c>
      <c r="G358" s="563"/>
      <c r="H358" s="552"/>
      <c r="I358" s="537" t="e">
        <f>VLOOKUP(H358,Presupuesto!$B$11:$C$586,2,0)</f>
        <v>#N/A</v>
      </c>
      <c r="J358" s="510" t="str">
        <f t="shared" si="17"/>
        <v>Docencia y Recursos Humanos</v>
      </c>
      <c r="K358" s="510" t="s">
        <v>526</v>
      </c>
    </row>
    <row r="359" spans="3:11" ht="15.75" thickBot="1" x14ac:dyDescent="0.3">
      <c r="C359" s="553"/>
      <c r="D359" s="562"/>
      <c r="E359" s="515"/>
      <c r="F359" s="517">
        <f t="shared" si="16"/>
        <v>0</v>
      </c>
      <c r="G359" s="564"/>
      <c r="H359" s="554"/>
      <c r="I359" s="539" t="e">
        <f>VLOOKUP(H359,Presupuesto!$B$11:$C$586,2,0)</f>
        <v>#N/A</v>
      </c>
      <c r="J359" s="518" t="str">
        <f>$J$325</f>
        <v>Docencia y Recursos Humanos</v>
      </c>
      <c r="K359" s="532" t="s">
        <v>508</v>
      </c>
    </row>
  </sheetData>
  <dataValidations count="5">
    <dataValidation type="list" allowBlank="1" showInputMessage="1" showErrorMessage="1" errorTitle="¡Ingreso Inválido!" error="Seleccione una opción de la lista." promptTitle="Tipo de Presupuesto" prompt="Seleccione una opción de la lista." sqref="G325:G359 G17:G51 G61:G95 G149:G183 G193:G227 G237:G271 G281:G315 G105:G139">
      <formula1>$R$2:$S$2</formula1>
    </dataValidation>
    <dataValidation type="list" allowBlank="1" showInputMessage="1" showErrorMessage="1" errorTitle="¡Ingreso Inválido!" error="Seleccione una opción de la lista" promptTitle="Mes Requerido" prompt="Seleccione el mes en el que requiere el recurso." sqref="K17:K51 K61:K95 K325:K359 K149:K183 K193:K227 K237:K271 K281:K315 K105:K13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325:H359 H61:H95 H105:H139 H193:H227 H237:H271 H281:H315 H149:H183">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H24" sqref="H17:H24"/>
    </sheetView>
  </sheetViews>
  <sheetFormatPr baseColWidth="10" defaultColWidth="11.5703125" defaultRowHeight="15" x14ac:dyDescent="0.25"/>
  <cols>
    <col min="1" max="1" width="1.85546875" style="115" customWidth="1"/>
    <col min="2" max="2" width="17" style="115" customWidth="1"/>
    <col min="3" max="3" width="46.5703125" style="115" customWidth="1"/>
    <col min="4" max="4" width="26.85546875" style="115" bestFit="1" customWidth="1"/>
    <col min="5" max="5" width="13.85546875" style="115" customWidth="1"/>
    <col min="6" max="6" width="21.85546875" style="115" customWidth="1"/>
    <col min="7" max="7" width="16.5703125" style="98" customWidth="1"/>
    <col min="8" max="8" width="24.140625" style="115" bestFit="1" customWidth="1"/>
    <col min="9" max="9" width="36" style="115" bestFit="1" customWidth="1"/>
    <col min="10" max="10" width="28.140625" style="115" bestFit="1" customWidth="1"/>
    <col min="11" max="11" width="19.85546875" style="115" bestFit="1" customWidth="1"/>
    <col min="12" max="12" width="12.7109375" style="115" bestFit="1" customWidth="1"/>
    <col min="13" max="16384" width="11.5703125" style="115"/>
  </cols>
  <sheetData>
    <row r="1" spans="1:576" ht="26.25" hidden="1" x14ac:dyDescent="0.25">
      <c r="A1" s="216"/>
      <c r="B1" s="219"/>
      <c r="C1" s="210" t="s">
        <v>366</v>
      </c>
      <c r="D1" s="210" t="s">
        <v>763</v>
      </c>
      <c r="E1" s="210" t="s">
        <v>765</v>
      </c>
      <c r="F1" s="210" t="s">
        <v>767</v>
      </c>
      <c r="G1" s="210" t="s">
        <v>769</v>
      </c>
      <c r="H1" s="210" t="s">
        <v>771</v>
      </c>
      <c r="I1" s="210" t="s">
        <v>773</v>
      </c>
      <c r="J1" s="210" t="s">
        <v>367</v>
      </c>
      <c r="K1" s="210" t="s">
        <v>776</v>
      </c>
      <c r="L1" s="210" t="s">
        <v>368</v>
      </c>
      <c r="M1" s="210" t="s">
        <v>778</v>
      </c>
      <c r="N1" s="210" t="s">
        <v>780</v>
      </c>
      <c r="O1" s="210" t="s">
        <v>782</v>
      </c>
      <c r="P1" s="210" t="s">
        <v>369</v>
      </c>
      <c r="Q1" s="210" t="s">
        <v>783</v>
      </c>
      <c r="R1" s="210" t="s">
        <v>786</v>
      </c>
      <c r="S1" s="210" t="s">
        <v>370</v>
      </c>
      <c r="T1" s="210" t="s">
        <v>788</v>
      </c>
      <c r="U1" s="210" t="s">
        <v>371</v>
      </c>
      <c r="V1" s="210" t="s">
        <v>789</v>
      </c>
      <c r="W1" s="210" t="s">
        <v>790</v>
      </c>
      <c r="X1" s="210" t="s">
        <v>794</v>
      </c>
      <c r="Y1" s="210" t="s">
        <v>363</v>
      </c>
      <c r="Z1" s="210" t="s">
        <v>809</v>
      </c>
      <c r="AA1" s="219"/>
      <c r="AB1" s="210" t="s">
        <v>811</v>
      </c>
      <c r="AC1" s="210" t="s">
        <v>373</v>
      </c>
      <c r="AD1" s="210" t="s">
        <v>813</v>
      </c>
      <c r="AE1" s="210" t="s">
        <v>815</v>
      </c>
      <c r="AF1" s="210" t="s">
        <v>374</v>
      </c>
      <c r="AG1" s="210" t="s">
        <v>817</v>
      </c>
      <c r="AH1" s="210" t="s">
        <v>819</v>
      </c>
      <c r="AI1" s="210" t="s">
        <v>375</v>
      </c>
      <c r="AJ1" s="210" t="s">
        <v>820</v>
      </c>
      <c r="AK1" s="210" t="s">
        <v>822</v>
      </c>
      <c r="AL1" s="210" t="s">
        <v>823</v>
      </c>
      <c r="AM1" s="210" t="s">
        <v>824</v>
      </c>
      <c r="AN1" s="210" t="s">
        <v>826</v>
      </c>
      <c r="AO1" s="210" t="s">
        <v>828</v>
      </c>
      <c r="AP1" s="210" t="s">
        <v>829</v>
      </c>
      <c r="AQ1" s="210" t="s">
        <v>376</v>
      </c>
      <c r="AR1" s="210" t="s">
        <v>831</v>
      </c>
      <c r="AS1" s="210" t="s">
        <v>833</v>
      </c>
      <c r="AT1" s="210" t="s">
        <v>835</v>
      </c>
      <c r="AU1" s="210" t="s">
        <v>837</v>
      </c>
      <c r="AV1" s="210" t="s">
        <v>839</v>
      </c>
      <c r="AW1" s="210" t="s">
        <v>841</v>
      </c>
      <c r="AX1" s="210" t="s">
        <v>843</v>
      </c>
      <c r="AY1" s="210" t="s">
        <v>845</v>
      </c>
      <c r="AZ1" s="219"/>
      <c r="BA1" s="210" t="s">
        <v>378</v>
      </c>
      <c r="BB1" s="210" t="s">
        <v>867</v>
      </c>
      <c r="BC1" s="210" t="s">
        <v>379</v>
      </c>
      <c r="BD1" s="210" t="s">
        <v>869</v>
      </c>
      <c r="BE1" s="210" t="s">
        <v>871</v>
      </c>
      <c r="BF1" s="219"/>
      <c r="BG1" s="210" t="s">
        <v>381</v>
      </c>
      <c r="BH1" s="210" t="s">
        <v>873</v>
      </c>
      <c r="BI1" s="210" t="s">
        <v>382</v>
      </c>
      <c r="BJ1" s="210" t="s">
        <v>875</v>
      </c>
      <c r="BK1" s="210" t="s">
        <v>877</v>
      </c>
      <c r="BL1" s="210" t="s">
        <v>879</v>
      </c>
      <c r="BM1" s="219"/>
      <c r="BN1" s="210" t="s">
        <v>885</v>
      </c>
      <c r="BO1" s="210" t="s">
        <v>887</v>
      </c>
      <c r="BP1" s="210" t="s">
        <v>384</v>
      </c>
      <c r="BQ1" s="210" t="s">
        <v>881</v>
      </c>
      <c r="BR1" s="210" t="s">
        <v>883</v>
      </c>
      <c r="BS1" s="210" t="s">
        <v>385</v>
      </c>
      <c r="BT1" s="210" t="s">
        <v>889</v>
      </c>
      <c r="BU1" s="210" t="s">
        <v>386</v>
      </c>
      <c r="BV1" s="210" t="s">
        <v>890</v>
      </c>
      <c r="BW1" s="207"/>
      <c r="BX1" s="219"/>
      <c r="BY1" s="210" t="s">
        <v>387</v>
      </c>
      <c r="BZ1" s="210" t="s">
        <v>795</v>
      </c>
      <c r="CA1" s="210" t="s">
        <v>797</v>
      </c>
      <c r="CB1" s="210" t="s">
        <v>799</v>
      </c>
      <c r="CC1" s="210" t="s">
        <v>388</v>
      </c>
      <c r="CD1" s="210" t="s">
        <v>801</v>
      </c>
      <c r="CE1" s="210" t="s">
        <v>803</v>
      </c>
      <c r="CF1" s="210" t="s">
        <v>805</v>
      </c>
      <c r="CG1" s="210" t="s">
        <v>807</v>
      </c>
      <c r="CH1" s="207"/>
      <c r="CI1" s="219"/>
      <c r="CJ1" s="210" t="s">
        <v>389</v>
      </c>
      <c r="CK1" s="210" t="s">
        <v>847</v>
      </c>
      <c r="CL1" s="210" t="s">
        <v>849</v>
      </c>
      <c r="CM1" s="210" t="s">
        <v>851</v>
      </c>
      <c r="CN1" s="210" t="s">
        <v>853</v>
      </c>
      <c r="CO1" s="210" t="s">
        <v>855</v>
      </c>
      <c r="CP1" s="210" t="s">
        <v>857</v>
      </c>
      <c r="CQ1" s="210" t="s">
        <v>859</v>
      </c>
      <c r="CR1" s="210" t="s">
        <v>861</v>
      </c>
      <c r="CS1" s="210" t="s">
        <v>863</v>
      </c>
      <c r="CT1" s="210" t="s">
        <v>865</v>
      </c>
      <c r="CU1" s="207"/>
      <c r="CV1" s="219"/>
      <c r="CW1" s="210" t="s">
        <v>891</v>
      </c>
      <c r="CX1" s="210" t="s">
        <v>892</v>
      </c>
      <c r="CY1" s="210" t="s">
        <v>894</v>
      </c>
      <c r="CZ1" s="210" t="s">
        <v>392</v>
      </c>
      <c r="DA1" s="210" t="s">
        <v>896</v>
      </c>
      <c r="DB1" s="210" t="s">
        <v>898</v>
      </c>
      <c r="DC1" s="210" t="s">
        <v>900</v>
      </c>
      <c r="DD1" s="210" t="s">
        <v>902</v>
      </c>
      <c r="DE1" s="210" t="s">
        <v>904</v>
      </c>
      <c r="DF1" s="210" t="s">
        <v>906</v>
      </c>
      <c r="DG1" s="219"/>
      <c r="DH1" s="210" t="s">
        <v>394</v>
      </c>
      <c r="DI1" s="210" t="s">
        <v>908</v>
      </c>
      <c r="DJ1" s="210" t="s">
        <v>395</v>
      </c>
      <c r="DK1" s="210" t="s">
        <v>910</v>
      </c>
      <c r="DL1" s="210" t="s">
        <v>912</v>
      </c>
      <c r="DM1" s="210" t="s">
        <v>914</v>
      </c>
      <c r="DN1" s="210" t="s">
        <v>916</v>
      </c>
      <c r="DO1" s="210" t="s">
        <v>918</v>
      </c>
      <c r="DP1" s="210" t="s">
        <v>920</v>
      </c>
      <c r="DQ1" s="210" t="s">
        <v>922</v>
      </c>
      <c r="DR1" s="210" t="s">
        <v>396</v>
      </c>
      <c r="DS1" s="210" t="s">
        <v>924</v>
      </c>
      <c r="DT1" s="210" t="s">
        <v>926</v>
      </c>
      <c r="DU1" s="210" t="s">
        <v>928</v>
      </c>
      <c r="DV1" s="219"/>
      <c r="DW1" s="210" t="s">
        <v>930</v>
      </c>
      <c r="DX1" s="210" t="s">
        <v>398</v>
      </c>
      <c r="DY1" s="210" t="s">
        <v>932</v>
      </c>
      <c r="DZ1" s="210" t="s">
        <v>399</v>
      </c>
      <c r="EA1" s="210" t="s">
        <v>934</v>
      </c>
      <c r="EB1" s="210" t="s">
        <v>936</v>
      </c>
      <c r="EC1" s="210" t="s">
        <v>938</v>
      </c>
      <c r="ED1" s="210" t="s">
        <v>940</v>
      </c>
      <c r="EE1" s="210" t="s">
        <v>942</v>
      </c>
      <c r="EF1" s="210" t="s">
        <v>944</v>
      </c>
      <c r="EG1" s="210" t="s">
        <v>946</v>
      </c>
      <c r="EH1" s="210" t="s">
        <v>948</v>
      </c>
      <c r="EI1" s="210" t="s">
        <v>950</v>
      </c>
      <c r="EJ1" s="210" t="s">
        <v>952</v>
      </c>
      <c r="EK1" s="210" t="s">
        <v>954</v>
      </c>
      <c r="EL1" s="219"/>
      <c r="EM1" s="210" t="s">
        <v>956</v>
      </c>
      <c r="EN1" s="210" t="s">
        <v>401</v>
      </c>
      <c r="EO1" s="210" t="s">
        <v>958</v>
      </c>
      <c r="EP1" s="210" t="s">
        <v>960</v>
      </c>
      <c r="EQ1" s="210" t="s">
        <v>402</v>
      </c>
      <c r="ER1" s="210" t="s">
        <v>962</v>
      </c>
      <c r="ES1" s="210" t="s">
        <v>964</v>
      </c>
      <c r="ET1" s="210" t="s">
        <v>403</v>
      </c>
      <c r="EU1" s="210" t="s">
        <v>966</v>
      </c>
      <c r="EV1" s="210" t="s">
        <v>968</v>
      </c>
      <c r="EW1" s="210" t="s">
        <v>970</v>
      </c>
      <c r="EX1" s="210" t="s">
        <v>404</v>
      </c>
      <c r="EY1" s="210" t="s">
        <v>972</v>
      </c>
      <c r="EZ1" s="210" t="s">
        <v>974</v>
      </c>
      <c r="FA1" s="219"/>
      <c r="FB1" s="210" t="s">
        <v>406</v>
      </c>
      <c r="FC1" s="210" t="s">
        <v>976</v>
      </c>
      <c r="FD1" s="210" t="s">
        <v>978</v>
      </c>
      <c r="FE1" s="210" t="s">
        <v>980</v>
      </c>
      <c r="FF1" s="210" t="s">
        <v>982</v>
      </c>
      <c r="FG1" s="210" t="s">
        <v>407</v>
      </c>
      <c r="FH1" s="210" t="s">
        <v>984</v>
      </c>
      <c r="FI1" s="210" t="s">
        <v>986</v>
      </c>
      <c r="FJ1" s="210" t="s">
        <v>988</v>
      </c>
      <c r="FK1" s="210" t="s">
        <v>990</v>
      </c>
      <c r="FL1" s="210" t="s">
        <v>992</v>
      </c>
      <c r="FM1" s="210" t="s">
        <v>408</v>
      </c>
      <c r="FN1" s="210" t="s">
        <v>995</v>
      </c>
      <c r="FO1" s="210" t="s">
        <v>409</v>
      </c>
      <c r="FP1" s="210" t="s">
        <v>998</v>
      </c>
      <c r="FQ1" s="210" t="s">
        <v>999</v>
      </c>
      <c r="FR1" s="210" t="s">
        <v>1001</v>
      </c>
      <c r="FS1" s="210" t="s">
        <v>410</v>
      </c>
      <c r="FT1" s="210" t="s">
        <v>1004</v>
      </c>
      <c r="FU1" s="210" t="s">
        <v>1005</v>
      </c>
      <c r="FV1" s="210" t="s">
        <v>1007</v>
      </c>
      <c r="FW1" s="210" t="s">
        <v>411</v>
      </c>
      <c r="FX1" s="210" t="s">
        <v>1010</v>
      </c>
      <c r="FY1" s="210" t="s">
        <v>1012</v>
      </c>
      <c r="FZ1" s="210" t="s">
        <v>1014</v>
      </c>
      <c r="GA1" s="219"/>
      <c r="GB1" s="210" t="s">
        <v>413</v>
      </c>
      <c r="GC1" s="210" t="s">
        <v>414</v>
      </c>
      <c r="GD1" s="219"/>
      <c r="GE1" s="210" t="s">
        <v>416</v>
      </c>
      <c r="GF1" s="210" t="s">
        <v>1037</v>
      </c>
      <c r="GG1" s="210" t="s">
        <v>1039</v>
      </c>
      <c r="GH1" s="210" t="s">
        <v>1041</v>
      </c>
      <c r="GI1" s="210" t="s">
        <v>1043</v>
      </c>
      <c r="GJ1" s="210" t="s">
        <v>1045</v>
      </c>
      <c r="GK1" s="219"/>
      <c r="GL1" s="210" t="s">
        <v>418</v>
      </c>
      <c r="GM1" s="210" t="s">
        <v>1047</v>
      </c>
      <c r="GN1" s="210" t="s">
        <v>1049</v>
      </c>
      <c r="GO1" s="210" t="s">
        <v>1051</v>
      </c>
      <c r="GP1" s="210" t="s">
        <v>1053</v>
      </c>
      <c r="GQ1" s="210" t="s">
        <v>1055</v>
      </c>
      <c r="GR1" s="210" t="s">
        <v>1057</v>
      </c>
      <c r="GS1" s="207"/>
      <c r="GT1" s="219"/>
      <c r="GU1" s="210" t="s">
        <v>419</v>
      </c>
      <c r="GV1" s="210" t="s">
        <v>1016</v>
      </c>
      <c r="GW1" s="210" t="s">
        <v>1018</v>
      </c>
      <c r="GX1" s="210" t="s">
        <v>1020</v>
      </c>
      <c r="GY1" s="210" t="s">
        <v>1022</v>
      </c>
      <c r="GZ1" s="210" t="s">
        <v>1024</v>
      </c>
      <c r="HA1" s="210" t="s">
        <v>1026</v>
      </c>
      <c r="HB1" s="219"/>
      <c r="HC1" s="210" t="s">
        <v>420</v>
      </c>
      <c r="HD1" s="210" t="s">
        <v>1028</v>
      </c>
      <c r="HE1" s="210" t="s">
        <v>1030</v>
      </c>
      <c r="HF1" s="210" t="s">
        <v>1031</v>
      </c>
      <c r="HG1" s="210" t="s">
        <v>421</v>
      </c>
      <c r="HH1" s="210" t="s">
        <v>1034</v>
      </c>
      <c r="HI1" s="210" t="s">
        <v>1035</v>
      </c>
      <c r="HJ1" s="207"/>
      <c r="HK1" s="219"/>
      <c r="HL1" s="210" t="s">
        <v>424</v>
      </c>
      <c r="HM1" s="210" t="s">
        <v>1059</v>
      </c>
      <c r="HN1" s="210" t="s">
        <v>1061</v>
      </c>
      <c r="HO1" s="210" t="s">
        <v>1063</v>
      </c>
      <c r="HP1" s="210" t="s">
        <v>1065</v>
      </c>
      <c r="HQ1" s="210" t="s">
        <v>425</v>
      </c>
      <c r="HR1" s="210" t="s">
        <v>1068</v>
      </c>
      <c r="HS1" s="219"/>
      <c r="HT1" s="210" t="s">
        <v>1070</v>
      </c>
      <c r="HU1" s="210" t="s">
        <v>1072</v>
      </c>
      <c r="HV1" s="210" t="s">
        <v>427</v>
      </c>
      <c r="HW1" s="210" t="s">
        <v>1075</v>
      </c>
      <c r="HX1" s="210" t="s">
        <v>1077</v>
      </c>
      <c r="HY1" s="210" t="s">
        <v>1078</v>
      </c>
      <c r="HZ1" s="210" t="s">
        <v>1080</v>
      </c>
      <c r="IA1" s="219"/>
      <c r="IB1" s="210" t="s">
        <v>1082</v>
      </c>
      <c r="IC1" s="210" t="s">
        <v>1084</v>
      </c>
      <c r="ID1" s="210" t="s">
        <v>1086</v>
      </c>
      <c r="IE1" s="210" t="s">
        <v>429</v>
      </c>
      <c r="IF1" s="210" t="s">
        <v>1088</v>
      </c>
      <c r="IG1" s="210" t="s">
        <v>1090</v>
      </c>
      <c r="IH1" s="210" t="s">
        <v>430</v>
      </c>
      <c r="II1" s="210" t="s">
        <v>1092</v>
      </c>
      <c r="IJ1" s="210" t="s">
        <v>1094</v>
      </c>
      <c r="IK1" s="210" t="s">
        <v>431</v>
      </c>
      <c r="IL1" s="210" t="s">
        <v>1096</v>
      </c>
      <c r="IM1" s="210" t="s">
        <v>1098</v>
      </c>
      <c r="IN1" s="210" t="s">
        <v>1100</v>
      </c>
      <c r="IO1" s="210" t="s">
        <v>1102</v>
      </c>
      <c r="IP1" s="210" t="s">
        <v>432</v>
      </c>
      <c r="IQ1" s="210" t="s">
        <v>1104</v>
      </c>
      <c r="IR1" s="219"/>
      <c r="IS1" s="210" t="s">
        <v>1112</v>
      </c>
      <c r="IT1" s="210" t="s">
        <v>1114</v>
      </c>
      <c r="IU1" s="210" t="s">
        <v>434</v>
      </c>
      <c r="IV1" s="210" t="s">
        <v>1116</v>
      </c>
      <c r="IW1" s="210" t="s">
        <v>1118</v>
      </c>
      <c r="IX1" s="210" t="s">
        <v>1120</v>
      </c>
      <c r="IY1" s="219"/>
      <c r="IZ1" s="210" t="s">
        <v>1122</v>
      </c>
      <c r="JA1" s="210" t="s">
        <v>436</v>
      </c>
      <c r="JB1" s="210" t="s">
        <v>1125</v>
      </c>
      <c r="JC1" s="210" t="s">
        <v>1127</v>
      </c>
      <c r="JD1" s="210" t="s">
        <v>1129</v>
      </c>
      <c r="JE1" s="210" t="s">
        <v>1131</v>
      </c>
      <c r="JF1" s="210" t="s">
        <v>1133</v>
      </c>
      <c r="JG1" s="210" t="s">
        <v>1135</v>
      </c>
      <c r="JH1" s="210" t="s">
        <v>437</v>
      </c>
      <c r="JI1" s="210" t="s">
        <v>1138</v>
      </c>
      <c r="JJ1" s="210" t="s">
        <v>1140</v>
      </c>
      <c r="JK1" s="210" t="s">
        <v>1142</v>
      </c>
      <c r="JL1" s="210" t="s">
        <v>1144</v>
      </c>
      <c r="JM1" s="210" t="s">
        <v>1146</v>
      </c>
      <c r="JN1" s="210" t="s">
        <v>1148</v>
      </c>
      <c r="JO1" s="210" t="s">
        <v>1150</v>
      </c>
      <c r="JP1" s="210" t="s">
        <v>1152</v>
      </c>
      <c r="JQ1" s="210" t="s">
        <v>438</v>
      </c>
      <c r="JR1" s="210" t="s">
        <v>1155</v>
      </c>
      <c r="JS1" s="210" t="s">
        <v>1157</v>
      </c>
      <c r="JT1" s="210" t="s">
        <v>1159</v>
      </c>
      <c r="JU1" s="210" t="s">
        <v>1161</v>
      </c>
      <c r="JV1" s="210" t="s">
        <v>1162</v>
      </c>
      <c r="JW1" s="210" t="s">
        <v>1164</v>
      </c>
      <c r="JX1" s="210" t="s">
        <v>1166</v>
      </c>
      <c r="JY1" s="210" t="s">
        <v>1168</v>
      </c>
      <c r="JZ1" s="210" t="s">
        <v>1170</v>
      </c>
      <c r="KA1" s="210" t="s">
        <v>1172</v>
      </c>
      <c r="KB1" s="210" t="s">
        <v>1174</v>
      </c>
      <c r="KC1" s="210" t="s">
        <v>1176</v>
      </c>
      <c r="KD1" s="210" t="s">
        <v>1178</v>
      </c>
      <c r="KE1" s="210" t="s">
        <v>1180</v>
      </c>
      <c r="KF1" s="210" t="s">
        <v>1182</v>
      </c>
      <c r="KG1" s="210" t="s">
        <v>1184</v>
      </c>
      <c r="KH1" s="210" t="s">
        <v>1186</v>
      </c>
      <c r="KI1" s="210" t="s">
        <v>1188</v>
      </c>
      <c r="KJ1" s="210" t="s">
        <v>1190</v>
      </c>
      <c r="KK1" s="210" t="s">
        <v>1192</v>
      </c>
      <c r="KL1" s="210" t="s">
        <v>1194</v>
      </c>
      <c r="KM1" s="210" t="s">
        <v>1196</v>
      </c>
      <c r="KN1" s="210" t="s">
        <v>1198</v>
      </c>
      <c r="KO1" s="210" t="s">
        <v>1200</v>
      </c>
      <c r="KP1" s="210" t="s">
        <v>1202</v>
      </c>
      <c r="KQ1" s="210" t="s">
        <v>1204</v>
      </c>
      <c r="KR1" s="219"/>
      <c r="KS1" s="210" t="s">
        <v>1206</v>
      </c>
      <c r="KT1" s="210" t="s">
        <v>440</v>
      </c>
      <c r="KU1" s="210" t="s">
        <v>1209</v>
      </c>
      <c r="KV1" s="210" t="s">
        <v>1211</v>
      </c>
      <c r="KW1" s="210" t="s">
        <v>1213</v>
      </c>
      <c r="KX1" s="210" t="s">
        <v>1215</v>
      </c>
      <c r="KY1" s="210" t="s">
        <v>441</v>
      </c>
      <c r="KZ1" s="210" t="s">
        <v>1218</v>
      </c>
      <c r="LA1" s="210" t="s">
        <v>1220</v>
      </c>
      <c r="LB1" s="210" t="s">
        <v>1222</v>
      </c>
      <c r="LC1" s="210" t="s">
        <v>1224</v>
      </c>
      <c r="LD1" s="210" t="s">
        <v>1226</v>
      </c>
      <c r="LE1" s="210" t="s">
        <v>1228</v>
      </c>
      <c r="LF1" s="210" t="s">
        <v>1230</v>
      </c>
      <c r="LG1" s="207"/>
      <c r="LH1" s="219"/>
      <c r="LI1" s="210" t="s">
        <v>442</v>
      </c>
      <c r="LJ1" s="210" t="s">
        <v>1106</v>
      </c>
      <c r="LK1" s="210" t="s">
        <v>1108</v>
      </c>
      <c r="LL1" s="210" t="s">
        <v>1110</v>
      </c>
      <c r="LM1" s="207"/>
      <c r="LN1" s="219"/>
      <c r="LO1" s="210" t="s">
        <v>445</v>
      </c>
      <c r="LP1" s="210" t="s">
        <v>446</v>
      </c>
      <c r="LQ1" s="219"/>
      <c r="LR1" s="210" t="s">
        <v>448</v>
      </c>
      <c r="LS1" s="210" t="s">
        <v>1250</v>
      </c>
      <c r="LT1" s="210" t="s">
        <v>1252</v>
      </c>
      <c r="LU1" s="210" t="s">
        <v>1253</v>
      </c>
      <c r="LV1" s="210" t="s">
        <v>1255</v>
      </c>
      <c r="LW1" s="210" t="s">
        <v>1256</v>
      </c>
      <c r="LX1" s="210" t="s">
        <v>1258</v>
      </c>
      <c r="LY1" s="210" t="s">
        <v>1260</v>
      </c>
      <c r="LZ1" s="210" t="s">
        <v>1262</v>
      </c>
      <c r="MA1" s="210" t="s">
        <v>1264</v>
      </c>
      <c r="MB1" s="210" t="s">
        <v>449</v>
      </c>
      <c r="MC1" s="210" t="s">
        <v>1267</v>
      </c>
      <c r="MD1" s="210" t="s">
        <v>1268</v>
      </c>
      <c r="ME1" s="210" t="s">
        <v>1270</v>
      </c>
      <c r="MF1" s="210" t="s">
        <v>450</v>
      </c>
      <c r="MG1" s="210" t="s">
        <v>1273</v>
      </c>
      <c r="MH1" s="210" t="s">
        <v>1274</v>
      </c>
      <c r="MI1" s="210" t="s">
        <v>1276</v>
      </c>
      <c r="MJ1" s="210" t="s">
        <v>1278</v>
      </c>
      <c r="MK1" s="210" t="s">
        <v>451</v>
      </c>
      <c r="ML1" s="210" t="s">
        <v>1281</v>
      </c>
      <c r="MM1" s="210" t="s">
        <v>1283</v>
      </c>
      <c r="MN1" s="210" t="s">
        <v>1285</v>
      </c>
      <c r="MO1" s="210" t="s">
        <v>1287</v>
      </c>
      <c r="MP1" s="210" t="s">
        <v>452</v>
      </c>
      <c r="MQ1" s="210" t="s">
        <v>1290</v>
      </c>
      <c r="MR1" s="210" t="s">
        <v>1292</v>
      </c>
      <c r="MS1" s="210" t="s">
        <v>1294</v>
      </c>
      <c r="MT1" s="210" t="s">
        <v>1296</v>
      </c>
      <c r="MU1" s="210" t="s">
        <v>1298</v>
      </c>
      <c r="MV1" s="210" t="s">
        <v>1300</v>
      </c>
      <c r="MW1" s="210" t="s">
        <v>1302</v>
      </c>
      <c r="MX1" s="210" t="s">
        <v>1304</v>
      </c>
      <c r="MY1" s="210" t="s">
        <v>1306</v>
      </c>
      <c r="MZ1" s="210" t="s">
        <v>1308</v>
      </c>
      <c r="NA1" s="210" t="s">
        <v>1310</v>
      </c>
      <c r="NB1" s="210" t="s">
        <v>1311</v>
      </c>
      <c r="NC1" s="219"/>
      <c r="ND1" s="210" t="s">
        <v>454</v>
      </c>
      <c r="NE1" s="210" t="s">
        <v>1313</v>
      </c>
      <c r="NF1" s="210" t="s">
        <v>1315</v>
      </c>
      <c r="NG1" s="210" t="s">
        <v>1317</v>
      </c>
      <c r="NH1" s="210" t="s">
        <v>1319</v>
      </c>
      <c r="NI1" s="219"/>
      <c r="NJ1" s="210" t="s">
        <v>456</v>
      </c>
      <c r="NK1" s="210" t="s">
        <v>1320</v>
      </c>
      <c r="NL1" s="210" t="s">
        <v>457</v>
      </c>
      <c r="NM1" s="210" t="s">
        <v>1322</v>
      </c>
      <c r="NN1" s="210" t="s">
        <v>1324</v>
      </c>
      <c r="NO1" s="210" t="s">
        <v>458</v>
      </c>
      <c r="NP1" s="210" t="s">
        <v>1326</v>
      </c>
      <c r="NQ1" s="210" t="s">
        <v>1328</v>
      </c>
      <c r="NR1" s="207"/>
      <c r="NS1" s="219"/>
      <c r="NT1" s="210" t="s">
        <v>459</v>
      </c>
      <c r="NU1" s="210" t="s">
        <v>1232</v>
      </c>
      <c r="NV1" s="210" t="s">
        <v>1234</v>
      </c>
      <c r="NW1" s="210" t="s">
        <v>1236</v>
      </c>
      <c r="NX1" s="210" t="s">
        <v>1238</v>
      </c>
      <c r="NY1" s="210" t="s">
        <v>460</v>
      </c>
      <c r="NZ1" s="210" t="s">
        <v>1240</v>
      </c>
      <c r="OA1" s="210" t="s">
        <v>461</v>
      </c>
      <c r="OB1" s="210" t="s">
        <v>1242</v>
      </c>
      <c r="OC1" s="219"/>
      <c r="OD1" s="210" t="s">
        <v>1244</v>
      </c>
      <c r="OE1" s="210" t="s">
        <v>462</v>
      </c>
      <c r="OF1" s="207"/>
      <c r="OG1" s="219"/>
      <c r="OH1" s="210" t="s">
        <v>1246</v>
      </c>
      <c r="OI1" s="210" t="s">
        <v>1248</v>
      </c>
      <c r="OJ1" s="210" t="s">
        <v>463</v>
      </c>
      <c r="OK1" s="207"/>
      <c r="OL1" s="219"/>
      <c r="OM1" s="210" t="s">
        <v>466</v>
      </c>
      <c r="ON1" s="210" t="s">
        <v>1330</v>
      </c>
      <c r="OO1" s="210" t="s">
        <v>1332</v>
      </c>
      <c r="OP1" s="210" t="s">
        <v>467</v>
      </c>
      <c r="OQ1" s="210" t="s">
        <v>468</v>
      </c>
      <c r="OR1" s="210" t="s">
        <v>1430</v>
      </c>
      <c r="OS1" s="210" t="s">
        <v>1432</v>
      </c>
      <c r="OT1" s="210" t="s">
        <v>1434</v>
      </c>
      <c r="OU1" s="210" t="s">
        <v>1436</v>
      </c>
      <c r="OV1" s="210" t="s">
        <v>1438</v>
      </c>
      <c r="OW1" s="219"/>
      <c r="OX1" s="210" t="s">
        <v>470</v>
      </c>
      <c r="OY1" s="210" t="s">
        <v>1440</v>
      </c>
      <c r="OZ1" s="210" t="s">
        <v>1442</v>
      </c>
      <c r="PA1" s="210" t="s">
        <v>1444</v>
      </c>
      <c r="PB1" s="210" t="s">
        <v>1446</v>
      </c>
      <c r="PC1" s="210" t="s">
        <v>1448</v>
      </c>
      <c r="PD1" s="210" t="s">
        <v>1450</v>
      </c>
      <c r="PE1" s="219"/>
      <c r="PF1" s="210" t="s">
        <v>1452</v>
      </c>
      <c r="PG1" s="210" t="s">
        <v>472</v>
      </c>
      <c r="PH1" s="219"/>
      <c r="PI1" s="210" t="s">
        <v>474</v>
      </c>
      <c r="PJ1" s="210" t="s">
        <v>1482</v>
      </c>
      <c r="PK1" s="210" t="s">
        <v>1484</v>
      </c>
      <c r="PL1" s="219"/>
      <c r="PM1" s="210" t="s">
        <v>476</v>
      </c>
      <c r="PN1" s="210" t="s">
        <v>1486</v>
      </c>
      <c r="PO1" s="210" t="s">
        <v>1487</v>
      </c>
      <c r="PP1" s="210" t="s">
        <v>1488</v>
      </c>
      <c r="PQ1" s="210" t="s">
        <v>1489</v>
      </c>
      <c r="PR1" s="210" t="s">
        <v>1491</v>
      </c>
      <c r="PS1" s="210" t="s">
        <v>1492</v>
      </c>
      <c r="PT1" s="210" t="s">
        <v>1494</v>
      </c>
      <c r="PU1" s="210" t="s">
        <v>1495</v>
      </c>
      <c r="PV1" s="207"/>
      <c r="PW1" s="219"/>
      <c r="PX1" s="210" t="s">
        <v>477</v>
      </c>
      <c r="PY1" s="210" t="s">
        <v>1334</v>
      </c>
      <c r="PZ1" s="210" t="s">
        <v>1336</v>
      </c>
      <c r="QA1" s="210" t="s">
        <v>1338</v>
      </c>
      <c r="QB1" s="210" t="s">
        <v>1340</v>
      </c>
      <c r="QC1" s="210" t="s">
        <v>1342</v>
      </c>
      <c r="QD1" s="210" t="s">
        <v>1344</v>
      </c>
      <c r="QE1" s="210" t="s">
        <v>1346</v>
      </c>
      <c r="QF1" s="210" t="s">
        <v>1348</v>
      </c>
      <c r="QG1" s="210" t="s">
        <v>1350</v>
      </c>
      <c r="QH1" s="210" t="s">
        <v>1352</v>
      </c>
      <c r="QI1" s="210" t="s">
        <v>1354</v>
      </c>
      <c r="QJ1" s="210" t="s">
        <v>1356</v>
      </c>
      <c r="QK1" s="210" t="s">
        <v>1358</v>
      </c>
      <c r="QL1" s="210" t="s">
        <v>1360</v>
      </c>
      <c r="QM1" s="210" t="s">
        <v>1362</v>
      </c>
      <c r="QN1" s="210" t="s">
        <v>1364</v>
      </c>
      <c r="QO1" s="210" t="s">
        <v>1366</v>
      </c>
      <c r="QP1" s="210" t="s">
        <v>1368</v>
      </c>
      <c r="QQ1" s="210" t="s">
        <v>1370</v>
      </c>
      <c r="QR1" s="210" t="s">
        <v>1372</v>
      </c>
      <c r="QS1" s="210" t="s">
        <v>1374</v>
      </c>
      <c r="QT1" s="210" t="s">
        <v>1376</v>
      </c>
      <c r="QU1" s="210" t="s">
        <v>478</v>
      </c>
      <c r="QV1" s="210" t="s">
        <v>1379</v>
      </c>
      <c r="QW1" s="210" t="s">
        <v>1381</v>
      </c>
      <c r="QX1" s="210" t="s">
        <v>1382</v>
      </c>
      <c r="QY1" s="210" t="s">
        <v>1384</v>
      </c>
      <c r="QZ1" s="210" t="s">
        <v>1386</v>
      </c>
      <c r="RA1" s="210" t="s">
        <v>1388</v>
      </c>
      <c r="RB1" s="210" t="s">
        <v>1390</v>
      </c>
      <c r="RC1" s="210" t="s">
        <v>1392</v>
      </c>
      <c r="RD1" s="210" t="s">
        <v>1394</v>
      </c>
      <c r="RE1" s="210" t="s">
        <v>1396</v>
      </c>
      <c r="RF1" s="210" t="s">
        <v>1398</v>
      </c>
      <c r="RG1" s="210" t="s">
        <v>1400</v>
      </c>
      <c r="RH1" s="210" t="s">
        <v>1402</v>
      </c>
      <c r="RI1" s="210" t="s">
        <v>1404</v>
      </c>
      <c r="RJ1" s="210" t="s">
        <v>1406</v>
      </c>
      <c r="RK1" s="210" t="s">
        <v>1408</v>
      </c>
      <c r="RL1" s="210" t="s">
        <v>1410</v>
      </c>
      <c r="RM1" s="210" t="s">
        <v>1412</v>
      </c>
      <c r="RN1" s="210" t="s">
        <v>1414</v>
      </c>
      <c r="RO1" s="210" t="s">
        <v>1416</v>
      </c>
      <c r="RP1" s="210" t="s">
        <v>1418</v>
      </c>
      <c r="RQ1" s="210" t="s">
        <v>1420</v>
      </c>
      <c r="RR1" s="210" t="s">
        <v>1422</v>
      </c>
      <c r="RS1" s="210" t="s">
        <v>1424</v>
      </c>
      <c r="RT1" s="210" t="s">
        <v>1426</v>
      </c>
      <c r="RU1" s="210" t="s">
        <v>1428</v>
      </c>
      <c r="RV1" s="207"/>
      <c r="RW1" s="219"/>
      <c r="RX1" s="210" t="s">
        <v>479</v>
      </c>
      <c r="RY1" s="210" t="s">
        <v>1454</v>
      </c>
      <c r="RZ1" s="210" t="s">
        <v>1456</v>
      </c>
      <c r="SA1" s="210" t="s">
        <v>1458</v>
      </c>
      <c r="SB1" s="210" t="s">
        <v>1460</v>
      </c>
      <c r="SC1" s="210" t="s">
        <v>1462</v>
      </c>
      <c r="SD1" s="210" t="s">
        <v>1464</v>
      </c>
      <c r="SE1" s="210" t="s">
        <v>1466</v>
      </c>
      <c r="SF1" s="210" t="s">
        <v>1468</v>
      </c>
      <c r="SG1" s="210" t="s">
        <v>1470</v>
      </c>
      <c r="SH1" s="210" t="s">
        <v>1472</v>
      </c>
      <c r="SI1" s="210" t="s">
        <v>1474</v>
      </c>
      <c r="SJ1" s="210" t="s">
        <v>1476</v>
      </c>
      <c r="SK1" s="210" t="s">
        <v>1478</v>
      </c>
      <c r="SL1" s="210" t="s">
        <v>1480</v>
      </c>
      <c r="SM1" s="207"/>
      <c r="SN1" s="219"/>
      <c r="SO1" s="210" t="s">
        <v>482</v>
      </c>
      <c r="SP1" s="210" t="s">
        <v>1497</v>
      </c>
      <c r="SQ1" s="210" t="s">
        <v>1499</v>
      </c>
      <c r="SR1" s="210" t="s">
        <v>483</v>
      </c>
      <c r="SS1" s="210" t="s">
        <v>1501</v>
      </c>
      <c r="ST1" s="210" t="s">
        <v>1503</v>
      </c>
      <c r="SU1" s="210" t="s">
        <v>1505</v>
      </c>
      <c r="SV1" s="210" t="s">
        <v>1507</v>
      </c>
      <c r="SW1" s="219"/>
      <c r="SX1" s="210" t="s">
        <v>485</v>
      </c>
      <c r="SY1" s="210" t="s">
        <v>1509</v>
      </c>
      <c r="SZ1" s="210" t="s">
        <v>1511</v>
      </c>
      <c r="TA1" s="210" t="s">
        <v>1513</v>
      </c>
      <c r="TB1" s="210" t="s">
        <v>1515</v>
      </c>
      <c r="TC1" s="210" t="s">
        <v>1517</v>
      </c>
      <c r="TD1" s="210" t="s">
        <v>1519</v>
      </c>
      <c r="TE1" s="210" t="s">
        <v>1521</v>
      </c>
      <c r="TF1" s="210" t="s">
        <v>1523</v>
      </c>
      <c r="TG1" s="210" t="s">
        <v>1525</v>
      </c>
      <c r="TH1" s="210" t="s">
        <v>1527</v>
      </c>
      <c r="TI1" s="210" t="s">
        <v>1529</v>
      </c>
      <c r="TJ1" s="210" t="s">
        <v>1531</v>
      </c>
      <c r="TK1" s="210" t="s">
        <v>1533</v>
      </c>
      <c r="TL1" s="210" t="s">
        <v>1535</v>
      </c>
      <c r="TM1" s="210" t="s">
        <v>1537</v>
      </c>
      <c r="TN1" s="207"/>
      <c r="TO1" s="219"/>
      <c r="TP1" s="210" t="s">
        <v>488</v>
      </c>
      <c r="TQ1" s="210" t="s">
        <v>1539</v>
      </c>
      <c r="TR1" s="210" t="s">
        <v>1541</v>
      </c>
      <c r="TS1" s="210" t="s">
        <v>1543</v>
      </c>
      <c r="TT1" s="210" t="s">
        <v>1545</v>
      </c>
      <c r="TU1" s="210" t="s">
        <v>1547</v>
      </c>
      <c r="TV1" s="210" t="s">
        <v>489</v>
      </c>
      <c r="TW1" s="210" t="s">
        <v>1549</v>
      </c>
      <c r="TX1" s="210" t="s">
        <v>1551</v>
      </c>
      <c r="TY1" s="210" t="s">
        <v>1553</v>
      </c>
      <c r="TZ1" s="210" t="s">
        <v>1555</v>
      </c>
      <c r="UA1" s="210" t="s">
        <v>1557</v>
      </c>
      <c r="UB1" s="210" t="s">
        <v>1559</v>
      </c>
      <c r="UC1" s="219"/>
      <c r="UD1" s="210" t="s">
        <v>491</v>
      </c>
      <c r="UE1" s="207"/>
      <c r="UF1" s="219"/>
      <c r="UG1" s="210" t="s">
        <v>492</v>
      </c>
      <c r="UH1" s="210" t="s">
        <v>1561</v>
      </c>
      <c r="UI1" s="210" t="s">
        <v>1563</v>
      </c>
      <c r="UJ1" s="210" t="s">
        <v>1564</v>
      </c>
      <c r="UK1" s="210" t="s">
        <v>1566</v>
      </c>
      <c r="UL1" s="210" t="s">
        <v>1568</v>
      </c>
      <c r="UM1" s="210" t="s">
        <v>1570</v>
      </c>
      <c r="UN1" s="210" t="s">
        <v>1572</v>
      </c>
      <c r="UO1" s="210" t="s">
        <v>1574</v>
      </c>
      <c r="UP1" s="210" t="s">
        <v>1576</v>
      </c>
      <c r="UQ1" s="210" t="s">
        <v>1578</v>
      </c>
      <c r="UR1" s="210" t="s">
        <v>1580</v>
      </c>
      <c r="US1" s="210" t="s">
        <v>1582</v>
      </c>
      <c r="UT1" s="210" t="s">
        <v>1584</v>
      </c>
      <c r="UU1" s="210" t="s">
        <v>1586</v>
      </c>
      <c r="UV1" s="210" t="s">
        <v>1588</v>
      </c>
      <c r="UW1" s="210" t="s">
        <v>1590</v>
      </c>
      <c r="UX1" s="207"/>
      <c r="UY1" s="210" t="s">
        <v>1594</v>
      </c>
      <c r="UZ1" s="210" t="s">
        <v>1596</v>
      </c>
      <c r="VA1" s="210" t="s">
        <v>1598</v>
      </c>
      <c r="VB1" s="210" t="s">
        <v>1600</v>
      </c>
      <c r="VC1" s="210" t="s">
        <v>1602</v>
      </c>
      <c r="VD1" s="213"/>
    </row>
    <row r="2" spans="1:576" s="152" customFormat="1" hidden="1" x14ac:dyDescent="0.25">
      <c r="A2" s="152" t="s">
        <v>235</v>
      </c>
      <c r="B2" s="152" t="s">
        <v>223</v>
      </c>
      <c r="C2" s="152" t="s">
        <v>588</v>
      </c>
      <c r="D2" s="152" t="s">
        <v>236</v>
      </c>
      <c r="E2" s="152" t="s">
        <v>181</v>
      </c>
      <c r="F2" s="152" t="s">
        <v>589</v>
      </c>
      <c r="G2" s="189" t="s">
        <v>237</v>
      </c>
      <c r="H2" s="152" t="s">
        <v>590</v>
      </c>
      <c r="I2" s="152" t="s">
        <v>591</v>
      </c>
      <c r="J2" s="152" t="s">
        <v>238</v>
      </c>
      <c r="K2" s="152" t="s">
        <v>592</v>
      </c>
      <c r="R2" s="152" t="s">
        <v>240</v>
      </c>
      <c r="S2" s="152" t="s">
        <v>241</v>
      </c>
      <c r="U2" s="152" t="s">
        <v>508</v>
      </c>
      <c r="V2" s="152" t="s">
        <v>526</v>
      </c>
      <c r="W2" s="152" t="s">
        <v>509</v>
      </c>
      <c r="X2" s="152" t="s">
        <v>510</v>
      </c>
      <c r="Y2" s="152" t="s">
        <v>511</v>
      </c>
      <c r="Z2" s="152" t="s">
        <v>512</v>
      </c>
      <c r="AA2" s="152" t="s">
        <v>513</v>
      </c>
      <c r="AB2" s="152" t="s">
        <v>514</v>
      </c>
      <c r="AC2" s="152" t="s">
        <v>515</v>
      </c>
      <c r="AD2" s="152" t="s">
        <v>516</v>
      </c>
      <c r="AE2" s="152" t="s">
        <v>517</v>
      </c>
      <c r="AF2" s="152" t="s">
        <v>518</v>
      </c>
      <c r="AH2" s="152" t="s">
        <v>536</v>
      </c>
      <c r="AI2" s="152" t="s">
        <v>537</v>
      </c>
      <c r="AJ2" s="152" t="s">
        <v>538</v>
      </c>
      <c r="AK2" s="152" t="s">
        <v>539</v>
      </c>
      <c r="AL2" s="152" t="s">
        <v>540</v>
      </c>
      <c r="AM2" s="152" t="s">
        <v>543</v>
      </c>
      <c r="AN2" s="152" t="s">
        <v>541</v>
      </c>
      <c r="AO2" s="152" t="s">
        <v>542</v>
      </c>
      <c r="AP2" s="152" t="s">
        <v>544</v>
      </c>
      <c r="AQ2" s="152" t="s">
        <v>545</v>
      </c>
      <c r="AR2" s="152" t="s">
        <v>546</v>
      </c>
      <c r="AS2" s="152" t="s">
        <v>547</v>
      </c>
      <c r="AT2" s="152" t="s">
        <v>548</v>
      </c>
      <c r="AU2" s="152" t="s">
        <v>549</v>
      </c>
      <c r="AV2" s="152" t="s">
        <v>550</v>
      </c>
      <c r="AW2" s="152" t="s">
        <v>551</v>
      </c>
      <c r="AX2" s="152" t="s">
        <v>552</v>
      </c>
      <c r="AY2" s="152" t="s">
        <v>553</v>
      </c>
      <c r="AZ2" s="152" t="s">
        <v>554</v>
      </c>
      <c r="BA2" s="152" t="s">
        <v>555</v>
      </c>
      <c r="BB2" s="152" t="s">
        <v>556</v>
      </c>
      <c r="BC2" s="152" t="s">
        <v>557</v>
      </c>
      <c r="BD2" s="152" t="s">
        <v>558</v>
      </c>
      <c r="BE2" s="152" t="s">
        <v>559</v>
      </c>
      <c r="BF2" s="152" t="s">
        <v>560</v>
      </c>
      <c r="BG2" s="152" t="s">
        <v>561</v>
      </c>
      <c r="BH2" s="152" t="s">
        <v>562</v>
      </c>
      <c r="BI2" s="152" t="s">
        <v>563</v>
      </c>
      <c r="BJ2" s="152" t="s">
        <v>564</v>
      </c>
      <c r="BK2" s="152" t="s">
        <v>565</v>
      </c>
      <c r="BL2" s="152" t="s">
        <v>566</v>
      </c>
      <c r="BM2" s="152" t="s">
        <v>567</v>
      </c>
      <c r="BN2" s="152" t="s">
        <v>568</v>
      </c>
      <c r="BO2" s="152" t="s">
        <v>569</v>
      </c>
      <c r="BP2" s="152" t="s">
        <v>570</v>
      </c>
      <c r="BQ2" s="152" t="s">
        <v>571</v>
      </c>
      <c r="BR2" s="152" t="s">
        <v>572</v>
      </c>
      <c r="BS2" s="152" t="s">
        <v>573</v>
      </c>
      <c r="BT2" s="152" t="s">
        <v>574</v>
      </c>
      <c r="BU2" s="152" t="s">
        <v>575</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27" thickBot="1" x14ac:dyDescent="0.3">
      <c r="C5" s="116" t="s">
        <v>501</v>
      </c>
      <c r="D5" s="231">
        <f>SUMIF(C:C,$C$10,D:D)</f>
        <v>0</v>
      </c>
    </row>
    <row r="6" spans="1:576" x14ac:dyDescent="0.25">
      <c r="C6" s="137"/>
      <c r="D6" s="137"/>
      <c r="E6" s="137"/>
      <c r="F6" s="137"/>
      <c r="G6" s="99"/>
      <c r="H6" s="137"/>
      <c r="I6" s="137"/>
    </row>
    <row r="7" spans="1:576" x14ac:dyDescent="0.25">
      <c r="C7" s="137"/>
      <c r="D7" s="137"/>
      <c r="E7" s="137"/>
      <c r="F7" s="137"/>
      <c r="G7" s="99"/>
      <c r="H7" s="137"/>
      <c r="I7" s="137"/>
    </row>
    <row r="8" spans="1:576" x14ac:dyDescent="0.25">
      <c r="C8" s="137"/>
      <c r="D8" s="137"/>
      <c r="E8" s="137"/>
      <c r="F8" s="137"/>
      <c r="G8" s="99"/>
      <c r="H8" s="137"/>
      <c r="I8" s="137"/>
    </row>
    <row r="9" spans="1:576" ht="15.75" thickBot="1" x14ac:dyDescent="0.3">
      <c r="C9" s="137"/>
      <c r="D9" s="137"/>
      <c r="E9" s="137"/>
      <c r="F9" s="137"/>
      <c r="G9" s="99"/>
      <c r="H9" s="137"/>
      <c r="I9" s="137"/>
      <c r="K9" s="205"/>
    </row>
    <row r="10" spans="1:576" ht="15.75" thickBot="1" x14ac:dyDescent="0.3">
      <c r="C10" s="186" t="s">
        <v>53</v>
      </c>
      <c r="D10" s="138">
        <f>SUM(F17:F51)</f>
        <v>0</v>
      </c>
      <c r="F10" s="72"/>
      <c r="G10" s="100"/>
      <c r="H10" s="72"/>
      <c r="I10" s="72"/>
    </row>
    <row r="11" spans="1:576" x14ac:dyDescent="0.25">
      <c r="B11" s="123"/>
      <c r="C11" s="72"/>
      <c r="D11" s="31"/>
      <c r="E11" s="123"/>
      <c r="F11" s="123"/>
      <c r="G11" s="123"/>
      <c r="H11" s="97"/>
      <c r="I11" s="97"/>
      <c r="J11" s="97"/>
      <c r="K11" s="142"/>
    </row>
    <row r="12" spans="1:576" x14ac:dyDescent="0.25">
      <c r="B12" s="123"/>
      <c r="C12" s="72"/>
      <c r="D12" s="31"/>
      <c r="E12" s="123"/>
      <c r="F12" s="123"/>
      <c r="G12" s="123"/>
      <c r="H12" s="97"/>
      <c r="I12" s="97"/>
      <c r="J12" s="97"/>
      <c r="K12" s="142"/>
    </row>
    <row r="13" spans="1:576" ht="15.75" x14ac:dyDescent="0.25">
      <c r="B13" s="123"/>
      <c r="C13" s="239" t="s">
        <v>505</v>
      </c>
      <c r="D13" s="240"/>
      <c r="E13" s="123"/>
      <c r="F13" s="123"/>
      <c r="G13" s="123"/>
      <c r="H13" s="97"/>
      <c r="I13" s="97"/>
      <c r="J13" s="97"/>
      <c r="K13" s="142"/>
    </row>
    <row r="14" spans="1:576" ht="18.75" x14ac:dyDescent="0.25">
      <c r="B14" s="123"/>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3"/>
      <c r="F14" s="123"/>
      <c r="G14" s="123"/>
      <c r="H14" s="97"/>
      <c r="I14" s="97"/>
      <c r="J14" s="97"/>
      <c r="K14" s="142"/>
    </row>
    <row r="15" spans="1:576" ht="15.75" thickBot="1" x14ac:dyDescent="0.3">
      <c r="F15" s="123"/>
      <c r="G15" s="97"/>
      <c r="H15" s="97"/>
      <c r="I15" s="97"/>
    </row>
    <row r="16" spans="1:576" ht="30.75" thickBot="1" x14ac:dyDescent="0.3">
      <c r="C16" s="159" t="s">
        <v>44</v>
      </c>
      <c r="D16" s="164" t="s">
        <v>55</v>
      </c>
      <c r="E16" s="166" t="s">
        <v>57</v>
      </c>
      <c r="F16" s="165" t="s">
        <v>27</v>
      </c>
      <c r="G16" s="163" t="s">
        <v>242</v>
      </c>
      <c r="H16" s="166" t="s">
        <v>46</v>
      </c>
      <c r="I16" s="163" t="s">
        <v>243</v>
      </c>
      <c r="J16" s="163" t="s">
        <v>524</v>
      </c>
      <c r="K16" s="163" t="s">
        <v>525</v>
      </c>
      <c r="L16" s="163" t="s">
        <v>581</v>
      </c>
    </row>
    <row r="17" spans="3:12" x14ac:dyDescent="0.25">
      <c r="C17" s="170" t="s">
        <v>185</v>
      </c>
      <c r="D17" s="187"/>
      <c r="E17" s="145"/>
      <c r="F17" s="127">
        <f t="shared" ref="F17:F51" si="0">D17*E17</f>
        <v>0</v>
      </c>
      <c r="G17" s="190" t="s">
        <v>240</v>
      </c>
      <c r="H17" s="171"/>
      <c r="I17" s="160" t="e">
        <f>VLOOKUP(H17,Presupuesto!$B$11:$C$586,2,0)</f>
        <v>#N/A</v>
      </c>
      <c r="J17" s="270" t="s">
        <v>237</v>
      </c>
      <c r="K17" s="128" t="s">
        <v>508</v>
      </c>
      <c r="L17" s="128"/>
    </row>
    <row r="18" spans="3:12" x14ac:dyDescent="0.25">
      <c r="C18" s="170" t="s">
        <v>85</v>
      </c>
      <c r="D18" s="187"/>
      <c r="E18" s="153"/>
      <c r="F18" s="127">
        <f t="shared" si="0"/>
        <v>0</v>
      </c>
      <c r="G18" s="190"/>
      <c r="H18" s="171"/>
      <c r="I18" s="160" t="e">
        <f>VLOOKUP(H18,Presupuesto!$B$11:$C$586,2,0)</f>
        <v>#N/A</v>
      </c>
      <c r="J18" s="128" t="str">
        <f>$J$17</f>
        <v>Graduados</v>
      </c>
      <c r="K18" s="128" t="s">
        <v>526</v>
      </c>
      <c r="L18" s="128"/>
    </row>
    <row r="19" spans="3:12" x14ac:dyDescent="0.25">
      <c r="C19" s="170" t="s">
        <v>86</v>
      </c>
      <c r="D19" s="187"/>
      <c r="E19" s="153"/>
      <c r="F19" s="127">
        <f t="shared" si="0"/>
        <v>0</v>
      </c>
      <c r="G19" s="190"/>
      <c r="H19" s="171"/>
      <c r="I19" s="160" t="e">
        <f>VLOOKUP(H19,Presupuesto!$B$11:$C$586,2,0)</f>
        <v>#N/A</v>
      </c>
      <c r="J19" s="128" t="str">
        <f t="shared" ref="J19:J50" si="1">$J$17</f>
        <v>Graduados</v>
      </c>
      <c r="K19" s="128" t="s">
        <v>526</v>
      </c>
      <c r="L19" s="128"/>
    </row>
    <row r="20" spans="3:12" x14ac:dyDescent="0.25">
      <c r="C20" s="170" t="s">
        <v>211</v>
      </c>
      <c r="D20" s="187"/>
      <c r="E20" s="153"/>
      <c r="F20" s="127">
        <f t="shared" si="0"/>
        <v>0</v>
      </c>
      <c r="G20" s="190"/>
      <c r="H20" s="171"/>
      <c r="I20" s="160" t="e">
        <f>VLOOKUP(H20,Presupuesto!$B$11:$C$586,2,0)</f>
        <v>#N/A</v>
      </c>
      <c r="J20" s="128" t="str">
        <f t="shared" si="1"/>
        <v>Graduados</v>
      </c>
      <c r="K20" s="128" t="s">
        <v>526</v>
      </c>
      <c r="L20" s="128"/>
    </row>
    <row r="21" spans="3:12" x14ac:dyDescent="0.25">
      <c r="C21" s="170" t="s">
        <v>184</v>
      </c>
      <c r="D21" s="187"/>
      <c r="E21" s="153"/>
      <c r="F21" s="127">
        <f t="shared" si="0"/>
        <v>0</v>
      </c>
      <c r="G21" s="190"/>
      <c r="H21" s="171"/>
      <c r="I21" s="160" t="e">
        <f>VLOOKUP(H21,Presupuesto!$B$11:$C$586,2,0)</f>
        <v>#N/A</v>
      </c>
      <c r="J21" s="128" t="str">
        <f t="shared" si="1"/>
        <v>Graduados</v>
      </c>
      <c r="K21" s="128" t="s">
        <v>526</v>
      </c>
      <c r="L21" s="128"/>
    </row>
    <row r="22" spans="3:12" x14ac:dyDescent="0.25">
      <c r="C22" s="170" t="s">
        <v>221</v>
      </c>
      <c r="D22" s="187"/>
      <c r="E22" s="153"/>
      <c r="F22" s="127">
        <f t="shared" si="0"/>
        <v>0</v>
      </c>
      <c r="G22" s="190"/>
      <c r="H22" s="171"/>
      <c r="I22" s="160" t="e">
        <f>VLOOKUP(H22,Presupuesto!$B$11:$C$586,2,0)</f>
        <v>#N/A</v>
      </c>
      <c r="J22" s="128" t="str">
        <f t="shared" si="1"/>
        <v>Graduados</v>
      </c>
      <c r="K22" s="128" t="s">
        <v>515</v>
      </c>
      <c r="L22" s="128"/>
    </row>
    <row r="23" spans="3:12" x14ac:dyDescent="0.25">
      <c r="C23" s="170" t="s">
        <v>221</v>
      </c>
      <c r="D23" s="187"/>
      <c r="E23" s="153"/>
      <c r="F23" s="127">
        <f t="shared" si="0"/>
        <v>0</v>
      </c>
      <c r="G23" s="190"/>
      <c r="H23" s="171"/>
      <c r="I23" s="160" t="e">
        <f>VLOOKUP(H23,Presupuesto!$B$11:$C$586,2,0)</f>
        <v>#N/A</v>
      </c>
      <c r="J23" s="128" t="str">
        <f t="shared" si="1"/>
        <v>Graduados</v>
      </c>
      <c r="K23" s="128" t="s">
        <v>526</v>
      </c>
      <c r="L23" s="128"/>
    </row>
    <row r="24" spans="3:12" x14ac:dyDescent="0.25">
      <c r="C24" s="170"/>
      <c r="D24" s="187"/>
      <c r="E24" s="153"/>
      <c r="F24" s="127">
        <f t="shared" si="0"/>
        <v>0</v>
      </c>
      <c r="G24" s="190"/>
      <c r="H24" s="171"/>
      <c r="I24" s="160" t="e">
        <f>VLOOKUP(H24,Presupuesto!$B$11:$C$586,2,0)</f>
        <v>#N/A</v>
      </c>
      <c r="J24" s="128" t="str">
        <f t="shared" si="1"/>
        <v>Graduados</v>
      </c>
      <c r="K24" s="128" t="s">
        <v>526</v>
      </c>
      <c r="L24" s="128"/>
    </row>
    <row r="25" spans="3:12" x14ac:dyDescent="0.25">
      <c r="C25" s="170"/>
      <c r="D25" s="187"/>
      <c r="E25" s="153"/>
      <c r="F25" s="127">
        <f t="shared" si="0"/>
        <v>0</v>
      </c>
      <c r="G25" s="190"/>
      <c r="H25" s="171"/>
      <c r="I25" s="160" t="e">
        <f>VLOOKUP(H25,Presupuesto!$B$11:$C$586,2,0)</f>
        <v>#N/A</v>
      </c>
      <c r="J25" s="128" t="str">
        <f t="shared" si="1"/>
        <v>Graduados</v>
      </c>
      <c r="K25" s="128" t="s">
        <v>526</v>
      </c>
      <c r="L25" s="128"/>
    </row>
    <row r="26" spans="3:12" x14ac:dyDescent="0.25">
      <c r="C26" s="170"/>
      <c r="D26" s="187"/>
      <c r="E26" s="153"/>
      <c r="F26" s="127">
        <f t="shared" si="0"/>
        <v>0</v>
      </c>
      <c r="G26" s="190"/>
      <c r="H26" s="171"/>
      <c r="I26" s="160" t="e">
        <f>VLOOKUP(H26,Presupuesto!$B$11:$C$586,2,0)</f>
        <v>#N/A</v>
      </c>
      <c r="J26" s="128" t="str">
        <f t="shared" si="1"/>
        <v>Graduados</v>
      </c>
      <c r="K26" s="128" t="s">
        <v>526</v>
      </c>
      <c r="L26" s="128"/>
    </row>
    <row r="27" spans="3:12" x14ac:dyDescent="0.25">
      <c r="C27" s="170"/>
      <c r="D27" s="187"/>
      <c r="E27" s="153"/>
      <c r="F27" s="127">
        <f t="shared" si="0"/>
        <v>0</v>
      </c>
      <c r="G27" s="190"/>
      <c r="H27" s="171"/>
      <c r="I27" s="160" t="e">
        <f>VLOOKUP(H27,Presupuesto!$B$11:$C$586,2,0)</f>
        <v>#N/A</v>
      </c>
      <c r="J27" s="128" t="str">
        <f t="shared" si="1"/>
        <v>Graduados</v>
      </c>
      <c r="K27" s="128" t="s">
        <v>526</v>
      </c>
      <c r="L27" s="128"/>
    </row>
    <row r="28" spans="3:12" x14ac:dyDescent="0.25">
      <c r="C28" s="170"/>
      <c r="D28" s="187"/>
      <c r="E28" s="153"/>
      <c r="F28" s="127">
        <f t="shared" si="0"/>
        <v>0</v>
      </c>
      <c r="G28" s="190"/>
      <c r="H28" s="171"/>
      <c r="I28" s="160" t="e">
        <f>VLOOKUP(H28,Presupuesto!$B$11:$C$586,2,0)</f>
        <v>#N/A</v>
      </c>
      <c r="J28" s="128" t="str">
        <f t="shared" si="1"/>
        <v>Graduados</v>
      </c>
      <c r="K28" s="128" t="s">
        <v>526</v>
      </c>
      <c r="L28" s="128"/>
    </row>
    <row r="29" spans="3:12" x14ac:dyDescent="0.25">
      <c r="C29" s="170"/>
      <c r="D29" s="187"/>
      <c r="E29" s="153"/>
      <c r="F29" s="127">
        <f t="shared" si="0"/>
        <v>0</v>
      </c>
      <c r="G29" s="190"/>
      <c r="H29" s="171"/>
      <c r="I29" s="160" t="e">
        <f>VLOOKUP(H29,Presupuesto!$B$11:$C$586,2,0)</f>
        <v>#N/A</v>
      </c>
      <c r="J29" s="128" t="str">
        <f t="shared" si="1"/>
        <v>Graduados</v>
      </c>
      <c r="K29" s="128" t="s">
        <v>526</v>
      </c>
      <c r="L29" s="128"/>
    </row>
    <row r="30" spans="3:12" x14ac:dyDescent="0.25">
      <c r="C30" s="170"/>
      <c r="D30" s="187"/>
      <c r="E30" s="153"/>
      <c r="F30" s="127">
        <f t="shared" si="0"/>
        <v>0</v>
      </c>
      <c r="G30" s="190"/>
      <c r="H30" s="171"/>
      <c r="I30" s="160" t="e">
        <f>VLOOKUP(H30,Presupuesto!$B$11:$C$586,2,0)</f>
        <v>#N/A</v>
      </c>
      <c r="J30" s="128" t="str">
        <f t="shared" si="1"/>
        <v>Graduados</v>
      </c>
      <c r="K30" s="128" t="s">
        <v>526</v>
      </c>
      <c r="L30" s="128"/>
    </row>
    <row r="31" spans="3:12" x14ac:dyDescent="0.25">
      <c r="C31" s="170"/>
      <c r="D31" s="187"/>
      <c r="E31" s="153"/>
      <c r="F31" s="127">
        <f t="shared" si="0"/>
        <v>0</v>
      </c>
      <c r="G31" s="190"/>
      <c r="H31" s="171"/>
      <c r="I31" s="160" t="e">
        <f>VLOOKUP(H31,Presupuesto!$B$11:$C$586,2,0)</f>
        <v>#N/A</v>
      </c>
      <c r="J31" s="128" t="str">
        <f t="shared" si="1"/>
        <v>Graduados</v>
      </c>
      <c r="K31" s="128" t="s">
        <v>526</v>
      </c>
      <c r="L31" s="128"/>
    </row>
    <row r="32" spans="3:12" x14ac:dyDescent="0.25">
      <c r="C32" s="170"/>
      <c r="D32" s="187"/>
      <c r="E32" s="153"/>
      <c r="F32" s="127">
        <f t="shared" si="0"/>
        <v>0</v>
      </c>
      <c r="G32" s="190"/>
      <c r="H32" s="171"/>
      <c r="I32" s="160" t="e">
        <f>VLOOKUP(H32,Presupuesto!$B$11:$C$586,2,0)</f>
        <v>#N/A</v>
      </c>
      <c r="J32" s="128" t="str">
        <f t="shared" si="1"/>
        <v>Graduados</v>
      </c>
      <c r="K32" s="128" t="s">
        <v>526</v>
      </c>
      <c r="L32" s="128"/>
    </row>
    <row r="33" spans="3:12" x14ac:dyDescent="0.25">
      <c r="C33" s="170"/>
      <c r="D33" s="187"/>
      <c r="E33" s="153"/>
      <c r="F33" s="127">
        <f t="shared" si="0"/>
        <v>0</v>
      </c>
      <c r="G33" s="190"/>
      <c r="H33" s="171"/>
      <c r="I33" s="160" t="e">
        <f>VLOOKUP(H33,Presupuesto!$B$11:$C$586,2,0)</f>
        <v>#N/A</v>
      </c>
      <c r="J33" s="128" t="str">
        <f t="shared" si="1"/>
        <v>Graduados</v>
      </c>
      <c r="K33" s="128" t="s">
        <v>526</v>
      </c>
      <c r="L33" s="128"/>
    </row>
    <row r="34" spans="3:12" x14ac:dyDescent="0.25">
      <c r="C34" s="170"/>
      <c r="D34" s="187"/>
      <c r="E34" s="153"/>
      <c r="F34" s="127">
        <f t="shared" si="0"/>
        <v>0</v>
      </c>
      <c r="G34" s="190"/>
      <c r="H34" s="171"/>
      <c r="I34" s="160" t="e">
        <f>VLOOKUP(H34,Presupuesto!$B$11:$C$586,2,0)</f>
        <v>#N/A</v>
      </c>
      <c r="J34" s="128" t="str">
        <f t="shared" si="1"/>
        <v>Graduados</v>
      </c>
      <c r="K34" s="128" t="s">
        <v>526</v>
      </c>
      <c r="L34" s="128"/>
    </row>
    <row r="35" spans="3:12" x14ac:dyDescent="0.25">
      <c r="C35" s="170"/>
      <c r="D35" s="187"/>
      <c r="E35" s="153"/>
      <c r="F35" s="127">
        <f t="shared" si="0"/>
        <v>0</v>
      </c>
      <c r="G35" s="190"/>
      <c r="H35" s="171"/>
      <c r="I35" s="160" t="e">
        <f>VLOOKUP(H35,Presupuesto!$B$11:$C$586,2,0)</f>
        <v>#N/A</v>
      </c>
      <c r="J35" s="128" t="str">
        <f t="shared" si="1"/>
        <v>Graduados</v>
      </c>
      <c r="K35" s="128" t="s">
        <v>526</v>
      </c>
      <c r="L35" s="128"/>
    </row>
    <row r="36" spans="3:12" x14ac:dyDescent="0.25">
      <c r="C36" s="170"/>
      <c r="D36" s="187"/>
      <c r="E36" s="153"/>
      <c r="F36" s="127">
        <f t="shared" si="0"/>
        <v>0</v>
      </c>
      <c r="G36" s="190"/>
      <c r="H36" s="171"/>
      <c r="I36" s="160" t="e">
        <f>VLOOKUP(H36,Presupuesto!$B$11:$C$586,2,0)</f>
        <v>#N/A</v>
      </c>
      <c r="J36" s="128" t="str">
        <f t="shared" si="1"/>
        <v>Graduados</v>
      </c>
      <c r="K36" s="128" t="s">
        <v>526</v>
      </c>
      <c r="L36" s="128"/>
    </row>
    <row r="37" spans="3:12" x14ac:dyDescent="0.25">
      <c r="C37" s="170"/>
      <c r="D37" s="187"/>
      <c r="E37" s="153"/>
      <c r="F37" s="127">
        <f t="shared" si="0"/>
        <v>0</v>
      </c>
      <c r="G37" s="190"/>
      <c r="H37" s="171"/>
      <c r="I37" s="160" t="e">
        <f>VLOOKUP(H37,Presupuesto!$B$11:$C$586,2,0)</f>
        <v>#N/A</v>
      </c>
      <c r="J37" s="128" t="str">
        <f t="shared" si="1"/>
        <v>Graduados</v>
      </c>
      <c r="K37" s="128" t="s">
        <v>526</v>
      </c>
      <c r="L37" s="128"/>
    </row>
    <row r="38" spans="3:12" x14ac:dyDescent="0.25">
      <c r="C38" s="170"/>
      <c r="D38" s="187"/>
      <c r="E38" s="153"/>
      <c r="F38" s="127">
        <f t="shared" si="0"/>
        <v>0</v>
      </c>
      <c r="G38" s="190"/>
      <c r="H38" s="171"/>
      <c r="I38" s="160" t="e">
        <f>VLOOKUP(H38,Presupuesto!$B$11:$C$586,2,0)</f>
        <v>#N/A</v>
      </c>
      <c r="J38" s="128" t="str">
        <f t="shared" si="1"/>
        <v>Graduados</v>
      </c>
      <c r="K38" s="128" t="s">
        <v>526</v>
      </c>
      <c r="L38" s="128"/>
    </row>
    <row r="39" spans="3:12" x14ac:dyDescent="0.25">
      <c r="C39" s="172"/>
      <c r="D39" s="187"/>
      <c r="E39" s="148"/>
      <c r="F39" s="127">
        <f t="shared" si="0"/>
        <v>0</v>
      </c>
      <c r="G39" s="190"/>
      <c r="H39" s="173"/>
      <c r="I39" s="160" t="e">
        <f>VLOOKUP(H39,Presupuesto!$B$11:$C$586,2,0)</f>
        <v>#N/A</v>
      </c>
      <c r="J39" s="128" t="str">
        <f t="shared" si="1"/>
        <v>Graduados</v>
      </c>
      <c r="K39" s="128" t="s">
        <v>526</v>
      </c>
      <c r="L39" s="128"/>
    </row>
    <row r="40" spans="3:12" x14ac:dyDescent="0.25">
      <c r="C40" s="172"/>
      <c r="D40" s="187"/>
      <c r="E40" s="148"/>
      <c r="F40" s="127">
        <f t="shared" si="0"/>
        <v>0</v>
      </c>
      <c r="G40" s="190"/>
      <c r="H40" s="173"/>
      <c r="I40" s="160" t="e">
        <f>VLOOKUP(H40,Presupuesto!$B$11:$C$586,2,0)</f>
        <v>#N/A</v>
      </c>
      <c r="J40" s="128" t="str">
        <f t="shared" si="1"/>
        <v>Graduados</v>
      </c>
      <c r="K40" s="128" t="s">
        <v>526</v>
      </c>
      <c r="L40" s="128"/>
    </row>
    <row r="41" spans="3:12" x14ac:dyDescent="0.25">
      <c r="C41" s="172"/>
      <c r="D41" s="187"/>
      <c r="E41" s="148"/>
      <c r="F41" s="127">
        <f t="shared" si="0"/>
        <v>0</v>
      </c>
      <c r="G41" s="190"/>
      <c r="H41" s="173"/>
      <c r="I41" s="160" t="e">
        <f>VLOOKUP(H41,Presupuesto!$B$11:$C$586,2,0)</f>
        <v>#N/A</v>
      </c>
      <c r="J41" s="128" t="str">
        <f t="shared" si="1"/>
        <v>Graduados</v>
      </c>
      <c r="K41" s="128" t="s">
        <v>526</v>
      </c>
      <c r="L41" s="128"/>
    </row>
    <row r="42" spans="3:12" x14ac:dyDescent="0.25">
      <c r="C42" s="172"/>
      <c r="D42" s="187"/>
      <c r="E42" s="148"/>
      <c r="F42" s="127">
        <f t="shared" si="0"/>
        <v>0</v>
      </c>
      <c r="G42" s="190"/>
      <c r="H42" s="173"/>
      <c r="I42" s="160" t="e">
        <f>VLOOKUP(H42,Presupuesto!$B$11:$C$586,2,0)</f>
        <v>#N/A</v>
      </c>
      <c r="J42" s="128" t="str">
        <f t="shared" si="1"/>
        <v>Graduados</v>
      </c>
      <c r="K42" s="128" t="s">
        <v>526</v>
      </c>
      <c r="L42" s="128"/>
    </row>
    <row r="43" spans="3:12" x14ac:dyDescent="0.25">
      <c r="C43" s="172"/>
      <c r="D43" s="187"/>
      <c r="E43" s="148"/>
      <c r="F43" s="127">
        <f t="shared" si="0"/>
        <v>0</v>
      </c>
      <c r="G43" s="190"/>
      <c r="H43" s="173"/>
      <c r="I43" s="160" t="e">
        <f>VLOOKUP(H43,Presupuesto!$B$11:$C$586,2,0)</f>
        <v>#N/A</v>
      </c>
      <c r="J43" s="128" t="str">
        <f t="shared" si="1"/>
        <v>Graduados</v>
      </c>
      <c r="K43" s="128" t="s">
        <v>526</v>
      </c>
      <c r="L43" s="128"/>
    </row>
    <row r="44" spans="3:12" x14ac:dyDescent="0.25">
      <c r="C44" s="172"/>
      <c r="D44" s="187"/>
      <c r="E44" s="148"/>
      <c r="F44" s="127">
        <f t="shared" si="0"/>
        <v>0</v>
      </c>
      <c r="G44" s="190"/>
      <c r="H44" s="173"/>
      <c r="I44" s="160" t="e">
        <f>VLOOKUP(H44,Presupuesto!$B$11:$C$586,2,0)</f>
        <v>#N/A</v>
      </c>
      <c r="J44" s="128" t="str">
        <f t="shared" si="1"/>
        <v>Graduados</v>
      </c>
      <c r="K44" s="128" t="s">
        <v>526</v>
      </c>
      <c r="L44" s="128"/>
    </row>
    <row r="45" spans="3:12" x14ac:dyDescent="0.25">
      <c r="C45" s="172"/>
      <c r="D45" s="187"/>
      <c r="E45" s="148"/>
      <c r="F45" s="127">
        <f t="shared" si="0"/>
        <v>0</v>
      </c>
      <c r="G45" s="190"/>
      <c r="H45" s="173"/>
      <c r="I45" s="160" t="e">
        <f>VLOOKUP(H45,Presupuesto!$B$11:$C$586,2,0)</f>
        <v>#N/A</v>
      </c>
      <c r="J45" s="128" t="str">
        <f t="shared" si="1"/>
        <v>Graduados</v>
      </c>
      <c r="K45" s="128" t="s">
        <v>526</v>
      </c>
      <c r="L45" s="128"/>
    </row>
    <row r="46" spans="3:12" x14ac:dyDescent="0.25">
      <c r="C46" s="172"/>
      <c r="D46" s="187"/>
      <c r="E46" s="148"/>
      <c r="F46" s="127">
        <f t="shared" si="0"/>
        <v>0</v>
      </c>
      <c r="G46" s="190"/>
      <c r="H46" s="173"/>
      <c r="I46" s="160" t="e">
        <f>VLOOKUP(H46,Presupuesto!$B$11:$C$586,2,0)</f>
        <v>#N/A</v>
      </c>
      <c r="J46" s="128" t="str">
        <f t="shared" si="1"/>
        <v>Graduados</v>
      </c>
      <c r="K46" s="128" t="s">
        <v>526</v>
      </c>
      <c r="L46" s="128"/>
    </row>
    <row r="47" spans="3:12" x14ac:dyDescent="0.25">
      <c r="C47" s="174"/>
      <c r="D47" s="187"/>
      <c r="E47" s="148"/>
      <c r="F47" s="127">
        <f t="shared" si="0"/>
        <v>0</v>
      </c>
      <c r="G47" s="190"/>
      <c r="H47" s="175"/>
      <c r="I47" s="160" t="e">
        <f>VLOOKUP(H47,Presupuesto!$B$11:$C$586,2,0)</f>
        <v>#N/A</v>
      </c>
      <c r="J47" s="128" t="str">
        <f t="shared" si="1"/>
        <v>Graduados</v>
      </c>
      <c r="K47" s="128" t="s">
        <v>517</v>
      </c>
      <c r="L47" s="128"/>
    </row>
    <row r="48" spans="3:12" x14ac:dyDescent="0.25">
      <c r="C48" s="174"/>
      <c r="D48" s="187"/>
      <c r="E48" s="148"/>
      <c r="F48" s="127">
        <f t="shared" si="0"/>
        <v>0</v>
      </c>
      <c r="G48" s="190"/>
      <c r="H48" s="175"/>
      <c r="I48" s="160" t="e">
        <f>VLOOKUP(H48,Presupuesto!$B$11:$C$586,2,0)</f>
        <v>#N/A</v>
      </c>
      <c r="J48" s="128" t="str">
        <f t="shared" si="1"/>
        <v>Graduados</v>
      </c>
      <c r="K48" s="128" t="s">
        <v>526</v>
      </c>
      <c r="L48" s="128"/>
    </row>
    <row r="49" spans="3:12" x14ac:dyDescent="0.25">
      <c r="C49" s="174"/>
      <c r="D49" s="187"/>
      <c r="E49" s="148"/>
      <c r="F49" s="127">
        <f t="shared" si="0"/>
        <v>0</v>
      </c>
      <c r="G49" s="190"/>
      <c r="H49" s="175"/>
      <c r="I49" s="160" t="e">
        <f>VLOOKUP(H49,Presupuesto!$B$11:$C$586,2,0)</f>
        <v>#N/A</v>
      </c>
      <c r="J49" s="128" t="str">
        <f t="shared" si="1"/>
        <v>Graduados</v>
      </c>
      <c r="K49" s="128" t="s">
        <v>526</v>
      </c>
      <c r="L49" s="128"/>
    </row>
    <row r="50" spans="3:12" x14ac:dyDescent="0.25">
      <c r="C50" s="174"/>
      <c r="D50" s="187"/>
      <c r="E50" s="148"/>
      <c r="F50" s="127">
        <f t="shared" si="0"/>
        <v>0</v>
      </c>
      <c r="G50" s="190"/>
      <c r="H50" s="175"/>
      <c r="I50" s="160" t="e">
        <f>VLOOKUP(H50,Presupuesto!$B$11:$C$586,2,0)</f>
        <v>#N/A</v>
      </c>
      <c r="J50" s="128" t="str">
        <f t="shared" si="1"/>
        <v>Graduados</v>
      </c>
      <c r="K50" s="128" t="s">
        <v>526</v>
      </c>
      <c r="L50" s="128"/>
    </row>
    <row r="51" spans="3:12" ht="15.75" thickBot="1" x14ac:dyDescent="0.3">
      <c r="C51" s="176"/>
      <c r="D51" s="274"/>
      <c r="E51" s="133"/>
      <c r="F51" s="135">
        <f t="shared" si="0"/>
        <v>0</v>
      </c>
      <c r="G51" s="191"/>
      <c r="H51" s="177"/>
      <c r="I51" s="162" t="e">
        <f>VLOOKUP(H51,Presupuesto!$B$11:$C$586,2,0)</f>
        <v>#N/A</v>
      </c>
      <c r="J51" s="136" t="str">
        <f t="shared" ref="J51" si="2">$J$20</f>
        <v>Graduados</v>
      </c>
      <c r="K51" s="154" t="s">
        <v>508</v>
      </c>
      <c r="L51" s="154"/>
    </row>
    <row r="52" spans="3:12" x14ac:dyDescent="0.25">
      <c r="F52" s="120"/>
      <c r="G52" s="119"/>
      <c r="H52" s="120"/>
      <c r="I52" s="120"/>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vt:i4>
      </vt:variant>
    </vt:vector>
  </HeadingPairs>
  <TitlesOfParts>
    <vt:vector size="27"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Hoja1</vt:lpstr>
      <vt:lpstr>Hoja2</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2010-09-27T17:52:48Z</cp:lastPrinted>
  <dcterms:created xsi:type="dcterms:W3CDTF">2010-05-02T01:28:32Z</dcterms:created>
  <dcterms:modified xsi:type="dcterms:W3CDTF">2014-05-14T17:42:53Z</dcterms:modified>
</cp:coreProperties>
</file>