
<file path=[Content_Types].xml><?xml version="1.0" encoding="utf-8"?>
<Types xmlns="http://schemas.openxmlformats.org/package/2006/content-types">
  <Override PartName="/xl/worksheets/sheet15.xml" ContentType="application/vnd.openxmlformats-officedocument.spreadsheetml.worksheet+xml"/>
  <Override PartName="/xl/tables/table4.xml" ContentType="application/vnd.openxmlformats-officedocument.spreadsheetml.tab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tables/table3.xml" ContentType="application/vnd.openxmlformats-officedocument.spreadsheetml.table+xml"/>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360" windowWidth="11880" windowHeight="3615" tabRatio="743" firstSheet="13" activeTab="18"/>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r:id="rId10"/>
    <sheet name="8. Venta de Servicios" sheetId="43" r:id="rId11"/>
    <sheet name="Desarrollo e Innov. Curricular" sheetId="28" r:id="rId12"/>
    <sheet name="Investigación" sheetId="21" r:id="rId13"/>
    <sheet name="Vinculación Univ. Sociedad" sheetId="22" r:id="rId14"/>
    <sheet name="Docencia y Profesorado Universi" sheetId="29" r:id="rId15"/>
    <sheet name="Graduados" sheetId="33" r:id="rId16"/>
    <sheet name="Gestión del Conocimiento" sheetId="23" r:id="rId17"/>
    <sheet name="Estudiantes" sheetId="30" r:id="rId18"/>
    <sheet name="Gestion Administrativa" sheetId="24" r:id="rId19"/>
    <sheet name="Gestion Academica" sheetId="31" r:id="rId20"/>
    <sheet name="Gobernabilidad" sheetId="34" r:id="rId21"/>
    <sheet name="NIVEL DE ES Y  SISTEMA NACIONAL" sheetId="44" r:id="rId22"/>
    <sheet name="Lo Esencial" sheetId="45"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24519"/>
  <fileRecoveryPr repairLoad="1"/>
</workbook>
</file>

<file path=xl/calcChain.xml><?xml version="1.0" encoding="utf-8"?>
<calcChain xmlns="http://schemas.openxmlformats.org/spreadsheetml/2006/main">
  <c r="F17" i="12"/>
  <c r="I17"/>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I62"/>
  <c r="I61"/>
  <c r="I60"/>
  <c r="I59"/>
  <c r="I58"/>
  <c r="J57"/>
  <c r="I57"/>
  <c r="J56"/>
  <c r="I56"/>
  <c r="J55"/>
  <c r="I55"/>
  <c r="J54"/>
  <c r="I54"/>
  <c r="J53"/>
  <c r="I53"/>
  <c r="J52"/>
  <c r="I52"/>
  <c r="J51"/>
  <c r="I51"/>
  <c r="F62"/>
  <c r="F61"/>
  <c r="F60"/>
  <c r="F59"/>
  <c r="F58"/>
  <c r="F57"/>
  <c r="F56"/>
  <c r="F55"/>
  <c r="F54"/>
  <c r="F53"/>
  <c r="F52"/>
  <c r="F51"/>
  <c r="I50"/>
  <c r="I49"/>
  <c r="I48"/>
  <c r="I47"/>
  <c r="F50"/>
  <c r="F49"/>
  <c r="F48"/>
  <c r="F47"/>
  <c r="F46"/>
  <c r="F45"/>
  <c r="F44"/>
  <c r="F43"/>
  <c r="F42"/>
  <c r="F41"/>
  <c r="F40"/>
  <c r="F39"/>
  <c r="F38"/>
  <c r="F37"/>
  <c r="F36"/>
  <c r="F35"/>
  <c r="F34"/>
  <c r="F33"/>
  <c r="F32"/>
  <c r="F31"/>
  <c r="F30"/>
  <c r="I8" i="27"/>
  <c r="P9" i="24"/>
  <c r="O9"/>
  <c r="F29" i="12" l="1"/>
  <c r="F28"/>
  <c r="F27"/>
  <c r="F26"/>
  <c r="F25"/>
  <c r="F24"/>
  <c r="F23"/>
  <c r="F22"/>
  <c r="F21"/>
  <c r="F20"/>
  <c r="F19"/>
  <c r="F18"/>
  <c r="F163" i="8"/>
  <c r="F178"/>
  <c r="F190"/>
  <c r="F187"/>
  <c r="F184"/>
  <c r="F181"/>
  <c r="F175"/>
  <c r="F172"/>
  <c r="F169"/>
  <c r="F166"/>
  <c r="F160"/>
  <c r="F157"/>
  <c r="F154"/>
  <c r="F151"/>
  <c r="F148"/>
  <c r="F145"/>
  <c r="F211" l="1"/>
  <c r="G211" s="1"/>
  <c r="F208"/>
  <c r="F205"/>
  <c r="G205" s="1"/>
  <c r="F202"/>
  <c r="G202" s="1"/>
  <c r="J211"/>
  <c r="J210"/>
  <c r="J209"/>
  <c r="G209"/>
  <c r="J208"/>
  <c r="G208"/>
  <c r="J207"/>
  <c r="J206"/>
  <c r="G206"/>
  <c r="J205"/>
  <c r="J204"/>
  <c r="J203"/>
  <c r="G203"/>
  <c r="J202"/>
  <c r="J201"/>
  <c r="J200"/>
  <c r="G200"/>
  <c r="F201" s="1"/>
  <c r="G201" s="1"/>
  <c r="F199"/>
  <c r="F196"/>
  <c r="F193"/>
  <c r="J199"/>
  <c r="G199"/>
  <c r="J198"/>
  <c r="J197"/>
  <c r="G197"/>
  <c r="J196"/>
  <c r="G196"/>
  <c r="J195"/>
  <c r="J194"/>
  <c r="G194"/>
  <c r="J193"/>
  <c r="G193"/>
  <c r="J192"/>
  <c r="J191"/>
  <c r="G191"/>
  <c r="F192" s="1"/>
  <c r="G192" s="1"/>
  <c r="G154"/>
  <c r="G152"/>
  <c r="F130"/>
  <c r="G116"/>
  <c r="G110"/>
  <c r="G157"/>
  <c r="G143"/>
  <c r="F142"/>
  <c r="F139"/>
  <c r="F136"/>
  <c r="F133"/>
  <c r="F127"/>
  <c r="F124"/>
  <c r="F121"/>
  <c r="F118"/>
  <c r="F115"/>
  <c r="F112"/>
  <c r="F109"/>
  <c r="F106"/>
  <c r="F103"/>
  <c r="F100"/>
  <c r="F97"/>
  <c r="F94"/>
  <c r="F91"/>
  <c r="F88"/>
  <c r="F85"/>
  <c r="F82"/>
  <c r="F79"/>
  <c r="F76"/>
  <c r="F73"/>
  <c r="F70"/>
  <c r="F67"/>
  <c r="F64"/>
  <c r="F61"/>
  <c r="E17" i="10"/>
  <c r="G160" i="8"/>
  <c r="G158"/>
  <c r="G155"/>
  <c r="G151"/>
  <c r="G149"/>
  <c r="F150" s="1"/>
  <c r="G148"/>
  <c r="G146"/>
  <c r="F147" s="1"/>
  <c r="G159" l="1"/>
  <c r="F159"/>
  <c r="G156"/>
  <c r="F156"/>
  <c r="G153"/>
  <c r="F153"/>
  <c r="G210"/>
  <c r="F210"/>
  <c r="G207"/>
  <c r="F207"/>
  <c r="G204"/>
  <c r="F204"/>
  <c r="F198"/>
  <c r="G198" s="1"/>
  <c r="F195"/>
  <c r="G195" s="1"/>
  <c r="G150"/>
  <c r="G147"/>
  <c r="J190"/>
  <c r="G190"/>
  <c r="J189"/>
  <c r="J188"/>
  <c r="G188"/>
  <c r="F189" s="1"/>
  <c r="J187"/>
  <c r="G187"/>
  <c r="J186"/>
  <c r="J185"/>
  <c r="G185"/>
  <c r="F186" s="1"/>
  <c r="G186" s="1"/>
  <c r="J184"/>
  <c r="G184"/>
  <c r="J183"/>
  <c r="J182"/>
  <c r="G182"/>
  <c r="F183" s="1"/>
  <c r="J181"/>
  <c r="G181"/>
  <c r="J180"/>
  <c r="J179"/>
  <c r="G179"/>
  <c r="F180" s="1"/>
  <c r="J178"/>
  <c r="G178"/>
  <c r="J177"/>
  <c r="J176"/>
  <c r="G176"/>
  <c r="F177" s="1"/>
  <c r="G177" s="1"/>
  <c r="J175"/>
  <c r="G175"/>
  <c r="J174"/>
  <c r="J173"/>
  <c r="G173"/>
  <c r="F174" s="1"/>
  <c r="J172"/>
  <c r="G172"/>
  <c r="J171"/>
  <c r="J170"/>
  <c r="G170"/>
  <c r="F171" s="1"/>
  <c r="J169"/>
  <c r="G169"/>
  <c r="J168"/>
  <c r="J167"/>
  <c r="G167"/>
  <c r="F168" s="1"/>
  <c r="J166"/>
  <c r="G166"/>
  <c r="J165"/>
  <c r="J164"/>
  <c r="G164"/>
  <c r="F165" s="1"/>
  <c r="J163"/>
  <c r="G163"/>
  <c r="J162"/>
  <c r="J161"/>
  <c r="G161"/>
  <c r="F162" s="1"/>
  <c r="G162" s="1"/>
  <c r="J160"/>
  <c r="J159"/>
  <c r="J158"/>
  <c r="J157"/>
  <c r="J156"/>
  <c r="J155"/>
  <c r="J154"/>
  <c r="J153"/>
  <c r="J152"/>
  <c r="J151"/>
  <c r="J150"/>
  <c r="J149"/>
  <c r="J148"/>
  <c r="J147"/>
  <c r="J146"/>
  <c r="J145"/>
  <c r="G145"/>
  <c r="J144"/>
  <c r="J143"/>
  <c r="F144"/>
  <c r="G144" s="1"/>
  <c r="G189" l="1"/>
  <c r="G183"/>
  <c r="G180"/>
  <c r="G174"/>
  <c r="G171"/>
  <c r="G168"/>
  <c r="G165"/>
  <c r="J142"/>
  <c r="G142"/>
  <c r="J141"/>
  <c r="J140"/>
  <c r="G140"/>
  <c r="F141" s="1"/>
  <c r="G141" s="1"/>
  <c r="J139"/>
  <c r="J138"/>
  <c r="J137"/>
  <c r="G137"/>
  <c r="F138" s="1"/>
  <c r="G138" s="1"/>
  <c r="G139"/>
  <c r="J64"/>
  <c r="J63"/>
  <c r="J62"/>
  <c r="G62"/>
  <c r="F63" s="1"/>
  <c r="J61"/>
  <c r="J60"/>
  <c r="J59"/>
  <c r="G59"/>
  <c r="F60" s="1"/>
  <c r="J100"/>
  <c r="J99"/>
  <c r="J98"/>
  <c r="G98"/>
  <c r="F99" s="1"/>
  <c r="J97"/>
  <c r="J96"/>
  <c r="J95"/>
  <c r="G95"/>
  <c r="F96" s="1"/>
  <c r="J94"/>
  <c r="J93"/>
  <c r="J92"/>
  <c r="G92"/>
  <c r="F93" s="1"/>
  <c r="J91"/>
  <c r="J90"/>
  <c r="J89"/>
  <c r="G89"/>
  <c r="F90" s="1"/>
  <c r="J88"/>
  <c r="J87"/>
  <c r="J86"/>
  <c r="G86"/>
  <c r="F87" s="1"/>
  <c r="J85"/>
  <c r="J84"/>
  <c r="J83"/>
  <c r="G83"/>
  <c r="F84" s="1"/>
  <c r="J82"/>
  <c r="J81"/>
  <c r="J80"/>
  <c r="G80"/>
  <c r="F81" s="1"/>
  <c r="J79"/>
  <c r="J78"/>
  <c r="J77"/>
  <c r="G77"/>
  <c r="F78" s="1"/>
  <c r="J76"/>
  <c r="J75"/>
  <c r="J74"/>
  <c r="G74"/>
  <c r="F75" s="1"/>
  <c r="J73"/>
  <c r="J72"/>
  <c r="J71"/>
  <c r="G71"/>
  <c r="F72" s="1"/>
  <c r="J70"/>
  <c r="J69"/>
  <c r="J68"/>
  <c r="G68"/>
  <c r="F69" s="1"/>
  <c r="J67"/>
  <c r="J66"/>
  <c r="J65"/>
  <c r="G65"/>
  <c r="F66" s="1"/>
  <c r="J118"/>
  <c r="J117"/>
  <c r="J116"/>
  <c r="F117"/>
  <c r="J115"/>
  <c r="J114"/>
  <c r="J113"/>
  <c r="G113"/>
  <c r="F114" s="1"/>
  <c r="J112"/>
  <c r="J111"/>
  <c r="J110"/>
  <c r="F111"/>
  <c r="J109"/>
  <c r="J108"/>
  <c r="J107"/>
  <c r="G107"/>
  <c r="F108" s="1"/>
  <c r="J106"/>
  <c r="J105"/>
  <c r="J104"/>
  <c r="G104"/>
  <c r="F105" s="1"/>
  <c r="J103"/>
  <c r="J102"/>
  <c r="J101"/>
  <c r="G101"/>
  <c r="F102" s="1"/>
  <c r="J127"/>
  <c r="J126"/>
  <c r="J125"/>
  <c r="G125"/>
  <c r="F126" s="1"/>
  <c r="J124"/>
  <c r="J123"/>
  <c r="J122"/>
  <c r="G122"/>
  <c r="F123" s="1"/>
  <c r="J121"/>
  <c r="J120"/>
  <c r="J119"/>
  <c r="G119"/>
  <c r="F120" s="1"/>
  <c r="J136"/>
  <c r="J135"/>
  <c r="J134"/>
  <c r="G134"/>
  <c r="F135" s="1"/>
  <c r="J133"/>
  <c r="J132"/>
  <c r="J131"/>
  <c r="G131"/>
  <c r="F132" s="1"/>
  <c r="F17"/>
  <c r="G17" s="1"/>
  <c r="J17"/>
  <c r="J18"/>
  <c r="K18"/>
  <c r="J19"/>
  <c r="K19"/>
  <c r="F20"/>
  <c r="G20" s="1"/>
  <c r="J20"/>
  <c r="J21"/>
  <c r="K21"/>
  <c r="J22"/>
  <c r="K22"/>
  <c r="F23"/>
  <c r="G23" s="1"/>
  <c r="J23"/>
  <c r="J24"/>
  <c r="K24"/>
  <c r="J25"/>
  <c r="K25"/>
  <c r="F26"/>
  <c r="G26" s="1"/>
  <c r="J26"/>
  <c r="J27"/>
  <c r="K27"/>
  <c r="J28"/>
  <c r="K28"/>
  <c r="F29"/>
  <c r="G29" s="1"/>
  <c r="J29"/>
  <c r="J30"/>
  <c r="K30"/>
  <c r="J31"/>
  <c r="K31"/>
  <c r="F32"/>
  <c r="G32" s="1"/>
  <c r="J32"/>
  <c r="J33"/>
  <c r="K33"/>
  <c r="J34"/>
  <c r="K34"/>
  <c r="F35"/>
  <c r="G35" s="1"/>
  <c r="J35"/>
  <c r="J36"/>
  <c r="K36"/>
  <c r="J37"/>
  <c r="K37"/>
  <c r="F38"/>
  <c r="G38" s="1"/>
  <c r="J38"/>
  <c r="J39"/>
  <c r="K39"/>
  <c r="J40"/>
  <c r="K40"/>
  <c r="F41"/>
  <c r="G41" s="1"/>
  <c r="J41"/>
  <c r="J42"/>
  <c r="K42"/>
  <c r="J43"/>
  <c r="K43"/>
  <c r="F44"/>
  <c r="G44" s="1"/>
  <c r="J44"/>
  <c r="J45"/>
  <c r="K45"/>
  <c r="J46"/>
  <c r="K46"/>
  <c r="F47"/>
  <c r="G47" s="1"/>
  <c r="J47"/>
  <c r="J48"/>
  <c r="K48"/>
  <c r="J49"/>
  <c r="K49"/>
  <c r="F50"/>
  <c r="G50" s="1"/>
  <c r="J50"/>
  <c r="J51"/>
  <c r="K51"/>
  <c r="J52"/>
  <c r="K52"/>
  <c r="F53"/>
  <c r="G53" s="1"/>
  <c r="J53"/>
  <c r="J54"/>
  <c r="K54"/>
  <c r="J55"/>
  <c r="K55"/>
  <c r="F56"/>
  <c r="G56" s="1"/>
  <c r="J56"/>
  <c r="J57"/>
  <c r="K57"/>
  <c r="J58"/>
  <c r="K58"/>
  <c r="F31" l="1"/>
  <c r="G31" s="1"/>
  <c r="F30"/>
  <c r="G30" s="1"/>
  <c r="F24"/>
  <c r="G24" s="1"/>
  <c r="F25"/>
  <c r="G25" s="1"/>
  <c r="G126"/>
  <c r="G111"/>
  <c r="G93"/>
  <c r="G81"/>
  <c r="G69"/>
  <c r="G132"/>
  <c r="G135"/>
  <c r="G120"/>
  <c r="G105"/>
  <c r="G117"/>
  <c r="G75"/>
  <c r="G87"/>
  <c r="G99"/>
  <c r="G63"/>
  <c r="G136"/>
  <c r="G133"/>
  <c r="G127"/>
  <c r="G124"/>
  <c r="G121"/>
  <c r="G118"/>
  <c r="G115"/>
  <c r="G112"/>
  <c r="G109"/>
  <c r="G106"/>
  <c r="G103"/>
  <c r="G100"/>
  <c r="G97"/>
  <c r="G94"/>
  <c r="G91"/>
  <c r="G88"/>
  <c r="G85"/>
  <c r="G82"/>
  <c r="G79"/>
  <c r="G76"/>
  <c r="G73"/>
  <c r="G70"/>
  <c r="G67"/>
  <c r="G64"/>
  <c r="G61"/>
  <c r="G60"/>
  <c r="G72"/>
  <c r="G84"/>
  <c r="G96"/>
  <c r="G108"/>
  <c r="G123"/>
  <c r="G66"/>
  <c r="G78"/>
  <c r="G90"/>
  <c r="G102"/>
  <c r="G114"/>
  <c r="F27"/>
  <c r="G27" s="1"/>
  <c r="F28"/>
  <c r="G28" s="1"/>
  <c r="F21"/>
  <c r="G21" s="1"/>
  <c r="F22"/>
  <c r="G22" s="1"/>
  <c r="F18"/>
  <c r="G18" s="1"/>
  <c r="F19"/>
  <c r="G19" s="1"/>
  <c r="F57"/>
  <c r="G57" s="1"/>
  <c r="F58"/>
  <c r="G58" s="1"/>
  <c r="F54"/>
  <c r="G54" s="1"/>
  <c r="F55"/>
  <c r="G55" s="1"/>
  <c r="F51"/>
  <c r="G51" s="1"/>
  <c r="F52"/>
  <c r="G52" s="1"/>
  <c r="F48"/>
  <c r="G48" s="1"/>
  <c r="F49"/>
  <c r="G49" s="1"/>
  <c r="F45"/>
  <c r="G45" s="1"/>
  <c r="F46"/>
  <c r="G46" s="1"/>
  <c r="F42"/>
  <c r="G42" s="1"/>
  <c r="F43"/>
  <c r="G43" s="1"/>
  <c r="F39"/>
  <c r="G39" s="1"/>
  <c r="F40"/>
  <c r="G40" s="1"/>
  <c r="F36"/>
  <c r="G36" s="1"/>
  <c r="F37"/>
  <c r="G37" s="1"/>
  <c r="F33"/>
  <c r="G33" s="1"/>
  <c r="F34"/>
  <c r="G34" s="1"/>
  <c r="E18" i="10"/>
  <c r="I563" i="38"/>
  <c r="G563"/>
  <c r="I581"/>
  <c r="G581"/>
  <c r="AJ586"/>
  <c r="AI586"/>
  <c r="AH586"/>
  <c r="AF586"/>
  <c r="AE586"/>
  <c r="AD586"/>
  <c r="AB586"/>
  <c r="AA586"/>
  <c r="X586"/>
  <c r="V586"/>
  <c r="AJ585"/>
  <c r="AI585"/>
  <c r="AH585"/>
  <c r="AF585"/>
  <c r="AE585"/>
  <c r="AD585"/>
  <c r="AB585"/>
  <c r="AA585"/>
  <c r="Z585"/>
  <c r="X585"/>
  <c r="W585"/>
  <c r="V585"/>
  <c r="AJ584"/>
  <c r="AI584"/>
  <c r="AH584"/>
  <c r="AF584"/>
  <c r="AE584"/>
  <c r="AD584"/>
  <c r="AB584"/>
  <c r="AA584"/>
  <c r="Z584"/>
  <c r="X584"/>
  <c r="W584"/>
  <c r="V584"/>
  <c r="AJ583"/>
  <c r="AI583"/>
  <c r="AH583"/>
  <c r="AF583"/>
  <c r="AE583"/>
  <c r="AD583"/>
  <c r="AB583"/>
  <c r="AA583"/>
  <c r="Z583"/>
  <c r="X583"/>
  <c r="W583"/>
  <c r="V583"/>
  <c r="AJ582"/>
  <c r="AI582"/>
  <c r="AH582"/>
  <c r="AF582"/>
  <c r="AE582"/>
  <c r="AD582"/>
  <c r="AB582"/>
  <c r="AA582"/>
  <c r="Z582"/>
  <c r="X582"/>
  <c r="W582"/>
  <c r="AJ580"/>
  <c r="AI580"/>
  <c r="AH580"/>
  <c r="AF580"/>
  <c r="AE580"/>
  <c r="AD580"/>
  <c r="AB580"/>
  <c r="AA580"/>
  <c r="Z580"/>
  <c r="X580"/>
  <c r="W580"/>
  <c r="V580"/>
  <c r="AJ579"/>
  <c r="AI579"/>
  <c r="AH579"/>
  <c r="AF579"/>
  <c r="AE579"/>
  <c r="AD579"/>
  <c r="AB579"/>
  <c r="AA579"/>
  <c r="Z579"/>
  <c r="X579"/>
  <c r="W579"/>
  <c r="V579"/>
  <c r="AJ578"/>
  <c r="AI578"/>
  <c r="AH578"/>
  <c r="AF578"/>
  <c r="AE578"/>
  <c r="AD578"/>
  <c r="AB578"/>
  <c r="AA578"/>
  <c r="Z578"/>
  <c r="X578"/>
  <c r="W578"/>
  <c r="V578"/>
  <c r="AJ577"/>
  <c r="AI577"/>
  <c r="AH577"/>
  <c r="AF577"/>
  <c r="AE577"/>
  <c r="AD577"/>
  <c r="AB577"/>
  <c r="AA577"/>
  <c r="Z577"/>
  <c r="X577"/>
  <c r="W577"/>
  <c r="V577"/>
  <c r="AJ576"/>
  <c r="AI576"/>
  <c r="AH576"/>
  <c r="AF576"/>
  <c r="AE576"/>
  <c r="AD576"/>
  <c r="AB576"/>
  <c r="AA576"/>
  <c r="Z576"/>
  <c r="X576"/>
  <c r="W576"/>
  <c r="V576"/>
  <c r="AJ575"/>
  <c r="AI575"/>
  <c r="AH575"/>
  <c r="AF575"/>
  <c r="AE575"/>
  <c r="AD575"/>
  <c r="AB575"/>
  <c r="AA575"/>
  <c r="Z575"/>
  <c r="X575"/>
  <c r="W575"/>
  <c r="V575"/>
  <c r="AJ574"/>
  <c r="AI574"/>
  <c r="AH574"/>
  <c r="AF574"/>
  <c r="AE574"/>
  <c r="AD574"/>
  <c r="AB574"/>
  <c r="AA574"/>
  <c r="Z574"/>
  <c r="X574"/>
  <c r="W574"/>
  <c r="V574"/>
  <c r="AJ573"/>
  <c r="AI573"/>
  <c r="AH573"/>
  <c r="AF573"/>
  <c r="AE573"/>
  <c r="AD573"/>
  <c r="AB573"/>
  <c r="AA573"/>
  <c r="Z573"/>
  <c r="X573"/>
  <c r="W573"/>
  <c r="V573"/>
  <c r="AJ572"/>
  <c r="AI572"/>
  <c r="AH572"/>
  <c r="AF572"/>
  <c r="AE572"/>
  <c r="AD572"/>
  <c r="AB572"/>
  <c r="AA572"/>
  <c r="Z572"/>
  <c r="X572"/>
  <c r="W572"/>
  <c r="V572"/>
  <c r="AJ571"/>
  <c r="AI571"/>
  <c r="AH571"/>
  <c r="AF571"/>
  <c r="AE571"/>
  <c r="AD571"/>
  <c r="AB571"/>
  <c r="AA571"/>
  <c r="Z571"/>
  <c r="X571"/>
  <c r="W571"/>
  <c r="V571"/>
  <c r="AJ570"/>
  <c r="AI570"/>
  <c r="AH570"/>
  <c r="AF570"/>
  <c r="AE570"/>
  <c r="AD570"/>
  <c r="AB570"/>
  <c r="AA570"/>
  <c r="Z570"/>
  <c r="X570"/>
  <c r="W570"/>
  <c r="V570"/>
  <c r="AJ569"/>
  <c r="AI569"/>
  <c r="AH569"/>
  <c r="AF569"/>
  <c r="AE569"/>
  <c r="AD569"/>
  <c r="AB569"/>
  <c r="AA569"/>
  <c r="Z569"/>
  <c r="X569"/>
  <c r="W569"/>
  <c r="V569"/>
  <c r="AJ568"/>
  <c r="AI568"/>
  <c r="AH568"/>
  <c r="AF568"/>
  <c r="AE568"/>
  <c r="AD568"/>
  <c r="AB568"/>
  <c r="AA568"/>
  <c r="Z568"/>
  <c r="X568"/>
  <c r="W568"/>
  <c r="V568"/>
  <c r="AJ567"/>
  <c r="AI567"/>
  <c r="AH567"/>
  <c r="AF567"/>
  <c r="AE567"/>
  <c r="AD567"/>
  <c r="AB567"/>
  <c r="AA567"/>
  <c r="Z567"/>
  <c r="X567"/>
  <c r="W567"/>
  <c r="V567"/>
  <c r="AJ566"/>
  <c r="AI566"/>
  <c r="AH566"/>
  <c r="AF566"/>
  <c r="AE566"/>
  <c r="AD566"/>
  <c r="AB566"/>
  <c r="AA566"/>
  <c r="Z566"/>
  <c r="X566"/>
  <c r="W566"/>
  <c r="V566"/>
  <c r="AJ565"/>
  <c r="AI565"/>
  <c r="AH565"/>
  <c r="AF565"/>
  <c r="AE565"/>
  <c r="AD565"/>
  <c r="AB565"/>
  <c r="AA565"/>
  <c r="Z565"/>
  <c r="X565"/>
  <c r="W565"/>
  <c r="V565"/>
  <c r="AJ564"/>
  <c r="AI564"/>
  <c r="AH564"/>
  <c r="AF564"/>
  <c r="AE564"/>
  <c r="AD564"/>
  <c r="AB564"/>
  <c r="AA564"/>
  <c r="Z564"/>
  <c r="X564"/>
  <c r="W564"/>
  <c r="V564"/>
  <c r="AJ556"/>
  <c r="AI556"/>
  <c r="AH556"/>
  <c r="AF556"/>
  <c r="AE556"/>
  <c r="AD556"/>
  <c r="AB556"/>
  <c r="AA556"/>
  <c r="Z556"/>
  <c r="X556"/>
  <c r="W556"/>
  <c r="V556"/>
  <c r="AJ555"/>
  <c r="AI555"/>
  <c r="AH555"/>
  <c r="AF555"/>
  <c r="AE555"/>
  <c r="AD555"/>
  <c r="AB555"/>
  <c r="AA555"/>
  <c r="Z555"/>
  <c r="X555"/>
  <c r="W555"/>
  <c r="V555"/>
  <c r="AJ554"/>
  <c r="AI554"/>
  <c r="AH554"/>
  <c r="AF554"/>
  <c r="AE554"/>
  <c r="AD554"/>
  <c r="AB554"/>
  <c r="AA554"/>
  <c r="Z554"/>
  <c r="X554"/>
  <c r="W554"/>
  <c r="V554"/>
  <c r="V557"/>
  <c r="W557"/>
  <c r="X557"/>
  <c r="Z557"/>
  <c r="AA557"/>
  <c r="AB557"/>
  <c r="AD557"/>
  <c r="AE557"/>
  <c r="AF557"/>
  <c r="AH557"/>
  <c r="AI557"/>
  <c r="AJ557"/>
  <c r="V558"/>
  <c r="W558"/>
  <c r="X558"/>
  <c r="Z558"/>
  <c r="AA558"/>
  <c r="AB558"/>
  <c r="AD558"/>
  <c r="AE558"/>
  <c r="AF558"/>
  <c r="AH558"/>
  <c r="AI558"/>
  <c r="AJ558"/>
  <c r="V559"/>
  <c r="W559"/>
  <c r="X559"/>
  <c r="Z559"/>
  <c r="AA559"/>
  <c r="AB559"/>
  <c r="AD559"/>
  <c r="AE559"/>
  <c r="AF559"/>
  <c r="AH559"/>
  <c r="AI559"/>
  <c r="AJ559"/>
  <c r="AJ552"/>
  <c r="AI552"/>
  <c r="AH552"/>
  <c r="AF552"/>
  <c r="AE552"/>
  <c r="AD552"/>
  <c r="AB552"/>
  <c r="AA552"/>
  <c r="Z552"/>
  <c r="X552"/>
  <c r="W552"/>
  <c r="V552"/>
  <c r="AJ551"/>
  <c r="AI551"/>
  <c r="AH551"/>
  <c r="AF551"/>
  <c r="AE551"/>
  <c r="AD551"/>
  <c r="AB551"/>
  <c r="AA551"/>
  <c r="Z551"/>
  <c r="X551"/>
  <c r="W551"/>
  <c r="V551"/>
  <c r="AJ550"/>
  <c r="AI550"/>
  <c r="AH550"/>
  <c r="AF550"/>
  <c r="AE550"/>
  <c r="AD550"/>
  <c r="AB550"/>
  <c r="AA550"/>
  <c r="Z550"/>
  <c r="X550"/>
  <c r="W550"/>
  <c r="V550"/>
  <c r="AJ549"/>
  <c r="AI549"/>
  <c r="AH549"/>
  <c r="AF549"/>
  <c r="AE549"/>
  <c r="AD549"/>
  <c r="AB549"/>
  <c r="AA549"/>
  <c r="Z549"/>
  <c r="X549"/>
  <c r="W549"/>
  <c r="V549"/>
  <c r="AJ548"/>
  <c r="AI548"/>
  <c r="AH548"/>
  <c r="AF548"/>
  <c r="AE548"/>
  <c r="AD548"/>
  <c r="AB548"/>
  <c r="AA548"/>
  <c r="Z548"/>
  <c r="X548"/>
  <c r="W548"/>
  <c r="V548"/>
  <c r="V553"/>
  <c r="W553"/>
  <c r="X553"/>
  <c r="Z553"/>
  <c r="AA553"/>
  <c r="AB553"/>
  <c r="AD553"/>
  <c r="AE553"/>
  <c r="AF553"/>
  <c r="AH553"/>
  <c r="AI553"/>
  <c r="AJ553"/>
  <c r="AJ537"/>
  <c r="AI537"/>
  <c r="AH537"/>
  <c r="AF537"/>
  <c r="AE537"/>
  <c r="AD537"/>
  <c r="AB537"/>
  <c r="AA537"/>
  <c r="Z537"/>
  <c r="X537"/>
  <c r="W537"/>
  <c r="V537"/>
  <c r="AJ536"/>
  <c r="AI536"/>
  <c r="AH536"/>
  <c r="AF536"/>
  <c r="AE536"/>
  <c r="AD536"/>
  <c r="AB536"/>
  <c r="AA536"/>
  <c r="Z536"/>
  <c r="X536"/>
  <c r="W536"/>
  <c r="V536"/>
  <c r="AJ535"/>
  <c r="AI535"/>
  <c r="AH535"/>
  <c r="AF535"/>
  <c r="AE535"/>
  <c r="AD535"/>
  <c r="AB535"/>
  <c r="AA535"/>
  <c r="Z535"/>
  <c r="X535"/>
  <c r="W535"/>
  <c r="V535"/>
  <c r="AJ534"/>
  <c r="AI534"/>
  <c r="AH534"/>
  <c r="AF534"/>
  <c r="AE534"/>
  <c r="AD534"/>
  <c r="AB534"/>
  <c r="AA534"/>
  <c r="Z534"/>
  <c r="X534"/>
  <c r="W534"/>
  <c r="V534"/>
  <c r="AJ533"/>
  <c r="AI533"/>
  <c r="AH533"/>
  <c r="AF533"/>
  <c r="AE533"/>
  <c r="AD533"/>
  <c r="AB533"/>
  <c r="AA533"/>
  <c r="Z533"/>
  <c r="X533"/>
  <c r="W533"/>
  <c r="V533"/>
  <c r="AJ532"/>
  <c r="AI532"/>
  <c r="AH532"/>
  <c r="AF532"/>
  <c r="AE532"/>
  <c r="AD532"/>
  <c r="AB532"/>
  <c r="AA532"/>
  <c r="Z532"/>
  <c r="X532"/>
  <c r="W532"/>
  <c r="V532"/>
  <c r="AJ531"/>
  <c r="AI531"/>
  <c r="AH531"/>
  <c r="AF531"/>
  <c r="AE531"/>
  <c r="AD531"/>
  <c r="AB531"/>
  <c r="AA531"/>
  <c r="Z531"/>
  <c r="X531"/>
  <c r="W531"/>
  <c r="V531"/>
  <c r="AJ530"/>
  <c r="AI530"/>
  <c r="AH530"/>
  <c r="AF530"/>
  <c r="AE530"/>
  <c r="AD530"/>
  <c r="AB530"/>
  <c r="AA530"/>
  <c r="Z530"/>
  <c r="X530"/>
  <c r="W530"/>
  <c r="V530"/>
  <c r="I528"/>
  <c r="G528"/>
  <c r="AJ539"/>
  <c r="AI539"/>
  <c r="AH539"/>
  <c r="AF539"/>
  <c r="AE539"/>
  <c r="AD539"/>
  <c r="AB539"/>
  <c r="AA539"/>
  <c r="Z539"/>
  <c r="X539"/>
  <c r="W539"/>
  <c r="V539"/>
  <c r="AJ541"/>
  <c r="AI541"/>
  <c r="AH541"/>
  <c r="AF541"/>
  <c r="AE541"/>
  <c r="AD541"/>
  <c r="AB541"/>
  <c r="AA541"/>
  <c r="Z541"/>
  <c r="X541"/>
  <c r="W541"/>
  <c r="V541"/>
  <c r="AJ540"/>
  <c r="AI540"/>
  <c r="AH540"/>
  <c r="AF540"/>
  <c r="AE540"/>
  <c r="AD540"/>
  <c r="AB540"/>
  <c r="AA540"/>
  <c r="Z540"/>
  <c r="X540"/>
  <c r="W540"/>
  <c r="V540"/>
  <c r="AJ538"/>
  <c r="AI538"/>
  <c r="AH538"/>
  <c r="AF538"/>
  <c r="AE538"/>
  <c r="AD538"/>
  <c r="AB538"/>
  <c r="AA538"/>
  <c r="Z538"/>
  <c r="X538"/>
  <c r="W538"/>
  <c r="V538"/>
  <c r="AJ529"/>
  <c r="AI529"/>
  <c r="AH529"/>
  <c r="AF529"/>
  <c r="AE529"/>
  <c r="AD529"/>
  <c r="AB529"/>
  <c r="AA529"/>
  <c r="Z529"/>
  <c r="X529"/>
  <c r="W529"/>
  <c r="V529"/>
  <c r="AJ543"/>
  <c r="AI543"/>
  <c r="AH543"/>
  <c r="AF543"/>
  <c r="AE543"/>
  <c r="AD543"/>
  <c r="AB543"/>
  <c r="AA543"/>
  <c r="Z543"/>
  <c r="X543"/>
  <c r="W543"/>
  <c r="V543"/>
  <c r="AJ542"/>
  <c r="AI542"/>
  <c r="AH542"/>
  <c r="AF542"/>
  <c r="AE542"/>
  <c r="AD542"/>
  <c r="AB542"/>
  <c r="AA542"/>
  <c r="Z542"/>
  <c r="X542"/>
  <c r="W542"/>
  <c r="V542"/>
  <c r="AJ544"/>
  <c r="AI544"/>
  <c r="AH544"/>
  <c r="AF544"/>
  <c r="AE544"/>
  <c r="AD544"/>
  <c r="AB544"/>
  <c r="AA544"/>
  <c r="Z544"/>
  <c r="X544"/>
  <c r="W544"/>
  <c r="V544"/>
  <c r="V524"/>
  <c r="W524"/>
  <c r="X524"/>
  <c r="Z524"/>
  <c r="AA524"/>
  <c r="AB524"/>
  <c r="AD524"/>
  <c r="AE524"/>
  <c r="AF524"/>
  <c r="AH524"/>
  <c r="AI524"/>
  <c r="AJ524"/>
  <c r="V525"/>
  <c r="W525"/>
  <c r="X525"/>
  <c r="Z525"/>
  <c r="AA525"/>
  <c r="AB525"/>
  <c r="AD525"/>
  <c r="AE525"/>
  <c r="AF525"/>
  <c r="AH525"/>
  <c r="AI525"/>
  <c r="AJ525"/>
  <c r="V526"/>
  <c r="W526"/>
  <c r="X526"/>
  <c r="Z526"/>
  <c r="AA526"/>
  <c r="AB526"/>
  <c r="AD526"/>
  <c r="AE526"/>
  <c r="AF526"/>
  <c r="AH526"/>
  <c r="AI526"/>
  <c r="AJ526"/>
  <c r="V527"/>
  <c r="W527"/>
  <c r="X527"/>
  <c r="Z527"/>
  <c r="AA527"/>
  <c r="AB527"/>
  <c r="AD527"/>
  <c r="AE527"/>
  <c r="AF527"/>
  <c r="AH527"/>
  <c r="AI527"/>
  <c r="AJ527"/>
  <c r="AJ523"/>
  <c r="AI523"/>
  <c r="AH523"/>
  <c r="AF523"/>
  <c r="AE523"/>
  <c r="AD523"/>
  <c r="AB523"/>
  <c r="AA523"/>
  <c r="Z523"/>
  <c r="X523"/>
  <c r="W523"/>
  <c r="V523"/>
  <c r="AJ522"/>
  <c r="AI522"/>
  <c r="AH522"/>
  <c r="AF522"/>
  <c r="AE522"/>
  <c r="AD522"/>
  <c r="AB522"/>
  <c r="AA522"/>
  <c r="Z522"/>
  <c r="X522"/>
  <c r="W522"/>
  <c r="V522"/>
  <c r="AJ521"/>
  <c r="AI521"/>
  <c r="AH521"/>
  <c r="AF521"/>
  <c r="AE521"/>
  <c r="AD521"/>
  <c r="AB521"/>
  <c r="AA521"/>
  <c r="Z521"/>
  <c r="X521"/>
  <c r="W521"/>
  <c r="V521"/>
  <c r="I439"/>
  <c r="G439"/>
  <c r="AJ441"/>
  <c r="AI441"/>
  <c r="AH441"/>
  <c r="AF441"/>
  <c r="AE441"/>
  <c r="AD441"/>
  <c r="AB441"/>
  <c r="AA441"/>
  <c r="Z441"/>
  <c r="X441"/>
  <c r="W441"/>
  <c r="V441"/>
  <c r="AJ444"/>
  <c r="AI444"/>
  <c r="AH444"/>
  <c r="AF444"/>
  <c r="AE444"/>
  <c r="AD444"/>
  <c r="AB444"/>
  <c r="AA444"/>
  <c r="Z444"/>
  <c r="X444"/>
  <c r="W444"/>
  <c r="V444"/>
  <c r="AJ443"/>
  <c r="AI443"/>
  <c r="AH443"/>
  <c r="AF443"/>
  <c r="AE443"/>
  <c r="AD443"/>
  <c r="AB443"/>
  <c r="AA443"/>
  <c r="Z443"/>
  <c r="X443"/>
  <c r="W443"/>
  <c r="V443"/>
  <c r="AJ442"/>
  <c r="AI442"/>
  <c r="AH442"/>
  <c r="AF442"/>
  <c r="AE442"/>
  <c r="AD442"/>
  <c r="AB442"/>
  <c r="AA442"/>
  <c r="Z442"/>
  <c r="X442"/>
  <c r="W442"/>
  <c r="V442"/>
  <c r="AJ440"/>
  <c r="AI440"/>
  <c r="AH440"/>
  <c r="AF440"/>
  <c r="AE440"/>
  <c r="AD440"/>
  <c r="AB440"/>
  <c r="AA440"/>
  <c r="Z440"/>
  <c r="X440"/>
  <c r="W440"/>
  <c r="V440"/>
  <c r="AJ446"/>
  <c r="AI446"/>
  <c r="AH446"/>
  <c r="AF446"/>
  <c r="AE446"/>
  <c r="AD446"/>
  <c r="AB446"/>
  <c r="AA446"/>
  <c r="Z446"/>
  <c r="X446"/>
  <c r="W446"/>
  <c r="V446"/>
  <c r="AJ445"/>
  <c r="AI445"/>
  <c r="AH445"/>
  <c r="AF445"/>
  <c r="AE445"/>
  <c r="AD445"/>
  <c r="AB445"/>
  <c r="AA445"/>
  <c r="Z445"/>
  <c r="X445"/>
  <c r="W445"/>
  <c r="V445"/>
  <c r="AJ447"/>
  <c r="AI447"/>
  <c r="AH447"/>
  <c r="AF447"/>
  <c r="AE447"/>
  <c r="AD447"/>
  <c r="AB447"/>
  <c r="AA447"/>
  <c r="Z447"/>
  <c r="X447"/>
  <c r="W447"/>
  <c r="V447"/>
  <c r="I435"/>
  <c r="G435"/>
  <c r="AJ436"/>
  <c r="AI436"/>
  <c r="AH436"/>
  <c r="AF436"/>
  <c r="AE436"/>
  <c r="AD436"/>
  <c r="AB436"/>
  <c r="AA436"/>
  <c r="Z436"/>
  <c r="X436"/>
  <c r="W436"/>
  <c r="V436"/>
  <c r="AJ437"/>
  <c r="AI437"/>
  <c r="AH437"/>
  <c r="AF437"/>
  <c r="AE437"/>
  <c r="AD437"/>
  <c r="AB437"/>
  <c r="AA437"/>
  <c r="Z437"/>
  <c r="X437"/>
  <c r="W437"/>
  <c r="V437"/>
  <c r="I502"/>
  <c r="G502"/>
  <c r="AJ510"/>
  <c r="AI510"/>
  <c r="AH510"/>
  <c r="AF510"/>
  <c r="AE510"/>
  <c r="AD510"/>
  <c r="AB510"/>
  <c r="AA510"/>
  <c r="Z510"/>
  <c r="X510"/>
  <c r="W510"/>
  <c r="V510"/>
  <c r="AJ509"/>
  <c r="AI509"/>
  <c r="AH509"/>
  <c r="AF509"/>
  <c r="AE509"/>
  <c r="AD509"/>
  <c r="AB509"/>
  <c r="AA509"/>
  <c r="Z509"/>
  <c r="X509"/>
  <c r="W509"/>
  <c r="V509"/>
  <c r="AJ508"/>
  <c r="AI508"/>
  <c r="AH508"/>
  <c r="AF508"/>
  <c r="AE508"/>
  <c r="AD508"/>
  <c r="AB508"/>
  <c r="AA508"/>
  <c r="Z508"/>
  <c r="X508"/>
  <c r="W508"/>
  <c r="V508"/>
  <c r="AJ507"/>
  <c r="AI507"/>
  <c r="AH507"/>
  <c r="AF507"/>
  <c r="AE507"/>
  <c r="AD507"/>
  <c r="AB507"/>
  <c r="AA507"/>
  <c r="Z507"/>
  <c r="X507"/>
  <c r="W507"/>
  <c r="V507"/>
  <c r="AJ506"/>
  <c r="AI506"/>
  <c r="AH506"/>
  <c r="AF506"/>
  <c r="AE506"/>
  <c r="AD506"/>
  <c r="AB506"/>
  <c r="AA506"/>
  <c r="Z506"/>
  <c r="X506"/>
  <c r="W506"/>
  <c r="V506"/>
  <c r="AJ505"/>
  <c r="AI505"/>
  <c r="AH505"/>
  <c r="AF505"/>
  <c r="AE505"/>
  <c r="AD505"/>
  <c r="AB505"/>
  <c r="AA505"/>
  <c r="Z505"/>
  <c r="X505"/>
  <c r="W505"/>
  <c r="V505"/>
  <c r="AJ504"/>
  <c r="AI504"/>
  <c r="AH504"/>
  <c r="AF504"/>
  <c r="AE504"/>
  <c r="AD504"/>
  <c r="AB504"/>
  <c r="AA504"/>
  <c r="Z504"/>
  <c r="X504"/>
  <c r="W504"/>
  <c r="V504"/>
  <c r="AJ503"/>
  <c r="AI503"/>
  <c r="AH503"/>
  <c r="AF503"/>
  <c r="AE503"/>
  <c r="AD503"/>
  <c r="AB503"/>
  <c r="AA503"/>
  <c r="Z503"/>
  <c r="X503"/>
  <c r="W503"/>
  <c r="V503"/>
  <c r="AJ514"/>
  <c r="AI514"/>
  <c r="AH514"/>
  <c r="AF514"/>
  <c r="AE514"/>
  <c r="AD514"/>
  <c r="AB514"/>
  <c r="AA514"/>
  <c r="Z514"/>
  <c r="X514"/>
  <c r="W514"/>
  <c r="V514"/>
  <c r="AJ513"/>
  <c r="AI513"/>
  <c r="AH513"/>
  <c r="AF513"/>
  <c r="AE513"/>
  <c r="AD513"/>
  <c r="AB513"/>
  <c r="AA513"/>
  <c r="Z513"/>
  <c r="X513"/>
  <c r="W513"/>
  <c r="V513"/>
  <c r="AJ512"/>
  <c r="AI512"/>
  <c r="AH512"/>
  <c r="AF512"/>
  <c r="AE512"/>
  <c r="AD512"/>
  <c r="AB512"/>
  <c r="AA512"/>
  <c r="Z512"/>
  <c r="X512"/>
  <c r="W512"/>
  <c r="V512"/>
  <c r="AJ511"/>
  <c r="AI511"/>
  <c r="AH511"/>
  <c r="AF511"/>
  <c r="AE511"/>
  <c r="AD511"/>
  <c r="AB511"/>
  <c r="AA511"/>
  <c r="Z511"/>
  <c r="X511"/>
  <c r="W511"/>
  <c r="V511"/>
  <c r="AJ516"/>
  <c r="AI516"/>
  <c r="AH516"/>
  <c r="AF516"/>
  <c r="AE516"/>
  <c r="AD516"/>
  <c r="AB516"/>
  <c r="AA516"/>
  <c r="Z516"/>
  <c r="X516"/>
  <c r="W516"/>
  <c r="V516"/>
  <c r="AJ515"/>
  <c r="AI515"/>
  <c r="AH515"/>
  <c r="AF515"/>
  <c r="AE515"/>
  <c r="AD515"/>
  <c r="AB515"/>
  <c r="AA515"/>
  <c r="Z515"/>
  <c r="X515"/>
  <c r="W515"/>
  <c r="V515"/>
  <c r="AJ517"/>
  <c r="AI517"/>
  <c r="AH517"/>
  <c r="AF517"/>
  <c r="AE517"/>
  <c r="AD517"/>
  <c r="AB517"/>
  <c r="AA517"/>
  <c r="Z517"/>
  <c r="X517"/>
  <c r="W517"/>
  <c r="V517"/>
  <c r="I432"/>
  <c r="G432"/>
  <c r="AJ433"/>
  <c r="AI433"/>
  <c r="AH433"/>
  <c r="AF433"/>
  <c r="AE433"/>
  <c r="AD433"/>
  <c r="AB433"/>
  <c r="AA433"/>
  <c r="Z433"/>
  <c r="X433"/>
  <c r="W433"/>
  <c r="V433"/>
  <c r="I424"/>
  <c r="G424"/>
  <c r="AJ427"/>
  <c r="AI427"/>
  <c r="AH427"/>
  <c r="AF427"/>
  <c r="AE427"/>
  <c r="AD427"/>
  <c r="AB427"/>
  <c r="AA427"/>
  <c r="Z427"/>
  <c r="X427"/>
  <c r="W427"/>
  <c r="V427"/>
  <c r="AJ426"/>
  <c r="AI426"/>
  <c r="AH426"/>
  <c r="AF426"/>
  <c r="AE426"/>
  <c r="AD426"/>
  <c r="AB426"/>
  <c r="AA426"/>
  <c r="Z426"/>
  <c r="X426"/>
  <c r="W426"/>
  <c r="V426"/>
  <c r="AJ425"/>
  <c r="AI425"/>
  <c r="AH425"/>
  <c r="AF425"/>
  <c r="AE425"/>
  <c r="AD425"/>
  <c r="AB425"/>
  <c r="AA425"/>
  <c r="Z425"/>
  <c r="X425"/>
  <c r="W425"/>
  <c r="V425"/>
  <c r="AJ429"/>
  <c r="AI429"/>
  <c r="AH429"/>
  <c r="AF429"/>
  <c r="AE429"/>
  <c r="AD429"/>
  <c r="AB429"/>
  <c r="AA429"/>
  <c r="Z429"/>
  <c r="X429"/>
  <c r="W429"/>
  <c r="V429"/>
  <c r="AJ428"/>
  <c r="AI428"/>
  <c r="AH428"/>
  <c r="AF428"/>
  <c r="AE428"/>
  <c r="AD428"/>
  <c r="AB428"/>
  <c r="AA428"/>
  <c r="Z428"/>
  <c r="X428"/>
  <c r="W428"/>
  <c r="V428"/>
  <c r="AJ430"/>
  <c r="AI430"/>
  <c r="AH430"/>
  <c r="AF430"/>
  <c r="AE430"/>
  <c r="AD430"/>
  <c r="AB430"/>
  <c r="AA430"/>
  <c r="Z430"/>
  <c r="X430"/>
  <c r="W430"/>
  <c r="V430"/>
  <c r="AJ421"/>
  <c r="AI421"/>
  <c r="AH421"/>
  <c r="AF421"/>
  <c r="AE421"/>
  <c r="AD421"/>
  <c r="AB421"/>
  <c r="AA421"/>
  <c r="Z421"/>
  <c r="X421"/>
  <c r="W421"/>
  <c r="V421"/>
  <c r="AJ418"/>
  <c r="AI418"/>
  <c r="AH418"/>
  <c r="AF418"/>
  <c r="AE418"/>
  <c r="AD418"/>
  <c r="AB418"/>
  <c r="AA418"/>
  <c r="Z418"/>
  <c r="X418"/>
  <c r="W418"/>
  <c r="V418"/>
  <c r="AJ417"/>
  <c r="AI417"/>
  <c r="AH417"/>
  <c r="AF417"/>
  <c r="AE417"/>
  <c r="AD417"/>
  <c r="AB417"/>
  <c r="AA417"/>
  <c r="Z417"/>
  <c r="X417"/>
  <c r="W417"/>
  <c r="V417"/>
  <c r="AJ416"/>
  <c r="AI416"/>
  <c r="AH416"/>
  <c r="AF416"/>
  <c r="AE416"/>
  <c r="AD416"/>
  <c r="AB416"/>
  <c r="AA416"/>
  <c r="Z416"/>
  <c r="X416"/>
  <c r="W416"/>
  <c r="V416"/>
  <c r="AJ415"/>
  <c r="AI415"/>
  <c r="AH415"/>
  <c r="AF415"/>
  <c r="AE415"/>
  <c r="AD415"/>
  <c r="AB415"/>
  <c r="AA415"/>
  <c r="Z415"/>
  <c r="X415"/>
  <c r="W415"/>
  <c r="V415"/>
  <c r="AJ476"/>
  <c r="AI476"/>
  <c r="AH476"/>
  <c r="AF476"/>
  <c r="AE476"/>
  <c r="AD476"/>
  <c r="AB476"/>
  <c r="AA476"/>
  <c r="Z476"/>
  <c r="X476"/>
  <c r="W476"/>
  <c r="V476"/>
  <c r="AJ475"/>
  <c r="AI475"/>
  <c r="AH475"/>
  <c r="AF475"/>
  <c r="AE475"/>
  <c r="AD475"/>
  <c r="AB475"/>
  <c r="AA475"/>
  <c r="Z475"/>
  <c r="X475"/>
  <c r="W475"/>
  <c r="V475"/>
  <c r="AJ474"/>
  <c r="AI474"/>
  <c r="AH474"/>
  <c r="AF474"/>
  <c r="AE474"/>
  <c r="AD474"/>
  <c r="AB474"/>
  <c r="AA474"/>
  <c r="Z474"/>
  <c r="X474"/>
  <c r="W474"/>
  <c r="V474"/>
  <c r="AJ473"/>
  <c r="AI473"/>
  <c r="AH473"/>
  <c r="AF473"/>
  <c r="AE473"/>
  <c r="AD473"/>
  <c r="AB473"/>
  <c r="AA473"/>
  <c r="Z473"/>
  <c r="X473"/>
  <c r="W473"/>
  <c r="V473"/>
  <c r="AJ472"/>
  <c r="AI472"/>
  <c r="AH472"/>
  <c r="AF472"/>
  <c r="AE472"/>
  <c r="AD472"/>
  <c r="AB472"/>
  <c r="AA472"/>
  <c r="Z472"/>
  <c r="X472"/>
  <c r="W472"/>
  <c r="V472"/>
  <c r="AJ471"/>
  <c r="AI471"/>
  <c r="AH471"/>
  <c r="AF471"/>
  <c r="AE471"/>
  <c r="AD471"/>
  <c r="AB471"/>
  <c r="AA471"/>
  <c r="Z471"/>
  <c r="X471"/>
  <c r="W471"/>
  <c r="V471"/>
  <c r="AJ470"/>
  <c r="AI470"/>
  <c r="AH470"/>
  <c r="AF470"/>
  <c r="AE470"/>
  <c r="AD470"/>
  <c r="AB470"/>
  <c r="AA470"/>
  <c r="Z470"/>
  <c r="X470"/>
  <c r="W470"/>
  <c r="V470"/>
  <c r="AJ469"/>
  <c r="AI469"/>
  <c r="AH469"/>
  <c r="AF469"/>
  <c r="AE469"/>
  <c r="AD469"/>
  <c r="AB469"/>
  <c r="AA469"/>
  <c r="Z469"/>
  <c r="X469"/>
  <c r="W469"/>
  <c r="V469"/>
  <c r="AJ468"/>
  <c r="AI468"/>
  <c r="AH468"/>
  <c r="AF468"/>
  <c r="AE468"/>
  <c r="AD468"/>
  <c r="AB468"/>
  <c r="AA468"/>
  <c r="Z468"/>
  <c r="X468"/>
  <c r="W468"/>
  <c r="V468"/>
  <c r="AJ467"/>
  <c r="AI467"/>
  <c r="AH467"/>
  <c r="AF467"/>
  <c r="AE467"/>
  <c r="AD467"/>
  <c r="AB467"/>
  <c r="AA467"/>
  <c r="Z467"/>
  <c r="X467"/>
  <c r="W467"/>
  <c r="V467"/>
  <c r="AJ466"/>
  <c r="AI466"/>
  <c r="AH466"/>
  <c r="AF466"/>
  <c r="AE466"/>
  <c r="AD466"/>
  <c r="AB466"/>
  <c r="AA466"/>
  <c r="Z466"/>
  <c r="X466"/>
  <c r="W466"/>
  <c r="V466"/>
  <c r="AJ465"/>
  <c r="AI465"/>
  <c r="AH465"/>
  <c r="AF465"/>
  <c r="AE465"/>
  <c r="AD465"/>
  <c r="AB465"/>
  <c r="AA465"/>
  <c r="Z465"/>
  <c r="X465"/>
  <c r="W465"/>
  <c r="V465"/>
  <c r="AJ464"/>
  <c r="AI464"/>
  <c r="AH464"/>
  <c r="AF464"/>
  <c r="AE464"/>
  <c r="AD464"/>
  <c r="AB464"/>
  <c r="AA464"/>
  <c r="Z464"/>
  <c r="X464"/>
  <c r="W464"/>
  <c r="V464"/>
  <c r="AJ463"/>
  <c r="AI463"/>
  <c r="AH463"/>
  <c r="AF463"/>
  <c r="AE463"/>
  <c r="AD463"/>
  <c r="AB463"/>
  <c r="AA463"/>
  <c r="Z463"/>
  <c r="X463"/>
  <c r="W463"/>
  <c r="V463"/>
  <c r="AJ462"/>
  <c r="AI462"/>
  <c r="AH462"/>
  <c r="AF462"/>
  <c r="AE462"/>
  <c r="AD462"/>
  <c r="AB462"/>
  <c r="AA462"/>
  <c r="Z462"/>
  <c r="X462"/>
  <c r="W462"/>
  <c r="V462"/>
  <c r="AJ461"/>
  <c r="AI461"/>
  <c r="AH461"/>
  <c r="AF461"/>
  <c r="AE461"/>
  <c r="AD461"/>
  <c r="AB461"/>
  <c r="AA461"/>
  <c r="Z461"/>
  <c r="X461"/>
  <c r="W461"/>
  <c r="V461"/>
  <c r="AJ460"/>
  <c r="AI460"/>
  <c r="AH460"/>
  <c r="AF460"/>
  <c r="AE460"/>
  <c r="AD460"/>
  <c r="AB460"/>
  <c r="AA460"/>
  <c r="Z460"/>
  <c r="X460"/>
  <c r="W460"/>
  <c r="V460"/>
  <c r="AJ459"/>
  <c r="AI459"/>
  <c r="AH459"/>
  <c r="AF459"/>
  <c r="AE459"/>
  <c r="AD459"/>
  <c r="AB459"/>
  <c r="AA459"/>
  <c r="Z459"/>
  <c r="X459"/>
  <c r="W459"/>
  <c r="V459"/>
  <c r="AJ458"/>
  <c r="AI458"/>
  <c r="AH458"/>
  <c r="AF458"/>
  <c r="AE458"/>
  <c r="AD458"/>
  <c r="AB458"/>
  <c r="AA458"/>
  <c r="Z458"/>
  <c r="X458"/>
  <c r="W458"/>
  <c r="V458"/>
  <c r="AJ457"/>
  <c r="AI457"/>
  <c r="AH457"/>
  <c r="AF457"/>
  <c r="AE457"/>
  <c r="AD457"/>
  <c r="AB457"/>
  <c r="AA457"/>
  <c r="Z457"/>
  <c r="X457"/>
  <c r="W457"/>
  <c r="V457"/>
  <c r="AJ456"/>
  <c r="AI456"/>
  <c r="AH456"/>
  <c r="AF456"/>
  <c r="AE456"/>
  <c r="AD456"/>
  <c r="AB456"/>
  <c r="AA456"/>
  <c r="Z456"/>
  <c r="X456"/>
  <c r="W456"/>
  <c r="V456"/>
  <c r="AJ455"/>
  <c r="AI455"/>
  <c r="AH455"/>
  <c r="AF455"/>
  <c r="AE455"/>
  <c r="AD455"/>
  <c r="AB455"/>
  <c r="AA455"/>
  <c r="Z455"/>
  <c r="X455"/>
  <c r="W455"/>
  <c r="V455"/>
  <c r="AJ454"/>
  <c r="AI454"/>
  <c r="AH454"/>
  <c r="AF454"/>
  <c r="AE454"/>
  <c r="AD454"/>
  <c r="AB454"/>
  <c r="AA454"/>
  <c r="Z454"/>
  <c r="X454"/>
  <c r="W454"/>
  <c r="V454"/>
  <c r="AJ453"/>
  <c r="AI453"/>
  <c r="AH453"/>
  <c r="AF453"/>
  <c r="AE453"/>
  <c r="AD453"/>
  <c r="AB453"/>
  <c r="AA453"/>
  <c r="Z453"/>
  <c r="X453"/>
  <c r="W453"/>
  <c r="V453"/>
  <c r="AJ452"/>
  <c r="AI452"/>
  <c r="AH452"/>
  <c r="AF452"/>
  <c r="AE452"/>
  <c r="AD452"/>
  <c r="AB452"/>
  <c r="AA452"/>
  <c r="Z452"/>
  <c r="X452"/>
  <c r="W452"/>
  <c r="V452"/>
  <c r="AJ492"/>
  <c r="AI492"/>
  <c r="AH492"/>
  <c r="AF492"/>
  <c r="AE492"/>
  <c r="AD492"/>
  <c r="AB492"/>
  <c r="AA492"/>
  <c r="Z492"/>
  <c r="X492"/>
  <c r="W492"/>
  <c r="V492"/>
  <c r="AJ491"/>
  <c r="AI491"/>
  <c r="AH491"/>
  <c r="AF491"/>
  <c r="AE491"/>
  <c r="AD491"/>
  <c r="AB491"/>
  <c r="AA491"/>
  <c r="Z491"/>
  <c r="X491"/>
  <c r="W491"/>
  <c r="V491"/>
  <c r="AJ490"/>
  <c r="AI490"/>
  <c r="AH490"/>
  <c r="AF490"/>
  <c r="AE490"/>
  <c r="AD490"/>
  <c r="AB490"/>
  <c r="AA490"/>
  <c r="Z490"/>
  <c r="X490"/>
  <c r="W490"/>
  <c r="V490"/>
  <c r="AJ489"/>
  <c r="AI489"/>
  <c r="AH489"/>
  <c r="AF489"/>
  <c r="AE489"/>
  <c r="AD489"/>
  <c r="AB489"/>
  <c r="AA489"/>
  <c r="Z489"/>
  <c r="X489"/>
  <c r="W489"/>
  <c r="V489"/>
  <c r="AJ488"/>
  <c r="AI488"/>
  <c r="AH488"/>
  <c r="AF488"/>
  <c r="AE488"/>
  <c r="AD488"/>
  <c r="AB488"/>
  <c r="AA488"/>
  <c r="Z488"/>
  <c r="X488"/>
  <c r="W488"/>
  <c r="V488"/>
  <c r="AJ487"/>
  <c r="AI487"/>
  <c r="AH487"/>
  <c r="AF487"/>
  <c r="AE487"/>
  <c r="AD487"/>
  <c r="AB487"/>
  <c r="AA487"/>
  <c r="Z487"/>
  <c r="X487"/>
  <c r="W487"/>
  <c r="V487"/>
  <c r="AJ486"/>
  <c r="AI486"/>
  <c r="AH486"/>
  <c r="AF486"/>
  <c r="AE486"/>
  <c r="AD486"/>
  <c r="AB486"/>
  <c r="AA486"/>
  <c r="Z486"/>
  <c r="X486"/>
  <c r="W486"/>
  <c r="V486"/>
  <c r="AJ485"/>
  <c r="AI485"/>
  <c r="AH485"/>
  <c r="AF485"/>
  <c r="AE485"/>
  <c r="AD485"/>
  <c r="AB485"/>
  <c r="AA485"/>
  <c r="Z485"/>
  <c r="X485"/>
  <c r="W485"/>
  <c r="V485"/>
  <c r="AJ484"/>
  <c r="AI484"/>
  <c r="AH484"/>
  <c r="AF484"/>
  <c r="AE484"/>
  <c r="AD484"/>
  <c r="AB484"/>
  <c r="AA484"/>
  <c r="Z484"/>
  <c r="X484"/>
  <c r="W484"/>
  <c r="V484"/>
  <c r="AJ483"/>
  <c r="AI483"/>
  <c r="AH483"/>
  <c r="AF483"/>
  <c r="AE483"/>
  <c r="AD483"/>
  <c r="AB483"/>
  <c r="AA483"/>
  <c r="Z483"/>
  <c r="X483"/>
  <c r="W483"/>
  <c r="V483"/>
  <c r="AJ482"/>
  <c r="AI482"/>
  <c r="AH482"/>
  <c r="AF482"/>
  <c r="AE482"/>
  <c r="AD482"/>
  <c r="AB482"/>
  <c r="AA482"/>
  <c r="Z482"/>
  <c r="X482"/>
  <c r="W482"/>
  <c r="V482"/>
  <c r="AJ481"/>
  <c r="AI481"/>
  <c r="AH481"/>
  <c r="AF481"/>
  <c r="AE481"/>
  <c r="AD481"/>
  <c r="AB481"/>
  <c r="AA481"/>
  <c r="Z481"/>
  <c r="X481"/>
  <c r="W481"/>
  <c r="V481"/>
  <c r="AJ480"/>
  <c r="AI480"/>
  <c r="AH480"/>
  <c r="AF480"/>
  <c r="AE480"/>
  <c r="AD480"/>
  <c r="AB480"/>
  <c r="AA480"/>
  <c r="Z480"/>
  <c r="X480"/>
  <c r="W480"/>
  <c r="V480"/>
  <c r="AJ479"/>
  <c r="AI479"/>
  <c r="AH479"/>
  <c r="AF479"/>
  <c r="AE479"/>
  <c r="AD479"/>
  <c r="AB479"/>
  <c r="AA479"/>
  <c r="Z479"/>
  <c r="X479"/>
  <c r="W479"/>
  <c r="V479"/>
  <c r="AJ478"/>
  <c r="AI478"/>
  <c r="AH478"/>
  <c r="AF478"/>
  <c r="AE478"/>
  <c r="AD478"/>
  <c r="AB478"/>
  <c r="AA478"/>
  <c r="Z478"/>
  <c r="X478"/>
  <c r="W478"/>
  <c r="V478"/>
  <c r="AJ477"/>
  <c r="AI477"/>
  <c r="AH477"/>
  <c r="AF477"/>
  <c r="AE477"/>
  <c r="AD477"/>
  <c r="AB477"/>
  <c r="AA477"/>
  <c r="Z477"/>
  <c r="X477"/>
  <c r="W477"/>
  <c r="V477"/>
  <c r="AJ500"/>
  <c r="AI500"/>
  <c r="AH500"/>
  <c r="AF500"/>
  <c r="AE500"/>
  <c r="AD500"/>
  <c r="AB500"/>
  <c r="AA500"/>
  <c r="Z500"/>
  <c r="X500"/>
  <c r="W500"/>
  <c r="V500"/>
  <c r="AJ499"/>
  <c r="AI499"/>
  <c r="AH499"/>
  <c r="AF499"/>
  <c r="AE499"/>
  <c r="AD499"/>
  <c r="AB499"/>
  <c r="AA499"/>
  <c r="Z499"/>
  <c r="X499"/>
  <c r="W499"/>
  <c r="V499"/>
  <c r="AJ498"/>
  <c r="AI498"/>
  <c r="AH498"/>
  <c r="AF498"/>
  <c r="AE498"/>
  <c r="AD498"/>
  <c r="AB498"/>
  <c r="AA498"/>
  <c r="Z498"/>
  <c r="X498"/>
  <c r="W498"/>
  <c r="V498"/>
  <c r="AJ497"/>
  <c r="AI497"/>
  <c r="AH497"/>
  <c r="AF497"/>
  <c r="AE497"/>
  <c r="AD497"/>
  <c r="AB497"/>
  <c r="AA497"/>
  <c r="Z497"/>
  <c r="X497"/>
  <c r="W497"/>
  <c r="V497"/>
  <c r="AJ496"/>
  <c r="AI496"/>
  <c r="AH496"/>
  <c r="AF496"/>
  <c r="AE496"/>
  <c r="AD496"/>
  <c r="AB496"/>
  <c r="AA496"/>
  <c r="Z496"/>
  <c r="X496"/>
  <c r="W496"/>
  <c r="V496"/>
  <c r="AJ495"/>
  <c r="AI495"/>
  <c r="AH495"/>
  <c r="AF495"/>
  <c r="AE495"/>
  <c r="AD495"/>
  <c r="AB495"/>
  <c r="AA495"/>
  <c r="Z495"/>
  <c r="X495"/>
  <c r="W495"/>
  <c r="V495"/>
  <c r="AJ494"/>
  <c r="AI494"/>
  <c r="AH494"/>
  <c r="AF494"/>
  <c r="AE494"/>
  <c r="AD494"/>
  <c r="AB494"/>
  <c r="AA494"/>
  <c r="Z494"/>
  <c r="X494"/>
  <c r="W494"/>
  <c r="V494"/>
  <c r="AJ493"/>
  <c r="AI493"/>
  <c r="AH493"/>
  <c r="AF493"/>
  <c r="AE493"/>
  <c r="AD493"/>
  <c r="AB493"/>
  <c r="AA493"/>
  <c r="Z493"/>
  <c r="X493"/>
  <c r="W493"/>
  <c r="V493"/>
  <c r="AJ420"/>
  <c r="AI420"/>
  <c r="AH420"/>
  <c r="AF420"/>
  <c r="AE420"/>
  <c r="AD420"/>
  <c r="AB420"/>
  <c r="AA420"/>
  <c r="Z420"/>
  <c r="X420"/>
  <c r="W420"/>
  <c r="V420"/>
  <c r="AJ419"/>
  <c r="AI419"/>
  <c r="AH419"/>
  <c r="AF419"/>
  <c r="AE419"/>
  <c r="AD419"/>
  <c r="AB419"/>
  <c r="AA419"/>
  <c r="Z419"/>
  <c r="X419"/>
  <c r="W419"/>
  <c r="V419"/>
  <c r="AJ391"/>
  <c r="AI391"/>
  <c r="AH391"/>
  <c r="AF391"/>
  <c r="AE391"/>
  <c r="AD391"/>
  <c r="AB391"/>
  <c r="AA391"/>
  <c r="Z391"/>
  <c r="X391"/>
  <c r="W391"/>
  <c r="V391"/>
  <c r="AJ389"/>
  <c r="AI389"/>
  <c r="AH389"/>
  <c r="AF389"/>
  <c r="AE389"/>
  <c r="AD389"/>
  <c r="AB389"/>
  <c r="AA389"/>
  <c r="Z389"/>
  <c r="X389"/>
  <c r="W389"/>
  <c r="V389"/>
  <c r="AJ388"/>
  <c r="AI388"/>
  <c r="AH388"/>
  <c r="AF388"/>
  <c r="AE388"/>
  <c r="AD388"/>
  <c r="AB388"/>
  <c r="AA388"/>
  <c r="Z388"/>
  <c r="X388"/>
  <c r="W388"/>
  <c r="V388"/>
  <c r="AJ387"/>
  <c r="AI387"/>
  <c r="AH387"/>
  <c r="AF387"/>
  <c r="AE387"/>
  <c r="AD387"/>
  <c r="AB387"/>
  <c r="AA387"/>
  <c r="Z387"/>
  <c r="X387"/>
  <c r="W387"/>
  <c r="V387"/>
  <c r="AJ386"/>
  <c r="AI386"/>
  <c r="AH386"/>
  <c r="AF386"/>
  <c r="AE386"/>
  <c r="AD386"/>
  <c r="AB386"/>
  <c r="AA386"/>
  <c r="Z386"/>
  <c r="X386"/>
  <c r="W386"/>
  <c r="V386"/>
  <c r="I378"/>
  <c r="G378"/>
  <c r="AJ380"/>
  <c r="AI380"/>
  <c r="AH380"/>
  <c r="AF380"/>
  <c r="AE380"/>
  <c r="AD380"/>
  <c r="AB380"/>
  <c r="AA380"/>
  <c r="Z380"/>
  <c r="X380"/>
  <c r="W380"/>
  <c r="V380"/>
  <c r="AJ381"/>
  <c r="AI381"/>
  <c r="AH381"/>
  <c r="AF381"/>
  <c r="AE381"/>
  <c r="AD381"/>
  <c r="AB381"/>
  <c r="AA381"/>
  <c r="Z381"/>
  <c r="X381"/>
  <c r="W381"/>
  <c r="V381"/>
  <c r="AJ379"/>
  <c r="AI379"/>
  <c r="AH379"/>
  <c r="AF379"/>
  <c r="AE379"/>
  <c r="AD379"/>
  <c r="AB379"/>
  <c r="AA379"/>
  <c r="Z379"/>
  <c r="X379"/>
  <c r="W379"/>
  <c r="V379"/>
  <c r="V382"/>
  <c r="W382"/>
  <c r="X382"/>
  <c r="Z382"/>
  <c r="AA382"/>
  <c r="AB382"/>
  <c r="AD382"/>
  <c r="AE382"/>
  <c r="AF382"/>
  <c r="AH382"/>
  <c r="AI382"/>
  <c r="AJ382"/>
  <c r="V383"/>
  <c r="W383"/>
  <c r="X383"/>
  <c r="Z383"/>
  <c r="AA383"/>
  <c r="AB383"/>
  <c r="AD383"/>
  <c r="AE383"/>
  <c r="AF383"/>
  <c r="AH383"/>
  <c r="AI383"/>
  <c r="AJ383"/>
  <c r="AJ357"/>
  <c r="AI357"/>
  <c r="AH357"/>
  <c r="AF357"/>
  <c r="AE357"/>
  <c r="AD357"/>
  <c r="AB357"/>
  <c r="AA357"/>
  <c r="Z357"/>
  <c r="X357"/>
  <c r="W357"/>
  <c r="V357"/>
  <c r="AJ356"/>
  <c r="AI356"/>
  <c r="AH356"/>
  <c r="AF356"/>
  <c r="AE356"/>
  <c r="AD356"/>
  <c r="AB356"/>
  <c r="AA356"/>
  <c r="Z356"/>
  <c r="X356"/>
  <c r="W356"/>
  <c r="V356"/>
  <c r="AJ355"/>
  <c r="AI355"/>
  <c r="AH355"/>
  <c r="AF355"/>
  <c r="AE355"/>
  <c r="AD355"/>
  <c r="AB355"/>
  <c r="AA355"/>
  <c r="Z355"/>
  <c r="X355"/>
  <c r="W355"/>
  <c r="V355"/>
  <c r="AJ354"/>
  <c r="AI354"/>
  <c r="AH354"/>
  <c r="AF354"/>
  <c r="AE354"/>
  <c r="AD354"/>
  <c r="AB354"/>
  <c r="AA354"/>
  <c r="Z354"/>
  <c r="X354"/>
  <c r="W354"/>
  <c r="V354"/>
  <c r="AJ353"/>
  <c r="AI353"/>
  <c r="AH353"/>
  <c r="AF353"/>
  <c r="AE353"/>
  <c r="AD353"/>
  <c r="AB353"/>
  <c r="AA353"/>
  <c r="Z353"/>
  <c r="X353"/>
  <c r="W353"/>
  <c r="V353"/>
  <c r="AJ352"/>
  <c r="AI352"/>
  <c r="AH352"/>
  <c r="AF352"/>
  <c r="AE352"/>
  <c r="AD352"/>
  <c r="AB352"/>
  <c r="AA352"/>
  <c r="Z352"/>
  <c r="X352"/>
  <c r="W352"/>
  <c r="V352"/>
  <c r="AJ351"/>
  <c r="AI351"/>
  <c r="AH351"/>
  <c r="AF351"/>
  <c r="AE351"/>
  <c r="AD351"/>
  <c r="AB351"/>
  <c r="AA351"/>
  <c r="Z351"/>
  <c r="X351"/>
  <c r="W351"/>
  <c r="V351"/>
  <c r="AJ350"/>
  <c r="AI350"/>
  <c r="AH350"/>
  <c r="AF350"/>
  <c r="AE350"/>
  <c r="AD350"/>
  <c r="AB350"/>
  <c r="AA350"/>
  <c r="Z350"/>
  <c r="X350"/>
  <c r="W350"/>
  <c r="V350"/>
  <c r="AJ349"/>
  <c r="AI349"/>
  <c r="AH349"/>
  <c r="AF349"/>
  <c r="AE349"/>
  <c r="AD349"/>
  <c r="AB349"/>
  <c r="AA349"/>
  <c r="Z349"/>
  <c r="X349"/>
  <c r="W349"/>
  <c r="V349"/>
  <c r="AJ348"/>
  <c r="AI348"/>
  <c r="AH348"/>
  <c r="AF348"/>
  <c r="AE348"/>
  <c r="AD348"/>
  <c r="AB348"/>
  <c r="AA348"/>
  <c r="Z348"/>
  <c r="X348"/>
  <c r="W348"/>
  <c r="V348"/>
  <c r="AJ347"/>
  <c r="AI347"/>
  <c r="AH347"/>
  <c r="AF347"/>
  <c r="AE347"/>
  <c r="AD347"/>
  <c r="AB347"/>
  <c r="AA347"/>
  <c r="Z347"/>
  <c r="X347"/>
  <c r="W347"/>
  <c r="V347"/>
  <c r="AJ346"/>
  <c r="AI346"/>
  <c r="AH346"/>
  <c r="AF346"/>
  <c r="AE346"/>
  <c r="AD346"/>
  <c r="AB346"/>
  <c r="AA346"/>
  <c r="Z346"/>
  <c r="X346"/>
  <c r="W346"/>
  <c r="V346"/>
  <c r="AJ345"/>
  <c r="AI345"/>
  <c r="AH345"/>
  <c r="AF345"/>
  <c r="AE345"/>
  <c r="AD345"/>
  <c r="AB345"/>
  <c r="AA345"/>
  <c r="Z345"/>
  <c r="X345"/>
  <c r="W345"/>
  <c r="V345"/>
  <c r="AJ344"/>
  <c r="AI344"/>
  <c r="AH344"/>
  <c r="AF344"/>
  <c r="AE344"/>
  <c r="AD344"/>
  <c r="AB344"/>
  <c r="AA344"/>
  <c r="Z344"/>
  <c r="X344"/>
  <c r="W344"/>
  <c r="V344"/>
  <c r="AJ343"/>
  <c r="AI343"/>
  <c r="AH343"/>
  <c r="AF343"/>
  <c r="AE343"/>
  <c r="AD343"/>
  <c r="AB343"/>
  <c r="AA343"/>
  <c r="Z343"/>
  <c r="X343"/>
  <c r="W343"/>
  <c r="V343"/>
  <c r="AJ342"/>
  <c r="AI342"/>
  <c r="AH342"/>
  <c r="AF342"/>
  <c r="AE342"/>
  <c r="AD342"/>
  <c r="AB342"/>
  <c r="AA342"/>
  <c r="Z342"/>
  <c r="X342"/>
  <c r="W342"/>
  <c r="V342"/>
  <c r="AJ373"/>
  <c r="AI373"/>
  <c r="AH373"/>
  <c r="AF373"/>
  <c r="AE373"/>
  <c r="AD373"/>
  <c r="AB373"/>
  <c r="AA373"/>
  <c r="Z373"/>
  <c r="X373"/>
  <c r="W373"/>
  <c r="V373"/>
  <c r="AJ372"/>
  <c r="AI372"/>
  <c r="AH372"/>
  <c r="AF372"/>
  <c r="AE372"/>
  <c r="AD372"/>
  <c r="AB372"/>
  <c r="AA372"/>
  <c r="Z372"/>
  <c r="X372"/>
  <c r="W372"/>
  <c r="V372"/>
  <c r="AJ371"/>
  <c r="AI371"/>
  <c r="AH371"/>
  <c r="AF371"/>
  <c r="AE371"/>
  <c r="AD371"/>
  <c r="AB371"/>
  <c r="AA371"/>
  <c r="Z371"/>
  <c r="X371"/>
  <c r="W371"/>
  <c r="V371"/>
  <c r="AJ370"/>
  <c r="AI370"/>
  <c r="AH370"/>
  <c r="AF370"/>
  <c r="AE370"/>
  <c r="AD370"/>
  <c r="AB370"/>
  <c r="AA370"/>
  <c r="Z370"/>
  <c r="X370"/>
  <c r="W370"/>
  <c r="V370"/>
  <c r="AJ369"/>
  <c r="AI369"/>
  <c r="AH369"/>
  <c r="AF369"/>
  <c r="AE369"/>
  <c r="AD369"/>
  <c r="AB369"/>
  <c r="AA369"/>
  <c r="Z369"/>
  <c r="X369"/>
  <c r="W369"/>
  <c r="V369"/>
  <c r="AJ368"/>
  <c r="AI368"/>
  <c r="AH368"/>
  <c r="AF368"/>
  <c r="AE368"/>
  <c r="AD368"/>
  <c r="AB368"/>
  <c r="AA368"/>
  <c r="Z368"/>
  <c r="X368"/>
  <c r="W368"/>
  <c r="V368"/>
  <c r="AJ367"/>
  <c r="AI367"/>
  <c r="AH367"/>
  <c r="AF367"/>
  <c r="AE367"/>
  <c r="AD367"/>
  <c r="AB367"/>
  <c r="AA367"/>
  <c r="Z367"/>
  <c r="X367"/>
  <c r="W367"/>
  <c r="V367"/>
  <c r="AJ366"/>
  <c r="AI366"/>
  <c r="AH366"/>
  <c r="AF366"/>
  <c r="AE366"/>
  <c r="AD366"/>
  <c r="AB366"/>
  <c r="AA366"/>
  <c r="Z366"/>
  <c r="X366"/>
  <c r="W366"/>
  <c r="V366"/>
  <c r="AJ365"/>
  <c r="AI365"/>
  <c r="AH365"/>
  <c r="AF365"/>
  <c r="AE365"/>
  <c r="AD365"/>
  <c r="AB365"/>
  <c r="AA365"/>
  <c r="Z365"/>
  <c r="X365"/>
  <c r="W365"/>
  <c r="V365"/>
  <c r="AJ364"/>
  <c r="AI364"/>
  <c r="AH364"/>
  <c r="AF364"/>
  <c r="AE364"/>
  <c r="AD364"/>
  <c r="AB364"/>
  <c r="AA364"/>
  <c r="Z364"/>
  <c r="X364"/>
  <c r="W364"/>
  <c r="V364"/>
  <c r="AJ363"/>
  <c r="AI363"/>
  <c r="AH363"/>
  <c r="AF363"/>
  <c r="AE363"/>
  <c r="AD363"/>
  <c r="AB363"/>
  <c r="AA363"/>
  <c r="Z363"/>
  <c r="X363"/>
  <c r="W363"/>
  <c r="V363"/>
  <c r="AJ362"/>
  <c r="AI362"/>
  <c r="AH362"/>
  <c r="AF362"/>
  <c r="AE362"/>
  <c r="AD362"/>
  <c r="AB362"/>
  <c r="AA362"/>
  <c r="Z362"/>
  <c r="X362"/>
  <c r="W362"/>
  <c r="V362"/>
  <c r="AJ361"/>
  <c r="AI361"/>
  <c r="AH361"/>
  <c r="AF361"/>
  <c r="AE361"/>
  <c r="AD361"/>
  <c r="AB361"/>
  <c r="AA361"/>
  <c r="Z361"/>
  <c r="X361"/>
  <c r="W361"/>
  <c r="V361"/>
  <c r="AJ360"/>
  <c r="AI360"/>
  <c r="AH360"/>
  <c r="AF360"/>
  <c r="AE360"/>
  <c r="AD360"/>
  <c r="AB360"/>
  <c r="AA360"/>
  <c r="Z360"/>
  <c r="X360"/>
  <c r="W360"/>
  <c r="V360"/>
  <c r="AJ359"/>
  <c r="AI359"/>
  <c r="AH359"/>
  <c r="AF359"/>
  <c r="AE359"/>
  <c r="AD359"/>
  <c r="AB359"/>
  <c r="AA359"/>
  <c r="Z359"/>
  <c r="X359"/>
  <c r="W359"/>
  <c r="V359"/>
  <c r="AJ358"/>
  <c r="AI358"/>
  <c r="AH358"/>
  <c r="AF358"/>
  <c r="AE358"/>
  <c r="AD358"/>
  <c r="AB358"/>
  <c r="AA358"/>
  <c r="Z358"/>
  <c r="X358"/>
  <c r="W358"/>
  <c r="V358"/>
  <c r="AJ377"/>
  <c r="AI377"/>
  <c r="AH377"/>
  <c r="AF377"/>
  <c r="AE377"/>
  <c r="AD377"/>
  <c r="AB377"/>
  <c r="AA377"/>
  <c r="Z377"/>
  <c r="X377"/>
  <c r="W377"/>
  <c r="V377"/>
  <c r="AJ376"/>
  <c r="AI376"/>
  <c r="AH376"/>
  <c r="AF376"/>
  <c r="AE376"/>
  <c r="AD376"/>
  <c r="AB376"/>
  <c r="AA376"/>
  <c r="Z376"/>
  <c r="X376"/>
  <c r="W376"/>
  <c r="V376"/>
  <c r="AJ375"/>
  <c r="AI375"/>
  <c r="AH375"/>
  <c r="AF375"/>
  <c r="AE375"/>
  <c r="AD375"/>
  <c r="AB375"/>
  <c r="AA375"/>
  <c r="Z375"/>
  <c r="X375"/>
  <c r="W375"/>
  <c r="V375"/>
  <c r="AJ374"/>
  <c r="AI374"/>
  <c r="AH374"/>
  <c r="AF374"/>
  <c r="AE374"/>
  <c r="AD374"/>
  <c r="AB374"/>
  <c r="AA374"/>
  <c r="Z374"/>
  <c r="X374"/>
  <c r="W374"/>
  <c r="V374"/>
  <c r="I408"/>
  <c r="G408"/>
  <c r="AJ409"/>
  <c r="AI409"/>
  <c r="AH409"/>
  <c r="AF409"/>
  <c r="AE409"/>
  <c r="AD409"/>
  <c r="AB409"/>
  <c r="AA409"/>
  <c r="Z409"/>
  <c r="X409"/>
  <c r="W409"/>
  <c r="V409"/>
  <c r="AJ410"/>
  <c r="AI410"/>
  <c r="AH410"/>
  <c r="AF410"/>
  <c r="AE410"/>
  <c r="AD410"/>
  <c r="AB410"/>
  <c r="AA410"/>
  <c r="Z410"/>
  <c r="X410"/>
  <c r="W410"/>
  <c r="V410"/>
  <c r="I404"/>
  <c r="G404"/>
  <c r="AJ405"/>
  <c r="AI405"/>
  <c r="AH405"/>
  <c r="AF405"/>
  <c r="AE405"/>
  <c r="AD405"/>
  <c r="AB405"/>
  <c r="AA405"/>
  <c r="Z405"/>
  <c r="X405"/>
  <c r="W405"/>
  <c r="V405"/>
  <c r="V406"/>
  <c r="W406"/>
  <c r="X406"/>
  <c r="Z406"/>
  <c r="AA406"/>
  <c r="AB406"/>
  <c r="AD406"/>
  <c r="AE406"/>
  <c r="AF406"/>
  <c r="AH406"/>
  <c r="AI406"/>
  <c r="AJ406"/>
  <c r="AJ402"/>
  <c r="AI402"/>
  <c r="AH402"/>
  <c r="AF402"/>
  <c r="AE402"/>
  <c r="AD402"/>
  <c r="AB402"/>
  <c r="AA402"/>
  <c r="Z402"/>
  <c r="X402"/>
  <c r="W402"/>
  <c r="V402"/>
  <c r="AJ401"/>
  <c r="AI401"/>
  <c r="AH401"/>
  <c r="AF401"/>
  <c r="AE401"/>
  <c r="AD401"/>
  <c r="AB401"/>
  <c r="AA401"/>
  <c r="Z401"/>
  <c r="X401"/>
  <c r="W401"/>
  <c r="V401"/>
  <c r="AJ399"/>
  <c r="AI399"/>
  <c r="AH399"/>
  <c r="AF399"/>
  <c r="AE399"/>
  <c r="AD399"/>
  <c r="AB399"/>
  <c r="AA399"/>
  <c r="Z399"/>
  <c r="X399"/>
  <c r="W399"/>
  <c r="V399"/>
  <c r="AJ396"/>
  <c r="AI396"/>
  <c r="AH396"/>
  <c r="AF396"/>
  <c r="AE396"/>
  <c r="AD396"/>
  <c r="AB396"/>
  <c r="AA396"/>
  <c r="Z396"/>
  <c r="X396"/>
  <c r="W396"/>
  <c r="V396"/>
  <c r="AJ398"/>
  <c r="AI398"/>
  <c r="AH398"/>
  <c r="AF398"/>
  <c r="AE398"/>
  <c r="AD398"/>
  <c r="AB398"/>
  <c r="AA398"/>
  <c r="Z398"/>
  <c r="X398"/>
  <c r="W398"/>
  <c r="V398"/>
  <c r="AJ397"/>
  <c r="AI397"/>
  <c r="AH397"/>
  <c r="AF397"/>
  <c r="AE397"/>
  <c r="AD397"/>
  <c r="AB397"/>
  <c r="AA397"/>
  <c r="Z397"/>
  <c r="X397"/>
  <c r="W397"/>
  <c r="V397"/>
  <c r="AJ322"/>
  <c r="AI322"/>
  <c r="AH322"/>
  <c r="AF322"/>
  <c r="AE322"/>
  <c r="AD322"/>
  <c r="AB322"/>
  <c r="AA322"/>
  <c r="Z322"/>
  <c r="X322"/>
  <c r="W322"/>
  <c r="V322"/>
  <c r="AJ321"/>
  <c r="AI321"/>
  <c r="AH321"/>
  <c r="AF321"/>
  <c r="AE321"/>
  <c r="AD321"/>
  <c r="AB321"/>
  <c r="AA321"/>
  <c r="Z321"/>
  <c r="X321"/>
  <c r="W321"/>
  <c r="V321"/>
  <c r="AJ320"/>
  <c r="AI320"/>
  <c r="AH320"/>
  <c r="AF320"/>
  <c r="AE320"/>
  <c r="AD320"/>
  <c r="AB320"/>
  <c r="AA320"/>
  <c r="Z320"/>
  <c r="X320"/>
  <c r="W320"/>
  <c r="V320"/>
  <c r="AJ319"/>
  <c r="AI319"/>
  <c r="AH319"/>
  <c r="AF319"/>
  <c r="AE319"/>
  <c r="AD319"/>
  <c r="AB319"/>
  <c r="AA319"/>
  <c r="Z319"/>
  <c r="X319"/>
  <c r="W319"/>
  <c r="V319"/>
  <c r="AJ318"/>
  <c r="AI318"/>
  <c r="AH318"/>
  <c r="AF318"/>
  <c r="AE318"/>
  <c r="AD318"/>
  <c r="AB318"/>
  <c r="AA318"/>
  <c r="Z318"/>
  <c r="X318"/>
  <c r="W318"/>
  <c r="V318"/>
  <c r="AJ317"/>
  <c r="AI317"/>
  <c r="AH317"/>
  <c r="AF317"/>
  <c r="AE317"/>
  <c r="AD317"/>
  <c r="AB317"/>
  <c r="AA317"/>
  <c r="Z317"/>
  <c r="X317"/>
  <c r="W317"/>
  <c r="V317"/>
  <c r="AJ326"/>
  <c r="AI326"/>
  <c r="AH326"/>
  <c r="AF326"/>
  <c r="AE326"/>
  <c r="AD326"/>
  <c r="AB326"/>
  <c r="AA326"/>
  <c r="Z326"/>
  <c r="X326"/>
  <c r="W326"/>
  <c r="V326"/>
  <c r="AJ325"/>
  <c r="AI325"/>
  <c r="AH325"/>
  <c r="AF325"/>
  <c r="AE325"/>
  <c r="AD325"/>
  <c r="AB325"/>
  <c r="AA325"/>
  <c r="Z325"/>
  <c r="X325"/>
  <c r="W325"/>
  <c r="V325"/>
  <c r="AJ324"/>
  <c r="AI324"/>
  <c r="AH324"/>
  <c r="AF324"/>
  <c r="AE324"/>
  <c r="AD324"/>
  <c r="AB324"/>
  <c r="AA324"/>
  <c r="Z324"/>
  <c r="X324"/>
  <c r="W324"/>
  <c r="V324"/>
  <c r="AJ323"/>
  <c r="AI323"/>
  <c r="AH323"/>
  <c r="AF323"/>
  <c r="AE323"/>
  <c r="AD323"/>
  <c r="AB323"/>
  <c r="AA323"/>
  <c r="Z323"/>
  <c r="X323"/>
  <c r="W323"/>
  <c r="V323"/>
  <c r="AJ328"/>
  <c r="AI328"/>
  <c r="AH328"/>
  <c r="AF328"/>
  <c r="AE328"/>
  <c r="AD328"/>
  <c r="AB328"/>
  <c r="AA328"/>
  <c r="Z328"/>
  <c r="X328"/>
  <c r="W328"/>
  <c r="V328"/>
  <c r="AJ327"/>
  <c r="AI327"/>
  <c r="AH327"/>
  <c r="AF327"/>
  <c r="AE327"/>
  <c r="AD327"/>
  <c r="AB327"/>
  <c r="AA327"/>
  <c r="Z327"/>
  <c r="X327"/>
  <c r="W327"/>
  <c r="V327"/>
  <c r="AJ329"/>
  <c r="AI329"/>
  <c r="AH329"/>
  <c r="AF329"/>
  <c r="AE329"/>
  <c r="AD329"/>
  <c r="AB329"/>
  <c r="AA329"/>
  <c r="Z329"/>
  <c r="X329"/>
  <c r="W329"/>
  <c r="V329"/>
  <c r="AJ303"/>
  <c r="AI303"/>
  <c r="AH303"/>
  <c r="AF303"/>
  <c r="AE303"/>
  <c r="AD303"/>
  <c r="AB303"/>
  <c r="AA303"/>
  <c r="Z303"/>
  <c r="X303"/>
  <c r="W303"/>
  <c r="V303"/>
  <c r="AJ302"/>
  <c r="AI302"/>
  <c r="AH302"/>
  <c r="AF302"/>
  <c r="AE302"/>
  <c r="AD302"/>
  <c r="AB302"/>
  <c r="AA302"/>
  <c r="Z302"/>
  <c r="X302"/>
  <c r="W302"/>
  <c r="V302"/>
  <c r="AJ301"/>
  <c r="AI301"/>
  <c r="AH301"/>
  <c r="AF301"/>
  <c r="AE301"/>
  <c r="AD301"/>
  <c r="AB301"/>
  <c r="AA301"/>
  <c r="Z301"/>
  <c r="X301"/>
  <c r="W301"/>
  <c r="V301"/>
  <c r="AJ300"/>
  <c r="AI300"/>
  <c r="AH300"/>
  <c r="AF300"/>
  <c r="AE300"/>
  <c r="AD300"/>
  <c r="AB300"/>
  <c r="AA300"/>
  <c r="Z300"/>
  <c r="X300"/>
  <c r="W300"/>
  <c r="V300"/>
  <c r="AJ299"/>
  <c r="AI299"/>
  <c r="AH299"/>
  <c r="AF299"/>
  <c r="AE299"/>
  <c r="AD299"/>
  <c r="AB299"/>
  <c r="AA299"/>
  <c r="Z299"/>
  <c r="X299"/>
  <c r="W299"/>
  <c r="V299"/>
  <c r="AJ298"/>
  <c r="AI298"/>
  <c r="AH298"/>
  <c r="AF298"/>
  <c r="AE298"/>
  <c r="AD298"/>
  <c r="AB298"/>
  <c r="AA298"/>
  <c r="Z298"/>
  <c r="X298"/>
  <c r="W298"/>
  <c r="V298"/>
  <c r="AJ297"/>
  <c r="AI297"/>
  <c r="AH297"/>
  <c r="AF297"/>
  <c r="AE297"/>
  <c r="AD297"/>
  <c r="AB297"/>
  <c r="AA297"/>
  <c r="Z297"/>
  <c r="X297"/>
  <c r="W297"/>
  <c r="V297"/>
  <c r="AJ296"/>
  <c r="AI296"/>
  <c r="AH296"/>
  <c r="AF296"/>
  <c r="AE296"/>
  <c r="AD296"/>
  <c r="AB296"/>
  <c r="AA296"/>
  <c r="Z296"/>
  <c r="X296"/>
  <c r="W296"/>
  <c r="V296"/>
  <c r="AJ295"/>
  <c r="AI295"/>
  <c r="AH295"/>
  <c r="AF295"/>
  <c r="AE295"/>
  <c r="AD295"/>
  <c r="AB295"/>
  <c r="AA295"/>
  <c r="Z295"/>
  <c r="X295"/>
  <c r="W295"/>
  <c r="V295"/>
  <c r="AJ294"/>
  <c r="AI294"/>
  <c r="AH294"/>
  <c r="AF294"/>
  <c r="AE294"/>
  <c r="AD294"/>
  <c r="AB294"/>
  <c r="AA294"/>
  <c r="Z294"/>
  <c r="X294"/>
  <c r="W294"/>
  <c r="V294"/>
  <c r="AJ293"/>
  <c r="AI293"/>
  <c r="AH293"/>
  <c r="AF293"/>
  <c r="AE293"/>
  <c r="AD293"/>
  <c r="AB293"/>
  <c r="AA293"/>
  <c r="Z293"/>
  <c r="X293"/>
  <c r="W293"/>
  <c r="V293"/>
  <c r="AJ292"/>
  <c r="AI292"/>
  <c r="AH292"/>
  <c r="AF292"/>
  <c r="AE292"/>
  <c r="AD292"/>
  <c r="AB292"/>
  <c r="AA292"/>
  <c r="Z292"/>
  <c r="X292"/>
  <c r="W292"/>
  <c r="V292"/>
  <c r="AJ291"/>
  <c r="AI291"/>
  <c r="AH291"/>
  <c r="AF291"/>
  <c r="AE291"/>
  <c r="AD291"/>
  <c r="AB291"/>
  <c r="AA291"/>
  <c r="Z291"/>
  <c r="X291"/>
  <c r="W291"/>
  <c r="V291"/>
  <c r="AJ290"/>
  <c r="AI290"/>
  <c r="AH290"/>
  <c r="AF290"/>
  <c r="AE290"/>
  <c r="AD290"/>
  <c r="AB290"/>
  <c r="AA290"/>
  <c r="Z290"/>
  <c r="X290"/>
  <c r="W290"/>
  <c r="V290"/>
  <c r="AJ289"/>
  <c r="AI289"/>
  <c r="AH289"/>
  <c r="AF289"/>
  <c r="AE289"/>
  <c r="AD289"/>
  <c r="AB289"/>
  <c r="AA289"/>
  <c r="Z289"/>
  <c r="X289"/>
  <c r="W289"/>
  <c r="V289"/>
  <c r="AJ288"/>
  <c r="AI288"/>
  <c r="AH288"/>
  <c r="AF288"/>
  <c r="AE288"/>
  <c r="AD288"/>
  <c r="AB288"/>
  <c r="AA288"/>
  <c r="Z288"/>
  <c r="X288"/>
  <c r="W288"/>
  <c r="V288"/>
  <c r="AJ287"/>
  <c r="AI287"/>
  <c r="AH287"/>
  <c r="AF287"/>
  <c r="AE287"/>
  <c r="AD287"/>
  <c r="AB287"/>
  <c r="AA287"/>
  <c r="Z287"/>
  <c r="X287"/>
  <c r="W287"/>
  <c r="V287"/>
  <c r="AJ286"/>
  <c r="AI286"/>
  <c r="AH286"/>
  <c r="AF286"/>
  <c r="AE286"/>
  <c r="AD286"/>
  <c r="AB286"/>
  <c r="AA286"/>
  <c r="Z286"/>
  <c r="X286"/>
  <c r="W286"/>
  <c r="V286"/>
  <c r="AJ285"/>
  <c r="AI285"/>
  <c r="AH285"/>
  <c r="AF285"/>
  <c r="AE285"/>
  <c r="AD285"/>
  <c r="AB285"/>
  <c r="AA285"/>
  <c r="Z285"/>
  <c r="X285"/>
  <c r="W285"/>
  <c r="V285"/>
  <c r="AJ284"/>
  <c r="AI284"/>
  <c r="AH284"/>
  <c r="AF284"/>
  <c r="AE284"/>
  <c r="AD284"/>
  <c r="AB284"/>
  <c r="AA284"/>
  <c r="Z284"/>
  <c r="X284"/>
  <c r="W284"/>
  <c r="V284"/>
  <c r="AJ283"/>
  <c r="AI283"/>
  <c r="AH283"/>
  <c r="AF283"/>
  <c r="AE283"/>
  <c r="AD283"/>
  <c r="AB283"/>
  <c r="AA283"/>
  <c r="Z283"/>
  <c r="X283"/>
  <c r="W283"/>
  <c r="V283"/>
  <c r="AJ282"/>
  <c r="AI282"/>
  <c r="AH282"/>
  <c r="AF282"/>
  <c r="AE282"/>
  <c r="AD282"/>
  <c r="AB282"/>
  <c r="AA282"/>
  <c r="Z282"/>
  <c r="X282"/>
  <c r="W282"/>
  <c r="V282"/>
  <c r="AJ281"/>
  <c r="AI281"/>
  <c r="AH281"/>
  <c r="AF281"/>
  <c r="AE281"/>
  <c r="AD281"/>
  <c r="AB281"/>
  <c r="AA281"/>
  <c r="Z281"/>
  <c r="X281"/>
  <c r="W281"/>
  <c r="V281"/>
  <c r="AJ280"/>
  <c r="AI280"/>
  <c r="AH280"/>
  <c r="AF280"/>
  <c r="AE280"/>
  <c r="AD280"/>
  <c r="AB280"/>
  <c r="AA280"/>
  <c r="Z280"/>
  <c r="X280"/>
  <c r="W280"/>
  <c r="V280"/>
  <c r="AJ279"/>
  <c r="AI279"/>
  <c r="AH279"/>
  <c r="AF279"/>
  <c r="AE279"/>
  <c r="AD279"/>
  <c r="AB279"/>
  <c r="AA279"/>
  <c r="Z279"/>
  <c r="X279"/>
  <c r="W279"/>
  <c r="V279"/>
  <c r="AJ278"/>
  <c r="AI278"/>
  <c r="AH278"/>
  <c r="AF278"/>
  <c r="AE278"/>
  <c r="AD278"/>
  <c r="AB278"/>
  <c r="AA278"/>
  <c r="Z278"/>
  <c r="X278"/>
  <c r="W278"/>
  <c r="V278"/>
  <c r="AJ277"/>
  <c r="AI277"/>
  <c r="AH277"/>
  <c r="AF277"/>
  <c r="AE277"/>
  <c r="AD277"/>
  <c r="AB277"/>
  <c r="AA277"/>
  <c r="Z277"/>
  <c r="X277"/>
  <c r="W277"/>
  <c r="V277"/>
  <c r="AJ276"/>
  <c r="AI276"/>
  <c r="AH276"/>
  <c r="AF276"/>
  <c r="AE276"/>
  <c r="AD276"/>
  <c r="AB276"/>
  <c r="AA276"/>
  <c r="Z276"/>
  <c r="X276"/>
  <c r="W276"/>
  <c r="V276"/>
  <c r="AJ275"/>
  <c r="AI275"/>
  <c r="AH275"/>
  <c r="AF275"/>
  <c r="AE275"/>
  <c r="AD275"/>
  <c r="AB275"/>
  <c r="AA275"/>
  <c r="Z275"/>
  <c r="X275"/>
  <c r="W275"/>
  <c r="V275"/>
  <c r="AJ274"/>
  <c r="AI274"/>
  <c r="AH274"/>
  <c r="AF274"/>
  <c r="AE274"/>
  <c r="AD274"/>
  <c r="AB274"/>
  <c r="AA274"/>
  <c r="Z274"/>
  <c r="X274"/>
  <c r="W274"/>
  <c r="V274"/>
  <c r="AJ273"/>
  <c r="AI273"/>
  <c r="AH273"/>
  <c r="AF273"/>
  <c r="AE273"/>
  <c r="AD273"/>
  <c r="AB273"/>
  <c r="AA273"/>
  <c r="Z273"/>
  <c r="X273"/>
  <c r="W273"/>
  <c r="V273"/>
  <c r="AJ272"/>
  <c r="AI272"/>
  <c r="AH272"/>
  <c r="AF272"/>
  <c r="AE272"/>
  <c r="AD272"/>
  <c r="AB272"/>
  <c r="AA272"/>
  <c r="Z272"/>
  <c r="X272"/>
  <c r="W272"/>
  <c r="V272"/>
  <c r="AJ314"/>
  <c r="AI314"/>
  <c r="AH314"/>
  <c r="AF314"/>
  <c r="AE314"/>
  <c r="AD314"/>
  <c r="AB314"/>
  <c r="AA314"/>
  <c r="Z314"/>
  <c r="X314"/>
  <c r="W314"/>
  <c r="V314"/>
  <c r="AJ313"/>
  <c r="AI313"/>
  <c r="AH313"/>
  <c r="AF313"/>
  <c r="AE313"/>
  <c r="AD313"/>
  <c r="AB313"/>
  <c r="AA313"/>
  <c r="Z313"/>
  <c r="X313"/>
  <c r="W313"/>
  <c r="V313"/>
  <c r="AJ312"/>
  <c r="AI312"/>
  <c r="AH312"/>
  <c r="AF312"/>
  <c r="AE312"/>
  <c r="AD312"/>
  <c r="AB312"/>
  <c r="AA312"/>
  <c r="Z312"/>
  <c r="X312"/>
  <c r="W312"/>
  <c r="V312"/>
  <c r="AJ311"/>
  <c r="AI311"/>
  <c r="AH311"/>
  <c r="AF311"/>
  <c r="AE311"/>
  <c r="AD311"/>
  <c r="AB311"/>
  <c r="AA311"/>
  <c r="Z311"/>
  <c r="X311"/>
  <c r="W311"/>
  <c r="V311"/>
  <c r="AJ310"/>
  <c r="AI310"/>
  <c r="AH310"/>
  <c r="AF310"/>
  <c r="AE310"/>
  <c r="AD310"/>
  <c r="AB310"/>
  <c r="AA310"/>
  <c r="Z310"/>
  <c r="X310"/>
  <c r="W310"/>
  <c r="V310"/>
  <c r="AJ309"/>
  <c r="AI309"/>
  <c r="AH309"/>
  <c r="AF309"/>
  <c r="AE309"/>
  <c r="AD309"/>
  <c r="AB309"/>
  <c r="AA309"/>
  <c r="Z309"/>
  <c r="X309"/>
  <c r="W309"/>
  <c r="V309"/>
  <c r="AJ308"/>
  <c r="AI308"/>
  <c r="AH308"/>
  <c r="AF308"/>
  <c r="AE308"/>
  <c r="AD308"/>
  <c r="AB308"/>
  <c r="AA308"/>
  <c r="Z308"/>
  <c r="X308"/>
  <c r="W308"/>
  <c r="V308"/>
  <c r="AJ307"/>
  <c r="AI307"/>
  <c r="AH307"/>
  <c r="AF307"/>
  <c r="AE307"/>
  <c r="AD307"/>
  <c r="AB307"/>
  <c r="AA307"/>
  <c r="Z307"/>
  <c r="X307"/>
  <c r="W307"/>
  <c r="V307"/>
  <c r="AJ306"/>
  <c r="AI306"/>
  <c r="AH306"/>
  <c r="AF306"/>
  <c r="AE306"/>
  <c r="AD306"/>
  <c r="AB306"/>
  <c r="AA306"/>
  <c r="Z306"/>
  <c r="X306"/>
  <c r="W306"/>
  <c r="V306"/>
  <c r="AJ305"/>
  <c r="AI305"/>
  <c r="AH305"/>
  <c r="AF305"/>
  <c r="AE305"/>
  <c r="AD305"/>
  <c r="AB305"/>
  <c r="AA305"/>
  <c r="Z305"/>
  <c r="X305"/>
  <c r="W305"/>
  <c r="V305"/>
  <c r="AJ304"/>
  <c r="AI304"/>
  <c r="AH304"/>
  <c r="AF304"/>
  <c r="AE304"/>
  <c r="AD304"/>
  <c r="AB304"/>
  <c r="AA304"/>
  <c r="Z304"/>
  <c r="X304"/>
  <c r="W304"/>
  <c r="V304"/>
  <c r="I263"/>
  <c r="G263"/>
  <c r="AJ266"/>
  <c r="AI266"/>
  <c r="AH266"/>
  <c r="AF266"/>
  <c r="AE266"/>
  <c r="AD266"/>
  <c r="AB266"/>
  <c r="AA266"/>
  <c r="Z266"/>
  <c r="X266"/>
  <c r="W266"/>
  <c r="V266"/>
  <c r="AJ265"/>
  <c r="AI265"/>
  <c r="AH265"/>
  <c r="AF265"/>
  <c r="AE265"/>
  <c r="AD265"/>
  <c r="AB265"/>
  <c r="AA265"/>
  <c r="Z265"/>
  <c r="X265"/>
  <c r="W265"/>
  <c r="V265"/>
  <c r="AJ264"/>
  <c r="AI264"/>
  <c r="AH264"/>
  <c r="AF264"/>
  <c r="AE264"/>
  <c r="AD264"/>
  <c r="AB264"/>
  <c r="AA264"/>
  <c r="Z264"/>
  <c r="X264"/>
  <c r="W264"/>
  <c r="V264"/>
  <c r="AJ269"/>
  <c r="AI269"/>
  <c r="AH269"/>
  <c r="AF269"/>
  <c r="AE269"/>
  <c r="AD269"/>
  <c r="AB269"/>
  <c r="AA269"/>
  <c r="Z269"/>
  <c r="X269"/>
  <c r="W269"/>
  <c r="V269"/>
  <c r="AJ268"/>
  <c r="AI268"/>
  <c r="AH268"/>
  <c r="AF268"/>
  <c r="AE268"/>
  <c r="AD268"/>
  <c r="AB268"/>
  <c r="AA268"/>
  <c r="Z268"/>
  <c r="X268"/>
  <c r="W268"/>
  <c r="V268"/>
  <c r="AJ267"/>
  <c r="AI267"/>
  <c r="AH267"/>
  <c r="AF267"/>
  <c r="AE267"/>
  <c r="AD267"/>
  <c r="AB267"/>
  <c r="AA267"/>
  <c r="Z267"/>
  <c r="X267"/>
  <c r="W267"/>
  <c r="V267"/>
  <c r="I331"/>
  <c r="G331"/>
  <c r="AJ333"/>
  <c r="AI333"/>
  <c r="AH333"/>
  <c r="AF333"/>
  <c r="AE333"/>
  <c r="AD333"/>
  <c r="AB333"/>
  <c r="AA333"/>
  <c r="Z333"/>
  <c r="X333"/>
  <c r="W333"/>
  <c r="V333"/>
  <c r="AJ332"/>
  <c r="AI332"/>
  <c r="AH332"/>
  <c r="AF332"/>
  <c r="AE332"/>
  <c r="AD332"/>
  <c r="AB332"/>
  <c r="AA332"/>
  <c r="Z332"/>
  <c r="X332"/>
  <c r="W332"/>
  <c r="V332"/>
  <c r="AJ334"/>
  <c r="AI334"/>
  <c r="AH334"/>
  <c r="AF334"/>
  <c r="AE334"/>
  <c r="AD334"/>
  <c r="AB334"/>
  <c r="AA334"/>
  <c r="Z334"/>
  <c r="X334"/>
  <c r="W334"/>
  <c r="V334"/>
  <c r="AJ256"/>
  <c r="AI256"/>
  <c r="AH256"/>
  <c r="AF256"/>
  <c r="AE256"/>
  <c r="AD256"/>
  <c r="AB256"/>
  <c r="AA256"/>
  <c r="Z256"/>
  <c r="X256"/>
  <c r="W256"/>
  <c r="V256"/>
  <c r="AJ255"/>
  <c r="AI255"/>
  <c r="AH255"/>
  <c r="AF255"/>
  <c r="AE255"/>
  <c r="AD255"/>
  <c r="AB255"/>
  <c r="AA255"/>
  <c r="Z255"/>
  <c r="X255"/>
  <c r="W255"/>
  <c r="V255"/>
  <c r="AJ254"/>
  <c r="AI254"/>
  <c r="AH254"/>
  <c r="AF254"/>
  <c r="AE254"/>
  <c r="AD254"/>
  <c r="AB254"/>
  <c r="AA254"/>
  <c r="Z254"/>
  <c r="X254"/>
  <c r="W254"/>
  <c r="V254"/>
  <c r="AJ253"/>
  <c r="AI253"/>
  <c r="AH253"/>
  <c r="AF253"/>
  <c r="AE253"/>
  <c r="AD253"/>
  <c r="AB253"/>
  <c r="AA253"/>
  <c r="Z253"/>
  <c r="X253"/>
  <c r="W253"/>
  <c r="V253"/>
  <c r="AJ252"/>
  <c r="AI252"/>
  <c r="AH252"/>
  <c r="AF252"/>
  <c r="AE252"/>
  <c r="AD252"/>
  <c r="AB252"/>
  <c r="AA252"/>
  <c r="Z252"/>
  <c r="X252"/>
  <c r="W252"/>
  <c r="V252"/>
  <c r="AJ251"/>
  <c r="AI251"/>
  <c r="AH251"/>
  <c r="AF251"/>
  <c r="AE251"/>
  <c r="AD251"/>
  <c r="AB251"/>
  <c r="AA251"/>
  <c r="Z251"/>
  <c r="X251"/>
  <c r="W251"/>
  <c r="V251"/>
  <c r="AJ250"/>
  <c r="AI250"/>
  <c r="AH250"/>
  <c r="AF250"/>
  <c r="AE250"/>
  <c r="AD250"/>
  <c r="AB250"/>
  <c r="AA250"/>
  <c r="Z250"/>
  <c r="X250"/>
  <c r="W250"/>
  <c r="V250"/>
  <c r="AJ249"/>
  <c r="AI249"/>
  <c r="AH249"/>
  <c r="AF249"/>
  <c r="AE249"/>
  <c r="AD249"/>
  <c r="AB249"/>
  <c r="AA249"/>
  <c r="Z249"/>
  <c r="X249"/>
  <c r="W249"/>
  <c r="V249"/>
  <c r="AJ248"/>
  <c r="AI248"/>
  <c r="AH248"/>
  <c r="AF248"/>
  <c r="AE248"/>
  <c r="AD248"/>
  <c r="AB248"/>
  <c r="AA248"/>
  <c r="Z248"/>
  <c r="X248"/>
  <c r="W248"/>
  <c r="V248"/>
  <c r="AJ262"/>
  <c r="AI262"/>
  <c r="AH262"/>
  <c r="AF262"/>
  <c r="AE262"/>
  <c r="AD262"/>
  <c r="AB262"/>
  <c r="AA262"/>
  <c r="Z262"/>
  <c r="X262"/>
  <c r="W262"/>
  <c r="V262"/>
  <c r="AJ261"/>
  <c r="AI261"/>
  <c r="AH261"/>
  <c r="AF261"/>
  <c r="AE261"/>
  <c r="AD261"/>
  <c r="AB261"/>
  <c r="AA261"/>
  <c r="Z261"/>
  <c r="X261"/>
  <c r="W261"/>
  <c r="V261"/>
  <c r="AJ260"/>
  <c r="AI260"/>
  <c r="AH260"/>
  <c r="AF260"/>
  <c r="AE260"/>
  <c r="AD260"/>
  <c r="AB260"/>
  <c r="AA260"/>
  <c r="Z260"/>
  <c r="X260"/>
  <c r="W260"/>
  <c r="V260"/>
  <c r="AJ259"/>
  <c r="AI259"/>
  <c r="AH259"/>
  <c r="AF259"/>
  <c r="AE259"/>
  <c r="AD259"/>
  <c r="AB259"/>
  <c r="AA259"/>
  <c r="Z259"/>
  <c r="X259"/>
  <c r="W259"/>
  <c r="V259"/>
  <c r="AJ258"/>
  <c r="AI258"/>
  <c r="AH258"/>
  <c r="AF258"/>
  <c r="AE258"/>
  <c r="AD258"/>
  <c r="AB258"/>
  <c r="AA258"/>
  <c r="Z258"/>
  <c r="X258"/>
  <c r="W258"/>
  <c r="V258"/>
  <c r="AJ257"/>
  <c r="AI257"/>
  <c r="AH257"/>
  <c r="AF257"/>
  <c r="AE257"/>
  <c r="AD257"/>
  <c r="AB257"/>
  <c r="AA257"/>
  <c r="Z257"/>
  <c r="X257"/>
  <c r="W257"/>
  <c r="V257"/>
  <c r="I238"/>
  <c r="G238"/>
  <c r="AJ242"/>
  <c r="AI242"/>
  <c r="AH242"/>
  <c r="AF242"/>
  <c r="AE242"/>
  <c r="AD242"/>
  <c r="AB242"/>
  <c r="AA242"/>
  <c r="Z242"/>
  <c r="X242"/>
  <c r="W242"/>
  <c r="V242"/>
  <c r="AJ241"/>
  <c r="AI241"/>
  <c r="AH241"/>
  <c r="AF241"/>
  <c r="AE241"/>
  <c r="AD241"/>
  <c r="AB241"/>
  <c r="AA241"/>
  <c r="Z241"/>
  <c r="X241"/>
  <c r="W241"/>
  <c r="V241"/>
  <c r="AJ240"/>
  <c r="AI240"/>
  <c r="AH240"/>
  <c r="AF240"/>
  <c r="AE240"/>
  <c r="AD240"/>
  <c r="AB240"/>
  <c r="AA240"/>
  <c r="Z240"/>
  <c r="X240"/>
  <c r="W240"/>
  <c r="V240"/>
  <c r="AJ239"/>
  <c r="AI239"/>
  <c r="AH239"/>
  <c r="AF239"/>
  <c r="AE239"/>
  <c r="AD239"/>
  <c r="AB239"/>
  <c r="AA239"/>
  <c r="Z239"/>
  <c r="X239"/>
  <c r="W239"/>
  <c r="V239"/>
  <c r="AJ244"/>
  <c r="AI244"/>
  <c r="AH244"/>
  <c r="AF244"/>
  <c r="AE244"/>
  <c r="AD244"/>
  <c r="AB244"/>
  <c r="AA244"/>
  <c r="Z244"/>
  <c r="X244"/>
  <c r="W244"/>
  <c r="V244"/>
  <c r="AJ243"/>
  <c r="AI243"/>
  <c r="AH243"/>
  <c r="AF243"/>
  <c r="AE243"/>
  <c r="AD243"/>
  <c r="AB243"/>
  <c r="AA243"/>
  <c r="Z243"/>
  <c r="X243"/>
  <c r="W243"/>
  <c r="V243"/>
  <c r="AJ245"/>
  <c r="AI245"/>
  <c r="AH245"/>
  <c r="AF245"/>
  <c r="AE245"/>
  <c r="AD245"/>
  <c r="AB245"/>
  <c r="AA245"/>
  <c r="Z245"/>
  <c r="X245"/>
  <c r="W245"/>
  <c r="V245"/>
  <c r="AJ233"/>
  <c r="AI233"/>
  <c r="AH233"/>
  <c r="AF233"/>
  <c r="AE233"/>
  <c r="AD233"/>
  <c r="AB233"/>
  <c r="AA233"/>
  <c r="Z233"/>
  <c r="X233"/>
  <c r="W233"/>
  <c r="V233"/>
  <c r="AJ232"/>
  <c r="AI232"/>
  <c r="AH232"/>
  <c r="AF232"/>
  <c r="AE232"/>
  <c r="AD232"/>
  <c r="AB232"/>
  <c r="AA232"/>
  <c r="Z232"/>
  <c r="X232"/>
  <c r="W232"/>
  <c r="AJ237"/>
  <c r="AI237"/>
  <c r="AH237"/>
  <c r="AF237"/>
  <c r="AE237"/>
  <c r="AD237"/>
  <c r="AB237"/>
  <c r="AA237"/>
  <c r="Z237"/>
  <c r="X237"/>
  <c r="W237"/>
  <c r="V237"/>
  <c r="AJ236"/>
  <c r="AI236"/>
  <c r="AH236"/>
  <c r="AF236"/>
  <c r="AE236"/>
  <c r="AD236"/>
  <c r="AB236"/>
  <c r="AA236"/>
  <c r="Z236"/>
  <c r="X236"/>
  <c r="W236"/>
  <c r="V236"/>
  <c r="AJ235"/>
  <c r="AI235"/>
  <c r="AH235"/>
  <c r="AF235"/>
  <c r="AE235"/>
  <c r="AD235"/>
  <c r="AB235"/>
  <c r="AA235"/>
  <c r="Z235"/>
  <c r="X235"/>
  <c r="W235"/>
  <c r="V235"/>
  <c r="AJ234"/>
  <c r="AI234"/>
  <c r="AH234"/>
  <c r="AF234"/>
  <c r="AE234"/>
  <c r="AD234"/>
  <c r="AB234"/>
  <c r="AA234"/>
  <c r="Z234"/>
  <c r="X234"/>
  <c r="W234"/>
  <c r="V234"/>
  <c r="I204"/>
  <c r="G204"/>
  <c r="AJ207"/>
  <c r="AI207"/>
  <c r="AH207"/>
  <c r="AF207"/>
  <c r="AE207"/>
  <c r="AD207"/>
  <c r="AB207"/>
  <c r="AA207"/>
  <c r="Z207"/>
  <c r="X207"/>
  <c r="W207"/>
  <c r="V207"/>
  <c r="AJ206"/>
  <c r="AI206"/>
  <c r="AH206"/>
  <c r="AF206"/>
  <c r="AE206"/>
  <c r="AD206"/>
  <c r="AB206"/>
  <c r="AA206"/>
  <c r="Z206"/>
  <c r="X206"/>
  <c r="W206"/>
  <c r="V206"/>
  <c r="AJ205"/>
  <c r="AI205"/>
  <c r="AH205"/>
  <c r="AF205"/>
  <c r="AE205"/>
  <c r="AD205"/>
  <c r="AB205"/>
  <c r="AA205"/>
  <c r="Z205"/>
  <c r="X205"/>
  <c r="W205"/>
  <c r="V205"/>
  <c r="AJ209"/>
  <c r="AI209"/>
  <c r="AH209"/>
  <c r="AF209"/>
  <c r="AE209"/>
  <c r="AD209"/>
  <c r="AB209"/>
  <c r="AA209"/>
  <c r="Z209"/>
  <c r="X209"/>
  <c r="W209"/>
  <c r="V209"/>
  <c r="AJ208"/>
  <c r="AI208"/>
  <c r="AH208"/>
  <c r="AF208"/>
  <c r="AE208"/>
  <c r="AD208"/>
  <c r="AB208"/>
  <c r="AA208"/>
  <c r="Z208"/>
  <c r="X208"/>
  <c r="W208"/>
  <c r="V208"/>
  <c r="AJ210"/>
  <c r="AI210"/>
  <c r="AH210"/>
  <c r="AF210"/>
  <c r="AE210"/>
  <c r="AD210"/>
  <c r="AB210"/>
  <c r="AA210"/>
  <c r="Z210"/>
  <c r="X210"/>
  <c r="W210"/>
  <c r="V210"/>
  <c r="I197"/>
  <c r="G197"/>
  <c r="AJ199"/>
  <c r="AI199"/>
  <c r="AH199"/>
  <c r="AF199"/>
  <c r="AE199"/>
  <c r="AD199"/>
  <c r="AB199"/>
  <c r="AA199"/>
  <c r="Z199"/>
  <c r="X199"/>
  <c r="W199"/>
  <c r="V199"/>
  <c r="V200"/>
  <c r="W200"/>
  <c r="X200"/>
  <c r="Z200"/>
  <c r="AA200"/>
  <c r="AB200"/>
  <c r="AD200"/>
  <c r="AE200"/>
  <c r="AF200"/>
  <c r="AH200"/>
  <c r="AI200"/>
  <c r="AJ200"/>
  <c r="AJ201"/>
  <c r="AI201"/>
  <c r="AH201"/>
  <c r="AF201"/>
  <c r="AE201"/>
  <c r="AD201"/>
  <c r="AB201"/>
  <c r="AA201"/>
  <c r="Z201"/>
  <c r="X201"/>
  <c r="W201"/>
  <c r="V201"/>
  <c r="AJ198"/>
  <c r="AI198"/>
  <c r="AH198"/>
  <c r="AF198"/>
  <c r="AE198"/>
  <c r="AD198"/>
  <c r="AB198"/>
  <c r="AA198"/>
  <c r="Z198"/>
  <c r="X198"/>
  <c r="W198"/>
  <c r="V198"/>
  <c r="AJ202"/>
  <c r="AI202"/>
  <c r="AH202"/>
  <c r="AF202"/>
  <c r="AE202"/>
  <c r="AD202"/>
  <c r="AB202"/>
  <c r="AA202"/>
  <c r="Z202"/>
  <c r="X202"/>
  <c r="W202"/>
  <c r="V202"/>
  <c r="AJ226"/>
  <c r="AI226"/>
  <c r="AH226"/>
  <c r="AF226"/>
  <c r="AE226"/>
  <c r="AD226"/>
  <c r="AB226"/>
  <c r="AA226"/>
  <c r="Z226"/>
  <c r="X226"/>
  <c r="W226"/>
  <c r="V226"/>
  <c r="AJ225"/>
  <c r="AI225"/>
  <c r="AH225"/>
  <c r="AF225"/>
  <c r="AE225"/>
  <c r="AD225"/>
  <c r="AB225"/>
  <c r="AA225"/>
  <c r="Z225"/>
  <c r="X225"/>
  <c r="W225"/>
  <c r="V225"/>
  <c r="AJ224"/>
  <c r="AI224"/>
  <c r="AH224"/>
  <c r="AF224"/>
  <c r="AE224"/>
  <c r="AD224"/>
  <c r="AB224"/>
  <c r="AA224"/>
  <c r="Z224"/>
  <c r="X224"/>
  <c r="W224"/>
  <c r="V224"/>
  <c r="AJ223"/>
  <c r="AI223"/>
  <c r="AH223"/>
  <c r="AF223"/>
  <c r="AE223"/>
  <c r="AD223"/>
  <c r="AB223"/>
  <c r="AA223"/>
  <c r="Z223"/>
  <c r="X223"/>
  <c r="W223"/>
  <c r="AJ227"/>
  <c r="AI227"/>
  <c r="AH227"/>
  <c r="AF227"/>
  <c r="AE227"/>
  <c r="AD227"/>
  <c r="AB227"/>
  <c r="AA227"/>
  <c r="Z227"/>
  <c r="X227"/>
  <c r="V227"/>
  <c r="I213"/>
  <c r="G213"/>
  <c r="AJ215"/>
  <c r="AI215"/>
  <c r="AH215"/>
  <c r="AF215"/>
  <c r="AE215"/>
  <c r="AD215"/>
  <c r="AB215"/>
  <c r="AA215"/>
  <c r="Z215"/>
  <c r="X215"/>
  <c r="W215"/>
  <c r="V215"/>
  <c r="AJ216"/>
  <c r="AI216"/>
  <c r="AH216"/>
  <c r="AF216"/>
  <c r="AE216"/>
  <c r="AD216"/>
  <c r="AB216"/>
  <c r="AA216"/>
  <c r="Z216"/>
  <c r="X216"/>
  <c r="W216"/>
  <c r="V216"/>
  <c r="AJ214"/>
  <c r="AI214"/>
  <c r="AH214"/>
  <c r="AF214"/>
  <c r="AE214"/>
  <c r="AD214"/>
  <c r="AB214"/>
  <c r="AA214"/>
  <c r="Z214"/>
  <c r="X214"/>
  <c r="W214"/>
  <c r="V214"/>
  <c r="AJ218"/>
  <c r="AI218"/>
  <c r="AH218"/>
  <c r="AF218"/>
  <c r="AE218"/>
  <c r="AD218"/>
  <c r="AB218"/>
  <c r="AA218"/>
  <c r="Z218"/>
  <c r="X218"/>
  <c r="W218"/>
  <c r="V218"/>
  <c r="AJ217"/>
  <c r="AI217"/>
  <c r="AH217"/>
  <c r="AF217"/>
  <c r="AE217"/>
  <c r="AD217"/>
  <c r="AB217"/>
  <c r="AA217"/>
  <c r="Z217"/>
  <c r="X217"/>
  <c r="W217"/>
  <c r="V217"/>
  <c r="AJ219"/>
  <c r="AI219"/>
  <c r="AH219"/>
  <c r="AF219"/>
  <c r="AE219"/>
  <c r="AD219"/>
  <c r="AB219"/>
  <c r="AA219"/>
  <c r="Z219"/>
  <c r="X219"/>
  <c r="W219"/>
  <c r="V219"/>
  <c r="AJ189"/>
  <c r="AI189"/>
  <c r="AH189"/>
  <c r="AF189"/>
  <c r="AE189"/>
  <c r="AD189"/>
  <c r="AB189"/>
  <c r="AA189"/>
  <c r="Z189"/>
  <c r="X189"/>
  <c r="W189"/>
  <c r="V189"/>
  <c r="AJ188"/>
  <c r="AI188"/>
  <c r="AH188"/>
  <c r="AF188"/>
  <c r="AE188"/>
  <c r="AD188"/>
  <c r="AB188"/>
  <c r="AA188"/>
  <c r="Z188"/>
  <c r="X188"/>
  <c r="W188"/>
  <c r="V188"/>
  <c r="AJ187"/>
  <c r="AI187"/>
  <c r="AH187"/>
  <c r="AF187"/>
  <c r="AE187"/>
  <c r="AD187"/>
  <c r="AB187"/>
  <c r="AA187"/>
  <c r="Z187"/>
  <c r="X187"/>
  <c r="W187"/>
  <c r="V187"/>
  <c r="AJ186"/>
  <c r="AI186"/>
  <c r="AH186"/>
  <c r="AF186"/>
  <c r="AE186"/>
  <c r="AD186"/>
  <c r="AB186"/>
  <c r="AA186"/>
  <c r="Z186"/>
  <c r="X186"/>
  <c r="W186"/>
  <c r="V186"/>
  <c r="AJ185"/>
  <c r="AI185"/>
  <c r="AH185"/>
  <c r="AF185"/>
  <c r="AE185"/>
  <c r="AD185"/>
  <c r="AB185"/>
  <c r="AA185"/>
  <c r="Z185"/>
  <c r="X185"/>
  <c r="W185"/>
  <c r="V185"/>
  <c r="AJ184"/>
  <c r="AI184"/>
  <c r="AH184"/>
  <c r="AF184"/>
  <c r="AE184"/>
  <c r="AD184"/>
  <c r="AB184"/>
  <c r="AA184"/>
  <c r="Z184"/>
  <c r="X184"/>
  <c r="W184"/>
  <c r="V184"/>
  <c r="AJ183"/>
  <c r="AI183"/>
  <c r="AH183"/>
  <c r="AF183"/>
  <c r="AE183"/>
  <c r="AD183"/>
  <c r="AB183"/>
  <c r="AA183"/>
  <c r="Z183"/>
  <c r="X183"/>
  <c r="W183"/>
  <c r="V183"/>
  <c r="AJ182"/>
  <c r="AI182"/>
  <c r="AH182"/>
  <c r="AF182"/>
  <c r="AE182"/>
  <c r="AD182"/>
  <c r="AB182"/>
  <c r="AA182"/>
  <c r="Z182"/>
  <c r="X182"/>
  <c r="W182"/>
  <c r="V182"/>
  <c r="AJ181"/>
  <c r="AI181"/>
  <c r="AH181"/>
  <c r="AF181"/>
  <c r="AE181"/>
  <c r="AD181"/>
  <c r="AB181"/>
  <c r="AA181"/>
  <c r="Z181"/>
  <c r="X181"/>
  <c r="W181"/>
  <c r="V181"/>
  <c r="AJ180"/>
  <c r="AI180"/>
  <c r="AH180"/>
  <c r="AF180"/>
  <c r="AE180"/>
  <c r="AD180"/>
  <c r="AB180"/>
  <c r="AA180"/>
  <c r="Z180"/>
  <c r="X180"/>
  <c r="W180"/>
  <c r="V180"/>
  <c r="AJ179"/>
  <c r="AI179"/>
  <c r="AH179"/>
  <c r="AF179"/>
  <c r="AE179"/>
  <c r="AD179"/>
  <c r="AB179"/>
  <c r="AA179"/>
  <c r="Z179"/>
  <c r="X179"/>
  <c r="W179"/>
  <c r="V179"/>
  <c r="AJ178"/>
  <c r="AI178"/>
  <c r="AH178"/>
  <c r="AF178"/>
  <c r="AE178"/>
  <c r="AD178"/>
  <c r="AB178"/>
  <c r="AA178"/>
  <c r="Z178"/>
  <c r="X178"/>
  <c r="W178"/>
  <c r="V178"/>
  <c r="AJ177"/>
  <c r="AI177"/>
  <c r="AH177"/>
  <c r="AF177"/>
  <c r="AE177"/>
  <c r="AD177"/>
  <c r="AB177"/>
  <c r="AA177"/>
  <c r="Z177"/>
  <c r="X177"/>
  <c r="W177"/>
  <c r="V177"/>
  <c r="AJ176"/>
  <c r="AI176"/>
  <c r="AH176"/>
  <c r="AF176"/>
  <c r="AE176"/>
  <c r="AD176"/>
  <c r="AB176"/>
  <c r="AA176"/>
  <c r="Z176"/>
  <c r="X176"/>
  <c r="W176"/>
  <c r="V176"/>
  <c r="AJ175"/>
  <c r="AI175"/>
  <c r="AH175"/>
  <c r="AF175"/>
  <c r="AE175"/>
  <c r="AD175"/>
  <c r="AB175"/>
  <c r="AA175"/>
  <c r="Z175"/>
  <c r="X175"/>
  <c r="W175"/>
  <c r="V175"/>
  <c r="AJ174"/>
  <c r="AI174"/>
  <c r="AH174"/>
  <c r="AF174"/>
  <c r="AE174"/>
  <c r="AD174"/>
  <c r="AB174"/>
  <c r="AA174"/>
  <c r="Z174"/>
  <c r="X174"/>
  <c r="W174"/>
  <c r="V174"/>
  <c r="AJ193"/>
  <c r="AI193"/>
  <c r="AH193"/>
  <c r="AF193"/>
  <c r="AE193"/>
  <c r="AD193"/>
  <c r="AB193"/>
  <c r="AA193"/>
  <c r="Z193"/>
  <c r="X193"/>
  <c r="W193"/>
  <c r="V193"/>
  <c r="AJ192"/>
  <c r="AI192"/>
  <c r="AH192"/>
  <c r="AF192"/>
  <c r="AE192"/>
  <c r="AD192"/>
  <c r="AB192"/>
  <c r="AA192"/>
  <c r="Z192"/>
  <c r="X192"/>
  <c r="W192"/>
  <c r="V192"/>
  <c r="AJ191"/>
  <c r="AI191"/>
  <c r="AH191"/>
  <c r="AF191"/>
  <c r="AE191"/>
  <c r="AD191"/>
  <c r="AB191"/>
  <c r="AA191"/>
  <c r="Z191"/>
  <c r="X191"/>
  <c r="W191"/>
  <c r="V191"/>
  <c r="AJ190"/>
  <c r="AI190"/>
  <c r="AH190"/>
  <c r="AF190"/>
  <c r="AE190"/>
  <c r="AD190"/>
  <c r="AB190"/>
  <c r="AA190"/>
  <c r="Z190"/>
  <c r="X190"/>
  <c r="W190"/>
  <c r="V190"/>
  <c r="AJ170"/>
  <c r="AI170"/>
  <c r="AH170"/>
  <c r="AF170"/>
  <c r="AE170"/>
  <c r="AD170"/>
  <c r="AB170"/>
  <c r="AA170"/>
  <c r="Z170"/>
  <c r="X170"/>
  <c r="W170"/>
  <c r="V170"/>
  <c r="AJ171"/>
  <c r="AI171"/>
  <c r="AH171"/>
  <c r="AF171"/>
  <c r="AE171"/>
  <c r="AD171"/>
  <c r="AB171"/>
  <c r="AA171"/>
  <c r="Z171"/>
  <c r="X171"/>
  <c r="W171"/>
  <c r="V171"/>
  <c r="AJ172"/>
  <c r="AI172"/>
  <c r="AH172"/>
  <c r="AF172"/>
  <c r="AE172"/>
  <c r="AD172"/>
  <c r="AB172"/>
  <c r="AA172"/>
  <c r="Z172"/>
  <c r="X172"/>
  <c r="W172"/>
  <c r="V172"/>
  <c r="AJ173"/>
  <c r="AI173"/>
  <c r="AH173"/>
  <c r="AF173"/>
  <c r="AE173"/>
  <c r="AD173"/>
  <c r="AB173"/>
  <c r="AA173"/>
  <c r="Z173"/>
  <c r="X173"/>
  <c r="W173"/>
  <c r="V173"/>
  <c r="AJ162"/>
  <c r="AI162"/>
  <c r="AH162"/>
  <c r="AF162"/>
  <c r="AE162"/>
  <c r="AD162"/>
  <c r="AB162"/>
  <c r="AA162"/>
  <c r="Z162"/>
  <c r="X162"/>
  <c r="W162"/>
  <c r="V162"/>
  <c r="AJ161"/>
  <c r="AI161"/>
  <c r="AH161"/>
  <c r="AF161"/>
  <c r="AE161"/>
  <c r="AD161"/>
  <c r="AB161"/>
  <c r="AA161"/>
  <c r="Z161"/>
  <c r="X161"/>
  <c r="W161"/>
  <c r="V161"/>
  <c r="AJ160"/>
  <c r="AI160"/>
  <c r="AH160"/>
  <c r="AF160"/>
  <c r="AE160"/>
  <c r="AD160"/>
  <c r="AB160"/>
  <c r="AA160"/>
  <c r="Z160"/>
  <c r="X160"/>
  <c r="W160"/>
  <c r="V160"/>
  <c r="AJ159"/>
  <c r="AI159"/>
  <c r="AH159"/>
  <c r="AF159"/>
  <c r="AE159"/>
  <c r="AD159"/>
  <c r="AB159"/>
  <c r="AA159"/>
  <c r="Z159"/>
  <c r="X159"/>
  <c r="W159"/>
  <c r="V159"/>
  <c r="AJ158"/>
  <c r="AI158"/>
  <c r="AH158"/>
  <c r="AF158"/>
  <c r="AE158"/>
  <c r="AD158"/>
  <c r="AB158"/>
  <c r="AA158"/>
  <c r="Z158"/>
  <c r="X158"/>
  <c r="W158"/>
  <c r="V158"/>
  <c r="AJ157"/>
  <c r="AI157"/>
  <c r="AH157"/>
  <c r="AF157"/>
  <c r="AE157"/>
  <c r="AD157"/>
  <c r="AB157"/>
  <c r="AA157"/>
  <c r="Z157"/>
  <c r="X157"/>
  <c r="W157"/>
  <c r="V157"/>
  <c r="AJ156"/>
  <c r="AI156"/>
  <c r="AH156"/>
  <c r="AF156"/>
  <c r="AE156"/>
  <c r="AD156"/>
  <c r="AB156"/>
  <c r="AA156"/>
  <c r="Z156"/>
  <c r="X156"/>
  <c r="W156"/>
  <c r="V156"/>
  <c r="AJ155"/>
  <c r="AI155"/>
  <c r="AH155"/>
  <c r="AF155"/>
  <c r="AE155"/>
  <c r="AD155"/>
  <c r="AB155"/>
  <c r="AA155"/>
  <c r="Z155"/>
  <c r="X155"/>
  <c r="W155"/>
  <c r="V155"/>
  <c r="AJ165"/>
  <c r="AI165"/>
  <c r="AH165"/>
  <c r="AF165"/>
  <c r="AE165"/>
  <c r="AD165"/>
  <c r="AB165"/>
  <c r="AA165"/>
  <c r="Z165"/>
  <c r="X165"/>
  <c r="W165"/>
  <c r="V165"/>
  <c r="AJ164"/>
  <c r="AI164"/>
  <c r="AH164"/>
  <c r="AF164"/>
  <c r="AE164"/>
  <c r="AD164"/>
  <c r="AB164"/>
  <c r="AA164"/>
  <c r="Z164"/>
  <c r="X164"/>
  <c r="W164"/>
  <c r="V164"/>
  <c r="AJ163"/>
  <c r="AI163"/>
  <c r="AH163"/>
  <c r="AF163"/>
  <c r="AE163"/>
  <c r="AD163"/>
  <c r="AB163"/>
  <c r="AA163"/>
  <c r="Z163"/>
  <c r="X163"/>
  <c r="W163"/>
  <c r="V163"/>
  <c r="AJ144"/>
  <c r="AI144"/>
  <c r="AH144"/>
  <c r="AF144"/>
  <c r="AE144"/>
  <c r="AD144"/>
  <c r="AB144"/>
  <c r="AA144"/>
  <c r="Z144"/>
  <c r="X144"/>
  <c r="W144"/>
  <c r="V144"/>
  <c r="AJ143"/>
  <c r="AI143"/>
  <c r="AH143"/>
  <c r="AF143"/>
  <c r="AE143"/>
  <c r="AD143"/>
  <c r="AB143"/>
  <c r="AA143"/>
  <c r="Z143"/>
  <c r="X143"/>
  <c r="W143"/>
  <c r="V143"/>
  <c r="V145"/>
  <c r="W145"/>
  <c r="X145"/>
  <c r="Z145"/>
  <c r="AA145"/>
  <c r="AB145"/>
  <c r="AD145"/>
  <c r="AE145"/>
  <c r="AF145"/>
  <c r="AH145"/>
  <c r="AI145"/>
  <c r="AJ145"/>
  <c r="V146"/>
  <c r="W146"/>
  <c r="X146"/>
  <c r="Z146"/>
  <c r="AA146"/>
  <c r="AB146"/>
  <c r="AD146"/>
  <c r="AE146"/>
  <c r="AF146"/>
  <c r="AH146"/>
  <c r="AI146"/>
  <c r="AJ146"/>
  <c r="AJ147"/>
  <c r="AI147"/>
  <c r="AH147"/>
  <c r="AF147"/>
  <c r="AE147"/>
  <c r="AD147"/>
  <c r="AB147"/>
  <c r="AA147"/>
  <c r="Z147"/>
  <c r="X147"/>
  <c r="W147"/>
  <c r="V147"/>
  <c r="AJ142"/>
  <c r="AI142"/>
  <c r="AH142"/>
  <c r="AF142"/>
  <c r="AE142"/>
  <c r="AD142"/>
  <c r="AB142"/>
  <c r="AA142"/>
  <c r="Z142"/>
  <c r="X142"/>
  <c r="W142"/>
  <c r="V142"/>
  <c r="AJ149"/>
  <c r="AI149"/>
  <c r="AH149"/>
  <c r="AF149"/>
  <c r="AE149"/>
  <c r="AD149"/>
  <c r="AB149"/>
  <c r="AA149"/>
  <c r="Z149"/>
  <c r="X149"/>
  <c r="W149"/>
  <c r="V149"/>
  <c r="AJ148"/>
  <c r="AI148"/>
  <c r="AH148"/>
  <c r="AF148"/>
  <c r="AE148"/>
  <c r="AD148"/>
  <c r="AB148"/>
  <c r="AA148"/>
  <c r="Z148"/>
  <c r="X148"/>
  <c r="W148"/>
  <c r="V148"/>
  <c r="AJ150"/>
  <c r="AI150"/>
  <c r="AH150"/>
  <c r="AF150"/>
  <c r="AE150"/>
  <c r="AD150"/>
  <c r="AB150"/>
  <c r="AA150"/>
  <c r="Z150"/>
  <c r="X150"/>
  <c r="W150"/>
  <c r="V150"/>
  <c r="AJ141"/>
  <c r="AI141"/>
  <c r="AH141"/>
  <c r="AF141"/>
  <c r="AE141"/>
  <c r="AD141"/>
  <c r="AB141"/>
  <c r="AA141"/>
  <c r="Z141"/>
  <c r="X141"/>
  <c r="W141"/>
  <c r="V141"/>
  <c r="AJ140"/>
  <c r="AI140"/>
  <c r="AH140"/>
  <c r="AF140"/>
  <c r="AE140"/>
  <c r="AD140"/>
  <c r="AB140"/>
  <c r="AA140"/>
  <c r="Z140"/>
  <c r="X140"/>
  <c r="W140"/>
  <c r="V140"/>
  <c r="AJ139"/>
  <c r="AI139"/>
  <c r="AH139"/>
  <c r="AF139"/>
  <c r="AE139"/>
  <c r="AD139"/>
  <c r="AB139"/>
  <c r="AA139"/>
  <c r="Z139"/>
  <c r="X139"/>
  <c r="W139"/>
  <c r="V139"/>
  <c r="AJ151"/>
  <c r="AI151"/>
  <c r="AH151"/>
  <c r="AF151"/>
  <c r="AE151"/>
  <c r="AD151"/>
  <c r="AB151"/>
  <c r="AA151"/>
  <c r="Z151"/>
  <c r="X151"/>
  <c r="W151"/>
  <c r="V151"/>
  <c r="AJ129"/>
  <c r="AI129"/>
  <c r="AH129"/>
  <c r="AF129"/>
  <c r="AE129"/>
  <c r="AD129"/>
  <c r="AB129"/>
  <c r="AA129"/>
  <c r="Z129"/>
  <c r="X129"/>
  <c r="W129"/>
  <c r="V129"/>
  <c r="AJ128"/>
  <c r="AI128"/>
  <c r="AH128"/>
  <c r="AF128"/>
  <c r="AE128"/>
  <c r="AD128"/>
  <c r="AB128"/>
  <c r="AA128"/>
  <c r="Z128"/>
  <c r="X128"/>
  <c r="W128"/>
  <c r="V128"/>
  <c r="AJ127"/>
  <c r="AI127"/>
  <c r="AH127"/>
  <c r="AF127"/>
  <c r="AE127"/>
  <c r="AD127"/>
  <c r="AB127"/>
  <c r="AA127"/>
  <c r="Z127"/>
  <c r="X127"/>
  <c r="W127"/>
  <c r="V127"/>
  <c r="AJ126"/>
  <c r="AI126"/>
  <c r="AH126"/>
  <c r="AF126"/>
  <c r="AE126"/>
  <c r="AD126"/>
  <c r="AB126"/>
  <c r="AA126"/>
  <c r="Z126"/>
  <c r="X126"/>
  <c r="W126"/>
  <c r="V126"/>
  <c r="AJ125"/>
  <c r="AI125"/>
  <c r="AH125"/>
  <c r="AF125"/>
  <c r="AE125"/>
  <c r="AD125"/>
  <c r="AB125"/>
  <c r="AA125"/>
  <c r="Z125"/>
  <c r="X125"/>
  <c r="W125"/>
  <c r="V125"/>
  <c r="AJ124"/>
  <c r="AI124"/>
  <c r="AH124"/>
  <c r="AF124"/>
  <c r="AE124"/>
  <c r="AD124"/>
  <c r="AB124"/>
  <c r="AA124"/>
  <c r="Z124"/>
  <c r="X124"/>
  <c r="W124"/>
  <c r="V124"/>
  <c r="AJ132"/>
  <c r="AI132"/>
  <c r="AH132"/>
  <c r="AF132"/>
  <c r="AE132"/>
  <c r="AD132"/>
  <c r="AB132"/>
  <c r="AA132"/>
  <c r="Z132"/>
  <c r="X132"/>
  <c r="W132"/>
  <c r="V132"/>
  <c r="AJ131"/>
  <c r="AI131"/>
  <c r="AH131"/>
  <c r="AF131"/>
  <c r="AE131"/>
  <c r="AD131"/>
  <c r="AB131"/>
  <c r="AA131"/>
  <c r="Z131"/>
  <c r="X131"/>
  <c r="W131"/>
  <c r="V131"/>
  <c r="AJ130"/>
  <c r="AI130"/>
  <c r="AH130"/>
  <c r="AF130"/>
  <c r="AE130"/>
  <c r="AD130"/>
  <c r="AB130"/>
  <c r="AA130"/>
  <c r="Z130"/>
  <c r="X130"/>
  <c r="W130"/>
  <c r="V130"/>
  <c r="AJ134"/>
  <c r="AI134"/>
  <c r="AH134"/>
  <c r="AF134"/>
  <c r="AE134"/>
  <c r="AD134"/>
  <c r="AB134"/>
  <c r="AA134"/>
  <c r="Z134"/>
  <c r="X134"/>
  <c r="W134"/>
  <c r="V134"/>
  <c r="AJ133"/>
  <c r="AI133"/>
  <c r="AH133"/>
  <c r="AF133"/>
  <c r="AE133"/>
  <c r="AD133"/>
  <c r="AB133"/>
  <c r="AA133"/>
  <c r="Z133"/>
  <c r="X133"/>
  <c r="W133"/>
  <c r="V133"/>
  <c r="AJ116"/>
  <c r="AI116"/>
  <c r="AH116"/>
  <c r="AF116"/>
  <c r="AE116"/>
  <c r="AD116"/>
  <c r="AB116"/>
  <c r="AA116"/>
  <c r="Z116"/>
  <c r="X116"/>
  <c r="W116"/>
  <c r="V116"/>
  <c r="AJ115"/>
  <c r="AI115"/>
  <c r="AH115"/>
  <c r="AF115"/>
  <c r="AE115"/>
  <c r="AD115"/>
  <c r="AB115"/>
  <c r="AA115"/>
  <c r="Z115"/>
  <c r="X115"/>
  <c r="W115"/>
  <c r="V115"/>
  <c r="AJ114"/>
  <c r="AI114"/>
  <c r="AH114"/>
  <c r="AF114"/>
  <c r="AE114"/>
  <c r="AD114"/>
  <c r="AB114"/>
  <c r="AA114"/>
  <c r="Z114"/>
  <c r="X114"/>
  <c r="W114"/>
  <c r="V114"/>
  <c r="AJ113"/>
  <c r="AI113"/>
  <c r="AH113"/>
  <c r="AF113"/>
  <c r="AE113"/>
  <c r="AD113"/>
  <c r="AB113"/>
  <c r="AA113"/>
  <c r="Z113"/>
  <c r="X113"/>
  <c r="W113"/>
  <c r="V113"/>
  <c r="AJ118"/>
  <c r="AI118"/>
  <c r="AH118"/>
  <c r="AF118"/>
  <c r="AE118"/>
  <c r="AD118"/>
  <c r="AB118"/>
  <c r="AA118"/>
  <c r="Z118"/>
  <c r="X118"/>
  <c r="W118"/>
  <c r="V118"/>
  <c r="AJ117"/>
  <c r="AI117"/>
  <c r="AH117"/>
  <c r="AF117"/>
  <c r="AE117"/>
  <c r="AD117"/>
  <c r="AB117"/>
  <c r="AA117"/>
  <c r="Z117"/>
  <c r="X117"/>
  <c r="W117"/>
  <c r="V117"/>
  <c r="I111"/>
  <c r="G111"/>
  <c r="AJ119"/>
  <c r="AI119"/>
  <c r="AH119"/>
  <c r="AF119"/>
  <c r="AE119"/>
  <c r="AD119"/>
  <c r="AB119"/>
  <c r="AA119"/>
  <c r="Z119"/>
  <c r="X119"/>
  <c r="W119"/>
  <c r="V119"/>
  <c r="AJ112"/>
  <c r="AI112"/>
  <c r="AH112"/>
  <c r="AF112"/>
  <c r="AE112"/>
  <c r="AD112"/>
  <c r="AB112"/>
  <c r="AA112"/>
  <c r="Z112"/>
  <c r="X112"/>
  <c r="W112"/>
  <c r="V112"/>
  <c r="AJ120"/>
  <c r="AI120"/>
  <c r="AH120"/>
  <c r="AF120"/>
  <c r="AE120"/>
  <c r="AD120"/>
  <c r="AB120"/>
  <c r="AA120"/>
  <c r="Z120"/>
  <c r="X120"/>
  <c r="W120"/>
  <c r="V120"/>
  <c r="AJ78"/>
  <c r="AI78"/>
  <c r="AH78"/>
  <c r="AF78"/>
  <c r="AE78"/>
  <c r="AD78"/>
  <c r="AB78"/>
  <c r="AA78"/>
  <c r="Z78"/>
  <c r="X78"/>
  <c r="W78"/>
  <c r="V78"/>
  <c r="AJ77"/>
  <c r="AI77"/>
  <c r="AH77"/>
  <c r="AF77"/>
  <c r="AE77"/>
  <c r="AD77"/>
  <c r="AB77"/>
  <c r="AA77"/>
  <c r="Z77"/>
  <c r="X77"/>
  <c r="W77"/>
  <c r="V77"/>
  <c r="AJ79"/>
  <c r="AI79"/>
  <c r="AH79"/>
  <c r="AF79"/>
  <c r="AE79"/>
  <c r="AD79"/>
  <c r="AB79"/>
  <c r="AA79"/>
  <c r="Z79"/>
  <c r="X79"/>
  <c r="W79"/>
  <c r="V79"/>
  <c r="AJ84"/>
  <c r="AI84"/>
  <c r="AH84"/>
  <c r="AF84"/>
  <c r="AE84"/>
  <c r="AD84"/>
  <c r="AB84"/>
  <c r="AA84"/>
  <c r="Z84"/>
  <c r="X84"/>
  <c r="W84"/>
  <c r="V84"/>
  <c r="V85"/>
  <c r="W85"/>
  <c r="X85"/>
  <c r="Z85"/>
  <c r="AA85"/>
  <c r="AB85"/>
  <c r="AD85"/>
  <c r="AE85"/>
  <c r="AF85"/>
  <c r="AH85"/>
  <c r="AI85"/>
  <c r="AJ85"/>
  <c r="AJ82"/>
  <c r="AI82"/>
  <c r="AH82"/>
  <c r="AF82"/>
  <c r="AE82"/>
  <c r="AD82"/>
  <c r="AB82"/>
  <c r="AA82"/>
  <c r="Z82"/>
  <c r="X82"/>
  <c r="W82"/>
  <c r="V82"/>
  <c r="AJ80"/>
  <c r="AI80"/>
  <c r="AH80"/>
  <c r="AF80"/>
  <c r="AE80"/>
  <c r="AD80"/>
  <c r="AB80"/>
  <c r="AA80"/>
  <c r="Z80"/>
  <c r="X80"/>
  <c r="W80"/>
  <c r="V80"/>
  <c r="AJ81"/>
  <c r="AI81"/>
  <c r="AH81"/>
  <c r="AF81"/>
  <c r="AE81"/>
  <c r="AD81"/>
  <c r="AB81"/>
  <c r="AA81"/>
  <c r="Z81"/>
  <c r="X81"/>
  <c r="W81"/>
  <c r="V81"/>
  <c r="AJ73"/>
  <c r="AI73"/>
  <c r="AH73"/>
  <c r="AF73"/>
  <c r="AE73"/>
  <c r="AD73"/>
  <c r="AB73"/>
  <c r="AA73"/>
  <c r="Z73"/>
  <c r="X73"/>
  <c r="W73"/>
  <c r="V73"/>
  <c r="V74"/>
  <c r="W74"/>
  <c r="X74"/>
  <c r="Z74"/>
  <c r="AA74"/>
  <c r="AB74"/>
  <c r="AD74"/>
  <c r="AE74"/>
  <c r="AF74"/>
  <c r="AH74"/>
  <c r="AI74"/>
  <c r="AJ74"/>
  <c r="AJ72"/>
  <c r="AI72"/>
  <c r="AH72"/>
  <c r="AF72"/>
  <c r="AE72"/>
  <c r="AD72"/>
  <c r="AB72"/>
  <c r="AA72"/>
  <c r="Z72"/>
  <c r="X72"/>
  <c r="W72"/>
  <c r="V72"/>
  <c r="AJ71"/>
  <c r="AI71"/>
  <c r="AH71"/>
  <c r="AF71"/>
  <c r="AE71"/>
  <c r="AD71"/>
  <c r="AB71"/>
  <c r="AA71"/>
  <c r="Z71"/>
  <c r="X71"/>
  <c r="W71"/>
  <c r="V71"/>
  <c r="V75"/>
  <c r="W75"/>
  <c r="X75"/>
  <c r="Z75"/>
  <c r="AA75"/>
  <c r="AB75"/>
  <c r="AD75"/>
  <c r="AE75"/>
  <c r="AF75"/>
  <c r="AH75"/>
  <c r="AI75"/>
  <c r="AJ75"/>
  <c r="I63"/>
  <c r="G63"/>
  <c r="AJ66"/>
  <c r="AI66"/>
  <c r="AH66"/>
  <c r="AF66"/>
  <c r="AE66"/>
  <c r="AD66"/>
  <c r="AB66"/>
  <c r="AA66"/>
  <c r="Z66"/>
  <c r="X66"/>
  <c r="W66"/>
  <c r="V66"/>
  <c r="AJ67"/>
  <c r="AI67"/>
  <c r="AH67"/>
  <c r="AF67"/>
  <c r="AE67"/>
  <c r="AD67"/>
  <c r="AB67"/>
  <c r="AA67"/>
  <c r="Z67"/>
  <c r="X67"/>
  <c r="W67"/>
  <c r="V67"/>
  <c r="AJ64"/>
  <c r="AI64"/>
  <c r="AH64"/>
  <c r="AF64"/>
  <c r="AE64"/>
  <c r="AD64"/>
  <c r="AB64"/>
  <c r="AA64"/>
  <c r="Z64"/>
  <c r="X64"/>
  <c r="W64"/>
  <c r="V64"/>
  <c r="AJ104"/>
  <c r="AI104"/>
  <c r="AH104"/>
  <c r="AF104"/>
  <c r="AE104"/>
  <c r="AD104"/>
  <c r="AB104"/>
  <c r="AA104"/>
  <c r="Z104"/>
  <c r="X104"/>
  <c r="W104"/>
  <c r="V104"/>
  <c r="AJ103"/>
  <c r="AI103"/>
  <c r="AH103"/>
  <c r="AF103"/>
  <c r="AE103"/>
  <c r="AD103"/>
  <c r="AB103"/>
  <c r="AA103"/>
  <c r="Z103"/>
  <c r="X103"/>
  <c r="W103"/>
  <c r="V103"/>
  <c r="AJ102"/>
  <c r="AI102"/>
  <c r="AH102"/>
  <c r="AF102"/>
  <c r="AE102"/>
  <c r="AD102"/>
  <c r="AB102"/>
  <c r="AA102"/>
  <c r="Z102"/>
  <c r="X102"/>
  <c r="W102"/>
  <c r="V102"/>
  <c r="AJ101"/>
  <c r="AI101"/>
  <c r="AH101"/>
  <c r="AF101"/>
  <c r="AE101"/>
  <c r="AD101"/>
  <c r="AB101"/>
  <c r="AA101"/>
  <c r="Z101"/>
  <c r="X101"/>
  <c r="W101"/>
  <c r="V101"/>
  <c r="AJ100"/>
  <c r="AI100"/>
  <c r="AH100"/>
  <c r="AF100"/>
  <c r="AE100"/>
  <c r="AD100"/>
  <c r="AB100"/>
  <c r="AA100"/>
  <c r="Z100"/>
  <c r="X100"/>
  <c r="W100"/>
  <c r="V100"/>
  <c r="AJ105"/>
  <c r="AI105"/>
  <c r="AH105"/>
  <c r="AF105"/>
  <c r="AE105"/>
  <c r="AD105"/>
  <c r="AB105"/>
  <c r="AA105"/>
  <c r="Z105"/>
  <c r="X105"/>
  <c r="W105"/>
  <c r="V105"/>
  <c r="AJ106"/>
  <c r="AI106"/>
  <c r="AH106"/>
  <c r="AF106"/>
  <c r="AE106"/>
  <c r="AD106"/>
  <c r="AB106"/>
  <c r="AA106"/>
  <c r="Z106"/>
  <c r="X106"/>
  <c r="W106"/>
  <c r="V106"/>
  <c r="AJ107"/>
  <c r="AI107"/>
  <c r="AH107"/>
  <c r="AF107"/>
  <c r="AE107"/>
  <c r="AD107"/>
  <c r="AB107"/>
  <c r="AA107"/>
  <c r="Z107"/>
  <c r="X107"/>
  <c r="W107"/>
  <c r="V107"/>
  <c r="AJ108"/>
  <c r="AI108"/>
  <c r="AH108"/>
  <c r="AF108"/>
  <c r="AE108"/>
  <c r="AD108"/>
  <c r="AB108"/>
  <c r="AA108"/>
  <c r="Z108"/>
  <c r="X108"/>
  <c r="W108"/>
  <c r="V108"/>
  <c r="I38"/>
  <c r="G38"/>
  <c r="AJ109"/>
  <c r="AI109"/>
  <c r="AH109"/>
  <c r="AF109"/>
  <c r="AE109"/>
  <c r="AD109"/>
  <c r="AB109"/>
  <c r="AA109"/>
  <c r="Z109"/>
  <c r="X109"/>
  <c r="W109"/>
  <c r="V109"/>
  <c r="AJ99"/>
  <c r="AI99"/>
  <c r="AH99"/>
  <c r="AF99"/>
  <c r="AE99"/>
  <c r="AD99"/>
  <c r="AB99"/>
  <c r="AA99"/>
  <c r="Z99"/>
  <c r="X99"/>
  <c r="W99"/>
  <c r="V99"/>
  <c r="AJ54"/>
  <c r="AI54"/>
  <c r="AH54"/>
  <c r="AF54"/>
  <c r="AE54"/>
  <c r="AD54"/>
  <c r="AB54"/>
  <c r="AA54"/>
  <c r="Z54"/>
  <c r="X54"/>
  <c r="W54"/>
  <c r="V54"/>
  <c r="AJ55"/>
  <c r="AI55"/>
  <c r="AH55"/>
  <c r="AF55"/>
  <c r="AE55"/>
  <c r="AD55"/>
  <c r="AB55"/>
  <c r="AA55"/>
  <c r="Z55"/>
  <c r="X55"/>
  <c r="W55"/>
  <c r="V55"/>
  <c r="AJ56"/>
  <c r="AI56"/>
  <c r="AH56"/>
  <c r="AF56"/>
  <c r="AE56"/>
  <c r="AD56"/>
  <c r="AB56"/>
  <c r="AA56"/>
  <c r="Z56"/>
  <c r="X56"/>
  <c r="W56"/>
  <c r="V56"/>
  <c r="AJ57"/>
  <c r="AI57"/>
  <c r="AH57"/>
  <c r="AF57"/>
  <c r="AE57"/>
  <c r="AD57"/>
  <c r="AB57"/>
  <c r="AA57"/>
  <c r="Z57"/>
  <c r="X57"/>
  <c r="W57"/>
  <c r="V57"/>
  <c r="AJ58"/>
  <c r="AI58"/>
  <c r="AH58"/>
  <c r="AF58"/>
  <c r="AE58"/>
  <c r="AD58"/>
  <c r="AB58"/>
  <c r="AA58"/>
  <c r="Z58"/>
  <c r="X58"/>
  <c r="W58"/>
  <c r="V58"/>
  <c r="AJ59"/>
  <c r="AI59"/>
  <c r="AH59"/>
  <c r="AF59"/>
  <c r="AE59"/>
  <c r="AD59"/>
  <c r="AB59"/>
  <c r="AA59"/>
  <c r="Z59"/>
  <c r="X59"/>
  <c r="W59"/>
  <c r="V59"/>
  <c r="AJ60"/>
  <c r="AI60"/>
  <c r="AH60"/>
  <c r="AF60"/>
  <c r="AE60"/>
  <c r="AD60"/>
  <c r="AB60"/>
  <c r="AA60"/>
  <c r="Z60"/>
  <c r="X60"/>
  <c r="W60"/>
  <c r="V60"/>
  <c r="AJ61"/>
  <c r="AI61"/>
  <c r="AH61"/>
  <c r="AF61"/>
  <c r="AE61"/>
  <c r="AD61"/>
  <c r="AB61"/>
  <c r="AA61"/>
  <c r="Z61"/>
  <c r="X61"/>
  <c r="W61"/>
  <c r="V61"/>
  <c r="V62"/>
  <c r="W62"/>
  <c r="X62"/>
  <c r="Z62"/>
  <c r="AA62"/>
  <c r="AB62"/>
  <c r="AD62"/>
  <c r="AE62"/>
  <c r="AF62"/>
  <c r="AH62"/>
  <c r="AI62"/>
  <c r="AJ62"/>
  <c r="AJ46"/>
  <c r="AI46"/>
  <c r="AH46"/>
  <c r="AF46"/>
  <c r="AE46"/>
  <c r="AD46"/>
  <c r="AB46"/>
  <c r="AA46"/>
  <c r="Z46"/>
  <c r="X46"/>
  <c r="W46"/>
  <c r="V46"/>
  <c r="AJ47"/>
  <c r="AI47"/>
  <c r="AH47"/>
  <c r="AF47"/>
  <c r="AE47"/>
  <c r="AD47"/>
  <c r="AB47"/>
  <c r="AA47"/>
  <c r="Z47"/>
  <c r="X47"/>
  <c r="W47"/>
  <c r="V47"/>
  <c r="AJ48"/>
  <c r="AI48"/>
  <c r="AH48"/>
  <c r="AF48"/>
  <c r="AE48"/>
  <c r="AD48"/>
  <c r="AB48"/>
  <c r="AA48"/>
  <c r="Z48"/>
  <c r="X48"/>
  <c r="W48"/>
  <c r="V48"/>
  <c r="AJ49"/>
  <c r="AI49"/>
  <c r="AH49"/>
  <c r="AF49"/>
  <c r="AE49"/>
  <c r="AD49"/>
  <c r="AB49"/>
  <c r="AA49"/>
  <c r="Z49"/>
  <c r="X49"/>
  <c r="W49"/>
  <c r="V49"/>
  <c r="AJ50"/>
  <c r="AI50"/>
  <c r="AH50"/>
  <c r="AF50"/>
  <c r="AE50"/>
  <c r="AD50"/>
  <c r="AB50"/>
  <c r="AA50"/>
  <c r="Z50"/>
  <c r="X50"/>
  <c r="W50"/>
  <c r="V50"/>
  <c r="AJ51"/>
  <c r="AI51"/>
  <c r="AH51"/>
  <c r="AF51"/>
  <c r="AE51"/>
  <c r="AD51"/>
  <c r="AB51"/>
  <c r="AA51"/>
  <c r="Z51"/>
  <c r="X51"/>
  <c r="W51"/>
  <c r="V51"/>
  <c r="AJ52"/>
  <c r="AI52"/>
  <c r="AH52"/>
  <c r="AF52"/>
  <c r="AE52"/>
  <c r="AD52"/>
  <c r="AB52"/>
  <c r="AA52"/>
  <c r="Z52"/>
  <c r="X52"/>
  <c r="W52"/>
  <c r="V52"/>
  <c r="AJ43"/>
  <c r="AI43"/>
  <c r="AH43"/>
  <c r="AF43"/>
  <c r="AE43"/>
  <c r="AD43"/>
  <c r="AB43"/>
  <c r="AA43"/>
  <c r="Z43"/>
  <c r="X43"/>
  <c r="W43"/>
  <c r="V43"/>
  <c r="AJ44"/>
  <c r="AI44"/>
  <c r="AH44"/>
  <c r="AF44"/>
  <c r="AE44"/>
  <c r="AD44"/>
  <c r="AB44"/>
  <c r="AA44"/>
  <c r="Z44"/>
  <c r="X44"/>
  <c r="W44"/>
  <c r="V44"/>
  <c r="AJ41"/>
  <c r="AI41"/>
  <c r="AH41"/>
  <c r="AF41"/>
  <c r="AE41"/>
  <c r="AD41"/>
  <c r="AB41"/>
  <c r="AA41"/>
  <c r="Z41"/>
  <c r="X41"/>
  <c r="W41"/>
  <c r="V41"/>
  <c r="AJ39"/>
  <c r="AI39"/>
  <c r="AH39"/>
  <c r="AF39"/>
  <c r="AE39"/>
  <c r="AD39"/>
  <c r="AB39"/>
  <c r="AA39"/>
  <c r="Z39"/>
  <c r="X39"/>
  <c r="W39"/>
  <c r="V39"/>
  <c r="AJ40"/>
  <c r="AI40"/>
  <c r="AH40"/>
  <c r="AF40"/>
  <c r="AE40"/>
  <c r="AD40"/>
  <c r="AB40"/>
  <c r="AA40"/>
  <c r="Z40"/>
  <c r="X40"/>
  <c r="W40"/>
  <c r="V40"/>
  <c r="AI36"/>
  <c r="AH36"/>
  <c r="AF36"/>
  <c r="AE36"/>
  <c r="AD36"/>
  <c r="AB36"/>
  <c r="AA36"/>
  <c r="Z36"/>
  <c r="X36"/>
  <c r="W36"/>
  <c r="V36"/>
  <c r="AJ92"/>
  <c r="AI92"/>
  <c r="AH92"/>
  <c r="AF92"/>
  <c r="AE92"/>
  <c r="AD92"/>
  <c r="AB92"/>
  <c r="AA92"/>
  <c r="Z92"/>
  <c r="X92"/>
  <c r="W92"/>
  <c r="V92"/>
  <c r="AJ93"/>
  <c r="AI93"/>
  <c r="AH93"/>
  <c r="AF93"/>
  <c r="AE93"/>
  <c r="AD93"/>
  <c r="AB93"/>
  <c r="AA93"/>
  <c r="Z93"/>
  <c r="X93"/>
  <c r="W93"/>
  <c r="V93"/>
  <c r="AJ94"/>
  <c r="AI94"/>
  <c r="AH94"/>
  <c r="AF94"/>
  <c r="AE94"/>
  <c r="AD94"/>
  <c r="AB94"/>
  <c r="AA94"/>
  <c r="Z94"/>
  <c r="X94"/>
  <c r="W94"/>
  <c r="V94"/>
  <c r="AJ95"/>
  <c r="AI95"/>
  <c r="AH95"/>
  <c r="AF95"/>
  <c r="AE95"/>
  <c r="AD95"/>
  <c r="AB95"/>
  <c r="AA95"/>
  <c r="Z95"/>
  <c r="X95"/>
  <c r="W95"/>
  <c r="V95"/>
  <c r="AJ89"/>
  <c r="AI89"/>
  <c r="AH89"/>
  <c r="AF89"/>
  <c r="AE89"/>
  <c r="AD89"/>
  <c r="AB89"/>
  <c r="AA89"/>
  <c r="Z89"/>
  <c r="X89"/>
  <c r="W89"/>
  <c r="V89"/>
  <c r="AJ90"/>
  <c r="AI90"/>
  <c r="AH90"/>
  <c r="AF90"/>
  <c r="AE90"/>
  <c r="AD90"/>
  <c r="AB90"/>
  <c r="AA90"/>
  <c r="Z90"/>
  <c r="X90"/>
  <c r="W90"/>
  <c r="V90"/>
  <c r="V91"/>
  <c r="W91"/>
  <c r="X91"/>
  <c r="Z91"/>
  <c r="AA91"/>
  <c r="AB91"/>
  <c r="AD91"/>
  <c r="AE91"/>
  <c r="AF91"/>
  <c r="AH91"/>
  <c r="AI91"/>
  <c r="AJ91"/>
  <c r="AJ34"/>
  <c r="AI34"/>
  <c r="AH34"/>
  <c r="AF34"/>
  <c r="AE34"/>
  <c r="AD34"/>
  <c r="AB34"/>
  <c r="AA34"/>
  <c r="Z34"/>
  <c r="X34"/>
  <c r="W34"/>
  <c r="V34"/>
  <c r="V35"/>
  <c r="W35"/>
  <c r="X35"/>
  <c r="Z35"/>
  <c r="AA35"/>
  <c r="AB35"/>
  <c r="AD35"/>
  <c r="AE35"/>
  <c r="AF35"/>
  <c r="AH35"/>
  <c r="AI35"/>
  <c r="AJ35"/>
  <c r="AJ32"/>
  <c r="AI32"/>
  <c r="AH32"/>
  <c r="AF32"/>
  <c r="AE32"/>
  <c r="AD32"/>
  <c r="AB32"/>
  <c r="AA32"/>
  <c r="Z32"/>
  <c r="X32"/>
  <c r="W32"/>
  <c r="AJ33"/>
  <c r="AI33"/>
  <c r="AH33"/>
  <c r="AF33"/>
  <c r="AE33"/>
  <c r="AD33"/>
  <c r="AB33"/>
  <c r="AA33"/>
  <c r="Z33"/>
  <c r="X33"/>
  <c r="W33"/>
  <c r="V33"/>
  <c r="AJ30"/>
  <c r="AI30"/>
  <c r="AH30"/>
  <c r="AF30"/>
  <c r="AE30"/>
  <c r="AD30"/>
  <c r="AB30"/>
  <c r="AA30"/>
  <c r="Z30"/>
  <c r="X30"/>
  <c r="W30"/>
  <c r="V30"/>
  <c r="V31"/>
  <c r="W31"/>
  <c r="X31"/>
  <c r="Z31"/>
  <c r="AA31"/>
  <c r="AB31"/>
  <c r="AD31"/>
  <c r="AE31"/>
  <c r="AF31"/>
  <c r="AH31"/>
  <c r="AI31"/>
  <c r="AJ31"/>
  <c r="AJ29"/>
  <c r="AI29"/>
  <c r="AH29"/>
  <c r="AF29"/>
  <c r="AE29"/>
  <c r="AD29"/>
  <c r="AB29"/>
  <c r="AA29"/>
  <c r="Z29"/>
  <c r="X29"/>
  <c r="W29"/>
  <c r="V29"/>
  <c r="AJ27"/>
  <c r="AI27"/>
  <c r="AH27"/>
  <c r="AF27"/>
  <c r="AE27"/>
  <c r="AD27"/>
  <c r="AB27"/>
  <c r="AA27"/>
  <c r="Z27"/>
  <c r="X27"/>
  <c r="W27"/>
  <c r="AJ26"/>
  <c r="AI26"/>
  <c r="AH26"/>
  <c r="AF26"/>
  <c r="AE26"/>
  <c r="AD26"/>
  <c r="AB26"/>
  <c r="AA26"/>
  <c r="Z26"/>
  <c r="X26"/>
  <c r="W26"/>
  <c r="V26"/>
  <c r="AJ25"/>
  <c r="AI25"/>
  <c r="AH25"/>
  <c r="AF25"/>
  <c r="AE25"/>
  <c r="AD25"/>
  <c r="AB25"/>
  <c r="AA25"/>
  <c r="Z25"/>
  <c r="X25"/>
  <c r="W25"/>
  <c r="V25"/>
  <c r="AJ24"/>
  <c r="AI24"/>
  <c r="AH24"/>
  <c r="AF24"/>
  <c r="AE24"/>
  <c r="AD24"/>
  <c r="AB24"/>
  <c r="AA24"/>
  <c r="Z24"/>
  <c r="X24"/>
  <c r="W24"/>
  <c r="V24"/>
  <c r="V22"/>
  <c r="W22"/>
  <c r="X22"/>
  <c r="Z22"/>
  <c r="AA22"/>
  <c r="AB22"/>
  <c r="AD22"/>
  <c r="AE22"/>
  <c r="AF22"/>
  <c r="AH22"/>
  <c r="AI22"/>
  <c r="AJ22"/>
  <c r="AJ20"/>
  <c r="AI20"/>
  <c r="AH20"/>
  <c r="AF20"/>
  <c r="AE20"/>
  <c r="AD20"/>
  <c r="AB20"/>
  <c r="AA20"/>
  <c r="Z20"/>
  <c r="X20"/>
  <c r="W20"/>
  <c r="V20"/>
  <c r="V19"/>
  <c r="W19"/>
  <c r="X19"/>
  <c r="Z19"/>
  <c r="AA19"/>
  <c r="AB19"/>
  <c r="AD19"/>
  <c r="AE19"/>
  <c r="AF19"/>
  <c r="AH19"/>
  <c r="AI19"/>
  <c r="AJ19"/>
  <c r="AJ18"/>
  <c r="AI18"/>
  <c r="AH18"/>
  <c r="AF18"/>
  <c r="AE18"/>
  <c r="AD18"/>
  <c r="AB18"/>
  <c r="AA18"/>
  <c r="Z18"/>
  <c r="X18"/>
  <c r="W18"/>
  <c r="V18"/>
  <c r="AJ17"/>
  <c r="AI17"/>
  <c r="AH17"/>
  <c r="AF17"/>
  <c r="AE17"/>
  <c r="AD17"/>
  <c r="AB17"/>
  <c r="AA17"/>
  <c r="Z17"/>
  <c r="X17"/>
  <c r="W17"/>
  <c r="V17"/>
  <c r="AJ16"/>
  <c r="AI16"/>
  <c r="AH16"/>
  <c r="AF16"/>
  <c r="AE16"/>
  <c r="AD16"/>
  <c r="AB16"/>
  <c r="AA16"/>
  <c r="Z16"/>
  <c r="X16"/>
  <c r="W16"/>
  <c r="V16"/>
  <c r="AJ15"/>
  <c r="AI15"/>
  <c r="AH15"/>
  <c r="AF15"/>
  <c r="AE15"/>
  <c r="AD15"/>
  <c r="AB15"/>
  <c r="AA15"/>
  <c r="Z15"/>
  <c r="X15"/>
  <c r="W15"/>
  <c r="V15"/>
  <c r="V23"/>
  <c r="W23"/>
  <c r="X23"/>
  <c r="Z23"/>
  <c r="AA23"/>
  <c r="AB23"/>
  <c r="AD23"/>
  <c r="AE23"/>
  <c r="AF23"/>
  <c r="AH23"/>
  <c r="AI23"/>
  <c r="AJ23"/>
  <c r="W563" l="1"/>
  <c r="AB563"/>
  <c r="AA581"/>
  <c r="AF581"/>
  <c r="X563"/>
  <c r="AI563"/>
  <c r="AH563"/>
  <c r="AB581"/>
  <c r="AH581"/>
  <c r="AE581"/>
  <c r="AJ581"/>
  <c r="Z563"/>
  <c r="AE563"/>
  <c r="AJ563"/>
  <c r="X581"/>
  <c r="AD581"/>
  <c r="AI581"/>
  <c r="V563"/>
  <c r="AA563"/>
  <c r="AF563"/>
  <c r="AK566"/>
  <c r="AG584"/>
  <c r="AG564"/>
  <c r="AG576"/>
  <c r="AD563"/>
  <c r="Y572"/>
  <c r="AC577"/>
  <c r="AK583"/>
  <c r="Y564"/>
  <c r="AC565"/>
  <c r="AG569"/>
  <c r="Y573"/>
  <c r="Y568"/>
  <c r="Y570"/>
  <c r="AC571"/>
  <c r="AK573"/>
  <c r="AG582"/>
  <c r="AK586"/>
  <c r="AC574"/>
  <c r="Y577"/>
  <c r="AG585"/>
  <c r="AG565"/>
  <c r="AK569"/>
  <c r="AG578"/>
  <c r="AG580"/>
  <c r="AC585"/>
  <c r="AG566"/>
  <c r="AK567"/>
  <c r="AK570"/>
  <c r="Y574"/>
  <c r="AC575"/>
  <c r="AC578"/>
  <c r="AG570"/>
  <c r="AG573"/>
  <c r="AK577"/>
  <c r="Y578"/>
  <c r="AC579"/>
  <c r="AC582"/>
  <c r="AG586"/>
  <c r="Y565"/>
  <c r="AC566"/>
  <c r="AG568"/>
  <c r="AC569"/>
  <c r="AK571"/>
  <c r="AK574"/>
  <c r="Y576"/>
  <c r="AK565"/>
  <c r="Y566"/>
  <c r="AC567"/>
  <c r="Y569"/>
  <c r="AC570"/>
  <c r="AG572"/>
  <c r="AC573"/>
  <c r="AG574"/>
  <c r="AK575"/>
  <c r="AG577"/>
  <c r="AK578"/>
  <c r="Y580"/>
  <c r="AC583"/>
  <c r="Y585"/>
  <c r="AK579"/>
  <c r="AK582"/>
  <c r="Y584"/>
  <c r="AK585"/>
  <c r="AK564"/>
  <c r="AG567"/>
  <c r="AK568"/>
  <c r="AG571"/>
  <c r="AK572"/>
  <c r="AG575"/>
  <c r="AK576"/>
  <c r="AG579"/>
  <c r="AK580"/>
  <c r="AG583"/>
  <c r="AK584"/>
  <c r="AC564"/>
  <c r="Y567"/>
  <c r="AC568"/>
  <c r="Y571"/>
  <c r="AC572"/>
  <c r="Y575"/>
  <c r="AC576"/>
  <c r="Y579"/>
  <c r="AC580"/>
  <c r="Y583"/>
  <c r="AC584"/>
  <c r="AK559"/>
  <c r="AC557"/>
  <c r="AC555"/>
  <c r="Y556"/>
  <c r="AC558"/>
  <c r="AG551"/>
  <c r="AG557"/>
  <c r="Y555"/>
  <c r="AK532"/>
  <c r="AC549"/>
  <c r="AG550"/>
  <c r="AC551"/>
  <c r="AK557"/>
  <c r="AK555"/>
  <c r="AK556"/>
  <c r="Y557"/>
  <c r="AK554"/>
  <c r="AG555"/>
  <c r="Y559"/>
  <c r="Y558"/>
  <c r="AG554"/>
  <c r="AC559"/>
  <c r="AG559"/>
  <c r="AG558"/>
  <c r="AC554"/>
  <c r="AG556"/>
  <c r="AK558"/>
  <c r="Y554"/>
  <c r="AC556"/>
  <c r="AG549"/>
  <c r="AK550"/>
  <c r="AG532"/>
  <c r="Y551"/>
  <c r="Y552"/>
  <c r="AK551"/>
  <c r="AK552"/>
  <c r="AK548"/>
  <c r="Y549"/>
  <c r="AC550"/>
  <c r="AG552"/>
  <c r="AK549"/>
  <c r="Y550"/>
  <c r="AC552"/>
  <c r="AC553"/>
  <c r="Y548"/>
  <c r="AG553"/>
  <c r="AG548"/>
  <c r="AK553"/>
  <c r="Y553"/>
  <c r="AC548"/>
  <c r="AK533"/>
  <c r="Y534"/>
  <c r="AC535"/>
  <c r="AK537"/>
  <c r="AC532"/>
  <c r="Y532"/>
  <c r="Y536"/>
  <c r="AG535"/>
  <c r="AC530"/>
  <c r="AG531"/>
  <c r="AG537"/>
  <c r="AK535"/>
  <c r="AG542"/>
  <c r="AG540"/>
  <c r="AK530"/>
  <c r="Y531"/>
  <c r="AC533"/>
  <c r="AG534"/>
  <c r="AC536"/>
  <c r="Y537"/>
  <c r="AG530"/>
  <c r="AK531"/>
  <c r="Y533"/>
  <c r="AC534"/>
  <c r="AK536"/>
  <c r="AC539"/>
  <c r="Y530"/>
  <c r="AC531"/>
  <c r="AG533"/>
  <c r="AK534"/>
  <c r="Y535"/>
  <c r="AG536"/>
  <c r="AC537"/>
  <c r="AG523"/>
  <c r="AK529"/>
  <c r="AC541"/>
  <c r="Y539"/>
  <c r="AC542"/>
  <c r="AC540"/>
  <c r="Y541"/>
  <c r="Y542"/>
  <c r="AK538"/>
  <c r="Y540"/>
  <c r="AK539"/>
  <c r="AK542"/>
  <c r="AK540"/>
  <c r="AG539"/>
  <c r="Y524"/>
  <c r="AG543"/>
  <c r="Y529"/>
  <c r="Y538"/>
  <c r="AG529"/>
  <c r="AG538"/>
  <c r="AK541"/>
  <c r="AK543"/>
  <c r="AC529"/>
  <c r="AC538"/>
  <c r="AG541"/>
  <c r="AK524"/>
  <c r="AC544"/>
  <c r="Y543"/>
  <c r="AC524"/>
  <c r="AG524"/>
  <c r="AC543"/>
  <c r="AK523"/>
  <c r="AG544"/>
  <c r="AC523"/>
  <c r="Y544"/>
  <c r="Y523"/>
  <c r="AC527"/>
  <c r="Y526"/>
  <c r="AK525"/>
  <c r="AK544"/>
  <c r="AG527"/>
  <c r="AC526"/>
  <c r="Y525"/>
  <c r="AK527"/>
  <c r="AG526"/>
  <c r="AC525"/>
  <c r="AK441"/>
  <c r="AK522"/>
  <c r="Y527"/>
  <c r="AK526"/>
  <c r="AG525"/>
  <c r="Y521"/>
  <c r="Y522"/>
  <c r="AG521"/>
  <c r="AG522"/>
  <c r="AK521"/>
  <c r="AC521"/>
  <c r="AC522"/>
  <c r="AC443"/>
  <c r="AG443"/>
  <c r="AC445"/>
  <c r="AC440"/>
  <c r="AG442"/>
  <c r="Y443"/>
  <c r="AG441"/>
  <c r="Y440"/>
  <c r="AK443"/>
  <c r="AK446"/>
  <c r="AK444"/>
  <c r="Y441"/>
  <c r="AG444"/>
  <c r="AC442"/>
  <c r="AC441"/>
  <c r="Y445"/>
  <c r="AK440"/>
  <c r="Y442"/>
  <c r="AC444"/>
  <c r="AG440"/>
  <c r="AK442"/>
  <c r="Y444"/>
  <c r="AC447"/>
  <c r="Y446"/>
  <c r="AK445"/>
  <c r="AG446"/>
  <c r="AG447"/>
  <c r="AG445"/>
  <c r="AC446"/>
  <c r="Y447"/>
  <c r="AG437"/>
  <c r="AK436"/>
  <c r="AK447"/>
  <c r="Y436"/>
  <c r="AG436"/>
  <c r="AC436"/>
  <c r="AK437"/>
  <c r="AC437"/>
  <c r="AG512"/>
  <c r="Y514"/>
  <c r="AC503"/>
  <c r="AG504"/>
  <c r="AG508"/>
  <c r="Y437"/>
  <c r="AK512"/>
  <c r="X502"/>
  <c r="X501" s="1"/>
  <c r="AG503"/>
  <c r="AI502"/>
  <c r="AI501" s="1"/>
  <c r="W502"/>
  <c r="AB502"/>
  <c r="AB501" s="1"/>
  <c r="AK504"/>
  <c r="V502"/>
  <c r="V501" s="1"/>
  <c r="AA502"/>
  <c r="AA501" s="1"/>
  <c r="AF502"/>
  <c r="AC506"/>
  <c r="AG507"/>
  <c r="AK508"/>
  <c r="AE502"/>
  <c r="AE501" s="1"/>
  <c r="AJ502"/>
  <c r="AC509"/>
  <c r="AH502"/>
  <c r="AC512"/>
  <c r="Y503"/>
  <c r="AC504"/>
  <c r="AC508"/>
  <c r="Y509"/>
  <c r="AK510"/>
  <c r="AD502"/>
  <c r="Y512"/>
  <c r="AK503"/>
  <c r="Y504"/>
  <c r="AK505"/>
  <c r="AG506"/>
  <c r="AK507"/>
  <c r="Y508"/>
  <c r="Z502"/>
  <c r="AC513"/>
  <c r="AK511"/>
  <c r="Y505"/>
  <c r="AK506"/>
  <c r="Y507"/>
  <c r="Y510"/>
  <c r="AK509"/>
  <c r="AG510"/>
  <c r="AG505"/>
  <c r="AK516"/>
  <c r="Y511"/>
  <c r="AK514"/>
  <c r="AC505"/>
  <c r="Y506"/>
  <c r="AC507"/>
  <c r="AG509"/>
  <c r="AC510"/>
  <c r="Y513"/>
  <c r="AG511"/>
  <c r="AK513"/>
  <c r="AG514"/>
  <c r="AG517"/>
  <c r="Y516"/>
  <c r="AC511"/>
  <c r="AG513"/>
  <c r="AC514"/>
  <c r="AK515"/>
  <c r="AG515"/>
  <c r="AG516"/>
  <c r="AK517"/>
  <c r="Y515"/>
  <c r="AC515"/>
  <c r="AC516"/>
  <c r="AC517"/>
  <c r="AK425"/>
  <c r="AG433"/>
  <c r="Y517"/>
  <c r="Y425"/>
  <c r="AK433"/>
  <c r="AG425"/>
  <c r="AC433"/>
  <c r="AC425"/>
  <c r="Y433"/>
  <c r="Y428"/>
  <c r="AK429"/>
  <c r="AG426"/>
  <c r="AC427"/>
  <c r="AC426"/>
  <c r="Y427"/>
  <c r="Y426"/>
  <c r="AK427"/>
  <c r="AC430"/>
  <c r="AK428"/>
  <c r="AC428"/>
  <c r="AG428"/>
  <c r="AK426"/>
  <c r="AG427"/>
  <c r="AG429"/>
  <c r="Y430"/>
  <c r="AC429"/>
  <c r="AG415"/>
  <c r="Y429"/>
  <c r="AK417"/>
  <c r="AG430"/>
  <c r="AK430"/>
  <c r="AC462"/>
  <c r="AK415"/>
  <c r="AG418"/>
  <c r="AK421"/>
  <c r="AC415"/>
  <c r="Y415"/>
  <c r="AK416"/>
  <c r="AK418"/>
  <c r="Y421"/>
  <c r="AG421"/>
  <c r="AC421"/>
  <c r="AC483"/>
  <c r="Y462"/>
  <c r="AG416"/>
  <c r="AG417"/>
  <c r="AC498"/>
  <c r="AC478"/>
  <c r="AK480"/>
  <c r="AC482"/>
  <c r="AK462"/>
  <c r="AC416"/>
  <c r="AC417"/>
  <c r="AC418"/>
  <c r="AG462"/>
  <c r="Y416"/>
  <c r="Y417"/>
  <c r="Y418"/>
  <c r="Y482"/>
  <c r="AC454"/>
  <c r="AC458"/>
  <c r="AG459"/>
  <c r="Y460"/>
  <c r="Y461"/>
  <c r="AC470"/>
  <c r="AC474"/>
  <c r="Y475"/>
  <c r="AK476"/>
  <c r="AK482"/>
  <c r="AC466"/>
  <c r="AG466"/>
  <c r="Y470"/>
  <c r="AG472"/>
  <c r="AK473"/>
  <c r="Y474"/>
  <c r="AG476"/>
  <c r="AG482"/>
  <c r="Y484"/>
  <c r="AC485"/>
  <c r="AK486"/>
  <c r="AG490"/>
  <c r="AG452"/>
  <c r="Y454"/>
  <c r="AC455"/>
  <c r="AK456"/>
  <c r="AK457"/>
  <c r="Y458"/>
  <c r="AK466"/>
  <c r="Y468"/>
  <c r="AC469"/>
  <c r="AG470"/>
  <c r="AG474"/>
  <c r="AG453"/>
  <c r="AK454"/>
  <c r="Y455"/>
  <c r="AG457"/>
  <c r="AK458"/>
  <c r="Y495"/>
  <c r="Y479"/>
  <c r="Y481"/>
  <c r="AC490"/>
  <c r="AK492"/>
  <c r="AC453"/>
  <c r="AG454"/>
  <c r="AG458"/>
  <c r="AG463"/>
  <c r="Y466"/>
  <c r="AK471"/>
  <c r="AG496"/>
  <c r="AK497"/>
  <c r="Y498"/>
  <c r="AK477"/>
  <c r="Y478"/>
  <c r="AC463"/>
  <c r="Y464"/>
  <c r="AC465"/>
  <c r="AG467"/>
  <c r="AC468"/>
  <c r="AG469"/>
  <c r="AK470"/>
  <c r="AC472"/>
  <c r="AG473"/>
  <c r="AK474"/>
  <c r="AG498"/>
  <c r="AG478"/>
  <c r="AC479"/>
  <c r="AG483"/>
  <c r="Y486"/>
  <c r="AK490"/>
  <c r="AK452"/>
  <c r="AK453"/>
  <c r="AG455"/>
  <c r="Y456"/>
  <c r="Y457"/>
  <c r="AK459"/>
  <c r="AC460"/>
  <c r="AC461"/>
  <c r="AC464"/>
  <c r="AG465"/>
  <c r="AK467"/>
  <c r="AG468"/>
  <c r="AK469"/>
  <c r="Y471"/>
  <c r="AK472"/>
  <c r="Y473"/>
  <c r="AC475"/>
  <c r="Y476"/>
  <c r="AK493"/>
  <c r="Y494"/>
  <c r="AG486"/>
  <c r="Y491"/>
  <c r="AC452"/>
  <c r="AG456"/>
  <c r="AC459"/>
  <c r="AK460"/>
  <c r="AK461"/>
  <c r="Y463"/>
  <c r="AK464"/>
  <c r="Y465"/>
  <c r="AC467"/>
  <c r="AG471"/>
  <c r="AK475"/>
  <c r="AK498"/>
  <c r="AK478"/>
  <c r="AC486"/>
  <c r="AK487"/>
  <c r="AG488"/>
  <c r="AK489"/>
  <c r="Y490"/>
  <c r="Y452"/>
  <c r="Y453"/>
  <c r="AK455"/>
  <c r="AC456"/>
  <c r="AC457"/>
  <c r="Y459"/>
  <c r="AG460"/>
  <c r="AG461"/>
  <c r="AK463"/>
  <c r="AG464"/>
  <c r="AK465"/>
  <c r="Y467"/>
  <c r="AK468"/>
  <c r="Y469"/>
  <c r="AC471"/>
  <c r="Y472"/>
  <c r="AC473"/>
  <c r="AG475"/>
  <c r="AC476"/>
  <c r="AC494"/>
  <c r="AK496"/>
  <c r="Y497"/>
  <c r="AK500"/>
  <c r="Y477"/>
  <c r="Y480"/>
  <c r="AC481"/>
  <c r="AC484"/>
  <c r="AG485"/>
  <c r="AG487"/>
  <c r="AC488"/>
  <c r="AG489"/>
  <c r="AK491"/>
  <c r="AG492"/>
  <c r="AG493"/>
  <c r="AK494"/>
  <c r="AG477"/>
  <c r="AK479"/>
  <c r="AG480"/>
  <c r="AK481"/>
  <c r="Y483"/>
  <c r="AK484"/>
  <c r="Y485"/>
  <c r="AC487"/>
  <c r="Y488"/>
  <c r="AC489"/>
  <c r="AG491"/>
  <c r="AC492"/>
  <c r="AG494"/>
  <c r="AC499"/>
  <c r="Y500"/>
  <c r="AC477"/>
  <c r="AG479"/>
  <c r="AC480"/>
  <c r="AG481"/>
  <c r="AK483"/>
  <c r="AG484"/>
  <c r="AK485"/>
  <c r="Y487"/>
  <c r="AK488"/>
  <c r="Y489"/>
  <c r="AC491"/>
  <c r="Y492"/>
  <c r="AK495"/>
  <c r="Y499"/>
  <c r="AC493"/>
  <c r="AG495"/>
  <c r="AC496"/>
  <c r="AG497"/>
  <c r="AK499"/>
  <c r="AG500"/>
  <c r="Y493"/>
  <c r="AC495"/>
  <c r="Y496"/>
  <c r="AC497"/>
  <c r="AG499"/>
  <c r="AC500"/>
  <c r="AK420"/>
  <c r="Y367"/>
  <c r="Y420"/>
  <c r="AG419"/>
  <c r="AG420"/>
  <c r="AK419"/>
  <c r="Y419"/>
  <c r="AC419"/>
  <c r="AC420"/>
  <c r="AC391"/>
  <c r="Y391"/>
  <c r="AG389"/>
  <c r="AK391"/>
  <c r="AG391"/>
  <c r="AK379"/>
  <c r="Y388"/>
  <c r="AK389"/>
  <c r="Y379"/>
  <c r="AC386"/>
  <c r="AC388"/>
  <c r="Y389"/>
  <c r="AK388"/>
  <c r="AG388"/>
  <c r="AC389"/>
  <c r="AG383"/>
  <c r="AG379"/>
  <c r="AK381"/>
  <c r="AC387"/>
  <c r="AC379"/>
  <c r="AG386"/>
  <c r="Y387"/>
  <c r="AK387"/>
  <c r="AG387"/>
  <c r="Y386"/>
  <c r="AK386"/>
  <c r="AC367"/>
  <c r="V378"/>
  <c r="AA378"/>
  <c r="AF378"/>
  <c r="AG381"/>
  <c r="W378"/>
  <c r="AB378"/>
  <c r="AK380"/>
  <c r="AK367"/>
  <c r="X378"/>
  <c r="AG380"/>
  <c r="AI378"/>
  <c r="AG367"/>
  <c r="AC383"/>
  <c r="AC380"/>
  <c r="AE378"/>
  <c r="AJ378"/>
  <c r="Y380"/>
  <c r="AH378"/>
  <c r="AK383"/>
  <c r="AG382"/>
  <c r="AD378"/>
  <c r="Y383"/>
  <c r="Z378"/>
  <c r="AK382"/>
  <c r="Y382"/>
  <c r="AC381"/>
  <c r="AC363"/>
  <c r="Y364"/>
  <c r="Y365"/>
  <c r="Y366"/>
  <c r="Y370"/>
  <c r="AK371"/>
  <c r="AK373"/>
  <c r="Y342"/>
  <c r="AC382"/>
  <c r="Y381"/>
  <c r="AK347"/>
  <c r="AK362"/>
  <c r="Y363"/>
  <c r="AK366"/>
  <c r="AG355"/>
  <c r="AG359"/>
  <c r="AK343"/>
  <c r="AC351"/>
  <c r="AK353"/>
  <c r="Y354"/>
  <c r="AK355"/>
  <c r="AK357"/>
  <c r="AC355"/>
  <c r="Y345"/>
  <c r="AC346"/>
  <c r="AG351"/>
  <c r="Y355"/>
  <c r="AC356"/>
  <c r="Y357"/>
  <c r="AG343"/>
  <c r="AG347"/>
  <c r="Y352"/>
  <c r="AG406"/>
  <c r="X404"/>
  <c r="AD404"/>
  <c r="AI404"/>
  <c r="AC343"/>
  <c r="Y347"/>
  <c r="AC347"/>
  <c r="AK348"/>
  <c r="AG349"/>
  <c r="AK350"/>
  <c r="Y351"/>
  <c r="AG353"/>
  <c r="AK354"/>
  <c r="Y373"/>
  <c r="AC342"/>
  <c r="Y343"/>
  <c r="AG344"/>
  <c r="AG345"/>
  <c r="AG346"/>
  <c r="AC349"/>
  <c r="AG350"/>
  <c r="AK351"/>
  <c r="AG371"/>
  <c r="AC344"/>
  <c r="AC345"/>
  <c r="AG348"/>
  <c r="AK352"/>
  <c r="Y356"/>
  <c r="Y359"/>
  <c r="AK363"/>
  <c r="AC371"/>
  <c r="AK342"/>
  <c r="Y344"/>
  <c r="Y346"/>
  <c r="AC348"/>
  <c r="Y349"/>
  <c r="AC350"/>
  <c r="AG352"/>
  <c r="AC353"/>
  <c r="AG354"/>
  <c r="AK356"/>
  <c r="AG357"/>
  <c r="AC359"/>
  <c r="AK360"/>
  <c r="AK361"/>
  <c r="AG374"/>
  <c r="AK375"/>
  <c r="AG358"/>
  <c r="AG362"/>
  <c r="AG375"/>
  <c r="AC358"/>
  <c r="AK359"/>
  <c r="AG363"/>
  <c r="AC368"/>
  <c r="AC369"/>
  <c r="AC370"/>
  <c r="Y371"/>
  <c r="AG372"/>
  <c r="AC373"/>
  <c r="AG342"/>
  <c r="AK344"/>
  <c r="AK345"/>
  <c r="AK346"/>
  <c r="Y348"/>
  <c r="AK349"/>
  <c r="Y350"/>
  <c r="AC352"/>
  <c r="Y353"/>
  <c r="AC354"/>
  <c r="AG356"/>
  <c r="AC357"/>
  <c r="AG360"/>
  <c r="AG361"/>
  <c r="AK364"/>
  <c r="AK365"/>
  <c r="Y368"/>
  <c r="Y369"/>
  <c r="AC372"/>
  <c r="AC375"/>
  <c r="Y376"/>
  <c r="AK377"/>
  <c r="Y358"/>
  <c r="AC360"/>
  <c r="AC361"/>
  <c r="AC362"/>
  <c r="AG364"/>
  <c r="AG365"/>
  <c r="AG366"/>
  <c r="AK368"/>
  <c r="AK369"/>
  <c r="AK370"/>
  <c r="Y372"/>
  <c r="AF404"/>
  <c r="V404"/>
  <c r="AK374"/>
  <c r="Y375"/>
  <c r="AG377"/>
  <c r="AK358"/>
  <c r="Y360"/>
  <c r="Y361"/>
  <c r="Y362"/>
  <c r="AC364"/>
  <c r="AC365"/>
  <c r="AC366"/>
  <c r="AG368"/>
  <c r="AG369"/>
  <c r="AG370"/>
  <c r="AK372"/>
  <c r="AG373"/>
  <c r="AK376"/>
  <c r="AC374"/>
  <c r="AG376"/>
  <c r="AC377"/>
  <c r="Y374"/>
  <c r="AC376"/>
  <c r="Y377"/>
  <c r="W404"/>
  <c r="AB404"/>
  <c r="AH404"/>
  <c r="AK409"/>
  <c r="AG409"/>
  <c r="AK410"/>
  <c r="Y409"/>
  <c r="AC409"/>
  <c r="AC405"/>
  <c r="AG410"/>
  <c r="AC410"/>
  <c r="Y410"/>
  <c r="AK406"/>
  <c r="AE404"/>
  <c r="AJ404"/>
  <c r="Y406"/>
  <c r="Y405"/>
  <c r="AC402"/>
  <c r="AC406"/>
  <c r="AA404"/>
  <c r="AK405"/>
  <c r="AG405"/>
  <c r="Z404"/>
  <c r="AG402"/>
  <c r="Y402"/>
  <c r="AK402"/>
  <c r="Y399"/>
  <c r="AC401"/>
  <c r="Y401"/>
  <c r="AK401"/>
  <c r="AG401"/>
  <c r="AC399"/>
  <c r="AK399"/>
  <c r="AG399"/>
  <c r="AG398"/>
  <c r="AK396"/>
  <c r="AK397"/>
  <c r="AK398"/>
  <c r="Y396"/>
  <c r="AG396"/>
  <c r="AC396"/>
  <c r="AG397"/>
  <c r="AC397"/>
  <c r="AC398"/>
  <c r="Y397"/>
  <c r="Y398"/>
  <c r="AG320"/>
  <c r="AG323"/>
  <c r="AK324"/>
  <c r="AK318"/>
  <c r="Y319"/>
  <c r="AC320"/>
  <c r="AK322"/>
  <c r="Y318"/>
  <c r="AC319"/>
  <c r="AK321"/>
  <c r="AG324"/>
  <c r="Y320"/>
  <c r="AG322"/>
  <c r="AK320"/>
  <c r="Y324"/>
  <c r="AK325"/>
  <c r="AG326"/>
  <c r="Y317"/>
  <c r="AC318"/>
  <c r="AG319"/>
  <c r="Y321"/>
  <c r="Y322"/>
  <c r="AK317"/>
  <c r="AG321"/>
  <c r="AC327"/>
  <c r="AC324"/>
  <c r="Y325"/>
  <c r="AC317"/>
  <c r="AG317"/>
  <c r="AG318"/>
  <c r="AK319"/>
  <c r="AC321"/>
  <c r="AC322"/>
  <c r="Y328"/>
  <c r="AC323"/>
  <c r="AG325"/>
  <c r="AC326"/>
  <c r="AC329"/>
  <c r="Y323"/>
  <c r="AC325"/>
  <c r="Y326"/>
  <c r="AK323"/>
  <c r="AK326"/>
  <c r="Y327"/>
  <c r="AK327"/>
  <c r="AK328"/>
  <c r="AG329"/>
  <c r="AG327"/>
  <c r="AC328"/>
  <c r="AG328"/>
  <c r="Y293"/>
  <c r="Y297"/>
  <c r="Y329"/>
  <c r="AC307"/>
  <c r="AC311"/>
  <c r="AK273"/>
  <c r="AK274"/>
  <c r="AK278"/>
  <c r="AK282"/>
  <c r="AK286"/>
  <c r="AG289"/>
  <c r="AG290"/>
  <c r="AG292"/>
  <c r="AK329"/>
  <c r="Y274"/>
  <c r="Y277"/>
  <c r="Y278"/>
  <c r="Y281"/>
  <c r="Y282"/>
  <c r="Y285"/>
  <c r="Y286"/>
  <c r="AC301"/>
  <c r="AK303"/>
  <c r="AG274"/>
  <c r="AG278"/>
  <c r="AG282"/>
  <c r="AG286"/>
  <c r="AK287"/>
  <c r="Y288"/>
  <c r="AC289"/>
  <c r="AK293"/>
  <c r="AK297"/>
  <c r="AC274"/>
  <c r="AC278"/>
  <c r="AC282"/>
  <c r="AC286"/>
  <c r="AG301"/>
  <c r="AK277"/>
  <c r="AK281"/>
  <c r="AK285"/>
  <c r="AC304"/>
  <c r="AK306"/>
  <c r="Y307"/>
  <c r="Y311"/>
  <c r="Y272"/>
  <c r="AG273"/>
  <c r="AK275"/>
  <c r="Y276"/>
  <c r="AG277"/>
  <c r="AK279"/>
  <c r="Y280"/>
  <c r="AG281"/>
  <c r="AK283"/>
  <c r="Y284"/>
  <c r="AG285"/>
  <c r="Y302"/>
  <c r="AK307"/>
  <c r="AK311"/>
  <c r="AC273"/>
  <c r="AC277"/>
  <c r="AC281"/>
  <c r="AC285"/>
  <c r="Y289"/>
  <c r="AG293"/>
  <c r="AG297"/>
  <c r="AG298"/>
  <c r="AG300"/>
  <c r="Y301"/>
  <c r="AG303"/>
  <c r="AG307"/>
  <c r="AG311"/>
  <c r="Y273"/>
  <c r="AK289"/>
  <c r="AC293"/>
  <c r="Y294"/>
  <c r="Y296"/>
  <c r="AC297"/>
  <c r="AC300"/>
  <c r="AK301"/>
  <c r="AG304"/>
  <c r="Y305"/>
  <c r="Y306"/>
  <c r="AG308"/>
  <c r="Y309"/>
  <c r="Y310"/>
  <c r="AK312"/>
  <c r="AC313"/>
  <c r="AC314"/>
  <c r="AC272"/>
  <c r="AC276"/>
  <c r="AC280"/>
  <c r="AC284"/>
  <c r="AC288"/>
  <c r="AK290"/>
  <c r="AG291"/>
  <c r="AK291"/>
  <c r="AK292"/>
  <c r="AC294"/>
  <c r="AC296"/>
  <c r="AK298"/>
  <c r="AG299"/>
  <c r="AK299"/>
  <c r="AK300"/>
  <c r="AC302"/>
  <c r="AK288"/>
  <c r="AC290"/>
  <c r="AC292"/>
  <c r="AK294"/>
  <c r="AG295"/>
  <c r="AK295"/>
  <c r="AK296"/>
  <c r="AC298"/>
  <c r="AK302"/>
  <c r="AG288"/>
  <c r="Y290"/>
  <c r="Y292"/>
  <c r="AG294"/>
  <c r="AG296"/>
  <c r="Y298"/>
  <c r="Y300"/>
  <c r="AG302"/>
  <c r="AG272"/>
  <c r="Y275"/>
  <c r="AG276"/>
  <c r="Y279"/>
  <c r="AG280"/>
  <c r="Y283"/>
  <c r="AG284"/>
  <c r="Y287"/>
  <c r="Y291"/>
  <c r="Y295"/>
  <c r="Y299"/>
  <c r="Y303"/>
  <c r="AK308"/>
  <c r="AC309"/>
  <c r="AC310"/>
  <c r="Y312"/>
  <c r="AG313"/>
  <c r="AG314"/>
  <c r="AG275"/>
  <c r="AG279"/>
  <c r="AG283"/>
  <c r="AG287"/>
  <c r="AK305"/>
  <c r="AK272"/>
  <c r="AC275"/>
  <c r="AK276"/>
  <c r="AC279"/>
  <c r="AK280"/>
  <c r="AC283"/>
  <c r="AK284"/>
  <c r="AC287"/>
  <c r="AC291"/>
  <c r="AC295"/>
  <c r="AC299"/>
  <c r="AC303"/>
  <c r="Y304"/>
  <c r="AG305"/>
  <c r="AG306"/>
  <c r="AC308"/>
  <c r="AK309"/>
  <c r="AK310"/>
  <c r="AG312"/>
  <c r="Y313"/>
  <c r="Y314"/>
  <c r="AK304"/>
  <c r="AC305"/>
  <c r="AC306"/>
  <c r="Y308"/>
  <c r="AG309"/>
  <c r="AG310"/>
  <c r="AC312"/>
  <c r="AK313"/>
  <c r="AK314"/>
  <c r="Z263"/>
  <c r="AE263"/>
  <c r="AJ263"/>
  <c r="Y268"/>
  <c r="AC269"/>
  <c r="X263"/>
  <c r="AD263"/>
  <c r="AI263"/>
  <c r="Y266"/>
  <c r="W263"/>
  <c r="AC264"/>
  <c r="AH263"/>
  <c r="V263"/>
  <c r="AA263"/>
  <c r="AF263"/>
  <c r="AB263"/>
  <c r="Y267"/>
  <c r="AC268"/>
  <c r="Y264"/>
  <c r="AC265"/>
  <c r="Y269"/>
  <c r="AK264"/>
  <c r="AK266"/>
  <c r="AG264"/>
  <c r="AG266"/>
  <c r="AC266"/>
  <c r="AG267"/>
  <c r="AK267"/>
  <c r="AC267"/>
  <c r="Y265"/>
  <c r="AK265"/>
  <c r="AG265"/>
  <c r="AK268"/>
  <c r="AK269"/>
  <c r="AC332"/>
  <c r="AG268"/>
  <c r="AG269"/>
  <c r="AK333"/>
  <c r="Y332"/>
  <c r="AK332"/>
  <c r="AG333"/>
  <c r="Y254"/>
  <c r="AK334"/>
  <c r="AG332"/>
  <c r="Y333"/>
  <c r="AC333"/>
  <c r="AG334"/>
  <c r="AG254"/>
  <c r="AK256"/>
  <c r="AC334"/>
  <c r="Y334"/>
  <c r="AC254"/>
  <c r="AC248"/>
  <c r="AG249"/>
  <c r="AK250"/>
  <c r="Y259"/>
  <c r="AK262"/>
  <c r="AG250"/>
  <c r="AK254"/>
  <c r="AC255"/>
  <c r="Y256"/>
  <c r="AK260"/>
  <c r="AG258"/>
  <c r="AK259"/>
  <c r="AC250"/>
  <c r="AK252"/>
  <c r="Y253"/>
  <c r="AG248"/>
  <c r="AK249"/>
  <c r="Y250"/>
  <c r="AG252"/>
  <c r="AK253"/>
  <c r="AG262"/>
  <c r="AK261"/>
  <c r="AG257"/>
  <c r="AC258"/>
  <c r="AG259"/>
  <c r="AC259"/>
  <c r="AG256"/>
  <c r="AC256"/>
  <c r="Y255"/>
  <c r="AK255"/>
  <c r="AG255"/>
  <c r="AG253"/>
  <c r="AC253"/>
  <c r="AC252"/>
  <c r="Y252"/>
  <c r="Y248"/>
  <c r="AC249"/>
  <c r="AK248"/>
  <c r="Y249"/>
  <c r="Y251"/>
  <c r="AK251"/>
  <c r="AG251"/>
  <c r="AC251"/>
  <c r="AC257"/>
  <c r="AG260"/>
  <c r="AG261"/>
  <c r="Y257"/>
  <c r="Y258"/>
  <c r="AC260"/>
  <c r="AC261"/>
  <c r="AC262"/>
  <c r="AK257"/>
  <c r="AK258"/>
  <c r="Y260"/>
  <c r="Y261"/>
  <c r="Y262"/>
  <c r="Z238"/>
  <c r="AE238"/>
  <c r="AJ238"/>
  <c r="X238"/>
  <c r="AD238"/>
  <c r="AI238"/>
  <c r="W238"/>
  <c r="AB238"/>
  <c r="AH238"/>
  <c r="V238"/>
  <c r="AA238"/>
  <c r="AF238"/>
  <c r="AG240"/>
  <c r="AC240"/>
  <c r="AC243"/>
  <c r="Y240"/>
  <c r="AC241"/>
  <c r="Y242"/>
  <c r="AK244"/>
  <c r="Y239"/>
  <c r="AK240"/>
  <c r="AK242"/>
  <c r="Y243"/>
  <c r="AK243"/>
  <c r="AG244"/>
  <c r="AK239"/>
  <c r="AG243"/>
  <c r="Y241"/>
  <c r="AG239"/>
  <c r="AK241"/>
  <c r="AG242"/>
  <c r="AC245"/>
  <c r="AC239"/>
  <c r="AG241"/>
  <c r="AC242"/>
  <c r="AC244"/>
  <c r="Y244"/>
  <c r="AG245"/>
  <c r="AK235"/>
  <c r="AC237"/>
  <c r="AG232"/>
  <c r="AK233"/>
  <c r="Y245"/>
  <c r="AK245"/>
  <c r="AC232"/>
  <c r="AK232"/>
  <c r="AG233"/>
  <c r="AK236"/>
  <c r="Y235"/>
  <c r="Y233"/>
  <c r="AC234"/>
  <c r="AG236"/>
  <c r="AG235"/>
  <c r="AC235"/>
  <c r="AC233"/>
  <c r="AG234"/>
  <c r="AG237"/>
  <c r="Y234"/>
  <c r="AC236"/>
  <c r="Y237"/>
  <c r="AK234"/>
  <c r="Y236"/>
  <c r="AK237"/>
  <c r="AG205"/>
  <c r="AK206"/>
  <c r="AC205"/>
  <c r="AG206"/>
  <c r="Y205"/>
  <c r="AC206"/>
  <c r="AG207"/>
  <c r="AK205"/>
  <c r="Y206"/>
  <c r="AC207"/>
  <c r="AG208"/>
  <c r="Y207"/>
  <c r="AK207"/>
  <c r="Y209"/>
  <c r="AG210"/>
  <c r="Y208"/>
  <c r="AC208"/>
  <c r="AC209"/>
  <c r="AK208"/>
  <c r="AK209"/>
  <c r="AG209"/>
  <c r="AC210"/>
  <c r="Y210"/>
  <c r="AK199"/>
  <c r="AK210"/>
  <c r="Y200"/>
  <c r="Y199"/>
  <c r="AC198"/>
  <c r="AC200"/>
  <c r="AG200"/>
  <c r="AG199"/>
  <c r="AG201"/>
  <c r="AK200"/>
  <c r="AC199"/>
  <c r="AG198"/>
  <c r="AK201"/>
  <c r="AK202"/>
  <c r="Y198"/>
  <c r="AC201"/>
  <c r="AG202"/>
  <c r="AK198"/>
  <c r="Y201"/>
  <c r="AC202"/>
  <c r="Y202"/>
  <c r="AC214"/>
  <c r="AG225"/>
  <c r="Y226"/>
  <c r="AK223"/>
  <c r="AK226"/>
  <c r="AG223"/>
  <c r="AG226"/>
  <c r="AC223"/>
  <c r="AC226"/>
  <c r="AG224"/>
  <c r="AK225"/>
  <c r="AC225"/>
  <c r="AK224"/>
  <c r="Y225"/>
  <c r="Y214"/>
  <c r="AC227"/>
  <c r="AK214"/>
  <c r="AC224"/>
  <c r="AG214"/>
  <c r="Y224"/>
  <c r="AG216"/>
  <c r="AK215"/>
  <c r="AG227"/>
  <c r="AK227"/>
  <c r="AK216"/>
  <c r="Y215"/>
  <c r="Y217"/>
  <c r="AG215"/>
  <c r="AC215"/>
  <c r="AK217"/>
  <c r="Y218"/>
  <c r="Y174"/>
  <c r="Y178"/>
  <c r="AC219"/>
  <c r="AG217"/>
  <c r="AC216"/>
  <c r="AC217"/>
  <c r="AG218"/>
  <c r="Y216"/>
  <c r="AK218"/>
  <c r="AC218"/>
  <c r="AG219"/>
  <c r="Y219"/>
  <c r="AK219"/>
  <c r="AC174"/>
  <c r="AC178"/>
  <c r="Y185"/>
  <c r="AC186"/>
  <c r="AG187"/>
  <c r="AK174"/>
  <c r="AG174"/>
  <c r="AG190"/>
  <c r="AG175"/>
  <c r="AG176"/>
  <c r="AG177"/>
  <c r="AK178"/>
  <c r="AK180"/>
  <c r="AK181"/>
  <c r="AC177"/>
  <c r="AG178"/>
  <c r="AC187"/>
  <c r="Y187"/>
  <c r="AK188"/>
  <c r="AG189"/>
  <c r="AK190"/>
  <c r="AG184"/>
  <c r="AC185"/>
  <c r="AG186"/>
  <c r="AK187"/>
  <c r="AC189"/>
  <c r="AC184"/>
  <c r="AG188"/>
  <c r="AC190"/>
  <c r="Y191"/>
  <c r="AC192"/>
  <c r="AC193"/>
  <c r="AK182"/>
  <c r="Y183"/>
  <c r="Y184"/>
  <c r="AK185"/>
  <c r="Y186"/>
  <c r="AC188"/>
  <c r="Y189"/>
  <c r="Y190"/>
  <c r="AK184"/>
  <c r="AG185"/>
  <c r="AK186"/>
  <c r="Y188"/>
  <c r="AK189"/>
  <c r="AC181"/>
  <c r="AC176"/>
  <c r="Y175"/>
  <c r="Y176"/>
  <c r="Y177"/>
  <c r="AC175"/>
  <c r="AK175"/>
  <c r="AK176"/>
  <c r="AK177"/>
  <c r="AK183"/>
  <c r="AG183"/>
  <c r="AC179"/>
  <c r="AC183"/>
  <c r="Y179"/>
  <c r="AG180"/>
  <c r="AG181"/>
  <c r="AG182"/>
  <c r="AK179"/>
  <c r="AC180"/>
  <c r="AC182"/>
  <c r="AG179"/>
  <c r="Y180"/>
  <c r="Y181"/>
  <c r="Y182"/>
  <c r="AK191"/>
  <c r="Y192"/>
  <c r="Y193"/>
  <c r="AG191"/>
  <c r="AK192"/>
  <c r="AK193"/>
  <c r="AC191"/>
  <c r="AG192"/>
  <c r="AG193"/>
  <c r="AK170"/>
  <c r="AG171"/>
  <c r="Y170"/>
  <c r="AG170"/>
  <c r="AC170"/>
  <c r="AG172"/>
  <c r="AK171"/>
  <c r="AC171"/>
  <c r="AK172"/>
  <c r="Y171"/>
  <c r="AG160"/>
  <c r="Y173"/>
  <c r="AC172"/>
  <c r="Y172"/>
  <c r="AK173"/>
  <c r="AG173"/>
  <c r="AC173"/>
  <c r="AK155"/>
  <c r="Y156"/>
  <c r="Y159"/>
  <c r="AK160"/>
  <c r="AK162"/>
  <c r="AC160"/>
  <c r="AK165"/>
  <c r="Y155"/>
  <c r="AC156"/>
  <c r="Y157"/>
  <c r="AG158"/>
  <c r="Y160"/>
  <c r="AC161"/>
  <c r="Y162"/>
  <c r="AK157"/>
  <c r="AG157"/>
  <c r="AC157"/>
  <c r="AG162"/>
  <c r="AC162"/>
  <c r="AK161"/>
  <c r="Y161"/>
  <c r="AG161"/>
  <c r="AC159"/>
  <c r="AC158"/>
  <c r="AG155"/>
  <c r="AK156"/>
  <c r="Y158"/>
  <c r="AK159"/>
  <c r="AC155"/>
  <c r="AG156"/>
  <c r="AK158"/>
  <c r="AG159"/>
  <c r="AK163"/>
  <c r="AK164"/>
  <c r="AG165"/>
  <c r="Y165"/>
  <c r="AG164"/>
  <c r="Y164"/>
  <c r="AC164"/>
  <c r="AC165"/>
  <c r="Y163"/>
  <c r="AG163"/>
  <c r="AC163"/>
  <c r="AC146"/>
  <c r="AC143"/>
  <c r="Y144"/>
  <c r="AK146"/>
  <c r="AK143"/>
  <c r="AK144"/>
  <c r="Y146"/>
  <c r="AK145"/>
  <c r="AG143"/>
  <c r="AG146"/>
  <c r="Y143"/>
  <c r="Y145"/>
  <c r="AC148"/>
  <c r="AC142"/>
  <c r="AK147"/>
  <c r="AC145"/>
  <c r="AG144"/>
  <c r="AG145"/>
  <c r="AC144"/>
  <c r="AG142"/>
  <c r="Y147"/>
  <c r="Y148"/>
  <c r="AK149"/>
  <c r="Y142"/>
  <c r="AG147"/>
  <c r="AK142"/>
  <c r="AC147"/>
  <c r="AC150"/>
  <c r="Y149"/>
  <c r="AK148"/>
  <c r="AG149"/>
  <c r="AG150"/>
  <c r="AG148"/>
  <c r="AC149"/>
  <c r="AG140"/>
  <c r="AK141"/>
  <c r="Y150"/>
  <c r="AG141"/>
  <c r="AK150"/>
  <c r="AC141"/>
  <c r="AG127"/>
  <c r="AG139"/>
  <c r="AK140"/>
  <c r="Y141"/>
  <c r="AC140"/>
  <c r="AK127"/>
  <c r="AK139"/>
  <c r="Y140"/>
  <c r="AC124"/>
  <c r="AC139"/>
  <c r="Y139"/>
  <c r="Y127"/>
  <c r="AK129"/>
  <c r="AC151"/>
  <c r="Y151"/>
  <c r="AK151"/>
  <c r="AG151"/>
  <c r="Y130"/>
  <c r="AC132"/>
  <c r="Y124"/>
  <c r="Y125"/>
  <c r="Y126"/>
  <c r="AK126"/>
  <c r="AC127"/>
  <c r="AC128"/>
  <c r="Y129"/>
  <c r="AC134"/>
  <c r="AG133"/>
  <c r="AK130"/>
  <c r="AG130"/>
  <c r="AG126"/>
  <c r="AK128"/>
  <c r="AG129"/>
  <c r="Y128"/>
  <c r="AC130"/>
  <c r="AK131"/>
  <c r="AG132"/>
  <c r="AC126"/>
  <c r="AG128"/>
  <c r="AC129"/>
  <c r="AG125"/>
  <c r="AK125"/>
  <c r="AC125"/>
  <c r="AK124"/>
  <c r="AG124"/>
  <c r="AC133"/>
  <c r="AG131"/>
  <c r="Y133"/>
  <c r="Y134"/>
  <c r="AC131"/>
  <c r="Y132"/>
  <c r="AK133"/>
  <c r="Y131"/>
  <c r="AK132"/>
  <c r="AK134"/>
  <c r="AG134"/>
  <c r="AK113"/>
  <c r="Y114"/>
  <c r="AK114"/>
  <c r="AK117"/>
  <c r="Y118"/>
  <c r="AG114"/>
  <c r="AC115"/>
  <c r="Y116"/>
  <c r="AG117"/>
  <c r="AK118"/>
  <c r="AC114"/>
  <c r="AK116"/>
  <c r="AG118"/>
  <c r="AG116"/>
  <c r="AC118"/>
  <c r="AC116"/>
  <c r="AK115"/>
  <c r="Y115"/>
  <c r="AG115"/>
  <c r="Y113"/>
  <c r="AG113"/>
  <c r="AC113"/>
  <c r="AC117"/>
  <c r="Y117"/>
  <c r="AK119"/>
  <c r="AG120"/>
  <c r="Y112"/>
  <c r="Y119"/>
  <c r="AK112"/>
  <c r="AG112"/>
  <c r="AG119"/>
  <c r="AK120"/>
  <c r="AC112"/>
  <c r="AC119"/>
  <c r="AG79"/>
  <c r="AK77"/>
  <c r="Y78"/>
  <c r="AC120"/>
  <c r="Y120"/>
  <c r="AC79"/>
  <c r="AG77"/>
  <c r="AK78"/>
  <c r="AK84"/>
  <c r="Y79"/>
  <c r="AC77"/>
  <c r="AG78"/>
  <c r="AK79"/>
  <c r="Y77"/>
  <c r="AC78"/>
  <c r="AC82"/>
  <c r="AC85"/>
  <c r="Y84"/>
  <c r="AG84"/>
  <c r="AG82"/>
  <c r="AC84"/>
  <c r="AK85"/>
  <c r="AG85"/>
  <c r="Y85"/>
  <c r="AG81"/>
  <c r="AK80"/>
  <c r="Y82"/>
  <c r="AK82"/>
  <c r="AK81"/>
  <c r="Y80"/>
  <c r="AG80"/>
  <c r="AC80"/>
  <c r="AC81"/>
  <c r="Y81"/>
  <c r="AG74"/>
  <c r="AG73"/>
  <c r="AG72"/>
  <c r="AC72"/>
  <c r="AK73"/>
  <c r="Y74"/>
  <c r="AC74"/>
  <c r="Y73"/>
  <c r="AK75"/>
  <c r="AK74"/>
  <c r="AC73"/>
  <c r="Y72"/>
  <c r="Y71"/>
  <c r="AK72"/>
  <c r="AC71"/>
  <c r="AK71"/>
  <c r="AG71"/>
  <c r="Y75"/>
  <c r="AC75"/>
  <c r="AG66"/>
  <c r="AG75"/>
  <c r="AG67"/>
  <c r="AK66"/>
  <c r="AC66"/>
  <c r="AC100"/>
  <c r="AG101"/>
  <c r="AK102"/>
  <c r="Y103"/>
  <c r="AG64"/>
  <c r="Y66"/>
  <c r="AK67"/>
  <c r="AC67"/>
  <c r="AK64"/>
  <c r="Y67"/>
  <c r="AC64"/>
  <c r="Y64"/>
  <c r="AC103"/>
  <c r="AK103"/>
  <c r="AG103"/>
  <c r="Y104"/>
  <c r="AG105"/>
  <c r="Y100"/>
  <c r="AC101"/>
  <c r="AG102"/>
  <c r="AK104"/>
  <c r="Y101"/>
  <c r="AC102"/>
  <c r="AG104"/>
  <c r="AG100"/>
  <c r="AK100"/>
  <c r="AK101"/>
  <c r="Y102"/>
  <c r="AC104"/>
  <c r="AG106"/>
  <c r="AK105"/>
  <c r="AC105"/>
  <c r="AG107"/>
  <c r="AK106"/>
  <c r="Y105"/>
  <c r="AC106"/>
  <c r="AG108"/>
  <c r="AK107"/>
  <c r="Y106"/>
  <c r="AC107"/>
  <c r="AK108"/>
  <c r="Y107"/>
  <c r="AG99"/>
  <c r="Y109"/>
  <c r="AC108"/>
  <c r="Y108"/>
  <c r="AC54"/>
  <c r="AK99"/>
  <c r="AC109"/>
  <c r="AC99"/>
  <c r="AK109"/>
  <c r="Y99"/>
  <c r="AG109"/>
  <c r="AG54"/>
  <c r="Y54"/>
  <c r="AK54"/>
  <c r="AG55"/>
  <c r="AK55"/>
  <c r="AC55"/>
  <c r="AG56"/>
  <c r="Y55"/>
  <c r="AK56"/>
  <c r="AC56"/>
  <c r="Y56"/>
  <c r="AK57"/>
  <c r="AC57"/>
  <c r="AG57"/>
  <c r="AG58"/>
  <c r="Y57"/>
  <c r="AK58"/>
  <c r="AC58"/>
  <c r="AG59"/>
  <c r="Y58"/>
  <c r="AC61"/>
  <c r="AG60"/>
  <c r="AK59"/>
  <c r="AC59"/>
  <c r="AG61"/>
  <c r="AK60"/>
  <c r="Y59"/>
  <c r="AG62"/>
  <c r="Y61"/>
  <c r="AC60"/>
  <c r="AK61"/>
  <c r="Y60"/>
  <c r="AK62"/>
  <c r="Y62"/>
  <c r="AG48"/>
  <c r="Y46"/>
  <c r="AC62"/>
  <c r="AG46"/>
  <c r="AC46"/>
  <c r="AK46"/>
  <c r="AK47"/>
  <c r="AG47"/>
  <c r="AG49"/>
  <c r="AK48"/>
  <c r="Y47"/>
  <c r="AC47"/>
  <c r="AC48"/>
  <c r="AG50"/>
  <c r="AK49"/>
  <c r="Y48"/>
  <c r="AC49"/>
  <c r="Y51"/>
  <c r="AK50"/>
  <c r="Y49"/>
  <c r="AK51"/>
  <c r="AG52"/>
  <c r="AG51"/>
  <c r="AC50"/>
  <c r="AG44"/>
  <c r="AC52"/>
  <c r="AC51"/>
  <c r="Y50"/>
  <c r="AG43"/>
  <c r="AC44"/>
  <c r="Y52"/>
  <c r="AK52"/>
  <c r="AC43"/>
  <c r="Y43"/>
  <c r="AK43"/>
  <c r="AK44"/>
  <c r="Y44"/>
  <c r="AC40"/>
  <c r="AG39"/>
  <c r="AK41"/>
  <c r="AC36"/>
  <c r="AG40"/>
  <c r="AK39"/>
  <c r="Y41"/>
  <c r="AG41"/>
  <c r="AC41"/>
  <c r="Y40"/>
  <c r="AK40"/>
  <c r="Y39"/>
  <c r="AC39"/>
  <c r="Y36"/>
  <c r="AG92"/>
  <c r="AG36"/>
  <c r="AG90"/>
  <c r="AK89"/>
  <c r="AK92"/>
  <c r="AC92"/>
  <c r="Y92"/>
  <c r="AK93"/>
  <c r="AC94"/>
  <c r="AG93"/>
  <c r="AC93"/>
  <c r="Y93"/>
  <c r="AG95"/>
  <c r="AK94"/>
  <c r="AG94"/>
  <c r="AK95"/>
  <c r="Y94"/>
  <c r="AC95"/>
  <c r="Y95"/>
  <c r="AK90"/>
  <c r="Y89"/>
  <c r="AC91"/>
  <c r="AG89"/>
  <c r="AC89"/>
  <c r="AG91"/>
  <c r="AK91"/>
  <c r="AC90"/>
  <c r="AC34"/>
  <c r="Y91"/>
  <c r="Y90"/>
  <c r="AG32"/>
  <c r="AC32"/>
  <c r="Y34"/>
  <c r="AC35"/>
  <c r="AK34"/>
  <c r="AG34"/>
  <c r="AG35"/>
  <c r="AK35"/>
  <c r="Y35"/>
  <c r="AG30"/>
  <c r="AG33"/>
  <c r="AK32"/>
  <c r="AK33"/>
  <c r="AC33"/>
  <c r="AK30"/>
  <c r="Y33"/>
  <c r="AC30"/>
  <c r="AC31"/>
  <c r="Y30"/>
  <c r="AK31"/>
  <c r="AG31"/>
  <c r="Y31"/>
  <c r="AK27"/>
  <c r="Y29"/>
  <c r="AG27"/>
  <c r="AK29"/>
  <c r="AG29"/>
  <c r="AC29"/>
  <c r="AK25"/>
  <c r="Y26"/>
  <c r="AC27"/>
  <c r="AK26"/>
  <c r="AG26"/>
  <c r="AC26"/>
  <c r="AK24"/>
  <c r="Y25"/>
  <c r="AG25"/>
  <c r="AC25"/>
  <c r="AC19"/>
  <c r="AK22"/>
  <c r="Y22"/>
  <c r="Y24"/>
  <c r="AG24"/>
  <c r="AC24"/>
  <c r="AC22"/>
  <c r="AK20"/>
  <c r="AG22"/>
  <c r="Y20"/>
  <c r="AG20"/>
  <c r="AC20"/>
  <c r="AG19"/>
  <c r="AK19"/>
  <c r="Y19"/>
  <c r="AG17"/>
  <c r="AK18"/>
  <c r="AG18"/>
  <c r="Y18"/>
  <c r="AC18"/>
  <c r="AG16"/>
  <c r="AK17"/>
  <c r="AC23"/>
  <c r="AK16"/>
  <c r="Y17"/>
  <c r="AC17"/>
  <c r="AG23"/>
  <c r="AK23"/>
  <c r="Y23"/>
  <c r="Y16"/>
  <c r="AC16"/>
  <c r="AK15"/>
  <c r="Y15"/>
  <c r="AG15"/>
  <c r="AC15"/>
  <c r="AJ561"/>
  <c r="AJ560" s="1"/>
  <c r="AI561"/>
  <c r="AI560" s="1"/>
  <c r="AH561"/>
  <c r="AF561"/>
  <c r="AF560" s="1"/>
  <c r="AE561"/>
  <c r="AE560" s="1"/>
  <c r="AD561"/>
  <c r="AD560" s="1"/>
  <c r="AB561"/>
  <c r="AA561"/>
  <c r="AA560" s="1"/>
  <c r="Z561"/>
  <c r="Z560" s="1"/>
  <c r="X561"/>
  <c r="X560" s="1"/>
  <c r="W561"/>
  <c r="W560" s="1"/>
  <c r="V561"/>
  <c r="V560" s="1"/>
  <c r="AJ547"/>
  <c r="AI547"/>
  <c r="AH547"/>
  <c r="AF547"/>
  <c r="AE547"/>
  <c r="AD547"/>
  <c r="AB547"/>
  <c r="AA547"/>
  <c r="Z547"/>
  <c r="Z546" s="1"/>
  <c r="X547"/>
  <c r="W547"/>
  <c r="V547"/>
  <c r="AJ528"/>
  <c r="AI528"/>
  <c r="AH528"/>
  <c r="AF528"/>
  <c r="AE528"/>
  <c r="AD528"/>
  <c r="AB528"/>
  <c r="AA528"/>
  <c r="Z528"/>
  <c r="X528"/>
  <c r="W528"/>
  <c r="V528"/>
  <c r="AJ520"/>
  <c r="AI520"/>
  <c r="AH520"/>
  <c r="AH519" s="1"/>
  <c r="AF520"/>
  <c r="AE520"/>
  <c r="AD520"/>
  <c r="AB520"/>
  <c r="AA520"/>
  <c r="Z520"/>
  <c r="X520"/>
  <c r="W520"/>
  <c r="W519" s="1"/>
  <c r="V520"/>
  <c r="AJ501"/>
  <c r="AJ451"/>
  <c r="AI451"/>
  <c r="AH451"/>
  <c r="AF451"/>
  <c r="AF450" s="1"/>
  <c r="AF449" s="1"/>
  <c r="AE451"/>
  <c r="AD451"/>
  <c r="AB451"/>
  <c r="AA451"/>
  <c r="AA450" s="1"/>
  <c r="AA449" s="1"/>
  <c r="Z451"/>
  <c r="X451"/>
  <c r="W451"/>
  <c r="V451"/>
  <c r="V450" s="1"/>
  <c r="V449" s="1"/>
  <c r="AJ448"/>
  <c r="AJ439" s="1"/>
  <c r="AI448"/>
  <c r="AI439" s="1"/>
  <c r="AH448"/>
  <c r="AH439" s="1"/>
  <c r="AF448"/>
  <c r="AF439" s="1"/>
  <c r="AE448"/>
  <c r="AE439" s="1"/>
  <c r="AD448"/>
  <c r="AD439" s="1"/>
  <c r="AB448"/>
  <c r="AB439" s="1"/>
  <c r="AA448"/>
  <c r="AA439" s="1"/>
  <c r="Z448"/>
  <c r="Z439" s="1"/>
  <c r="X448"/>
  <c r="X439" s="1"/>
  <c r="W448"/>
  <c r="W439" s="1"/>
  <c r="V448"/>
  <c r="V439" s="1"/>
  <c r="AJ438"/>
  <c r="AJ435" s="1"/>
  <c r="AI438"/>
  <c r="AI435" s="1"/>
  <c r="AH438"/>
  <c r="AH435" s="1"/>
  <c r="AF438"/>
  <c r="AF435" s="1"/>
  <c r="AE438"/>
  <c r="AE435" s="1"/>
  <c r="AD438"/>
  <c r="AD435" s="1"/>
  <c r="AB438"/>
  <c r="AB435" s="1"/>
  <c r="AA438"/>
  <c r="AA435" s="1"/>
  <c r="Z438"/>
  <c r="Z435" s="1"/>
  <c r="X438"/>
  <c r="X435" s="1"/>
  <c r="W438"/>
  <c r="W435" s="1"/>
  <c r="V438"/>
  <c r="V435" s="1"/>
  <c r="AJ434"/>
  <c r="AJ432" s="1"/>
  <c r="AI434"/>
  <c r="AI432" s="1"/>
  <c r="AH434"/>
  <c r="AH432" s="1"/>
  <c r="AF434"/>
  <c r="AF432" s="1"/>
  <c r="AE434"/>
  <c r="AE432" s="1"/>
  <c r="AD434"/>
  <c r="AD432" s="1"/>
  <c r="AB434"/>
  <c r="AB432" s="1"/>
  <c r="AA434"/>
  <c r="AA432" s="1"/>
  <c r="Z434"/>
  <c r="Z432" s="1"/>
  <c r="X434"/>
  <c r="X432" s="1"/>
  <c r="W434"/>
  <c r="W432" s="1"/>
  <c r="V434"/>
  <c r="V432" s="1"/>
  <c r="AJ431"/>
  <c r="AJ424" s="1"/>
  <c r="AI431"/>
  <c r="AI424" s="1"/>
  <c r="AH431"/>
  <c r="AH424" s="1"/>
  <c r="AF431"/>
  <c r="AF424" s="1"/>
  <c r="AE431"/>
  <c r="AE424" s="1"/>
  <c r="AD431"/>
  <c r="AD424" s="1"/>
  <c r="AB431"/>
  <c r="AB424" s="1"/>
  <c r="AA431"/>
  <c r="AA424" s="1"/>
  <c r="Z431"/>
  <c r="Z424" s="1"/>
  <c r="X431"/>
  <c r="X424" s="1"/>
  <c r="W431"/>
  <c r="W424" s="1"/>
  <c r="V431"/>
  <c r="V424" s="1"/>
  <c r="AJ423"/>
  <c r="AI423"/>
  <c r="AH423"/>
  <c r="AF423"/>
  <c r="AE423"/>
  <c r="AD423"/>
  <c r="AB423"/>
  <c r="AA423"/>
  <c r="Z423"/>
  <c r="X423"/>
  <c r="W423"/>
  <c r="V423"/>
  <c r="AJ422"/>
  <c r="AI422"/>
  <c r="AH422"/>
  <c r="AF422"/>
  <c r="AE422"/>
  <c r="AD422"/>
  <c r="AB422"/>
  <c r="AA422"/>
  <c r="Z422"/>
  <c r="X422"/>
  <c r="W422"/>
  <c r="V422"/>
  <c r="AJ414"/>
  <c r="AI414"/>
  <c r="AH414"/>
  <c r="AF414"/>
  <c r="AE414"/>
  <c r="AD414"/>
  <c r="AB414"/>
  <c r="AA414"/>
  <c r="Z414"/>
  <c r="X414"/>
  <c r="W414"/>
  <c r="V414"/>
  <c r="AJ411"/>
  <c r="AJ408" s="1"/>
  <c r="AI411"/>
  <c r="AI408" s="1"/>
  <c r="AH411"/>
  <c r="AH408" s="1"/>
  <c r="AH407" s="1"/>
  <c r="AF411"/>
  <c r="AF408" s="1"/>
  <c r="AF407" s="1"/>
  <c r="AE411"/>
  <c r="AD411"/>
  <c r="AD408" s="1"/>
  <c r="AD407" s="1"/>
  <c r="AB411"/>
  <c r="AB408" s="1"/>
  <c r="AB407" s="1"/>
  <c r="AA411"/>
  <c r="Z411"/>
  <c r="Z408" s="1"/>
  <c r="X411"/>
  <c r="X408" s="1"/>
  <c r="X407" s="1"/>
  <c r="W411"/>
  <c r="V411"/>
  <c r="V408" s="1"/>
  <c r="V407" s="1"/>
  <c r="AJ403"/>
  <c r="AI403"/>
  <c r="AH403"/>
  <c r="AF403"/>
  <c r="AE403"/>
  <c r="AD403"/>
  <c r="AB403"/>
  <c r="AA403"/>
  <c r="Z403"/>
  <c r="X403"/>
  <c r="W403"/>
  <c r="V403"/>
  <c r="AJ400"/>
  <c r="AI400"/>
  <c r="AH400"/>
  <c r="AF400"/>
  <c r="AE400"/>
  <c r="AD400"/>
  <c r="AB400"/>
  <c r="AA400"/>
  <c r="Z400"/>
  <c r="X400"/>
  <c r="W400"/>
  <c r="V400"/>
  <c r="AJ395"/>
  <c r="AI395"/>
  <c r="AH395"/>
  <c r="AF395"/>
  <c r="AE395"/>
  <c r="AD395"/>
  <c r="AB395"/>
  <c r="AA395"/>
  <c r="Z395"/>
  <c r="X395"/>
  <c r="W395"/>
  <c r="V395"/>
  <c r="AJ392"/>
  <c r="AI392"/>
  <c r="AH392"/>
  <c r="AF392"/>
  <c r="AE392"/>
  <c r="AD392"/>
  <c r="AB392"/>
  <c r="AA392"/>
  <c r="Z392"/>
  <c r="X392"/>
  <c r="W392"/>
  <c r="V392"/>
  <c r="AJ390"/>
  <c r="AI390"/>
  <c r="AH390"/>
  <c r="AF390"/>
  <c r="AE390"/>
  <c r="AD390"/>
  <c r="AB390"/>
  <c r="AA390"/>
  <c r="Z390"/>
  <c r="X390"/>
  <c r="W390"/>
  <c r="V390"/>
  <c r="AJ385"/>
  <c r="AI385"/>
  <c r="AH385"/>
  <c r="AF385"/>
  <c r="AE385"/>
  <c r="AD385"/>
  <c r="AB385"/>
  <c r="AA385"/>
  <c r="Z385"/>
  <c r="X385"/>
  <c r="W385"/>
  <c r="V385"/>
  <c r="AJ341"/>
  <c r="AI341"/>
  <c r="AH341"/>
  <c r="AF341"/>
  <c r="AE341"/>
  <c r="AD341"/>
  <c r="AB341"/>
  <c r="AA341"/>
  <c r="Z341"/>
  <c r="X341"/>
  <c r="W341"/>
  <c r="V341"/>
  <c r="AJ339"/>
  <c r="AI339"/>
  <c r="AH339"/>
  <c r="AF339"/>
  <c r="AE339"/>
  <c r="AD339"/>
  <c r="AB339"/>
  <c r="AA339"/>
  <c r="Z339"/>
  <c r="X339"/>
  <c r="W339"/>
  <c r="V339"/>
  <c r="AJ338"/>
  <c r="AI338"/>
  <c r="AH338"/>
  <c r="AF338"/>
  <c r="AE338"/>
  <c r="AD338"/>
  <c r="AB338"/>
  <c r="AA338"/>
  <c r="Z338"/>
  <c r="X338"/>
  <c r="W338"/>
  <c r="V338"/>
  <c r="AJ335"/>
  <c r="AI335"/>
  <c r="AH335"/>
  <c r="AH331" s="1"/>
  <c r="AF335"/>
  <c r="AE335"/>
  <c r="AE331" s="1"/>
  <c r="AD335"/>
  <c r="AD331" s="1"/>
  <c r="AB335"/>
  <c r="AB331" s="1"/>
  <c r="AA335"/>
  <c r="Z335"/>
  <c r="Z331" s="1"/>
  <c r="X335"/>
  <c r="W335"/>
  <c r="V335"/>
  <c r="V331" s="1"/>
  <c r="AJ316"/>
  <c r="AI316"/>
  <c r="AH316"/>
  <c r="AF316"/>
  <c r="AE316"/>
  <c r="AD316"/>
  <c r="AB316"/>
  <c r="AA316"/>
  <c r="Z316"/>
  <c r="X316"/>
  <c r="W316"/>
  <c r="V316"/>
  <c r="AJ271"/>
  <c r="AI271"/>
  <c r="AH271"/>
  <c r="AF271"/>
  <c r="AE271"/>
  <c r="AD271"/>
  <c r="AB271"/>
  <c r="AA271"/>
  <c r="Z271"/>
  <c r="X271"/>
  <c r="W271"/>
  <c r="V271"/>
  <c r="AJ247"/>
  <c r="AI247"/>
  <c r="AH247"/>
  <c r="AF247"/>
  <c r="AE247"/>
  <c r="AD247"/>
  <c r="AB247"/>
  <c r="AA247"/>
  <c r="Z247"/>
  <c r="X247"/>
  <c r="W247"/>
  <c r="V247"/>
  <c r="AJ231"/>
  <c r="AI231"/>
  <c r="AH231"/>
  <c r="AF231"/>
  <c r="AE231"/>
  <c r="AD231"/>
  <c r="AB231"/>
  <c r="AA231"/>
  <c r="Z231"/>
  <c r="X231"/>
  <c r="W231"/>
  <c r="V231"/>
  <c r="AJ228"/>
  <c r="AI228"/>
  <c r="AH228"/>
  <c r="AF228"/>
  <c r="AE228"/>
  <c r="AD228"/>
  <c r="AB228"/>
  <c r="AA228"/>
  <c r="Z228"/>
  <c r="X228"/>
  <c r="W228"/>
  <c r="V228"/>
  <c r="AJ222"/>
  <c r="AI222"/>
  <c r="AH222"/>
  <c r="AF222"/>
  <c r="AE222"/>
  <c r="AD222"/>
  <c r="AB222"/>
  <c r="AA222"/>
  <c r="Z222"/>
  <c r="X222"/>
  <c r="W222"/>
  <c r="V222"/>
  <c r="AJ220"/>
  <c r="AJ213" s="1"/>
  <c r="AI220"/>
  <c r="AI213" s="1"/>
  <c r="AH220"/>
  <c r="AH213" s="1"/>
  <c r="AF220"/>
  <c r="AF213" s="1"/>
  <c r="AE220"/>
  <c r="AE213" s="1"/>
  <c r="AD220"/>
  <c r="AD213" s="1"/>
  <c r="AB220"/>
  <c r="AB213" s="1"/>
  <c r="AA220"/>
  <c r="AA213" s="1"/>
  <c r="Z220"/>
  <c r="Z213" s="1"/>
  <c r="X220"/>
  <c r="X213" s="1"/>
  <c r="W220"/>
  <c r="W213" s="1"/>
  <c r="V220"/>
  <c r="V213" s="1"/>
  <c r="AJ211"/>
  <c r="AJ204" s="1"/>
  <c r="AI211"/>
  <c r="AI204" s="1"/>
  <c r="AH211"/>
  <c r="AH204" s="1"/>
  <c r="AF211"/>
  <c r="AF204" s="1"/>
  <c r="AE211"/>
  <c r="AE204" s="1"/>
  <c r="AD211"/>
  <c r="AD204" s="1"/>
  <c r="AB211"/>
  <c r="AB204" s="1"/>
  <c r="AA211"/>
  <c r="AA204" s="1"/>
  <c r="Z211"/>
  <c r="Z204" s="1"/>
  <c r="X211"/>
  <c r="X204" s="1"/>
  <c r="W211"/>
  <c r="W204" s="1"/>
  <c r="V211"/>
  <c r="V204" s="1"/>
  <c r="AJ203"/>
  <c r="AJ197" s="1"/>
  <c r="AI203"/>
  <c r="AI197" s="1"/>
  <c r="AH203"/>
  <c r="AH197" s="1"/>
  <c r="AF203"/>
  <c r="AF197" s="1"/>
  <c r="AE203"/>
  <c r="AE197" s="1"/>
  <c r="AD203"/>
  <c r="AD197" s="1"/>
  <c r="AB203"/>
  <c r="AB197" s="1"/>
  <c r="AA203"/>
  <c r="AA197" s="1"/>
  <c r="Z203"/>
  <c r="Z197" s="1"/>
  <c r="X203"/>
  <c r="X197" s="1"/>
  <c r="W203"/>
  <c r="W197" s="1"/>
  <c r="V203"/>
  <c r="V197" s="1"/>
  <c r="AJ196"/>
  <c r="AI196"/>
  <c r="AH196"/>
  <c r="AF196"/>
  <c r="AE196"/>
  <c r="AD196"/>
  <c r="AB196"/>
  <c r="AA196"/>
  <c r="Z196"/>
  <c r="X196"/>
  <c r="W196"/>
  <c r="V196"/>
  <c r="AJ195"/>
  <c r="AI195"/>
  <c r="AH195"/>
  <c r="AF195"/>
  <c r="AE195"/>
  <c r="AD195"/>
  <c r="AB195"/>
  <c r="AA195"/>
  <c r="Z195"/>
  <c r="X195"/>
  <c r="W195"/>
  <c r="V195"/>
  <c r="AJ169"/>
  <c r="AI169"/>
  <c r="AH169"/>
  <c r="AF169"/>
  <c r="AE169"/>
  <c r="AD169"/>
  <c r="AB169"/>
  <c r="AA169"/>
  <c r="Z169"/>
  <c r="X169"/>
  <c r="W169"/>
  <c r="V169"/>
  <c r="AJ167"/>
  <c r="AI167"/>
  <c r="AH167"/>
  <c r="AF167"/>
  <c r="AE167"/>
  <c r="AD167"/>
  <c r="AB167"/>
  <c r="AA167"/>
  <c r="Z167"/>
  <c r="X167"/>
  <c r="W167"/>
  <c r="V167"/>
  <c r="AJ166"/>
  <c r="AI166"/>
  <c r="AH166"/>
  <c r="AF166"/>
  <c r="AE166"/>
  <c r="AD166"/>
  <c r="AB166"/>
  <c r="AA166"/>
  <c r="Z166"/>
  <c r="X166"/>
  <c r="W166"/>
  <c r="V166"/>
  <c r="AJ154"/>
  <c r="AI154"/>
  <c r="AH154"/>
  <c r="AF154"/>
  <c r="AE154"/>
  <c r="AD154"/>
  <c r="AB154"/>
  <c r="AA154"/>
  <c r="Z154"/>
  <c r="X154"/>
  <c r="W154"/>
  <c r="V154"/>
  <c r="AJ152"/>
  <c r="AI152"/>
  <c r="AH152"/>
  <c r="AF152"/>
  <c r="AE152"/>
  <c r="AD152"/>
  <c r="AB152"/>
  <c r="AA152"/>
  <c r="Z152"/>
  <c r="X152"/>
  <c r="W152"/>
  <c r="V152"/>
  <c r="AJ138"/>
  <c r="AI138"/>
  <c r="AH138"/>
  <c r="AF138"/>
  <c r="AE138"/>
  <c r="AD138"/>
  <c r="AB138"/>
  <c r="AA138"/>
  <c r="Z138"/>
  <c r="X138"/>
  <c r="W138"/>
  <c r="V138"/>
  <c r="AJ136"/>
  <c r="AI136"/>
  <c r="AH136"/>
  <c r="AF136"/>
  <c r="AE136"/>
  <c r="AD136"/>
  <c r="AB136"/>
  <c r="AA136"/>
  <c r="Z136"/>
  <c r="X136"/>
  <c r="W136"/>
  <c r="V136"/>
  <c r="AJ135"/>
  <c r="AI135"/>
  <c r="AH135"/>
  <c r="AF135"/>
  <c r="AE135"/>
  <c r="AD135"/>
  <c r="AB135"/>
  <c r="AA135"/>
  <c r="Z135"/>
  <c r="X135"/>
  <c r="W135"/>
  <c r="V135"/>
  <c r="AJ123"/>
  <c r="AI123"/>
  <c r="AH123"/>
  <c r="AF123"/>
  <c r="AE123"/>
  <c r="AD123"/>
  <c r="AB123"/>
  <c r="AA123"/>
  <c r="Z123"/>
  <c r="X123"/>
  <c r="W123"/>
  <c r="V123"/>
  <c r="AJ121"/>
  <c r="AJ111" s="1"/>
  <c r="AI121"/>
  <c r="AI111" s="1"/>
  <c r="AH121"/>
  <c r="AH111" s="1"/>
  <c r="AF121"/>
  <c r="AF111" s="1"/>
  <c r="AE121"/>
  <c r="AE111" s="1"/>
  <c r="AD121"/>
  <c r="AD111" s="1"/>
  <c r="AB121"/>
  <c r="AB111" s="1"/>
  <c r="AA121"/>
  <c r="AA111" s="1"/>
  <c r="Z121"/>
  <c r="Z111" s="1"/>
  <c r="X121"/>
  <c r="X111" s="1"/>
  <c r="W121"/>
  <c r="W111" s="1"/>
  <c r="V121"/>
  <c r="V111" s="1"/>
  <c r="AJ98"/>
  <c r="AJ97" s="1"/>
  <c r="AI98"/>
  <c r="AI97" s="1"/>
  <c r="AH98"/>
  <c r="AH97" s="1"/>
  <c r="AF98"/>
  <c r="AF97" s="1"/>
  <c r="AE98"/>
  <c r="AE97" s="1"/>
  <c r="AD98"/>
  <c r="AB98"/>
  <c r="AB97" s="1"/>
  <c r="AA98"/>
  <c r="AA97" s="1"/>
  <c r="Z98"/>
  <c r="X98"/>
  <c r="X97" s="1"/>
  <c r="V98"/>
  <c r="AJ96"/>
  <c r="AI96"/>
  <c r="AH96"/>
  <c r="AF96"/>
  <c r="AE96"/>
  <c r="AD96"/>
  <c r="AB96"/>
  <c r="AA96"/>
  <c r="Z96"/>
  <c r="X96"/>
  <c r="W96"/>
  <c r="V96"/>
  <c r="AJ88"/>
  <c r="AI88"/>
  <c r="AH88"/>
  <c r="AF88"/>
  <c r="AE88"/>
  <c r="AD88"/>
  <c r="AB88"/>
  <c r="AA88"/>
  <c r="Z88"/>
  <c r="X88"/>
  <c r="W88"/>
  <c r="V88"/>
  <c r="AJ83"/>
  <c r="AI83"/>
  <c r="AH83"/>
  <c r="AF83"/>
  <c r="AE83"/>
  <c r="AD83"/>
  <c r="AB83"/>
  <c r="AA83"/>
  <c r="Z83"/>
  <c r="X83"/>
  <c r="W83"/>
  <c r="V83"/>
  <c r="AJ70"/>
  <c r="AI70"/>
  <c r="AH70"/>
  <c r="AF70"/>
  <c r="AE70"/>
  <c r="AD70"/>
  <c r="AB70"/>
  <c r="AA70"/>
  <c r="Z70"/>
  <c r="X70"/>
  <c r="W70"/>
  <c r="V70"/>
  <c r="AJ68"/>
  <c r="AI68"/>
  <c r="AH68"/>
  <c r="AF68"/>
  <c r="AE68"/>
  <c r="AD68"/>
  <c r="AB68"/>
  <c r="AA68"/>
  <c r="Z68"/>
  <c r="X68"/>
  <c r="W68"/>
  <c r="V68"/>
  <c r="AJ65"/>
  <c r="AI65"/>
  <c r="AH65"/>
  <c r="AF65"/>
  <c r="AE65"/>
  <c r="AD65"/>
  <c r="AB65"/>
  <c r="AA65"/>
  <c r="Z65"/>
  <c r="X65"/>
  <c r="W65"/>
  <c r="V65"/>
  <c r="AJ53"/>
  <c r="AI53"/>
  <c r="AH53"/>
  <c r="AF53"/>
  <c r="AE53"/>
  <c r="AD53"/>
  <c r="AB53"/>
  <c r="AA53"/>
  <c r="Z53"/>
  <c r="X53"/>
  <c r="W53"/>
  <c r="V53"/>
  <c r="AJ45"/>
  <c r="AI45"/>
  <c r="AH45"/>
  <c r="AF45"/>
  <c r="AE45"/>
  <c r="AD45"/>
  <c r="AB45"/>
  <c r="AA45"/>
  <c r="Z45"/>
  <c r="X45"/>
  <c r="W45"/>
  <c r="V45"/>
  <c r="AJ42"/>
  <c r="AI42"/>
  <c r="AH42"/>
  <c r="AF42"/>
  <c r="AE42"/>
  <c r="AD42"/>
  <c r="AB42"/>
  <c r="AA42"/>
  <c r="Z42"/>
  <c r="X42"/>
  <c r="W42"/>
  <c r="V42"/>
  <c r="AJ37"/>
  <c r="AI37"/>
  <c r="AH37"/>
  <c r="AF37"/>
  <c r="AE37"/>
  <c r="AD37"/>
  <c r="AB37"/>
  <c r="AA37"/>
  <c r="Z37"/>
  <c r="X37"/>
  <c r="W37"/>
  <c r="V37"/>
  <c r="AJ28"/>
  <c r="AI28"/>
  <c r="AH28"/>
  <c r="AF28"/>
  <c r="AE28"/>
  <c r="AD28"/>
  <c r="AB28"/>
  <c r="AA28"/>
  <c r="Z28"/>
  <c r="X28"/>
  <c r="W28"/>
  <c r="V28"/>
  <c r="AJ21"/>
  <c r="AI21"/>
  <c r="AH21"/>
  <c r="AF21"/>
  <c r="AE21"/>
  <c r="AD21"/>
  <c r="AB21"/>
  <c r="AA21"/>
  <c r="Z21"/>
  <c r="X21"/>
  <c r="G13"/>
  <c r="I13"/>
  <c r="W14"/>
  <c r="Z14"/>
  <c r="AA14"/>
  <c r="AB14"/>
  <c r="AD14"/>
  <c r="AE14"/>
  <c r="AF14"/>
  <c r="AH14"/>
  <c r="AI14"/>
  <c r="AJ14"/>
  <c r="G69"/>
  <c r="I69"/>
  <c r="G76"/>
  <c r="I76"/>
  <c r="G87"/>
  <c r="G86" s="1"/>
  <c r="I87"/>
  <c r="I86" s="1"/>
  <c r="G98"/>
  <c r="G97" s="1"/>
  <c r="I98"/>
  <c r="I97" s="1"/>
  <c r="G122"/>
  <c r="I122"/>
  <c r="G137"/>
  <c r="I137"/>
  <c r="G153"/>
  <c r="I153"/>
  <c r="G168"/>
  <c r="I168"/>
  <c r="G194"/>
  <c r="I194"/>
  <c r="G221"/>
  <c r="I221"/>
  <c r="G230"/>
  <c r="I230"/>
  <c r="G246"/>
  <c r="I246"/>
  <c r="G270"/>
  <c r="I270"/>
  <c r="G315"/>
  <c r="I315"/>
  <c r="G330"/>
  <c r="I330"/>
  <c r="G337"/>
  <c r="I337"/>
  <c r="G340"/>
  <c r="I340"/>
  <c r="G384"/>
  <c r="I384"/>
  <c r="G394"/>
  <c r="I394"/>
  <c r="G407"/>
  <c r="I407"/>
  <c r="G413"/>
  <c r="I413"/>
  <c r="G450"/>
  <c r="G449" s="1"/>
  <c r="I450"/>
  <c r="I449" s="1"/>
  <c r="Z450"/>
  <c r="Z449" s="1"/>
  <c r="AD450"/>
  <c r="AD449" s="1"/>
  <c r="AH450"/>
  <c r="AH449" s="1"/>
  <c r="G501"/>
  <c r="I501"/>
  <c r="W501"/>
  <c r="Z501"/>
  <c r="AD501"/>
  <c r="AF501"/>
  <c r="AH501"/>
  <c r="G519"/>
  <c r="I519"/>
  <c r="V519"/>
  <c r="Z519"/>
  <c r="AB519"/>
  <c r="AD519"/>
  <c r="G546"/>
  <c r="I546"/>
  <c r="AD546"/>
  <c r="G560"/>
  <c r="I560"/>
  <c r="AB560"/>
  <c r="AH560"/>
  <c r="AL188" l="1"/>
  <c r="AC563"/>
  <c r="AL572"/>
  <c r="AL564"/>
  <c r="AL573"/>
  <c r="AL568"/>
  <c r="AL569"/>
  <c r="AL579"/>
  <c r="AL571"/>
  <c r="AL576"/>
  <c r="AL557"/>
  <c r="AL583"/>
  <c r="AL577"/>
  <c r="AL566"/>
  <c r="AL574"/>
  <c r="AL558"/>
  <c r="AL575"/>
  <c r="AL567"/>
  <c r="AL570"/>
  <c r="AL585"/>
  <c r="AL555"/>
  <c r="AL584"/>
  <c r="AL565"/>
  <c r="AL578"/>
  <c r="AL580"/>
  <c r="AL554"/>
  <c r="AL556"/>
  <c r="AL532"/>
  <c r="AL551"/>
  <c r="AL559"/>
  <c r="AL552"/>
  <c r="AL549"/>
  <c r="AL550"/>
  <c r="AL553"/>
  <c r="AL533"/>
  <c r="AL537"/>
  <c r="AL548"/>
  <c r="AL534"/>
  <c r="AL536"/>
  <c r="AL531"/>
  <c r="AL535"/>
  <c r="AL530"/>
  <c r="AL529"/>
  <c r="AL539"/>
  <c r="W546"/>
  <c r="W545" s="1"/>
  <c r="AH546"/>
  <c r="AH545" s="1"/>
  <c r="AL527"/>
  <c r="AL524"/>
  <c r="AL540"/>
  <c r="AL542"/>
  <c r="AB546"/>
  <c r="AB545" s="1"/>
  <c r="V546"/>
  <c r="V545" s="1"/>
  <c r="AL541"/>
  <c r="AL538"/>
  <c r="AL543"/>
  <c r="AL523"/>
  <c r="AL522"/>
  <c r="AL445"/>
  <c r="AL526"/>
  <c r="AL544"/>
  <c r="AL521"/>
  <c r="AL525"/>
  <c r="AL442"/>
  <c r="AL443"/>
  <c r="AL440"/>
  <c r="AL441"/>
  <c r="AL444"/>
  <c r="AL504"/>
  <c r="AL447"/>
  <c r="AL446"/>
  <c r="AC435"/>
  <c r="AL514"/>
  <c r="AL509"/>
  <c r="AL436"/>
  <c r="AK435"/>
  <c r="Y435"/>
  <c r="AL512"/>
  <c r="AL437"/>
  <c r="AL426"/>
  <c r="AL417"/>
  <c r="AL515"/>
  <c r="AL505"/>
  <c r="AL508"/>
  <c r="AL503"/>
  <c r="AL511"/>
  <c r="AL496"/>
  <c r="AL517"/>
  <c r="AL513"/>
  <c r="AL506"/>
  <c r="AL510"/>
  <c r="AL516"/>
  <c r="AL507"/>
  <c r="V337"/>
  <c r="AH413"/>
  <c r="AH412" s="1"/>
  <c r="AL433"/>
  <c r="AL425"/>
  <c r="AL478"/>
  <c r="AL461"/>
  <c r="AL469"/>
  <c r="AL464"/>
  <c r="AL459"/>
  <c r="AL452"/>
  <c r="AL428"/>
  <c r="AL430"/>
  <c r="AL429"/>
  <c r="AL427"/>
  <c r="AL472"/>
  <c r="AL488"/>
  <c r="AL477"/>
  <c r="AL416"/>
  <c r="AL491"/>
  <c r="AL486"/>
  <c r="AL492"/>
  <c r="AL421"/>
  <c r="AL415"/>
  <c r="AL470"/>
  <c r="AL418"/>
  <c r="AL460"/>
  <c r="AL453"/>
  <c r="AL466"/>
  <c r="AL480"/>
  <c r="AL487"/>
  <c r="AL475"/>
  <c r="AL471"/>
  <c r="AL455"/>
  <c r="AL468"/>
  <c r="AL484"/>
  <c r="AL462"/>
  <c r="AL500"/>
  <c r="AL498"/>
  <c r="AL482"/>
  <c r="AL493"/>
  <c r="AL474"/>
  <c r="AL490"/>
  <c r="AL494"/>
  <c r="AL485"/>
  <c r="AL458"/>
  <c r="AL454"/>
  <c r="AL481"/>
  <c r="AL463"/>
  <c r="AL473"/>
  <c r="AL476"/>
  <c r="AL457"/>
  <c r="AL499"/>
  <c r="AL495"/>
  <c r="AL465"/>
  <c r="AL456"/>
  <c r="AL489"/>
  <c r="AL479"/>
  <c r="AL467"/>
  <c r="AL497"/>
  <c r="AL483"/>
  <c r="AL379"/>
  <c r="AL420"/>
  <c r="AL349"/>
  <c r="AL383"/>
  <c r="AL386"/>
  <c r="AL419"/>
  <c r="AL353"/>
  <c r="AL391"/>
  <c r="AL388"/>
  <c r="AL389"/>
  <c r="AL387"/>
  <c r="AL381"/>
  <c r="AL367"/>
  <c r="AL380"/>
  <c r="AL382"/>
  <c r="AL351"/>
  <c r="AL360"/>
  <c r="AL373"/>
  <c r="AL363"/>
  <c r="AL343"/>
  <c r="AL374"/>
  <c r="AL366"/>
  <c r="AL364"/>
  <c r="AL357"/>
  <c r="AL350"/>
  <c r="AL372"/>
  <c r="AL359"/>
  <c r="AL362"/>
  <c r="AL352"/>
  <c r="AL348"/>
  <c r="AL355"/>
  <c r="AL354"/>
  <c r="AL342"/>
  <c r="AL365"/>
  <c r="AL345"/>
  <c r="AL347"/>
  <c r="AL377"/>
  <c r="AL371"/>
  <c r="AL356"/>
  <c r="AL358"/>
  <c r="AL346"/>
  <c r="AL344"/>
  <c r="AL376"/>
  <c r="AL361"/>
  <c r="AL370"/>
  <c r="AL375"/>
  <c r="AL368"/>
  <c r="AL406"/>
  <c r="AL369"/>
  <c r="AL409"/>
  <c r="AA408"/>
  <c r="AA407" s="1"/>
  <c r="AL405"/>
  <c r="AI407"/>
  <c r="Z407"/>
  <c r="AJ407"/>
  <c r="W408"/>
  <c r="W407" s="1"/>
  <c r="Y407" s="1"/>
  <c r="AE408"/>
  <c r="AE407" s="1"/>
  <c r="AG407" s="1"/>
  <c r="AL410"/>
  <c r="AL402"/>
  <c r="AL399"/>
  <c r="AL297"/>
  <c r="AL309"/>
  <c r="AL401"/>
  <c r="AI394"/>
  <c r="AI393" s="1"/>
  <c r="AL397"/>
  <c r="AL396"/>
  <c r="AL398"/>
  <c r="AL325"/>
  <c r="AL320"/>
  <c r="AL277"/>
  <c r="AL310"/>
  <c r="AL274"/>
  <c r="AL282"/>
  <c r="AL285"/>
  <c r="AL327"/>
  <c r="AL318"/>
  <c r="AL319"/>
  <c r="AL321"/>
  <c r="AL317"/>
  <c r="AL324"/>
  <c r="AL328"/>
  <c r="AL322"/>
  <c r="AL326"/>
  <c r="AL308"/>
  <c r="AL323"/>
  <c r="AL278"/>
  <c r="AL311"/>
  <c r="AL307"/>
  <c r="AL304"/>
  <c r="AL286"/>
  <c r="AL281"/>
  <c r="AL314"/>
  <c r="AL329"/>
  <c r="AL300"/>
  <c r="AL292"/>
  <c r="AL313"/>
  <c r="AL293"/>
  <c r="AL298"/>
  <c r="AL289"/>
  <c r="AL294"/>
  <c r="AL284"/>
  <c r="AL290"/>
  <c r="AL273"/>
  <c r="AL301"/>
  <c r="AL302"/>
  <c r="AL296"/>
  <c r="AL288"/>
  <c r="AL276"/>
  <c r="AL305"/>
  <c r="AL299"/>
  <c r="AL279"/>
  <c r="AL272"/>
  <c r="AL306"/>
  <c r="AL280"/>
  <c r="AL312"/>
  <c r="AL303"/>
  <c r="AL275"/>
  <c r="AL291"/>
  <c r="AL287"/>
  <c r="AL295"/>
  <c r="AL283"/>
  <c r="AL266"/>
  <c r="AL269"/>
  <c r="AL264"/>
  <c r="AL267"/>
  <c r="AL265"/>
  <c r="AL268"/>
  <c r="AL255"/>
  <c r="AL254"/>
  <c r="AL332"/>
  <c r="AA331"/>
  <c r="AA330" s="1"/>
  <c r="AB330"/>
  <c r="AL252"/>
  <c r="X331"/>
  <c r="X330" s="1"/>
  <c r="AI331"/>
  <c r="AI330" s="1"/>
  <c r="W331"/>
  <c r="W330" s="1"/>
  <c r="AE330"/>
  <c r="AL258"/>
  <c r="AF331"/>
  <c r="AF330" s="1"/>
  <c r="AJ331"/>
  <c r="AJ330" s="1"/>
  <c r="AL334"/>
  <c r="AL333"/>
  <c r="AL256"/>
  <c r="AL259"/>
  <c r="AL257"/>
  <c r="AL248"/>
  <c r="AL253"/>
  <c r="AL250"/>
  <c r="AL262"/>
  <c r="AL260"/>
  <c r="AL249"/>
  <c r="AL251"/>
  <c r="AL261"/>
  <c r="AL244"/>
  <c r="AL245"/>
  <c r="AL239"/>
  <c r="AL240"/>
  <c r="AL242"/>
  <c r="AL241"/>
  <c r="AL243"/>
  <c r="AL236"/>
  <c r="AL233"/>
  <c r="AL237"/>
  <c r="AL235"/>
  <c r="AL205"/>
  <c r="AL234"/>
  <c r="AL207"/>
  <c r="AL209"/>
  <c r="AL208"/>
  <c r="AL206"/>
  <c r="AL210"/>
  <c r="AL200"/>
  <c r="AL199"/>
  <c r="AL202"/>
  <c r="AL201"/>
  <c r="AL198"/>
  <c r="AL226"/>
  <c r="AL224"/>
  <c r="AL225"/>
  <c r="AL214"/>
  <c r="AL215"/>
  <c r="AL218"/>
  <c r="AL217"/>
  <c r="AL216"/>
  <c r="AL219"/>
  <c r="AL174"/>
  <c r="AL191"/>
  <c r="AL176"/>
  <c r="AL178"/>
  <c r="AL155"/>
  <c r="AL179"/>
  <c r="AL177"/>
  <c r="AL190"/>
  <c r="AL146"/>
  <c r="AL170"/>
  <c r="AL175"/>
  <c r="AL184"/>
  <c r="AL187"/>
  <c r="AL185"/>
  <c r="AL183"/>
  <c r="AL189"/>
  <c r="AL186"/>
  <c r="AL180"/>
  <c r="AL182"/>
  <c r="AL181"/>
  <c r="AL193"/>
  <c r="AL192"/>
  <c r="AL171"/>
  <c r="AL158"/>
  <c r="AL156"/>
  <c r="AL173"/>
  <c r="AL172"/>
  <c r="AL157"/>
  <c r="AL159"/>
  <c r="AL162"/>
  <c r="AL160"/>
  <c r="AL142"/>
  <c r="AL161"/>
  <c r="AL164"/>
  <c r="AL165"/>
  <c r="AL144"/>
  <c r="AL127"/>
  <c r="AL163"/>
  <c r="AL143"/>
  <c r="AL148"/>
  <c r="AL145"/>
  <c r="AL149"/>
  <c r="AL147"/>
  <c r="AL141"/>
  <c r="AL150"/>
  <c r="AL140"/>
  <c r="AL139"/>
  <c r="AL128"/>
  <c r="AL114"/>
  <c r="AL151"/>
  <c r="AL77"/>
  <c r="AL134"/>
  <c r="AL124"/>
  <c r="AL126"/>
  <c r="AL130"/>
  <c r="AL133"/>
  <c r="AL125"/>
  <c r="AL129"/>
  <c r="AL132"/>
  <c r="AL131"/>
  <c r="AL78"/>
  <c r="AL118"/>
  <c r="AL85"/>
  <c r="AL115"/>
  <c r="AL116"/>
  <c r="AL113"/>
  <c r="AL119"/>
  <c r="AL117"/>
  <c r="AL84"/>
  <c r="AL112"/>
  <c r="AL120"/>
  <c r="AL79"/>
  <c r="I393"/>
  <c r="AL82"/>
  <c r="I545"/>
  <c r="X63"/>
  <c r="AD63"/>
  <c r="AI63"/>
  <c r="AL81"/>
  <c r="AL80"/>
  <c r="Z63"/>
  <c r="AE63"/>
  <c r="AJ63"/>
  <c r="AL102"/>
  <c r="AL66"/>
  <c r="G545"/>
  <c r="G212"/>
  <c r="G393"/>
  <c r="V63"/>
  <c r="AA63"/>
  <c r="AF63"/>
  <c r="AL74"/>
  <c r="AL73"/>
  <c r="AL75"/>
  <c r="AL71"/>
  <c r="AL72"/>
  <c r="AL64"/>
  <c r="W63"/>
  <c r="AB63"/>
  <c r="AH63"/>
  <c r="AL67"/>
  <c r="AL104"/>
  <c r="AL103"/>
  <c r="Z38"/>
  <c r="AE38"/>
  <c r="AJ38"/>
  <c r="AL106"/>
  <c r="AL105"/>
  <c r="AL107"/>
  <c r="AL101"/>
  <c r="V38"/>
  <c r="AA38"/>
  <c r="AF38"/>
  <c r="AL108"/>
  <c r="AL100"/>
  <c r="AL109"/>
  <c r="AL55"/>
  <c r="X38"/>
  <c r="AD38"/>
  <c r="AI38"/>
  <c r="W38"/>
  <c r="AB38"/>
  <c r="AH38"/>
  <c r="AL99"/>
  <c r="AL54"/>
  <c r="AL56"/>
  <c r="AL60"/>
  <c r="AL57"/>
  <c r="AL59"/>
  <c r="AL61"/>
  <c r="AL58"/>
  <c r="AL46"/>
  <c r="AL62"/>
  <c r="AL49"/>
  <c r="AL48"/>
  <c r="AL47"/>
  <c r="AL52"/>
  <c r="AL51"/>
  <c r="AL50"/>
  <c r="AL43"/>
  <c r="AL44"/>
  <c r="AL41"/>
  <c r="AL39"/>
  <c r="AL92"/>
  <c r="AL40"/>
  <c r="AL94"/>
  <c r="AL95"/>
  <c r="AL93"/>
  <c r="AL89"/>
  <c r="AD230"/>
  <c r="AL90"/>
  <c r="AH337"/>
  <c r="AL91"/>
  <c r="AL34"/>
  <c r="AL33"/>
  <c r="AL35"/>
  <c r="AL31"/>
  <c r="AL30"/>
  <c r="W394"/>
  <c r="W393" s="1"/>
  <c r="W413"/>
  <c r="W412" s="1"/>
  <c r="AL29"/>
  <c r="AA221"/>
  <c r="AA212" s="1"/>
  <c r="V69"/>
  <c r="AF137"/>
  <c r="AI315"/>
  <c r="Z337"/>
  <c r="AH384"/>
  <c r="V394"/>
  <c r="V393" s="1"/>
  <c r="AB413"/>
  <c r="AB412" s="1"/>
  <c r="AL25"/>
  <c r="AL26"/>
  <c r="AL24"/>
  <c r="AI221"/>
  <c r="AH315"/>
  <c r="AI384"/>
  <c r="V413"/>
  <c r="V412" s="1"/>
  <c r="AD137"/>
  <c r="AD194"/>
  <c r="AH221"/>
  <c r="AH212" s="1"/>
  <c r="Z230"/>
  <c r="V315"/>
  <c r="AL22"/>
  <c r="X315"/>
  <c r="X384"/>
  <c r="AF394"/>
  <c r="AF393" s="1"/>
  <c r="AA194"/>
  <c r="AF194"/>
  <c r="AE221"/>
  <c r="AE212" s="1"/>
  <c r="AA270"/>
  <c r="AD315"/>
  <c r="AA340"/>
  <c r="AD384"/>
  <c r="AA394"/>
  <c r="AA393" s="1"/>
  <c r="AG213"/>
  <c r="AL19"/>
  <c r="AL20"/>
  <c r="V194"/>
  <c r="AH230"/>
  <c r="AD246"/>
  <c r="Z315"/>
  <c r="V340"/>
  <c r="AE394"/>
  <c r="AE393" s="1"/>
  <c r="AA87"/>
  <c r="AA86" s="1"/>
  <c r="AI230"/>
  <c r="V137"/>
  <c r="Z69"/>
  <c r="AD87"/>
  <c r="AD86" s="1"/>
  <c r="V270"/>
  <c r="AD337"/>
  <c r="AF340"/>
  <c r="AF337"/>
  <c r="AL16"/>
  <c r="AL18"/>
  <c r="AK213"/>
  <c r="X394"/>
  <c r="X393" s="1"/>
  <c r="AC414"/>
  <c r="AG28"/>
  <c r="AC37"/>
  <c r="AG42"/>
  <c r="AK45"/>
  <c r="X76"/>
  <c r="AD76"/>
  <c r="AI76"/>
  <c r="Z87"/>
  <c r="Z86" s="1"/>
  <c r="AG96"/>
  <c r="Y121"/>
  <c r="Y136"/>
  <c r="Z137"/>
  <c r="AG166"/>
  <c r="X168"/>
  <c r="AD168"/>
  <c r="Z194"/>
  <c r="AK197"/>
  <c r="AD221"/>
  <c r="AD212" s="1"/>
  <c r="Y271"/>
  <c r="AF270"/>
  <c r="AK414"/>
  <c r="Z221"/>
  <c r="Z212" s="1"/>
  <c r="AG414"/>
  <c r="AL23"/>
  <c r="AL17"/>
  <c r="Y88"/>
  <c r="W87"/>
  <c r="W86" s="1"/>
  <c r="Y123"/>
  <c r="AA122"/>
  <c r="AG135"/>
  <c r="AH137"/>
  <c r="AK166"/>
  <c r="AG169"/>
  <c r="AH194"/>
  <c r="X230"/>
  <c r="V246"/>
  <c r="Z246"/>
  <c r="AC271"/>
  <c r="AE315"/>
  <c r="AG335"/>
  <c r="AC339"/>
  <c r="AE337"/>
  <c r="AG341"/>
  <c r="Y385"/>
  <c r="AJ384"/>
  <c r="AB394"/>
  <c r="AB393" s="1"/>
  <c r="Y414"/>
  <c r="AA13"/>
  <c r="AH76"/>
  <c r="Z122"/>
  <c r="AF122"/>
  <c r="AI168"/>
  <c r="Z270"/>
  <c r="AC83"/>
  <c r="AA76"/>
  <c r="AK123"/>
  <c r="AH246"/>
  <c r="AG271"/>
  <c r="Z384"/>
  <c r="AC400"/>
  <c r="AG403"/>
  <c r="Y411"/>
  <c r="X413"/>
  <c r="X412" s="1"/>
  <c r="AK423"/>
  <c r="Y431"/>
  <c r="AC434"/>
  <c r="AG438"/>
  <c r="AE194"/>
  <c r="AE230"/>
  <c r="AK385"/>
  <c r="W450"/>
  <c r="W449" s="1"/>
  <c r="AI519"/>
  <c r="AI518" s="1"/>
  <c r="Y197"/>
  <c r="AC28"/>
  <c r="AG231"/>
  <c r="AF87"/>
  <c r="AF86" s="1"/>
  <c r="AA137"/>
  <c r="AK169"/>
  <c r="AB194"/>
  <c r="Y196"/>
  <c r="AC203"/>
  <c r="AG211"/>
  <c r="AK220"/>
  <c r="AK271"/>
  <c r="AG385"/>
  <c r="AA384"/>
  <c r="AC422"/>
  <c r="AA413"/>
  <c r="AA412" s="1"/>
  <c r="AK451"/>
  <c r="AI450"/>
  <c r="AI449" s="1"/>
  <c r="AF519"/>
  <c r="AF518" s="1"/>
  <c r="AE546"/>
  <c r="AE545" s="1"/>
  <c r="AG37"/>
  <c r="Y45"/>
  <c r="AK53"/>
  <c r="X69"/>
  <c r="AD69"/>
  <c r="Z76"/>
  <c r="AC123"/>
  <c r="AB137"/>
  <c r="Y152"/>
  <c r="AC154"/>
  <c r="AE153"/>
  <c r="Y166"/>
  <c r="AG167"/>
  <c r="Y169"/>
  <c r="Y316"/>
  <c r="X337"/>
  <c r="AC390"/>
  <c r="Y392"/>
  <c r="Z394"/>
  <c r="Z393" s="1"/>
  <c r="AK400"/>
  <c r="AJ519"/>
  <c r="AJ518" s="1"/>
  <c r="AG547"/>
  <c r="AG561"/>
  <c r="AE76"/>
  <c r="V122"/>
  <c r="AC136"/>
  <c r="AE122"/>
  <c r="X137"/>
  <c r="AK152"/>
  <c r="Y154"/>
  <c r="AJ221"/>
  <c r="AJ212" s="1"/>
  <c r="AG228"/>
  <c r="W246"/>
  <c r="AB246"/>
  <c r="AB270"/>
  <c r="AC385"/>
  <c r="AK392"/>
  <c r="Y395"/>
  <c r="AE69"/>
  <c r="Y111"/>
  <c r="AC45"/>
  <c r="Y53"/>
  <c r="Y65"/>
  <c r="AC68"/>
  <c r="AB69"/>
  <c r="AH69"/>
  <c r="AA69"/>
  <c r="AG123"/>
  <c r="AE137"/>
  <c r="AI153"/>
  <c r="AC166"/>
  <c r="AC169"/>
  <c r="AK196"/>
  <c r="Y203"/>
  <c r="AC211"/>
  <c r="W230"/>
  <c r="AC316"/>
  <c r="AC335"/>
  <c r="AB337"/>
  <c r="Y339"/>
  <c r="AC341"/>
  <c r="AC403"/>
  <c r="AK411"/>
  <c r="Z413"/>
  <c r="Z412" s="1"/>
  <c r="AK547"/>
  <c r="AI546"/>
  <c r="AL15"/>
  <c r="AK204"/>
  <c r="AK65"/>
  <c r="AG65"/>
  <c r="AK96"/>
  <c r="AH87"/>
  <c r="AH86" s="1"/>
  <c r="AG45"/>
  <c r="AC65"/>
  <c r="AK42"/>
  <c r="AG68"/>
  <c r="AF69"/>
  <c r="AF76"/>
  <c r="AB87"/>
  <c r="AB86" s="1"/>
  <c r="Y96"/>
  <c r="AK121"/>
  <c r="AK135"/>
  <c r="AG136"/>
  <c r="AI122"/>
  <c r="AG138"/>
  <c r="AC152"/>
  <c r="AG154"/>
  <c r="AK167"/>
  <c r="AE168"/>
  <c r="AJ168"/>
  <c r="AH168"/>
  <c r="AG195"/>
  <c r="AC196"/>
  <c r="AG203"/>
  <c r="AK211"/>
  <c r="Y220"/>
  <c r="X221"/>
  <c r="X212" s="1"/>
  <c r="AK228"/>
  <c r="AJ230"/>
  <c r="AA246"/>
  <c r="AF246"/>
  <c r="AE270"/>
  <c r="AA315"/>
  <c r="AA337"/>
  <c r="AE340"/>
  <c r="Y400"/>
  <c r="AJ394"/>
  <c r="AJ393" s="1"/>
  <c r="AD413"/>
  <c r="AD412" s="1"/>
  <c r="AF168"/>
  <c r="Y37"/>
  <c r="Y68"/>
  <c r="W69"/>
  <c r="V76"/>
  <c r="Y83"/>
  <c r="W76"/>
  <c r="AC121"/>
  <c r="AB122"/>
  <c r="W137"/>
  <c r="AC167"/>
  <c r="AB168"/>
  <c r="Y195"/>
  <c r="W194"/>
  <c r="AG220"/>
  <c r="AF221"/>
  <c r="AC228"/>
  <c r="AC231"/>
  <c r="Y390"/>
  <c r="W384"/>
  <c r="AG400"/>
  <c r="Y28"/>
  <c r="AC42"/>
  <c r="AG53"/>
  <c r="AK88"/>
  <c r="AI87"/>
  <c r="AI86" s="1"/>
  <c r="AA153"/>
  <c r="V87"/>
  <c r="V86" s="1"/>
  <c r="AK28"/>
  <c r="AK37"/>
  <c r="Y42"/>
  <c r="AK68"/>
  <c r="AJ69"/>
  <c r="AI69"/>
  <c r="AJ76"/>
  <c r="AG88"/>
  <c r="AC96"/>
  <c r="AE87"/>
  <c r="AE86" s="1"/>
  <c r="AD122"/>
  <c r="AH122"/>
  <c r="X122"/>
  <c r="W122"/>
  <c r="AK136"/>
  <c r="AK138"/>
  <c r="AG152"/>
  <c r="AI137"/>
  <c r="W153"/>
  <c r="AK154"/>
  <c r="Y167"/>
  <c r="V168"/>
  <c r="Z168"/>
  <c r="AK195"/>
  <c r="AG196"/>
  <c r="AI194"/>
  <c r="AK203"/>
  <c r="Y211"/>
  <c r="AC204"/>
  <c r="AC220"/>
  <c r="AB221"/>
  <c r="Y228"/>
  <c r="Y231"/>
  <c r="AE246"/>
  <c r="AJ246"/>
  <c r="AJ270"/>
  <c r="AI270"/>
  <c r="AG316"/>
  <c r="X340"/>
  <c r="AI340"/>
  <c r="V384"/>
  <c r="AG432"/>
  <c r="Y439"/>
  <c r="Y423"/>
  <c r="AC431"/>
  <c r="AG434"/>
  <c r="AK432"/>
  <c r="AK438"/>
  <c r="Y448"/>
  <c r="AC439"/>
  <c r="X450"/>
  <c r="X449" s="1"/>
  <c r="X519"/>
  <c r="X518" s="1"/>
  <c r="AK561"/>
  <c r="W315"/>
  <c r="Y335"/>
  <c r="W337"/>
  <c r="AK339"/>
  <c r="Y341"/>
  <c r="AG392"/>
  <c r="AK395"/>
  <c r="Y403"/>
  <c r="AG411"/>
  <c r="AJ413"/>
  <c r="AG423"/>
  <c r="AI413"/>
  <c r="AK431"/>
  <c r="Y434"/>
  <c r="AC432"/>
  <c r="AC438"/>
  <c r="AG448"/>
  <c r="AK448"/>
  <c r="AG451"/>
  <c r="AE450"/>
  <c r="AE449" s="1"/>
  <c r="AG449" s="1"/>
  <c r="Y520"/>
  <c r="AE519"/>
  <c r="AE518" s="1"/>
  <c r="AC547"/>
  <c r="AA546"/>
  <c r="AA545" s="1"/>
  <c r="AC561"/>
  <c r="AA230"/>
  <c r="X246"/>
  <c r="AI246"/>
  <c r="AD270"/>
  <c r="AH270"/>
  <c r="X270"/>
  <c r="W270"/>
  <c r="AJ315"/>
  <c r="AK335"/>
  <c r="AJ337"/>
  <c r="AG339"/>
  <c r="AI337"/>
  <c r="W340"/>
  <c r="AB340"/>
  <c r="AK341"/>
  <c r="AG390"/>
  <c r="AC392"/>
  <c r="AE384"/>
  <c r="AD394"/>
  <c r="AD393" s="1"/>
  <c r="AK403"/>
  <c r="AC411"/>
  <c r="AG422"/>
  <c r="AC423"/>
  <c r="AE413"/>
  <c r="AE412" s="1"/>
  <c r="AG431"/>
  <c r="Y432"/>
  <c r="AK434"/>
  <c r="Y438"/>
  <c r="AC448"/>
  <c r="AG439"/>
  <c r="AB450"/>
  <c r="AB449" s="1"/>
  <c r="AC449" s="1"/>
  <c r="AC520"/>
  <c r="AA519"/>
  <c r="AC519" s="1"/>
  <c r="X546"/>
  <c r="X545" s="1"/>
  <c r="Y561"/>
  <c r="AC21"/>
  <c r="AK21"/>
  <c r="AG21"/>
  <c r="AE13"/>
  <c r="AG560"/>
  <c r="AK560"/>
  <c r="AC560"/>
  <c r="AJ546"/>
  <c r="AJ545" s="1"/>
  <c r="AF546"/>
  <c r="AF545" s="1"/>
  <c r="Y547"/>
  <c r="Z518"/>
  <c r="G518"/>
  <c r="W518"/>
  <c r="AG528"/>
  <c r="Y528"/>
  <c r="AK528"/>
  <c r="AG520"/>
  <c r="AK520"/>
  <c r="AB518"/>
  <c r="I518"/>
  <c r="Y501"/>
  <c r="AC501"/>
  <c r="AK501"/>
  <c r="AG501"/>
  <c r="AJ450"/>
  <c r="AJ449" s="1"/>
  <c r="Y451"/>
  <c r="AC451"/>
  <c r="AK439"/>
  <c r="AG435"/>
  <c r="I412"/>
  <c r="G412"/>
  <c r="AF413"/>
  <c r="AF412" s="1"/>
  <c r="Y422"/>
  <c r="AK422"/>
  <c r="AH394"/>
  <c r="AH393" s="1"/>
  <c r="AC395"/>
  <c r="AG395"/>
  <c r="AF384"/>
  <c r="AB384"/>
  <c r="AK390"/>
  <c r="AK378"/>
  <c r="AJ340"/>
  <c r="Z340"/>
  <c r="AD340"/>
  <c r="AH340"/>
  <c r="Y338"/>
  <c r="AC338"/>
  <c r="AG338"/>
  <c r="AK338"/>
  <c r="AB315"/>
  <c r="AF315"/>
  <c r="AK316"/>
  <c r="AK263"/>
  <c r="Y263"/>
  <c r="AC263"/>
  <c r="AG263"/>
  <c r="Y247"/>
  <c r="AC247"/>
  <c r="AG247"/>
  <c r="AK247"/>
  <c r="I229"/>
  <c r="AF230"/>
  <c r="AB230"/>
  <c r="AK231"/>
  <c r="I212"/>
  <c r="Y222"/>
  <c r="AC222"/>
  <c r="AG222"/>
  <c r="AK222"/>
  <c r="AC213"/>
  <c r="Y213"/>
  <c r="AG204"/>
  <c r="Y204"/>
  <c r="AG197"/>
  <c r="AC197"/>
  <c r="X194"/>
  <c r="AJ194"/>
  <c r="AC195"/>
  <c r="AA168"/>
  <c r="W168"/>
  <c r="AJ153"/>
  <c r="AF153"/>
  <c r="AB153"/>
  <c r="X153"/>
  <c r="AH153"/>
  <c r="AD153"/>
  <c r="Z153"/>
  <c r="V153"/>
  <c r="AJ137"/>
  <c r="Y138"/>
  <c r="AC138"/>
  <c r="AJ122"/>
  <c r="Y135"/>
  <c r="AC135"/>
  <c r="AG121"/>
  <c r="AK97"/>
  <c r="AK98"/>
  <c r="W98"/>
  <c r="W97" s="1"/>
  <c r="X87"/>
  <c r="X86" s="1"/>
  <c r="AJ87"/>
  <c r="AJ86" s="1"/>
  <c r="AC88"/>
  <c r="AB76"/>
  <c r="AG83"/>
  <c r="AK83"/>
  <c r="Y70"/>
  <c r="AC70"/>
  <c r="AG70"/>
  <c r="AK70"/>
  <c r="AC53"/>
  <c r="G12"/>
  <c r="Y560"/>
  <c r="AD545"/>
  <c r="AH518"/>
  <c r="Y378"/>
  <c r="AK238"/>
  <c r="Y238"/>
  <c r="AF13"/>
  <c r="AK502"/>
  <c r="AG502"/>
  <c r="AC502"/>
  <c r="Y502"/>
  <c r="AC378"/>
  <c r="G336"/>
  <c r="V330"/>
  <c r="Z545"/>
  <c r="AD518"/>
  <c r="V518"/>
  <c r="AK424"/>
  <c r="AG424"/>
  <c r="AC424"/>
  <c r="Y424"/>
  <c r="AK408"/>
  <c r="AK404"/>
  <c r="AG404"/>
  <c r="AC404"/>
  <c r="Y404"/>
  <c r="AG378"/>
  <c r="AH330"/>
  <c r="G229"/>
  <c r="I336"/>
  <c r="AC238"/>
  <c r="Z97"/>
  <c r="AC97" s="1"/>
  <c r="AC98"/>
  <c r="AB13"/>
  <c r="Z330"/>
  <c r="AG238"/>
  <c r="V97"/>
  <c r="AK111"/>
  <c r="G110"/>
  <c r="I110"/>
  <c r="AG111"/>
  <c r="AD97"/>
  <c r="AG97" s="1"/>
  <c r="AG98"/>
  <c r="AI13"/>
  <c r="AD13"/>
  <c r="AG14"/>
  <c r="AH13"/>
  <c r="AK14"/>
  <c r="Z13"/>
  <c r="AC14"/>
  <c r="I12"/>
  <c r="AC331" l="1"/>
  <c r="AG408"/>
  <c r="AL435"/>
  <c r="Y408"/>
  <c r="AC408"/>
  <c r="AK407"/>
  <c r="AC407"/>
  <c r="AG331"/>
  <c r="AK331"/>
  <c r="Y331"/>
  <c r="AK330"/>
  <c r="AC330"/>
  <c r="Y330"/>
  <c r="AG315"/>
  <c r="Y315"/>
  <c r="AC270"/>
  <c r="AK519"/>
  <c r="Y38"/>
  <c r="AG63"/>
  <c r="Y137"/>
  <c r="AD330"/>
  <c r="AG330" s="1"/>
  <c r="Y122"/>
  <c r="AG194"/>
  <c r="AL88"/>
  <c r="AG122"/>
  <c r="AC546"/>
  <c r="AC122"/>
  <c r="AC337"/>
  <c r="AG38"/>
  <c r="AK384"/>
  <c r="AL121"/>
  <c r="AH336"/>
  <c r="Y246"/>
  <c r="AC394"/>
  <c r="AI12"/>
  <c r="AF12"/>
  <c r="Y194"/>
  <c r="AG270"/>
  <c r="AC221"/>
  <c r="Y86"/>
  <c r="AA336"/>
  <c r="AL213"/>
  <c r="AJ229"/>
  <c r="AC168"/>
  <c r="AK168"/>
  <c r="AC450"/>
  <c r="AK86"/>
  <c r="AB212"/>
  <c r="AC212" s="1"/>
  <c r="AL231"/>
  <c r="Y546"/>
  <c r="AG450"/>
  <c r="AG546"/>
  <c r="AC315"/>
  <c r="AK449"/>
  <c r="AL403"/>
  <c r="AI229"/>
  <c r="AL228"/>
  <c r="AK76"/>
  <c r="Y76"/>
  <c r="AK450"/>
  <c r="AL195"/>
  <c r="Z336"/>
  <c r="AE12"/>
  <c r="AL392"/>
  <c r="AG137"/>
  <c r="AL263"/>
  <c r="AI110"/>
  <c r="AE336"/>
  <c r="AK122"/>
  <c r="AC528"/>
  <c r="AL528" s="1"/>
  <c r="AL123"/>
  <c r="AL197"/>
  <c r="AC86"/>
  <c r="AK63"/>
  <c r="AK230"/>
  <c r="AC340"/>
  <c r="AK246"/>
  <c r="AE229"/>
  <c r="AK194"/>
  <c r="AC384"/>
  <c r="AC413"/>
  <c r="AA518"/>
  <c r="AC518" s="1"/>
  <c r="AG246"/>
  <c r="AG221"/>
  <c r="Y87"/>
  <c r="Y413"/>
  <c r="AB110"/>
  <c r="AK394"/>
  <c r="AL438"/>
  <c r="Y340"/>
  <c r="AK270"/>
  <c r="AA229"/>
  <c r="AL432"/>
  <c r="Y384"/>
  <c r="AL136"/>
  <c r="Y69"/>
  <c r="AK546"/>
  <c r="AL341"/>
  <c r="W229"/>
  <c r="AC63"/>
  <c r="AL385"/>
  <c r="AE110"/>
  <c r="AL154"/>
  <c r="Y449"/>
  <c r="Z229"/>
  <c r="Y63"/>
  <c r="AC194"/>
  <c r="AC137"/>
  <c r="AD229"/>
  <c r="AI336"/>
  <c r="AK221"/>
  <c r="AK315"/>
  <c r="AC87"/>
  <c r="AL316"/>
  <c r="AG340"/>
  <c r="AL45"/>
  <c r="AK393"/>
  <c r="AG519"/>
  <c r="Y450"/>
  <c r="AD336"/>
  <c r="W336"/>
  <c r="Y394"/>
  <c r="AG394"/>
  <c r="AG413"/>
  <c r="Y168"/>
  <c r="AI212"/>
  <c r="AK212" s="1"/>
  <c r="AI545"/>
  <c r="AK545" s="1"/>
  <c r="AG337"/>
  <c r="Z110"/>
  <c r="AK137"/>
  <c r="AF336"/>
  <c r="AL411"/>
  <c r="AL339"/>
  <c r="AL203"/>
  <c r="AL167"/>
  <c r="AG69"/>
  <c r="AC69"/>
  <c r="AL271"/>
  <c r="AL414"/>
  <c r="AA110"/>
  <c r="AF229"/>
  <c r="AI412"/>
  <c r="AK153"/>
  <c r="AL65"/>
  <c r="Y270"/>
  <c r="AK413"/>
  <c r="AJ336"/>
  <c r="AL439"/>
  <c r="AG86"/>
  <c r="AL68"/>
  <c r="AF110"/>
  <c r="AG168"/>
  <c r="AL395"/>
  <c r="AK340"/>
  <c r="AC246"/>
  <c r="V110"/>
  <c r="X336"/>
  <c r="AL169"/>
  <c r="AG153"/>
  <c r="X110"/>
  <c r="V336"/>
  <c r="AD110"/>
  <c r="AH229"/>
  <c r="AB336"/>
  <c r="AK38"/>
  <c r="AA12"/>
  <c r="AL83"/>
  <c r="AG87"/>
  <c r="AL135"/>
  <c r="X229"/>
  <c r="AJ412"/>
  <c r="AL451"/>
  <c r="AL547"/>
  <c r="AL431"/>
  <c r="AL211"/>
  <c r="AL196"/>
  <c r="AK69"/>
  <c r="AG76"/>
  <c r="AC230"/>
  <c r="Y519"/>
  <c r="AL53"/>
  <c r="AC76"/>
  <c r="Y153"/>
  <c r="AL204"/>
  <c r="Y337"/>
  <c r="AL422"/>
  <c r="AL561"/>
  <c r="AK337"/>
  <c r="AL152"/>
  <c r="Y98"/>
  <c r="AL98" s="1"/>
  <c r="AG393"/>
  <c r="AL560"/>
  <c r="AC38"/>
  <c r="AF212"/>
  <c r="AG212" s="1"/>
  <c r="AL390"/>
  <c r="AL166"/>
  <c r="AG545"/>
  <c r="Y393"/>
  <c r="AL520"/>
  <c r="AL335"/>
  <c r="AL37"/>
  <c r="AL220"/>
  <c r="AL338"/>
  <c r="Y545"/>
  <c r="AL434"/>
  <c r="AL42"/>
  <c r="AL448"/>
  <c r="AL28"/>
  <c r="AL423"/>
  <c r="AL400"/>
  <c r="AL96"/>
  <c r="AC545"/>
  <c r="Y518"/>
  <c r="AK518"/>
  <c r="AG518"/>
  <c r="AL501"/>
  <c r="AC412"/>
  <c r="Y412"/>
  <c r="AG412"/>
  <c r="AC393"/>
  <c r="AG384"/>
  <c r="AB229"/>
  <c r="AL247"/>
  <c r="AG230"/>
  <c r="AL222"/>
  <c r="AJ110"/>
  <c r="W110"/>
  <c r="AH110"/>
  <c r="AC153"/>
  <c r="AL138"/>
  <c r="AC111"/>
  <c r="AL111" s="1"/>
  <c r="Y97"/>
  <c r="AL97" s="1"/>
  <c r="AK87"/>
  <c r="AB12"/>
  <c r="AL70"/>
  <c r="AL404"/>
  <c r="AH12"/>
  <c r="AL378"/>
  <c r="AC13"/>
  <c r="Z12"/>
  <c r="AG13"/>
  <c r="AD12"/>
  <c r="AL424"/>
  <c r="AL502"/>
  <c r="AL238"/>
  <c r="AL408" l="1"/>
  <c r="AL407"/>
  <c r="AL331"/>
  <c r="AL330"/>
  <c r="AL315"/>
  <c r="AL450"/>
  <c r="AK229"/>
  <c r="AL449"/>
  <c r="AL122"/>
  <c r="AC336"/>
  <c r="AL270"/>
  <c r="AL546"/>
  <c r="AK336"/>
  <c r="AL519"/>
  <c r="AG229"/>
  <c r="AL168"/>
  <c r="AL69"/>
  <c r="AL86"/>
  <c r="AG12"/>
  <c r="AG336"/>
  <c r="AK110"/>
  <c r="AG110"/>
  <c r="AL413"/>
  <c r="AC110"/>
  <c r="AL137"/>
  <c r="AL194"/>
  <c r="AL63"/>
  <c r="AL246"/>
  <c r="AC229"/>
  <c r="AL340"/>
  <c r="AL384"/>
  <c r="AL394"/>
  <c r="AL393"/>
  <c r="AK412"/>
  <c r="AL412" s="1"/>
  <c r="AL153"/>
  <c r="Y110"/>
  <c r="AL337"/>
  <c r="Y336"/>
  <c r="AL76"/>
  <c r="AL87"/>
  <c r="AL38"/>
  <c r="AL545"/>
  <c r="AL518"/>
  <c r="AC12"/>
  <c r="AL110" l="1"/>
  <c r="AL336"/>
  <c r="P18" i="28"/>
  <c r="P17"/>
  <c r="P16"/>
  <c r="P15"/>
  <c r="P14"/>
  <c r="P13"/>
  <c r="P11"/>
  <c r="P9"/>
  <c r="C14" i="7"/>
  <c r="C14" i="8"/>
  <c r="C14" i="9"/>
  <c r="C14" i="10"/>
  <c r="C14" i="12"/>
  <c r="C14" i="40"/>
  <c r="A11" i="42"/>
  <c r="A11" i="43"/>
  <c r="D88" i="27" l="1"/>
  <c r="D84"/>
  <c r="C96"/>
  <c r="C92"/>
  <c r="C88"/>
  <c r="C84"/>
  <c r="C91"/>
  <c r="C83"/>
  <c r="C94"/>
  <c r="C86"/>
  <c r="C82"/>
  <c r="D93"/>
  <c r="D81"/>
  <c r="C93"/>
  <c r="C89"/>
  <c r="C85"/>
  <c r="C81"/>
  <c r="C95"/>
  <c r="C87"/>
  <c r="D82"/>
  <c r="C90"/>
  <c r="C46"/>
  <c r="C42"/>
  <c r="C38"/>
  <c r="C34"/>
  <c r="C45"/>
  <c r="C41"/>
  <c r="C44"/>
  <c r="C36"/>
  <c r="C47"/>
  <c r="C43"/>
  <c r="C39"/>
  <c r="C35"/>
  <c r="C37"/>
  <c r="C40"/>
  <c r="D46"/>
  <c r="D44"/>
  <c r="D41"/>
  <c r="D39"/>
  <c r="D42"/>
  <c r="D43"/>
  <c r="D45"/>
  <c r="D38"/>
  <c r="D40"/>
  <c r="D37"/>
  <c r="D36"/>
  <c r="D35"/>
  <c r="N25" i="45"/>
  <c r="M25"/>
  <c r="L25"/>
  <c r="K25"/>
  <c r="J25"/>
  <c r="I25"/>
  <c r="H25"/>
  <c r="P25" s="1"/>
  <c r="I13" i="27" s="1"/>
  <c r="G25" i="45"/>
  <c r="O25" s="1"/>
  <c r="N14" i="44"/>
  <c r="M14"/>
  <c r="L14"/>
  <c r="K14"/>
  <c r="J14"/>
  <c r="I14"/>
  <c r="H14"/>
  <c r="P14" s="1"/>
  <c r="G14"/>
  <c r="O14" s="1"/>
  <c r="G31" i="23"/>
  <c r="H31"/>
  <c r="I31"/>
  <c r="J31"/>
  <c r="K31"/>
  <c r="L31"/>
  <c r="M31"/>
  <c r="N31"/>
  <c r="N11" i="33"/>
  <c r="M11"/>
  <c r="L11"/>
  <c r="K11"/>
  <c r="J11"/>
  <c r="I11"/>
  <c r="H11"/>
  <c r="G11"/>
  <c r="O11" s="1"/>
  <c r="N15" i="24"/>
  <c r="M15"/>
  <c r="L15"/>
  <c r="K15"/>
  <c r="J15"/>
  <c r="I15"/>
  <c r="H15"/>
  <c r="P15" s="1"/>
  <c r="G15"/>
  <c r="O15" s="1"/>
  <c r="N20" i="30"/>
  <c r="M20"/>
  <c r="L20"/>
  <c r="K20"/>
  <c r="J20"/>
  <c r="I20"/>
  <c r="H20"/>
  <c r="P20" s="1"/>
  <c r="G20"/>
  <c r="O20" s="1"/>
  <c r="N14" i="29"/>
  <c r="M14"/>
  <c r="L14"/>
  <c r="K14"/>
  <c r="J14"/>
  <c r="I14"/>
  <c r="H14"/>
  <c r="P14" s="1"/>
  <c r="G14"/>
  <c r="O14" s="1"/>
  <c r="N15" i="22"/>
  <c r="M15"/>
  <c r="L15"/>
  <c r="K15"/>
  <c r="J15"/>
  <c r="I15"/>
  <c r="H15"/>
  <c r="G15"/>
  <c r="O28" i="21"/>
  <c r="N28"/>
  <c r="M28"/>
  <c r="L28"/>
  <c r="K28"/>
  <c r="J28"/>
  <c r="I28"/>
  <c r="H28"/>
  <c r="N19" i="28"/>
  <c r="M19"/>
  <c r="L19"/>
  <c r="K19"/>
  <c r="J19"/>
  <c r="I19"/>
  <c r="H19"/>
  <c r="G19"/>
  <c r="P31" i="23" l="1"/>
  <c r="O31"/>
  <c r="P11" i="33"/>
  <c r="P19" i="28"/>
  <c r="O19"/>
  <c r="Q28" i="21"/>
  <c r="P28"/>
  <c r="P15" i="22"/>
  <c r="D73" i="27" l="1"/>
  <c r="G128" i="8"/>
  <c r="F129" s="1"/>
  <c r="D47" i="27"/>
  <c r="G212" i="8"/>
  <c r="D50" i="27" s="1"/>
  <c r="D49" l="1"/>
  <c r="D48"/>
  <c r="V14" i="38"/>
  <c r="K26" i="7"/>
  <c r="K25"/>
  <c r="K24"/>
  <c r="K23"/>
  <c r="K22"/>
  <c r="K21"/>
  <c r="K20"/>
  <c r="K19"/>
  <c r="K18"/>
  <c r="Q40" i="43" l="1"/>
  <c r="O51"/>
  <c r="Q51" s="1"/>
  <c r="O50"/>
  <c r="P50" s="1"/>
  <c r="O49"/>
  <c r="Q49" s="1"/>
  <c r="O48"/>
  <c r="P48" s="1"/>
  <c r="O47"/>
  <c r="Q47" s="1"/>
  <c r="O46"/>
  <c r="P46" s="1"/>
  <c r="O45"/>
  <c r="Q45" s="1"/>
  <c r="O44"/>
  <c r="P44" s="1"/>
  <c r="O43"/>
  <c r="Q43" s="1"/>
  <c r="O42"/>
  <c r="P42" s="1"/>
  <c r="O41"/>
  <c r="Q41" s="1"/>
  <c r="O40"/>
  <c r="P40" s="1"/>
  <c r="O39"/>
  <c r="Q39" s="1"/>
  <c r="O38"/>
  <c r="P38" s="1"/>
  <c r="O37"/>
  <c r="Q37" s="1"/>
  <c r="O36"/>
  <c r="P36" s="1"/>
  <c r="O35"/>
  <c r="Q35" s="1"/>
  <c r="O34"/>
  <c r="P34" s="1"/>
  <c r="O33"/>
  <c r="Q33" s="1"/>
  <c r="O32"/>
  <c r="P32" s="1"/>
  <c r="O31"/>
  <c r="Q31" s="1"/>
  <c r="O30"/>
  <c r="P30" s="1"/>
  <c r="O29"/>
  <c r="Q29" s="1"/>
  <c r="O28"/>
  <c r="P28" s="1"/>
  <c r="O27"/>
  <c r="Q27" s="1"/>
  <c r="O26"/>
  <c r="P26" s="1"/>
  <c r="O25"/>
  <c r="Q25" s="1"/>
  <c r="O24"/>
  <c r="P24" s="1"/>
  <c r="O23"/>
  <c r="Q23" s="1"/>
  <c r="O22"/>
  <c r="P22" s="1"/>
  <c r="O21"/>
  <c r="Q21" s="1"/>
  <c r="O20"/>
  <c r="P20" s="1"/>
  <c r="O19"/>
  <c r="Q19" s="1"/>
  <c r="O18"/>
  <c r="Q18" s="1"/>
  <c r="O17"/>
  <c r="P17" s="1"/>
  <c r="I51"/>
  <c r="F51"/>
  <c r="J50"/>
  <c r="I50"/>
  <c r="F50"/>
  <c r="J49"/>
  <c r="I49"/>
  <c r="F49"/>
  <c r="J48"/>
  <c r="I48"/>
  <c r="F48"/>
  <c r="J47"/>
  <c r="I47"/>
  <c r="F47"/>
  <c r="J46"/>
  <c r="I46"/>
  <c r="F46"/>
  <c r="J45"/>
  <c r="I45"/>
  <c r="F45"/>
  <c r="J44"/>
  <c r="I44"/>
  <c r="F44"/>
  <c r="J43"/>
  <c r="I43"/>
  <c r="F43"/>
  <c r="J42"/>
  <c r="I42"/>
  <c r="F42"/>
  <c r="J41"/>
  <c r="I41"/>
  <c r="F41"/>
  <c r="J40"/>
  <c r="I40"/>
  <c r="F40"/>
  <c r="J39"/>
  <c r="I39"/>
  <c r="F39"/>
  <c r="J38"/>
  <c r="I38"/>
  <c r="F38"/>
  <c r="J37"/>
  <c r="I37"/>
  <c r="F37"/>
  <c r="J36"/>
  <c r="I36"/>
  <c r="F36"/>
  <c r="J35"/>
  <c r="I35"/>
  <c r="F35"/>
  <c r="J34"/>
  <c r="I34"/>
  <c r="F34"/>
  <c r="J33"/>
  <c r="I33"/>
  <c r="F33"/>
  <c r="J32"/>
  <c r="I32"/>
  <c r="F32"/>
  <c r="J31"/>
  <c r="I31"/>
  <c r="F31"/>
  <c r="J30"/>
  <c r="I30"/>
  <c r="F30"/>
  <c r="J29"/>
  <c r="I29"/>
  <c r="F29"/>
  <c r="J28"/>
  <c r="I28"/>
  <c r="F28"/>
  <c r="J27"/>
  <c r="I27"/>
  <c r="F27"/>
  <c r="J26"/>
  <c r="I26"/>
  <c r="F26"/>
  <c r="J25"/>
  <c r="I25"/>
  <c r="F25"/>
  <c r="J24"/>
  <c r="I24"/>
  <c r="F24"/>
  <c r="J23"/>
  <c r="I23"/>
  <c r="F23"/>
  <c r="J22"/>
  <c r="I22"/>
  <c r="F22"/>
  <c r="J21"/>
  <c r="I21"/>
  <c r="F21"/>
  <c r="J20"/>
  <c r="I20"/>
  <c r="F20"/>
  <c r="J19"/>
  <c r="I19"/>
  <c r="F19"/>
  <c r="J18"/>
  <c r="I18"/>
  <c r="F18"/>
  <c r="I17"/>
  <c r="E17"/>
  <c r="F17" s="1"/>
  <c r="I51" i="42"/>
  <c r="F51"/>
  <c r="J50"/>
  <c r="I50"/>
  <c r="F50"/>
  <c r="J49"/>
  <c r="I49"/>
  <c r="F49"/>
  <c r="J48"/>
  <c r="I48"/>
  <c r="F48"/>
  <c r="J47"/>
  <c r="I47"/>
  <c r="F47"/>
  <c r="J46"/>
  <c r="I46"/>
  <c r="F46"/>
  <c r="J45"/>
  <c r="I45"/>
  <c r="F45"/>
  <c r="J44"/>
  <c r="I44"/>
  <c r="F44"/>
  <c r="J43"/>
  <c r="I43"/>
  <c r="F43"/>
  <c r="J42"/>
  <c r="I42"/>
  <c r="F42"/>
  <c r="J41"/>
  <c r="I41"/>
  <c r="F41"/>
  <c r="J40"/>
  <c r="I40"/>
  <c r="F40"/>
  <c r="J39"/>
  <c r="I39"/>
  <c r="F39"/>
  <c r="J38"/>
  <c r="I38"/>
  <c r="F38"/>
  <c r="J37"/>
  <c r="I37"/>
  <c r="F37"/>
  <c r="J36"/>
  <c r="I36"/>
  <c r="F36"/>
  <c r="J35"/>
  <c r="I35"/>
  <c r="F35"/>
  <c r="J34"/>
  <c r="I34"/>
  <c r="F34"/>
  <c r="J33"/>
  <c r="I33"/>
  <c r="F33"/>
  <c r="J32"/>
  <c r="I32"/>
  <c r="F32"/>
  <c r="J31"/>
  <c r="I31"/>
  <c r="F31"/>
  <c r="J30"/>
  <c r="I30"/>
  <c r="F30"/>
  <c r="J29"/>
  <c r="I29"/>
  <c r="F29"/>
  <c r="J28"/>
  <c r="I28"/>
  <c r="F28"/>
  <c r="J27"/>
  <c r="I27"/>
  <c r="F27"/>
  <c r="J26"/>
  <c r="I26"/>
  <c r="F26"/>
  <c r="J25"/>
  <c r="I25"/>
  <c r="F25"/>
  <c r="J24"/>
  <c r="I24"/>
  <c r="F24"/>
  <c r="J23"/>
  <c r="I23"/>
  <c r="F23"/>
  <c r="J22"/>
  <c r="I22"/>
  <c r="F22"/>
  <c r="J21"/>
  <c r="I21"/>
  <c r="F21"/>
  <c r="J20"/>
  <c r="J51" s="1"/>
  <c r="I20"/>
  <c r="F20"/>
  <c r="J19"/>
  <c r="I19"/>
  <c r="F19"/>
  <c r="J18"/>
  <c r="I18"/>
  <c r="F18"/>
  <c r="I17"/>
  <c r="F17"/>
  <c r="I51" i="40"/>
  <c r="F51"/>
  <c r="J50"/>
  <c r="I50"/>
  <c r="F50"/>
  <c r="J49"/>
  <c r="I49"/>
  <c r="F49"/>
  <c r="J48"/>
  <c r="I48"/>
  <c r="F48"/>
  <c r="J47"/>
  <c r="I47"/>
  <c r="F47"/>
  <c r="J46"/>
  <c r="I46"/>
  <c r="F46"/>
  <c r="J45"/>
  <c r="I45"/>
  <c r="F45"/>
  <c r="J44"/>
  <c r="I44"/>
  <c r="F44"/>
  <c r="J43"/>
  <c r="I43"/>
  <c r="F43"/>
  <c r="J42"/>
  <c r="I42"/>
  <c r="F42"/>
  <c r="J41"/>
  <c r="I41"/>
  <c r="F41"/>
  <c r="J40"/>
  <c r="I40"/>
  <c r="F40"/>
  <c r="J39"/>
  <c r="I39"/>
  <c r="F39"/>
  <c r="J38"/>
  <c r="I38"/>
  <c r="F38"/>
  <c r="J37"/>
  <c r="I37"/>
  <c r="F37"/>
  <c r="J36"/>
  <c r="I36"/>
  <c r="F36"/>
  <c r="J35"/>
  <c r="I35"/>
  <c r="F35"/>
  <c r="J34"/>
  <c r="I34"/>
  <c r="F34"/>
  <c r="J33"/>
  <c r="I33"/>
  <c r="F33"/>
  <c r="J32"/>
  <c r="I32"/>
  <c r="F32"/>
  <c r="J31"/>
  <c r="I31"/>
  <c r="F31"/>
  <c r="J30"/>
  <c r="I30"/>
  <c r="F30"/>
  <c r="J29"/>
  <c r="I29"/>
  <c r="F29"/>
  <c r="J28"/>
  <c r="I28"/>
  <c r="F28"/>
  <c r="J27"/>
  <c r="I27"/>
  <c r="F27"/>
  <c r="J26"/>
  <c r="I26"/>
  <c r="F26"/>
  <c r="J25"/>
  <c r="I25"/>
  <c r="F25"/>
  <c r="J24"/>
  <c r="I24"/>
  <c r="F24"/>
  <c r="J23"/>
  <c r="I23"/>
  <c r="F23"/>
  <c r="J22"/>
  <c r="I22"/>
  <c r="F22"/>
  <c r="J21"/>
  <c r="I21"/>
  <c r="F21"/>
  <c r="J20"/>
  <c r="J51" s="1"/>
  <c r="I20"/>
  <c r="F20"/>
  <c r="J19"/>
  <c r="I19"/>
  <c r="F19"/>
  <c r="J18"/>
  <c r="I18"/>
  <c r="F18"/>
  <c r="I17"/>
  <c r="F17"/>
  <c r="J45" i="12"/>
  <c r="J44"/>
  <c r="J43"/>
  <c r="J42"/>
  <c r="J41"/>
  <c r="J40"/>
  <c r="J39"/>
  <c r="J38"/>
  <c r="J37"/>
  <c r="J36"/>
  <c r="J35"/>
  <c r="J34"/>
  <c r="J33"/>
  <c r="J32"/>
  <c r="J31"/>
  <c r="J30"/>
  <c r="J29"/>
  <c r="J28"/>
  <c r="J27"/>
  <c r="J26"/>
  <c r="J25"/>
  <c r="J24"/>
  <c r="J23"/>
  <c r="J22"/>
  <c r="J21"/>
  <c r="J20"/>
  <c r="J19"/>
  <c r="J18"/>
  <c r="J107" l="1"/>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0"/>
  <c r="J49"/>
  <c r="J48"/>
  <c r="J47"/>
  <c r="V32" i="38"/>
  <c r="Y32" s="1"/>
  <c r="AL32" s="1"/>
  <c r="J51" i="43"/>
  <c r="Q24"/>
  <c r="Q22"/>
  <c r="Q38"/>
  <c r="Q30"/>
  <c r="Q46"/>
  <c r="Q32"/>
  <c r="Q48"/>
  <c r="Q20"/>
  <c r="Q28"/>
  <c r="Q36"/>
  <c r="Q44"/>
  <c r="Q26"/>
  <c r="Q34"/>
  <c r="Q42"/>
  <c r="Q50"/>
  <c r="P19"/>
  <c r="P21"/>
  <c r="P23"/>
  <c r="P25"/>
  <c r="P27"/>
  <c r="P29"/>
  <c r="P31"/>
  <c r="P33"/>
  <c r="P35"/>
  <c r="P37"/>
  <c r="P39"/>
  <c r="P41"/>
  <c r="P43"/>
  <c r="P45"/>
  <c r="P47"/>
  <c r="P49"/>
  <c r="P51"/>
  <c r="D10"/>
  <c r="D10" i="42"/>
  <c r="D5" s="1"/>
  <c r="C9" i="27" s="1"/>
  <c r="P18" i="43"/>
  <c r="Q17"/>
  <c r="D10" i="40"/>
  <c r="D5" s="1"/>
  <c r="C8" i="27" s="1"/>
  <c r="J30" i="10"/>
  <c r="J29"/>
  <c r="J28"/>
  <c r="J27"/>
  <c r="J26"/>
  <c r="J25"/>
  <c r="J24"/>
  <c r="J23"/>
  <c r="J22"/>
  <c r="J21"/>
  <c r="J20"/>
  <c r="J19"/>
  <c r="J26" i="9"/>
  <c r="J25"/>
  <c r="J24"/>
  <c r="J23"/>
  <c r="J22"/>
  <c r="J21"/>
  <c r="J20"/>
  <c r="J19"/>
  <c r="J18"/>
  <c r="D5" i="43" l="1"/>
  <c r="C10" i="27" s="1"/>
  <c r="P10" i="28"/>
  <c r="P12"/>
  <c r="K214" i="8"/>
  <c r="K213"/>
  <c r="K212"/>
  <c r="F26" i="7"/>
  <c r="G26" l="1"/>
  <c r="J25" l="1"/>
  <c r="G25"/>
  <c r="I30" i="10" l="1"/>
  <c r="I29"/>
  <c r="I28"/>
  <c r="I27"/>
  <c r="I26"/>
  <c r="I25"/>
  <c r="I24"/>
  <c r="I23"/>
  <c r="I22"/>
  <c r="I21"/>
  <c r="I20"/>
  <c r="I19"/>
  <c r="I18"/>
  <c r="I46" i="12"/>
  <c r="I45"/>
  <c r="I44"/>
  <c r="I43"/>
  <c r="I42"/>
  <c r="I41"/>
  <c r="I40"/>
  <c r="I39"/>
  <c r="I38"/>
  <c r="I37"/>
  <c r="I36"/>
  <c r="I35"/>
  <c r="I34"/>
  <c r="I33"/>
  <c r="I32"/>
  <c r="I31"/>
  <c r="I30"/>
  <c r="I29"/>
  <c r="I28"/>
  <c r="I27"/>
  <c r="I26"/>
  <c r="I25"/>
  <c r="I24"/>
  <c r="I23"/>
  <c r="I22"/>
  <c r="I21"/>
  <c r="I20"/>
  <c r="I19"/>
  <c r="I18"/>
  <c r="I17" i="10"/>
  <c r="I17" i="9"/>
  <c r="I26"/>
  <c r="I25"/>
  <c r="I24"/>
  <c r="I23"/>
  <c r="I22"/>
  <c r="I21"/>
  <c r="I20"/>
  <c r="I19"/>
  <c r="I18"/>
  <c r="C80" i="27"/>
  <c r="C73"/>
  <c r="C72"/>
  <c r="C71"/>
  <c r="C70"/>
  <c r="C69"/>
  <c r="C68"/>
  <c r="C67"/>
  <c r="C66"/>
  <c r="C65"/>
  <c r="C64"/>
  <c r="C63"/>
  <c r="J214" i="8"/>
  <c r="J213"/>
  <c r="J212"/>
  <c r="J130"/>
  <c r="J129"/>
  <c r="J128"/>
  <c r="C50" i="27"/>
  <c r="C49"/>
  <c r="C48"/>
  <c r="G17" i="7"/>
  <c r="J17"/>
  <c r="E18"/>
  <c r="G18" s="1"/>
  <c r="J18"/>
  <c r="E19"/>
  <c r="G19" s="1"/>
  <c r="Z586" i="38" s="1"/>
  <c r="J19" i="7"/>
  <c r="G20"/>
  <c r="J20"/>
  <c r="G21"/>
  <c r="J21"/>
  <c r="E22"/>
  <c r="G22" s="1"/>
  <c r="J22"/>
  <c r="E23"/>
  <c r="G23" s="1"/>
  <c r="J23"/>
  <c r="E24"/>
  <c r="G24" s="1"/>
  <c r="J24"/>
  <c r="J26"/>
  <c r="V582" i="38" l="1"/>
  <c r="W586"/>
  <c r="Z581"/>
  <c r="AC586"/>
  <c r="C97" i="27"/>
  <c r="C51"/>
  <c r="D10" i="7"/>
  <c r="D5" s="1"/>
  <c r="C3" i="27" s="1"/>
  <c r="Y582" i="38" l="1"/>
  <c r="AL582" s="1"/>
  <c r="V581"/>
  <c r="W581"/>
  <c r="Y586"/>
  <c r="AL586" s="1"/>
  <c r="N10" i="34"/>
  <c r="M10"/>
  <c r="L10"/>
  <c r="K10"/>
  <c r="J10"/>
  <c r="I10"/>
  <c r="H10"/>
  <c r="P10" s="1"/>
  <c r="I12" i="27" s="1"/>
  <c r="G10" i="34"/>
  <c r="P9"/>
  <c r="O9"/>
  <c r="O7"/>
  <c r="N19" i="31"/>
  <c r="N20" s="1"/>
  <c r="M19"/>
  <c r="M20" s="1"/>
  <c r="L19"/>
  <c r="L20" s="1"/>
  <c r="K19"/>
  <c r="K20" s="1"/>
  <c r="J19"/>
  <c r="J20" s="1"/>
  <c r="I19"/>
  <c r="I20" s="1"/>
  <c r="H19"/>
  <c r="H20" s="1"/>
  <c r="G19"/>
  <c r="G20" s="1"/>
  <c r="P18"/>
  <c r="O18"/>
  <c r="O17"/>
  <c r="O16"/>
  <c r="P15"/>
  <c r="O15"/>
  <c r="P14"/>
  <c r="O14"/>
  <c r="P13"/>
  <c r="O13"/>
  <c r="P12"/>
  <c r="O12"/>
  <c r="P11"/>
  <c r="O11"/>
  <c r="P8"/>
  <c r="O8"/>
  <c r="P7"/>
  <c r="O7"/>
  <c r="I3" i="27"/>
  <c r="W227" i="38"/>
  <c r="D10" i="12"/>
  <c r="F30" i="10"/>
  <c r="D96" i="27" s="1"/>
  <c r="F29" i="10"/>
  <c r="D95" i="27" s="1"/>
  <c r="F28" i="10"/>
  <c r="D94" i="27" s="1"/>
  <c r="F27" i="10"/>
  <c r="F26"/>
  <c r="D92" i="27" s="1"/>
  <c r="F25" i="10"/>
  <c r="D91" i="27" s="1"/>
  <c r="F24" i="10"/>
  <c r="D90" i="27" s="1"/>
  <c r="F23" i="10"/>
  <c r="D89" i="27" s="1"/>
  <c r="F22" i="10"/>
  <c r="F21"/>
  <c r="D87" i="27" s="1"/>
  <c r="F20" i="10"/>
  <c r="D86" i="27" s="1"/>
  <c r="F19" i="10"/>
  <c r="D85" i="27" s="1"/>
  <c r="F18" i="10"/>
  <c r="D80" i="27" s="1"/>
  <c r="F17" i="10"/>
  <c r="F26" i="9"/>
  <c r="D72" i="27" s="1"/>
  <c r="F25" i="9"/>
  <c r="D71" i="27" s="1"/>
  <c r="F24" i="9"/>
  <c r="D70" i="27" s="1"/>
  <c r="F23" i="9"/>
  <c r="D69" i="27" s="1"/>
  <c r="F22" i="9"/>
  <c r="D68" i="27" s="1"/>
  <c r="F21" i="9"/>
  <c r="D67" i="27" s="1"/>
  <c r="F20" i="9"/>
  <c r="F19"/>
  <c r="D65" i="27" s="1"/>
  <c r="F18" i="9"/>
  <c r="D64" i="27" s="1"/>
  <c r="F17" i="9"/>
  <c r="F213" i="8"/>
  <c r="G213" s="1"/>
  <c r="G130"/>
  <c r="T10" i="4"/>
  <c r="T31" s="1"/>
  <c r="Y227" i="38" l="1"/>
  <c r="AL227" s="1"/>
  <c r="W221"/>
  <c r="W212" s="1"/>
  <c r="V232"/>
  <c r="V230" s="1"/>
  <c r="V223"/>
  <c r="Y232"/>
  <c r="AL232" s="1"/>
  <c r="O10" i="34"/>
  <c r="D63" i="27"/>
  <c r="AJ36" i="38"/>
  <c r="D66" i="27"/>
  <c r="D74" s="1"/>
  <c r="X14" i="38"/>
  <c r="D83" i="27"/>
  <c r="D97" s="1"/>
  <c r="V27" i="38"/>
  <c r="Y27" s="1"/>
  <c r="AL27" s="1"/>
  <c r="V21"/>
  <c r="P19" i="31"/>
  <c r="I9" i="27" s="1"/>
  <c r="D5" i="12"/>
  <c r="C7" i="27" s="1"/>
  <c r="I4"/>
  <c r="D10" i="9"/>
  <c r="G129" i="8"/>
  <c r="F214"/>
  <c r="G214" s="1"/>
  <c r="O20" i="31"/>
  <c r="D10" i="10"/>
  <c r="D5" s="1"/>
  <c r="C6" i="27" s="1"/>
  <c r="I5"/>
  <c r="O19" i="31"/>
  <c r="I10" i="27"/>
  <c r="P20" i="31"/>
  <c r="Y223" i="38" l="1"/>
  <c r="AL223" s="1"/>
  <c r="V221"/>
  <c r="Y230"/>
  <c r="AL230" s="1"/>
  <c r="V229"/>
  <c r="Y229" s="1"/>
  <c r="AL229" s="1"/>
  <c r="E561"/>
  <c r="E560" s="1"/>
  <c r="E448"/>
  <c r="E423"/>
  <c r="E403"/>
  <c r="E395"/>
  <c r="E390"/>
  <c r="E341"/>
  <c r="E338"/>
  <c r="E316"/>
  <c r="E247"/>
  <c r="E228"/>
  <c r="E220"/>
  <c r="E203"/>
  <c r="E195"/>
  <c r="E167"/>
  <c r="E154"/>
  <c r="E138"/>
  <c r="E135"/>
  <c r="E121"/>
  <c r="D88"/>
  <c r="D70"/>
  <c r="D65"/>
  <c r="D45"/>
  <c r="D37"/>
  <c r="D561"/>
  <c r="D520"/>
  <c r="D448"/>
  <c r="F448" s="1"/>
  <c r="D434"/>
  <c r="D423"/>
  <c r="F423" s="1"/>
  <c r="D414"/>
  <c r="D403"/>
  <c r="F403" s="1"/>
  <c r="D395"/>
  <c r="D390"/>
  <c r="F390" s="1"/>
  <c r="D341"/>
  <c r="D338"/>
  <c r="D316"/>
  <c r="D247"/>
  <c r="D228"/>
  <c r="D220"/>
  <c r="F220" s="1"/>
  <c r="D203"/>
  <c r="D195"/>
  <c r="D167"/>
  <c r="D154"/>
  <c r="D138"/>
  <c r="D135"/>
  <c r="F135" s="1"/>
  <c r="D121"/>
  <c r="E88"/>
  <c r="E70"/>
  <c r="E65"/>
  <c r="E45"/>
  <c r="E37"/>
  <c r="E586"/>
  <c r="E584"/>
  <c r="E580"/>
  <c r="E578"/>
  <c r="E576"/>
  <c r="E574"/>
  <c r="E572"/>
  <c r="E570"/>
  <c r="E568"/>
  <c r="E566"/>
  <c r="E564"/>
  <c r="E555"/>
  <c r="D557"/>
  <c r="D559"/>
  <c r="E551"/>
  <c r="E549"/>
  <c r="D553"/>
  <c r="E536"/>
  <c r="E534"/>
  <c r="E532"/>
  <c r="E530"/>
  <c r="E541"/>
  <c r="E538"/>
  <c r="E543"/>
  <c r="E544"/>
  <c r="D525"/>
  <c r="D527"/>
  <c r="E522"/>
  <c r="E441"/>
  <c r="E443"/>
  <c r="E440"/>
  <c r="E445"/>
  <c r="E436"/>
  <c r="E510"/>
  <c r="E508"/>
  <c r="E506"/>
  <c r="E504"/>
  <c r="E514"/>
  <c r="E512"/>
  <c r="E516"/>
  <c r="E517"/>
  <c r="E427"/>
  <c r="E425"/>
  <c r="E428"/>
  <c r="E421"/>
  <c r="E417"/>
  <c r="E415"/>
  <c r="E475"/>
  <c r="E473"/>
  <c r="E471"/>
  <c r="E469"/>
  <c r="E467"/>
  <c r="E465"/>
  <c r="E463"/>
  <c r="E461"/>
  <c r="E459"/>
  <c r="E457"/>
  <c r="E455"/>
  <c r="E453"/>
  <c r="E492"/>
  <c r="E490"/>
  <c r="E488"/>
  <c r="E486"/>
  <c r="E484"/>
  <c r="E482"/>
  <c r="E480"/>
  <c r="E478"/>
  <c r="E500"/>
  <c r="E498"/>
  <c r="E496"/>
  <c r="E494"/>
  <c r="E420"/>
  <c r="E391"/>
  <c r="E388"/>
  <c r="E386"/>
  <c r="E381"/>
  <c r="D382"/>
  <c r="E357"/>
  <c r="E355"/>
  <c r="E353"/>
  <c r="E351"/>
  <c r="E349"/>
  <c r="E347"/>
  <c r="E345"/>
  <c r="E343"/>
  <c r="E373"/>
  <c r="E371"/>
  <c r="E369"/>
  <c r="E367"/>
  <c r="E365"/>
  <c r="E363"/>
  <c r="E361"/>
  <c r="E359"/>
  <c r="E377"/>
  <c r="E375"/>
  <c r="E409"/>
  <c r="E405"/>
  <c r="E402"/>
  <c r="E399"/>
  <c r="E398"/>
  <c r="E322"/>
  <c r="E320"/>
  <c r="E318"/>
  <c r="E326"/>
  <c r="E324"/>
  <c r="E328"/>
  <c r="E329"/>
  <c r="E302"/>
  <c r="E300"/>
  <c r="E298"/>
  <c r="E296"/>
  <c r="E294"/>
  <c r="E292"/>
  <c r="E290"/>
  <c r="E288"/>
  <c r="E286"/>
  <c r="E284"/>
  <c r="E282"/>
  <c r="E280"/>
  <c r="E278"/>
  <c r="E276"/>
  <c r="E274"/>
  <c r="E272"/>
  <c r="E313"/>
  <c r="E311"/>
  <c r="D586"/>
  <c r="F586" s="1"/>
  <c r="D584"/>
  <c r="F584" s="1"/>
  <c r="E582"/>
  <c r="D579"/>
  <c r="D577"/>
  <c r="D575"/>
  <c r="D573"/>
  <c r="D571"/>
  <c r="D569"/>
  <c r="D567"/>
  <c r="D565"/>
  <c r="D556"/>
  <c r="D554"/>
  <c r="E558"/>
  <c r="D552"/>
  <c r="D550"/>
  <c r="D548"/>
  <c r="D537"/>
  <c r="D535"/>
  <c r="D533"/>
  <c r="D531"/>
  <c r="D539"/>
  <c r="D540"/>
  <c r="D529"/>
  <c r="D542"/>
  <c r="E524"/>
  <c r="E526"/>
  <c r="D523"/>
  <c r="D521"/>
  <c r="D444"/>
  <c r="D442"/>
  <c r="D446"/>
  <c r="D447"/>
  <c r="D437"/>
  <c r="D509"/>
  <c r="D507"/>
  <c r="D505"/>
  <c r="D503"/>
  <c r="D513"/>
  <c r="D511"/>
  <c r="D515"/>
  <c r="D433"/>
  <c r="D426"/>
  <c r="D429"/>
  <c r="D430"/>
  <c r="D418"/>
  <c r="D416"/>
  <c r="D476"/>
  <c r="D474"/>
  <c r="D472"/>
  <c r="D470"/>
  <c r="D468"/>
  <c r="D466"/>
  <c r="D464"/>
  <c r="D462"/>
  <c r="D460"/>
  <c r="D458"/>
  <c r="D456"/>
  <c r="D454"/>
  <c r="D452"/>
  <c r="D491"/>
  <c r="D489"/>
  <c r="D487"/>
  <c r="D485"/>
  <c r="D483"/>
  <c r="D481"/>
  <c r="D479"/>
  <c r="D477"/>
  <c r="D499"/>
  <c r="D497"/>
  <c r="D495"/>
  <c r="D493"/>
  <c r="D419"/>
  <c r="D389"/>
  <c r="D387"/>
  <c r="D380"/>
  <c r="D379"/>
  <c r="E383"/>
  <c r="D356"/>
  <c r="D354"/>
  <c r="E520"/>
  <c r="E434"/>
  <c r="E414"/>
  <c r="E400"/>
  <c r="E392"/>
  <c r="E385"/>
  <c r="E339"/>
  <c r="E335"/>
  <c r="E271"/>
  <c r="E231"/>
  <c r="E222"/>
  <c r="E211"/>
  <c r="E196"/>
  <c r="E169"/>
  <c r="E166"/>
  <c r="E152"/>
  <c r="E136"/>
  <c r="E123"/>
  <c r="D96"/>
  <c r="D83"/>
  <c r="D68"/>
  <c r="D53"/>
  <c r="D42"/>
  <c r="D28"/>
  <c r="D547"/>
  <c r="D451"/>
  <c r="D438"/>
  <c r="D431"/>
  <c r="D422"/>
  <c r="D411"/>
  <c r="D400"/>
  <c r="D392"/>
  <c r="D385"/>
  <c r="D339"/>
  <c r="D335"/>
  <c r="D271"/>
  <c r="D231"/>
  <c r="D222"/>
  <c r="D211"/>
  <c r="D196"/>
  <c r="D169"/>
  <c r="D166"/>
  <c r="D152"/>
  <c r="D136"/>
  <c r="D123"/>
  <c r="E96"/>
  <c r="E83"/>
  <c r="E68"/>
  <c r="E53"/>
  <c r="E42"/>
  <c r="E28"/>
  <c r="E585"/>
  <c r="E583"/>
  <c r="E579"/>
  <c r="E577"/>
  <c r="E575"/>
  <c r="E573"/>
  <c r="E571"/>
  <c r="E569"/>
  <c r="E567"/>
  <c r="E565"/>
  <c r="E556"/>
  <c r="E554"/>
  <c r="D558"/>
  <c r="F558" s="1"/>
  <c r="E552"/>
  <c r="E550"/>
  <c r="E548"/>
  <c r="E537"/>
  <c r="E535"/>
  <c r="E533"/>
  <c r="E531"/>
  <c r="E539"/>
  <c r="E540"/>
  <c r="E529"/>
  <c r="E542"/>
  <c r="D524"/>
  <c r="F524" s="1"/>
  <c r="D526"/>
  <c r="F526" s="1"/>
  <c r="E523"/>
  <c r="E521"/>
  <c r="E444"/>
  <c r="E442"/>
  <c r="E446"/>
  <c r="E447"/>
  <c r="E437"/>
  <c r="E509"/>
  <c r="E507"/>
  <c r="E505"/>
  <c r="E503"/>
  <c r="E513"/>
  <c r="E511"/>
  <c r="E515"/>
  <c r="E433"/>
  <c r="E432" s="1"/>
  <c r="E426"/>
  <c r="E429"/>
  <c r="E430"/>
  <c r="E418"/>
  <c r="E416"/>
  <c r="E476"/>
  <c r="E474"/>
  <c r="E472"/>
  <c r="E470"/>
  <c r="E468"/>
  <c r="E466"/>
  <c r="E464"/>
  <c r="E462"/>
  <c r="E460"/>
  <c r="E458"/>
  <c r="E456"/>
  <c r="E454"/>
  <c r="E452"/>
  <c r="E491"/>
  <c r="E489"/>
  <c r="E487"/>
  <c r="E485"/>
  <c r="E483"/>
  <c r="E481"/>
  <c r="E479"/>
  <c r="E477"/>
  <c r="E499"/>
  <c r="E497"/>
  <c r="E495"/>
  <c r="E493"/>
  <c r="E419"/>
  <c r="E389"/>
  <c r="E387"/>
  <c r="E380"/>
  <c r="E379"/>
  <c r="D383"/>
  <c r="F383" s="1"/>
  <c r="E356"/>
  <c r="E354"/>
  <c r="E352"/>
  <c r="E350"/>
  <c r="E348"/>
  <c r="E346"/>
  <c r="E344"/>
  <c r="E342"/>
  <c r="E372"/>
  <c r="E370"/>
  <c r="E368"/>
  <c r="E366"/>
  <c r="E364"/>
  <c r="E362"/>
  <c r="E360"/>
  <c r="E358"/>
  <c r="E376"/>
  <c r="E374"/>
  <c r="E410"/>
  <c r="D406"/>
  <c r="E401"/>
  <c r="E396"/>
  <c r="E397"/>
  <c r="E321"/>
  <c r="E319"/>
  <c r="E317"/>
  <c r="E325"/>
  <c r="E323"/>
  <c r="E327"/>
  <c r="E303"/>
  <c r="E301"/>
  <c r="E299"/>
  <c r="E297"/>
  <c r="E295"/>
  <c r="E293"/>
  <c r="E291"/>
  <c r="E289"/>
  <c r="E287"/>
  <c r="E285"/>
  <c r="E283"/>
  <c r="E281"/>
  <c r="E279"/>
  <c r="E277"/>
  <c r="E275"/>
  <c r="E273"/>
  <c r="E314"/>
  <c r="E312"/>
  <c r="E310"/>
  <c r="D585"/>
  <c r="F585" s="1"/>
  <c r="D583"/>
  <c r="F583" s="1"/>
  <c r="D580"/>
  <c r="F580" s="1"/>
  <c r="D578"/>
  <c r="F578" s="1"/>
  <c r="D576"/>
  <c r="F576" s="1"/>
  <c r="D574"/>
  <c r="F574" s="1"/>
  <c r="D572"/>
  <c r="F572" s="1"/>
  <c r="D570"/>
  <c r="F570" s="1"/>
  <c r="D568"/>
  <c r="F568" s="1"/>
  <c r="D566"/>
  <c r="F566" s="1"/>
  <c r="D564"/>
  <c r="D555"/>
  <c r="F555" s="1"/>
  <c r="E557"/>
  <c r="E559"/>
  <c r="D551"/>
  <c r="F551" s="1"/>
  <c r="D549"/>
  <c r="F549" s="1"/>
  <c r="E553"/>
  <c r="D536"/>
  <c r="F536" s="1"/>
  <c r="D534"/>
  <c r="F534" s="1"/>
  <c r="D532"/>
  <c r="F532" s="1"/>
  <c r="D530"/>
  <c r="F530" s="1"/>
  <c r="D541"/>
  <c r="F541" s="1"/>
  <c r="D538"/>
  <c r="F538" s="1"/>
  <c r="D543"/>
  <c r="F543" s="1"/>
  <c r="D544"/>
  <c r="F544" s="1"/>
  <c r="E525"/>
  <c r="E527"/>
  <c r="D522"/>
  <c r="F522" s="1"/>
  <c r="D441"/>
  <c r="F441" s="1"/>
  <c r="D443"/>
  <c r="F443" s="1"/>
  <c r="D440"/>
  <c r="D445"/>
  <c r="F445" s="1"/>
  <c r="D436"/>
  <c r="D510"/>
  <c r="F510" s="1"/>
  <c r="D508"/>
  <c r="F508" s="1"/>
  <c r="D506"/>
  <c r="F506" s="1"/>
  <c r="D504"/>
  <c r="F504" s="1"/>
  <c r="D514"/>
  <c r="F514" s="1"/>
  <c r="D512"/>
  <c r="F512" s="1"/>
  <c r="D516"/>
  <c r="F516" s="1"/>
  <c r="D517"/>
  <c r="F517" s="1"/>
  <c r="D427"/>
  <c r="F427" s="1"/>
  <c r="D425"/>
  <c r="D428"/>
  <c r="F428" s="1"/>
  <c r="D421"/>
  <c r="F421" s="1"/>
  <c r="D417"/>
  <c r="F417" s="1"/>
  <c r="D415"/>
  <c r="F415" s="1"/>
  <c r="D475"/>
  <c r="F475" s="1"/>
  <c r="D473"/>
  <c r="F473" s="1"/>
  <c r="D471"/>
  <c r="F471" s="1"/>
  <c r="D469"/>
  <c r="F469" s="1"/>
  <c r="D467"/>
  <c r="F467" s="1"/>
  <c r="D465"/>
  <c r="F465" s="1"/>
  <c r="D463"/>
  <c r="F463" s="1"/>
  <c r="D461"/>
  <c r="F461" s="1"/>
  <c r="D459"/>
  <c r="F459" s="1"/>
  <c r="D457"/>
  <c r="F457" s="1"/>
  <c r="D455"/>
  <c r="F455" s="1"/>
  <c r="D453"/>
  <c r="F453" s="1"/>
  <c r="D492"/>
  <c r="F492" s="1"/>
  <c r="D490"/>
  <c r="F490" s="1"/>
  <c r="D488"/>
  <c r="F488" s="1"/>
  <c r="D486"/>
  <c r="F486" s="1"/>
  <c r="D484"/>
  <c r="F484" s="1"/>
  <c r="D482"/>
  <c r="F482" s="1"/>
  <c r="D480"/>
  <c r="F480" s="1"/>
  <c r="D478"/>
  <c r="F478" s="1"/>
  <c r="D500"/>
  <c r="F500" s="1"/>
  <c r="D498"/>
  <c r="F498" s="1"/>
  <c r="D496"/>
  <c r="F496" s="1"/>
  <c r="D494"/>
  <c r="F494" s="1"/>
  <c r="D420"/>
  <c r="F420" s="1"/>
  <c r="D391"/>
  <c r="F391" s="1"/>
  <c r="D388"/>
  <c r="F388" s="1"/>
  <c r="D386"/>
  <c r="F386" s="1"/>
  <c r="D381"/>
  <c r="F381" s="1"/>
  <c r="E382"/>
  <c r="D357"/>
  <c r="F357" s="1"/>
  <c r="D355"/>
  <c r="F355" s="1"/>
  <c r="D353"/>
  <c r="F353" s="1"/>
  <c r="D351"/>
  <c r="F351" s="1"/>
  <c r="D349"/>
  <c r="F349" s="1"/>
  <c r="D347"/>
  <c r="F347" s="1"/>
  <c r="D345"/>
  <c r="F345" s="1"/>
  <c r="D343"/>
  <c r="F343" s="1"/>
  <c r="D373"/>
  <c r="F373" s="1"/>
  <c r="D371"/>
  <c r="F371" s="1"/>
  <c r="D369"/>
  <c r="F369" s="1"/>
  <c r="D367"/>
  <c r="F367" s="1"/>
  <c r="D365"/>
  <c r="F365" s="1"/>
  <c r="D363"/>
  <c r="F363" s="1"/>
  <c r="D361"/>
  <c r="F361" s="1"/>
  <c r="D359"/>
  <c r="F359" s="1"/>
  <c r="D377"/>
  <c r="F377" s="1"/>
  <c r="D375"/>
  <c r="F375" s="1"/>
  <c r="D409"/>
  <c r="D405"/>
  <c r="D402"/>
  <c r="F402" s="1"/>
  <c r="D399"/>
  <c r="F399" s="1"/>
  <c r="D398"/>
  <c r="F398" s="1"/>
  <c r="D322"/>
  <c r="F322" s="1"/>
  <c r="D320"/>
  <c r="F320" s="1"/>
  <c r="D318"/>
  <c r="F318" s="1"/>
  <c r="D326"/>
  <c r="F326" s="1"/>
  <c r="D324"/>
  <c r="F324" s="1"/>
  <c r="D328"/>
  <c r="F328" s="1"/>
  <c r="D329"/>
  <c r="F329" s="1"/>
  <c r="D302"/>
  <c r="F302" s="1"/>
  <c r="D300"/>
  <c r="F300" s="1"/>
  <c r="D298"/>
  <c r="F298" s="1"/>
  <c r="D296"/>
  <c r="F296" s="1"/>
  <c r="D294"/>
  <c r="F294" s="1"/>
  <c r="D292"/>
  <c r="F292" s="1"/>
  <c r="D290"/>
  <c r="F290" s="1"/>
  <c r="D288"/>
  <c r="F288" s="1"/>
  <c r="D286"/>
  <c r="F286" s="1"/>
  <c r="D284"/>
  <c r="F284" s="1"/>
  <c r="D282"/>
  <c r="F282" s="1"/>
  <c r="D280"/>
  <c r="F280" s="1"/>
  <c r="D278"/>
  <c r="F278" s="1"/>
  <c r="D276"/>
  <c r="F276" s="1"/>
  <c r="D274"/>
  <c r="F274" s="1"/>
  <c r="D272"/>
  <c r="F272" s="1"/>
  <c r="D313"/>
  <c r="F313" s="1"/>
  <c r="D311"/>
  <c r="F311" s="1"/>
  <c r="D309"/>
  <c r="D307"/>
  <c r="D305"/>
  <c r="E306"/>
  <c r="E266"/>
  <c r="E264"/>
  <c r="E268"/>
  <c r="E333"/>
  <c r="E334"/>
  <c r="E255"/>
  <c r="E253"/>
  <c r="E251"/>
  <c r="E249"/>
  <c r="E262"/>
  <c r="E260"/>
  <c r="E258"/>
  <c r="E242"/>
  <c r="E240"/>
  <c r="E244"/>
  <c r="E245"/>
  <c r="E232"/>
  <c r="E236"/>
  <c r="E234"/>
  <c r="E206"/>
  <c r="E209"/>
  <c r="E210"/>
  <c r="D200"/>
  <c r="E198"/>
  <c r="E226"/>
  <c r="E224"/>
  <c r="E227"/>
  <c r="E216"/>
  <c r="E218"/>
  <c r="E219"/>
  <c r="E188"/>
  <c r="E186"/>
  <c r="E184"/>
  <c r="E182"/>
  <c r="E180"/>
  <c r="E178"/>
  <c r="E176"/>
  <c r="E174"/>
  <c r="E192"/>
  <c r="E190"/>
  <c r="E171"/>
  <c r="E173"/>
  <c r="E161"/>
  <c r="E159"/>
  <c r="E157"/>
  <c r="E155"/>
  <c r="E164"/>
  <c r="E144"/>
  <c r="D145"/>
  <c r="E147"/>
  <c r="E149"/>
  <c r="E150"/>
  <c r="E140"/>
  <c r="E151"/>
  <c r="E128"/>
  <c r="E126"/>
  <c r="E124"/>
  <c r="E131"/>
  <c r="E134"/>
  <c r="E116"/>
  <c r="E114"/>
  <c r="E118"/>
  <c r="E119"/>
  <c r="E120"/>
  <c r="E77"/>
  <c r="E84"/>
  <c r="E82"/>
  <c r="E81"/>
  <c r="D74"/>
  <c r="E71"/>
  <c r="E66"/>
  <c r="E64"/>
  <c r="E103"/>
  <c r="E101"/>
  <c r="E105"/>
  <c r="E107"/>
  <c r="E109"/>
  <c r="E54"/>
  <c r="E56"/>
  <c r="E58"/>
  <c r="E60"/>
  <c r="D62"/>
  <c r="E47"/>
  <c r="E49"/>
  <c r="E51"/>
  <c r="E43"/>
  <c r="E41"/>
  <c r="E40"/>
  <c r="E93"/>
  <c r="E95"/>
  <c r="E90"/>
  <c r="E34"/>
  <c r="E33"/>
  <c r="D31"/>
  <c r="E26"/>
  <c r="E24"/>
  <c r="E20"/>
  <c r="E18"/>
  <c r="E309"/>
  <c r="E305"/>
  <c r="D266"/>
  <c r="F266" s="1"/>
  <c r="D264"/>
  <c r="D268"/>
  <c r="F268" s="1"/>
  <c r="D333"/>
  <c r="F333" s="1"/>
  <c r="D334"/>
  <c r="F334" s="1"/>
  <c r="D255"/>
  <c r="F255" s="1"/>
  <c r="D253"/>
  <c r="F253" s="1"/>
  <c r="D251"/>
  <c r="F251" s="1"/>
  <c r="D249"/>
  <c r="F249" s="1"/>
  <c r="D262"/>
  <c r="F262" s="1"/>
  <c r="D260"/>
  <c r="F260" s="1"/>
  <c r="D258"/>
  <c r="F258" s="1"/>
  <c r="D242"/>
  <c r="F242" s="1"/>
  <c r="D240"/>
  <c r="F240" s="1"/>
  <c r="D244"/>
  <c r="F244" s="1"/>
  <c r="D245"/>
  <c r="F245" s="1"/>
  <c r="D232"/>
  <c r="F232" s="1"/>
  <c r="D236"/>
  <c r="F236" s="1"/>
  <c r="D234"/>
  <c r="F234" s="1"/>
  <c r="D206"/>
  <c r="F206" s="1"/>
  <c r="D209"/>
  <c r="F209" s="1"/>
  <c r="D210"/>
  <c r="F210" s="1"/>
  <c r="E200"/>
  <c r="D198"/>
  <c r="D226"/>
  <c r="F226" s="1"/>
  <c r="D224"/>
  <c r="F224" s="1"/>
  <c r="D227"/>
  <c r="F227" s="1"/>
  <c r="D216"/>
  <c r="F216" s="1"/>
  <c r="D218"/>
  <c r="F218" s="1"/>
  <c r="D219"/>
  <c r="F219" s="1"/>
  <c r="D188"/>
  <c r="F188" s="1"/>
  <c r="D186"/>
  <c r="F186" s="1"/>
  <c r="D184"/>
  <c r="F184" s="1"/>
  <c r="D182"/>
  <c r="F182" s="1"/>
  <c r="D180"/>
  <c r="F180" s="1"/>
  <c r="D178"/>
  <c r="F178" s="1"/>
  <c r="D176"/>
  <c r="F176" s="1"/>
  <c r="D174"/>
  <c r="F174" s="1"/>
  <c r="D192"/>
  <c r="F192" s="1"/>
  <c r="D190"/>
  <c r="F190" s="1"/>
  <c r="D171"/>
  <c r="F171" s="1"/>
  <c r="D173"/>
  <c r="F173" s="1"/>
  <c r="D161"/>
  <c r="F161" s="1"/>
  <c r="D159"/>
  <c r="F159" s="1"/>
  <c r="D157"/>
  <c r="F157" s="1"/>
  <c r="D155"/>
  <c r="F155" s="1"/>
  <c r="D164"/>
  <c r="F164" s="1"/>
  <c r="D144"/>
  <c r="F144" s="1"/>
  <c r="E145"/>
  <c r="D147"/>
  <c r="F147" s="1"/>
  <c r="D149"/>
  <c r="F149" s="1"/>
  <c r="D150"/>
  <c r="F150" s="1"/>
  <c r="D140"/>
  <c r="F140" s="1"/>
  <c r="D151"/>
  <c r="F151" s="1"/>
  <c r="D128"/>
  <c r="F128" s="1"/>
  <c r="D126"/>
  <c r="F126" s="1"/>
  <c r="D124"/>
  <c r="F124" s="1"/>
  <c r="D131"/>
  <c r="F131" s="1"/>
  <c r="D134"/>
  <c r="F134" s="1"/>
  <c r="D116"/>
  <c r="F116" s="1"/>
  <c r="D114"/>
  <c r="F114" s="1"/>
  <c r="D118"/>
  <c r="F118" s="1"/>
  <c r="D119"/>
  <c r="F119" s="1"/>
  <c r="D120"/>
  <c r="F120" s="1"/>
  <c r="D77"/>
  <c r="D84"/>
  <c r="F84" s="1"/>
  <c r="D82"/>
  <c r="F82" s="1"/>
  <c r="D81"/>
  <c r="F81" s="1"/>
  <c r="E74"/>
  <c r="D71"/>
  <c r="F71" s="1"/>
  <c r="D66"/>
  <c r="F66" s="1"/>
  <c r="D64"/>
  <c r="D103"/>
  <c r="F103" s="1"/>
  <c r="D101"/>
  <c r="F101" s="1"/>
  <c r="D105"/>
  <c r="F105" s="1"/>
  <c r="D107"/>
  <c r="F107" s="1"/>
  <c r="D109"/>
  <c r="F109" s="1"/>
  <c r="D54"/>
  <c r="F54" s="1"/>
  <c r="D56"/>
  <c r="F56" s="1"/>
  <c r="D58"/>
  <c r="F58" s="1"/>
  <c r="D60"/>
  <c r="F60" s="1"/>
  <c r="E62"/>
  <c r="D47"/>
  <c r="F47" s="1"/>
  <c r="D49"/>
  <c r="F49" s="1"/>
  <c r="D51"/>
  <c r="F51" s="1"/>
  <c r="D43"/>
  <c r="F43" s="1"/>
  <c r="D41"/>
  <c r="F41" s="1"/>
  <c r="D40"/>
  <c r="F40" s="1"/>
  <c r="D92"/>
  <c r="D94"/>
  <c r="D89"/>
  <c r="E91"/>
  <c r="E35"/>
  <c r="D33"/>
  <c r="E31"/>
  <c r="D27"/>
  <c r="D25"/>
  <c r="E22"/>
  <c r="E19"/>
  <c r="D17"/>
  <c r="D15"/>
  <c r="E16"/>
  <c r="D23"/>
  <c r="D352"/>
  <c r="F352" s="1"/>
  <c r="D350"/>
  <c r="F350" s="1"/>
  <c r="D348"/>
  <c r="F348" s="1"/>
  <c r="D346"/>
  <c r="F346" s="1"/>
  <c r="D344"/>
  <c r="F344" s="1"/>
  <c r="D342"/>
  <c r="F342" s="1"/>
  <c r="D372"/>
  <c r="F372" s="1"/>
  <c r="D370"/>
  <c r="F370" s="1"/>
  <c r="D368"/>
  <c r="F368" s="1"/>
  <c r="D366"/>
  <c r="F366" s="1"/>
  <c r="D364"/>
  <c r="F364" s="1"/>
  <c r="D362"/>
  <c r="F362" s="1"/>
  <c r="D360"/>
  <c r="F360" s="1"/>
  <c r="D358"/>
  <c r="F358" s="1"/>
  <c r="D376"/>
  <c r="F376" s="1"/>
  <c r="D374"/>
  <c r="F374" s="1"/>
  <c r="D410"/>
  <c r="F410" s="1"/>
  <c r="E406"/>
  <c r="D401"/>
  <c r="F401" s="1"/>
  <c r="D396"/>
  <c r="F396" s="1"/>
  <c r="D397"/>
  <c r="F397" s="1"/>
  <c r="D321"/>
  <c r="F321" s="1"/>
  <c r="D319"/>
  <c r="F319" s="1"/>
  <c r="D317"/>
  <c r="F317" s="1"/>
  <c r="D325"/>
  <c r="F325" s="1"/>
  <c r="D323"/>
  <c r="F323" s="1"/>
  <c r="D327"/>
  <c r="F327" s="1"/>
  <c r="D303"/>
  <c r="F303" s="1"/>
  <c r="D301"/>
  <c r="F301" s="1"/>
  <c r="D299"/>
  <c r="F299" s="1"/>
  <c r="D297"/>
  <c r="F297" s="1"/>
  <c r="D295"/>
  <c r="F295" s="1"/>
  <c r="D293"/>
  <c r="F293" s="1"/>
  <c r="D291"/>
  <c r="F291" s="1"/>
  <c r="D289"/>
  <c r="F289" s="1"/>
  <c r="D287"/>
  <c r="F287" s="1"/>
  <c r="D285"/>
  <c r="F285" s="1"/>
  <c r="D283"/>
  <c r="F283" s="1"/>
  <c r="D281"/>
  <c r="F281" s="1"/>
  <c r="D279"/>
  <c r="F279" s="1"/>
  <c r="D277"/>
  <c r="F277" s="1"/>
  <c r="D275"/>
  <c r="F275" s="1"/>
  <c r="D273"/>
  <c r="F273" s="1"/>
  <c r="D314"/>
  <c r="F314" s="1"/>
  <c r="D312"/>
  <c r="F312" s="1"/>
  <c r="D310"/>
  <c r="F310" s="1"/>
  <c r="D308"/>
  <c r="D306"/>
  <c r="F306" s="1"/>
  <c r="E308"/>
  <c r="E304"/>
  <c r="E265"/>
  <c r="E269"/>
  <c r="E267"/>
  <c r="E332"/>
  <c r="E331" s="1"/>
  <c r="E330" s="1"/>
  <c r="E256"/>
  <c r="E254"/>
  <c r="E252"/>
  <c r="E250"/>
  <c r="E248"/>
  <c r="E261"/>
  <c r="E259"/>
  <c r="E257"/>
  <c r="E241"/>
  <c r="E239"/>
  <c r="E243"/>
  <c r="E233"/>
  <c r="E237"/>
  <c r="E235"/>
  <c r="E207"/>
  <c r="E205"/>
  <c r="E208"/>
  <c r="E199"/>
  <c r="E201"/>
  <c r="E202"/>
  <c r="E225"/>
  <c r="E223"/>
  <c r="E215"/>
  <c r="E214"/>
  <c r="E217"/>
  <c r="E189"/>
  <c r="E187"/>
  <c r="E185"/>
  <c r="E183"/>
  <c r="E181"/>
  <c r="E179"/>
  <c r="E177"/>
  <c r="E175"/>
  <c r="E193"/>
  <c r="E191"/>
  <c r="E170"/>
  <c r="E172"/>
  <c r="E162"/>
  <c r="E160"/>
  <c r="E158"/>
  <c r="E156"/>
  <c r="E165"/>
  <c r="E163"/>
  <c r="E143"/>
  <c r="D146"/>
  <c r="E142"/>
  <c r="E148"/>
  <c r="E141"/>
  <c r="E139"/>
  <c r="E129"/>
  <c r="E127"/>
  <c r="E125"/>
  <c r="E132"/>
  <c r="E130"/>
  <c r="E133"/>
  <c r="E115"/>
  <c r="E113"/>
  <c r="E117"/>
  <c r="E112"/>
  <c r="E78"/>
  <c r="E79"/>
  <c r="D85"/>
  <c r="E80"/>
  <c r="E73"/>
  <c r="E72"/>
  <c r="D75"/>
  <c r="E67"/>
  <c r="E104"/>
  <c r="E102"/>
  <c r="E100"/>
  <c r="E106"/>
  <c r="E108"/>
  <c r="E99"/>
  <c r="E55"/>
  <c r="E57"/>
  <c r="E59"/>
  <c r="E61"/>
  <c r="E46"/>
  <c r="E48"/>
  <c r="E50"/>
  <c r="E52"/>
  <c r="E44"/>
  <c r="E39"/>
  <c r="E92"/>
  <c r="E94"/>
  <c r="E89"/>
  <c r="D91"/>
  <c r="F91" s="1"/>
  <c r="D35"/>
  <c r="F35" s="1"/>
  <c r="E30"/>
  <c r="E29"/>
  <c r="E25"/>
  <c r="D22"/>
  <c r="F22" s="1"/>
  <c r="D19"/>
  <c r="F19" s="1"/>
  <c r="E17"/>
  <c r="E307"/>
  <c r="D304"/>
  <c r="F304" s="1"/>
  <c r="D265"/>
  <c r="F265" s="1"/>
  <c r="D269"/>
  <c r="F269" s="1"/>
  <c r="D267"/>
  <c r="F267" s="1"/>
  <c r="D332"/>
  <c r="D256"/>
  <c r="F256" s="1"/>
  <c r="D254"/>
  <c r="F254" s="1"/>
  <c r="D252"/>
  <c r="F252" s="1"/>
  <c r="D250"/>
  <c r="F250" s="1"/>
  <c r="D248"/>
  <c r="F248" s="1"/>
  <c r="D261"/>
  <c r="F261" s="1"/>
  <c r="D259"/>
  <c r="F259" s="1"/>
  <c r="D257"/>
  <c r="F257" s="1"/>
  <c r="D241"/>
  <c r="F241" s="1"/>
  <c r="D239"/>
  <c r="D243"/>
  <c r="F243" s="1"/>
  <c r="D233"/>
  <c r="F233" s="1"/>
  <c r="D237"/>
  <c r="F237" s="1"/>
  <c r="D235"/>
  <c r="F235" s="1"/>
  <c r="D207"/>
  <c r="F207" s="1"/>
  <c r="D205"/>
  <c r="D208"/>
  <c r="F208" s="1"/>
  <c r="D199"/>
  <c r="F199" s="1"/>
  <c r="D201"/>
  <c r="F201" s="1"/>
  <c r="D202"/>
  <c r="F202" s="1"/>
  <c r="D225"/>
  <c r="F225" s="1"/>
  <c r="D223"/>
  <c r="F223" s="1"/>
  <c r="D215"/>
  <c r="F215" s="1"/>
  <c r="D214"/>
  <c r="D217"/>
  <c r="F217" s="1"/>
  <c r="D189"/>
  <c r="F189" s="1"/>
  <c r="D187"/>
  <c r="F187" s="1"/>
  <c r="D185"/>
  <c r="F185" s="1"/>
  <c r="D183"/>
  <c r="F183" s="1"/>
  <c r="D181"/>
  <c r="F181" s="1"/>
  <c r="D179"/>
  <c r="F179" s="1"/>
  <c r="D177"/>
  <c r="F177" s="1"/>
  <c r="D175"/>
  <c r="F175" s="1"/>
  <c r="D193"/>
  <c r="F193" s="1"/>
  <c r="D191"/>
  <c r="F191" s="1"/>
  <c r="D170"/>
  <c r="F170" s="1"/>
  <c r="D172"/>
  <c r="F172" s="1"/>
  <c r="D162"/>
  <c r="F162" s="1"/>
  <c r="D160"/>
  <c r="F160" s="1"/>
  <c r="D158"/>
  <c r="F158" s="1"/>
  <c r="D156"/>
  <c r="F156" s="1"/>
  <c r="D165"/>
  <c r="F165" s="1"/>
  <c r="D163"/>
  <c r="F163" s="1"/>
  <c r="D143"/>
  <c r="F143" s="1"/>
  <c r="E146"/>
  <c r="D142"/>
  <c r="F142" s="1"/>
  <c r="D148"/>
  <c r="F148" s="1"/>
  <c r="D141"/>
  <c r="F141" s="1"/>
  <c r="D139"/>
  <c r="F139" s="1"/>
  <c r="D129"/>
  <c r="F129" s="1"/>
  <c r="D127"/>
  <c r="F127" s="1"/>
  <c r="D125"/>
  <c r="F125" s="1"/>
  <c r="D132"/>
  <c r="F132" s="1"/>
  <c r="D130"/>
  <c r="F130" s="1"/>
  <c r="D133"/>
  <c r="F133" s="1"/>
  <c r="D115"/>
  <c r="F115" s="1"/>
  <c r="D113"/>
  <c r="F113" s="1"/>
  <c r="D117"/>
  <c r="F117" s="1"/>
  <c r="D112"/>
  <c r="D78"/>
  <c r="F78" s="1"/>
  <c r="D79"/>
  <c r="F79" s="1"/>
  <c r="E85"/>
  <c r="E76" s="1"/>
  <c r="D80"/>
  <c r="F80" s="1"/>
  <c r="D73"/>
  <c r="F73" s="1"/>
  <c r="D72"/>
  <c r="F72" s="1"/>
  <c r="E75"/>
  <c r="D67"/>
  <c r="F67" s="1"/>
  <c r="D104"/>
  <c r="F104" s="1"/>
  <c r="D102"/>
  <c r="F102" s="1"/>
  <c r="D100"/>
  <c r="F100" s="1"/>
  <c r="D106"/>
  <c r="F106" s="1"/>
  <c r="D108"/>
  <c r="F108" s="1"/>
  <c r="D99"/>
  <c r="D55"/>
  <c r="F55" s="1"/>
  <c r="D57"/>
  <c r="F57" s="1"/>
  <c r="D59"/>
  <c r="F59" s="1"/>
  <c r="D61"/>
  <c r="F61" s="1"/>
  <c r="D46"/>
  <c r="F46" s="1"/>
  <c r="D48"/>
  <c r="F48" s="1"/>
  <c r="D50"/>
  <c r="F50" s="1"/>
  <c r="D52"/>
  <c r="F52" s="1"/>
  <c r="D44"/>
  <c r="F44" s="1"/>
  <c r="D39"/>
  <c r="D36"/>
  <c r="D93"/>
  <c r="F93" s="1"/>
  <c r="D95"/>
  <c r="F95" s="1"/>
  <c r="D90"/>
  <c r="F90" s="1"/>
  <c r="D34"/>
  <c r="F34" s="1"/>
  <c r="E32"/>
  <c r="D30"/>
  <c r="F30" s="1"/>
  <c r="D29"/>
  <c r="D26"/>
  <c r="F26" s="1"/>
  <c r="D24"/>
  <c r="F24" s="1"/>
  <c r="D20"/>
  <c r="F20" s="1"/>
  <c r="D18"/>
  <c r="F18" s="1"/>
  <c r="D16"/>
  <c r="F16" s="1"/>
  <c r="E23"/>
  <c r="E15"/>
  <c r="E422"/>
  <c r="E438"/>
  <c r="E547"/>
  <c r="E546" s="1"/>
  <c r="E545" s="1"/>
  <c r="E411"/>
  <c r="E431"/>
  <c r="E451"/>
  <c r="E450" s="1"/>
  <c r="E449" s="1"/>
  <c r="D14"/>
  <c r="D32"/>
  <c r="D582"/>
  <c r="E14"/>
  <c r="D21"/>
  <c r="E27"/>
  <c r="F27" s="1"/>
  <c r="H27" s="1"/>
  <c r="E36"/>
  <c r="X13"/>
  <c r="X12" s="1"/>
  <c r="Y14"/>
  <c r="AL14" s="1"/>
  <c r="AK36"/>
  <c r="AL36" s="1"/>
  <c r="AJ13"/>
  <c r="V13"/>
  <c r="V12" s="1"/>
  <c r="I7" i="27"/>
  <c r="F33" i="38" l="1"/>
  <c r="H33" s="1"/>
  <c r="F152"/>
  <c r="F211"/>
  <c r="H211" s="1"/>
  <c r="F335"/>
  <c r="F400"/>
  <c r="J400" s="1"/>
  <c r="F339"/>
  <c r="H339" s="1"/>
  <c r="F392"/>
  <c r="H392" s="1"/>
  <c r="F121"/>
  <c r="H121" s="1"/>
  <c r="F167"/>
  <c r="H167" s="1"/>
  <c r="F203"/>
  <c r="H203" s="1"/>
  <c r="F228"/>
  <c r="H228" s="1"/>
  <c r="V212"/>
  <c r="Y212" s="1"/>
  <c r="AL212" s="1"/>
  <c r="Y221"/>
  <c r="AL221" s="1"/>
  <c r="F196"/>
  <c r="H196" s="1"/>
  <c r="F136"/>
  <c r="H136" s="1"/>
  <c r="F166"/>
  <c r="H166" s="1"/>
  <c r="F36"/>
  <c r="J36" s="1"/>
  <c r="F29"/>
  <c r="J29" s="1"/>
  <c r="J27"/>
  <c r="D13"/>
  <c r="E38"/>
  <c r="E98"/>
  <c r="E97" s="1"/>
  <c r="E111"/>
  <c r="F14"/>
  <c r="F32"/>
  <c r="J32" s="1"/>
  <c r="E528"/>
  <c r="F582"/>
  <c r="D581"/>
  <c r="J18"/>
  <c r="H18"/>
  <c r="J24"/>
  <c r="H24"/>
  <c r="H90"/>
  <c r="J90"/>
  <c r="H93"/>
  <c r="J93"/>
  <c r="F39"/>
  <c r="D38"/>
  <c r="J52"/>
  <c r="H52"/>
  <c r="J48"/>
  <c r="H48"/>
  <c r="J61"/>
  <c r="H61"/>
  <c r="J57"/>
  <c r="H57"/>
  <c r="D98"/>
  <c r="F99"/>
  <c r="H106"/>
  <c r="J106"/>
  <c r="J102"/>
  <c r="H102"/>
  <c r="J67"/>
  <c r="H67"/>
  <c r="H72"/>
  <c r="J72"/>
  <c r="J80"/>
  <c r="H80"/>
  <c r="J79"/>
  <c r="H79"/>
  <c r="F112"/>
  <c r="D111"/>
  <c r="J113"/>
  <c r="H113"/>
  <c r="J133"/>
  <c r="H133"/>
  <c r="H132"/>
  <c r="J132"/>
  <c r="H127"/>
  <c r="J127"/>
  <c r="J139"/>
  <c r="H139"/>
  <c r="J148"/>
  <c r="H148"/>
  <c r="J163"/>
  <c r="H163"/>
  <c r="J156"/>
  <c r="H156"/>
  <c r="J160"/>
  <c r="H160"/>
  <c r="J172"/>
  <c r="H172"/>
  <c r="J191"/>
  <c r="H191"/>
  <c r="J175"/>
  <c r="H175"/>
  <c r="J179"/>
  <c r="H179"/>
  <c r="H183"/>
  <c r="J183"/>
  <c r="H187"/>
  <c r="J187"/>
  <c r="H217"/>
  <c r="J217"/>
  <c r="J215"/>
  <c r="H215"/>
  <c r="J225"/>
  <c r="H225"/>
  <c r="H201"/>
  <c r="J201"/>
  <c r="J208"/>
  <c r="H208"/>
  <c r="J207"/>
  <c r="H207"/>
  <c r="J237"/>
  <c r="H237"/>
  <c r="J243"/>
  <c r="H243"/>
  <c r="J241"/>
  <c r="H241"/>
  <c r="H259"/>
  <c r="J259"/>
  <c r="J248"/>
  <c r="H248"/>
  <c r="H252"/>
  <c r="J252"/>
  <c r="J256"/>
  <c r="H256"/>
  <c r="J267"/>
  <c r="H267"/>
  <c r="J265"/>
  <c r="H265"/>
  <c r="J19"/>
  <c r="H19"/>
  <c r="J91"/>
  <c r="H91"/>
  <c r="H312"/>
  <c r="J312"/>
  <c r="J273"/>
  <c r="H273"/>
  <c r="H277"/>
  <c r="J277"/>
  <c r="H281"/>
  <c r="J281"/>
  <c r="H285"/>
  <c r="J285"/>
  <c r="J289"/>
  <c r="H289"/>
  <c r="J293"/>
  <c r="H293"/>
  <c r="J297"/>
  <c r="H297"/>
  <c r="J301"/>
  <c r="H301"/>
  <c r="J327"/>
  <c r="H327"/>
  <c r="J325"/>
  <c r="H325"/>
  <c r="J319"/>
  <c r="H319"/>
  <c r="J397"/>
  <c r="H397"/>
  <c r="H401"/>
  <c r="J401"/>
  <c r="J410"/>
  <c r="H410"/>
  <c r="J376"/>
  <c r="H376"/>
  <c r="J360"/>
  <c r="H360"/>
  <c r="J364"/>
  <c r="H364"/>
  <c r="J368"/>
  <c r="H368"/>
  <c r="J372"/>
  <c r="H372"/>
  <c r="J344"/>
  <c r="H344"/>
  <c r="J348"/>
  <c r="H348"/>
  <c r="J352"/>
  <c r="H352"/>
  <c r="J33"/>
  <c r="J40"/>
  <c r="H40"/>
  <c r="J43"/>
  <c r="H43"/>
  <c r="J49"/>
  <c r="H49"/>
  <c r="J58"/>
  <c r="H58"/>
  <c r="J54"/>
  <c r="H54"/>
  <c r="J107"/>
  <c r="H107"/>
  <c r="J101"/>
  <c r="H101"/>
  <c r="F64"/>
  <c r="D63"/>
  <c r="J71"/>
  <c r="H71"/>
  <c r="H81"/>
  <c r="J81"/>
  <c r="H84"/>
  <c r="J84"/>
  <c r="H120"/>
  <c r="J120"/>
  <c r="J118"/>
  <c r="H118"/>
  <c r="H116"/>
  <c r="J116"/>
  <c r="J131"/>
  <c r="H131"/>
  <c r="H126"/>
  <c r="J126"/>
  <c r="J151"/>
  <c r="H151"/>
  <c r="J150"/>
  <c r="H150"/>
  <c r="J147"/>
  <c r="H147"/>
  <c r="J144"/>
  <c r="H144"/>
  <c r="H155"/>
  <c r="J155"/>
  <c r="J159"/>
  <c r="H159"/>
  <c r="J173"/>
  <c r="H173"/>
  <c r="J190"/>
  <c r="H190"/>
  <c r="H174"/>
  <c r="J174"/>
  <c r="H178"/>
  <c r="J178"/>
  <c r="H182"/>
  <c r="J182"/>
  <c r="H186"/>
  <c r="J186"/>
  <c r="H219"/>
  <c r="J219"/>
  <c r="J216"/>
  <c r="H216"/>
  <c r="J224"/>
  <c r="H224"/>
  <c r="F198"/>
  <c r="D197"/>
  <c r="J210"/>
  <c r="H210"/>
  <c r="J206"/>
  <c r="H206"/>
  <c r="J236"/>
  <c r="H236"/>
  <c r="J245"/>
  <c r="H245"/>
  <c r="J240"/>
  <c r="H240"/>
  <c r="J258"/>
  <c r="H258"/>
  <c r="J262"/>
  <c r="H262"/>
  <c r="J251"/>
  <c r="H251"/>
  <c r="J255"/>
  <c r="H255"/>
  <c r="J333"/>
  <c r="H333"/>
  <c r="D263"/>
  <c r="F264"/>
  <c r="J311"/>
  <c r="H311"/>
  <c r="J272"/>
  <c r="H272"/>
  <c r="H276"/>
  <c r="J276"/>
  <c r="J280"/>
  <c r="H280"/>
  <c r="H284"/>
  <c r="J284"/>
  <c r="H288"/>
  <c r="J288"/>
  <c r="H292"/>
  <c r="J292"/>
  <c r="H296"/>
  <c r="J296"/>
  <c r="H300"/>
  <c r="J300"/>
  <c r="J329"/>
  <c r="H329"/>
  <c r="J324"/>
  <c r="H324"/>
  <c r="J318"/>
  <c r="H318"/>
  <c r="J322"/>
  <c r="H322"/>
  <c r="J399"/>
  <c r="H399"/>
  <c r="F405"/>
  <c r="D404"/>
  <c r="H375"/>
  <c r="J375"/>
  <c r="J359"/>
  <c r="H359"/>
  <c r="J363"/>
  <c r="H363"/>
  <c r="H367"/>
  <c r="J367"/>
  <c r="J371"/>
  <c r="H371"/>
  <c r="J343"/>
  <c r="H343"/>
  <c r="J347"/>
  <c r="H347"/>
  <c r="J351"/>
  <c r="H351"/>
  <c r="J355"/>
  <c r="H355"/>
  <c r="J386"/>
  <c r="H386"/>
  <c r="J391"/>
  <c r="H391"/>
  <c r="H494"/>
  <c r="J494"/>
  <c r="H498"/>
  <c r="J498"/>
  <c r="J478"/>
  <c r="H478"/>
  <c r="J482"/>
  <c r="H482"/>
  <c r="H486"/>
  <c r="J486"/>
  <c r="J490"/>
  <c r="H490"/>
  <c r="H453"/>
  <c r="J453"/>
  <c r="H457"/>
  <c r="J457"/>
  <c r="H461"/>
  <c r="J461"/>
  <c r="H465"/>
  <c r="J465"/>
  <c r="H469"/>
  <c r="J469"/>
  <c r="H473"/>
  <c r="J473"/>
  <c r="H415"/>
  <c r="J415"/>
  <c r="H421"/>
  <c r="J421"/>
  <c r="F425"/>
  <c r="D424"/>
  <c r="J517"/>
  <c r="H517"/>
  <c r="J512"/>
  <c r="H512"/>
  <c r="H504"/>
  <c r="J504"/>
  <c r="J508"/>
  <c r="H508"/>
  <c r="F436"/>
  <c r="D435"/>
  <c r="F440"/>
  <c r="D439"/>
  <c r="J441"/>
  <c r="H441"/>
  <c r="H544"/>
  <c r="J544"/>
  <c r="J538"/>
  <c r="H538"/>
  <c r="H530"/>
  <c r="J530"/>
  <c r="J534"/>
  <c r="H534"/>
  <c r="J551"/>
  <c r="H551"/>
  <c r="F564"/>
  <c r="D563"/>
  <c r="H568"/>
  <c r="J568"/>
  <c r="H572"/>
  <c r="J572"/>
  <c r="H576"/>
  <c r="J576"/>
  <c r="H580"/>
  <c r="J580"/>
  <c r="J585"/>
  <c r="H585"/>
  <c r="H526"/>
  <c r="J526"/>
  <c r="F123"/>
  <c r="D122"/>
  <c r="H152"/>
  <c r="J152"/>
  <c r="F169"/>
  <c r="D168"/>
  <c r="J211"/>
  <c r="F231"/>
  <c r="D230"/>
  <c r="J335"/>
  <c r="H335"/>
  <c r="F385"/>
  <c r="D384"/>
  <c r="H400"/>
  <c r="D546"/>
  <c r="F547"/>
  <c r="D378"/>
  <c r="F379"/>
  <c r="J586"/>
  <c r="H586"/>
  <c r="H135"/>
  <c r="J135"/>
  <c r="F154"/>
  <c r="D153"/>
  <c r="F195"/>
  <c r="D194"/>
  <c r="J220"/>
  <c r="H220"/>
  <c r="F247"/>
  <c r="D246"/>
  <c r="F338"/>
  <c r="D337"/>
  <c r="J390"/>
  <c r="H390"/>
  <c r="J403"/>
  <c r="H403"/>
  <c r="J423"/>
  <c r="H423"/>
  <c r="J448"/>
  <c r="H448"/>
  <c r="D560"/>
  <c r="F560" s="1"/>
  <c r="F561"/>
  <c r="F70"/>
  <c r="D69"/>
  <c r="F146"/>
  <c r="F308"/>
  <c r="F17"/>
  <c r="F94"/>
  <c r="F31"/>
  <c r="F62"/>
  <c r="E63"/>
  <c r="E197"/>
  <c r="E263"/>
  <c r="F307"/>
  <c r="E378"/>
  <c r="F422"/>
  <c r="F438"/>
  <c r="F42"/>
  <c r="F68"/>
  <c r="F96"/>
  <c r="E221"/>
  <c r="E270"/>
  <c r="E413"/>
  <c r="E519"/>
  <c r="F356"/>
  <c r="F387"/>
  <c r="F419"/>
  <c r="F495"/>
  <c r="F499"/>
  <c r="F479"/>
  <c r="F483"/>
  <c r="F487"/>
  <c r="F491"/>
  <c r="F454"/>
  <c r="F458"/>
  <c r="F462"/>
  <c r="F466"/>
  <c r="F470"/>
  <c r="F474"/>
  <c r="F416"/>
  <c r="F430"/>
  <c r="F426"/>
  <c r="F515"/>
  <c r="F513"/>
  <c r="F505"/>
  <c r="F509"/>
  <c r="F447"/>
  <c r="F442"/>
  <c r="F521"/>
  <c r="F542"/>
  <c r="F540"/>
  <c r="F531"/>
  <c r="F535"/>
  <c r="F548"/>
  <c r="F552"/>
  <c r="F554"/>
  <c r="F565"/>
  <c r="F569"/>
  <c r="F573"/>
  <c r="F577"/>
  <c r="E581"/>
  <c r="E408"/>
  <c r="E407" s="1"/>
  <c r="F525"/>
  <c r="F559"/>
  <c r="E87"/>
  <c r="E86" s="1"/>
  <c r="F45"/>
  <c r="E137"/>
  <c r="E315"/>
  <c r="E340"/>
  <c r="E394"/>
  <c r="H16"/>
  <c r="J16"/>
  <c r="J20"/>
  <c r="H20"/>
  <c r="J26"/>
  <c r="H26"/>
  <c r="H30"/>
  <c r="J30"/>
  <c r="H34"/>
  <c r="J34"/>
  <c r="H95"/>
  <c r="J95"/>
  <c r="J44"/>
  <c r="H44"/>
  <c r="J50"/>
  <c r="H50"/>
  <c r="J46"/>
  <c r="H46"/>
  <c r="H59"/>
  <c r="J59"/>
  <c r="J55"/>
  <c r="H55"/>
  <c r="J108"/>
  <c r="H108"/>
  <c r="J100"/>
  <c r="H100"/>
  <c r="J104"/>
  <c r="H104"/>
  <c r="H73"/>
  <c r="J73"/>
  <c r="H78"/>
  <c r="J78"/>
  <c r="H117"/>
  <c r="J117"/>
  <c r="J115"/>
  <c r="H115"/>
  <c r="H130"/>
  <c r="J130"/>
  <c r="J125"/>
  <c r="H125"/>
  <c r="J129"/>
  <c r="H129"/>
  <c r="J141"/>
  <c r="H141"/>
  <c r="J142"/>
  <c r="H142"/>
  <c r="H143"/>
  <c r="J143"/>
  <c r="J165"/>
  <c r="H165"/>
  <c r="J158"/>
  <c r="H158"/>
  <c r="H162"/>
  <c r="J162"/>
  <c r="J170"/>
  <c r="H170"/>
  <c r="H193"/>
  <c r="J193"/>
  <c r="H177"/>
  <c r="J177"/>
  <c r="J181"/>
  <c r="H181"/>
  <c r="J185"/>
  <c r="H185"/>
  <c r="J189"/>
  <c r="H189"/>
  <c r="F214"/>
  <c r="D213"/>
  <c r="J223"/>
  <c r="H223"/>
  <c r="J202"/>
  <c r="H202"/>
  <c r="J199"/>
  <c r="H199"/>
  <c r="F205"/>
  <c r="D204"/>
  <c r="H235"/>
  <c r="J235"/>
  <c r="J233"/>
  <c r="H233"/>
  <c r="F239"/>
  <c r="D238"/>
  <c r="J257"/>
  <c r="H257"/>
  <c r="H261"/>
  <c r="J261"/>
  <c r="H250"/>
  <c r="J250"/>
  <c r="J254"/>
  <c r="H254"/>
  <c r="F332"/>
  <c r="D331"/>
  <c r="H269"/>
  <c r="J269"/>
  <c r="H304"/>
  <c r="J304"/>
  <c r="H22"/>
  <c r="J22"/>
  <c r="H35"/>
  <c r="J35"/>
  <c r="J306"/>
  <c r="H306"/>
  <c r="J310"/>
  <c r="H310"/>
  <c r="J314"/>
  <c r="H314"/>
  <c r="H275"/>
  <c r="J275"/>
  <c r="J279"/>
  <c r="H279"/>
  <c r="J283"/>
  <c r="H283"/>
  <c r="J287"/>
  <c r="H287"/>
  <c r="J291"/>
  <c r="H291"/>
  <c r="J295"/>
  <c r="H295"/>
  <c r="H299"/>
  <c r="J299"/>
  <c r="J303"/>
  <c r="H303"/>
  <c r="H323"/>
  <c r="J323"/>
  <c r="J317"/>
  <c r="H317"/>
  <c r="J321"/>
  <c r="H321"/>
  <c r="J396"/>
  <c r="H396"/>
  <c r="H374"/>
  <c r="J374"/>
  <c r="J358"/>
  <c r="H358"/>
  <c r="H362"/>
  <c r="J362"/>
  <c r="H366"/>
  <c r="J366"/>
  <c r="H370"/>
  <c r="J370"/>
  <c r="H342"/>
  <c r="J342"/>
  <c r="J346"/>
  <c r="H346"/>
  <c r="H350"/>
  <c r="J350"/>
  <c r="H41"/>
  <c r="J41"/>
  <c r="H51"/>
  <c r="J51"/>
  <c r="J47"/>
  <c r="H47"/>
  <c r="J60"/>
  <c r="H60"/>
  <c r="H56"/>
  <c r="J56"/>
  <c r="J109"/>
  <c r="H109"/>
  <c r="H105"/>
  <c r="J105"/>
  <c r="J103"/>
  <c r="H103"/>
  <c r="J66"/>
  <c r="H66"/>
  <c r="H82"/>
  <c r="J82"/>
  <c r="F77"/>
  <c r="D76"/>
  <c r="F76" s="1"/>
  <c r="H119"/>
  <c r="J119"/>
  <c r="J114"/>
  <c r="H114"/>
  <c r="J134"/>
  <c r="H134"/>
  <c r="J124"/>
  <c r="H124"/>
  <c r="J128"/>
  <c r="H128"/>
  <c r="H140"/>
  <c r="J140"/>
  <c r="J149"/>
  <c r="H149"/>
  <c r="H164"/>
  <c r="J164"/>
  <c r="J157"/>
  <c r="H157"/>
  <c r="J161"/>
  <c r="H161"/>
  <c r="J171"/>
  <c r="H171"/>
  <c r="H192"/>
  <c r="J192"/>
  <c r="H176"/>
  <c r="J176"/>
  <c r="J180"/>
  <c r="H180"/>
  <c r="J184"/>
  <c r="H184"/>
  <c r="J188"/>
  <c r="H188"/>
  <c r="J218"/>
  <c r="H218"/>
  <c r="H227"/>
  <c r="J227"/>
  <c r="J226"/>
  <c r="H226"/>
  <c r="H209"/>
  <c r="J209"/>
  <c r="H234"/>
  <c r="J234"/>
  <c r="J232"/>
  <c r="H232"/>
  <c r="J244"/>
  <c r="H244"/>
  <c r="J242"/>
  <c r="H242"/>
  <c r="J260"/>
  <c r="H260"/>
  <c r="J249"/>
  <c r="H249"/>
  <c r="H253"/>
  <c r="J253"/>
  <c r="J334"/>
  <c r="H334"/>
  <c r="J268"/>
  <c r="H268"/>
  <c r="J266"/>
  <c r="H266"/>
  <c r="J313"/>
  <c r="H313"/>
  <c r="J274"/>
  <c r="H274"/>
  <c r="J278"/>
  <c r="H278"/>
  <c r="J282"/>
  <c r="H282"/>
  <c r="J286"/>
  <c r="H286"/>
  <c r="J290"/>
  <c r="H290"/>
  <c r="J294"/>
  <c r="H294"/>
  <c r="J298"/>
  <c r="H298"/>
  <c r="J302"/>
  <c r="H302"/>
  <c r="H328"/>
  <c r="J328"/>
  <c r="H326"/>
  <c r="J326"/>
  <c r="J320"/>
  <c r="H320"/>
  <c r="J398"/>
  <c r="H398"/>
  <c r="J402"/>
  <c r="H402"/>
  <c r="F409"/>
  <c r="D408"/>
  <c r="J377"/>
  <c r="H377"/>
  <c r="J361"/>
  <c r="H361"/>
  <c r="J365"/>
  <c r="H365"/>
  <c r="J369"/>
  <c r="H369"/>
  <c r="J373"/>
  <c r="H373"/>
  <c r="J345"/>
  <c r="H345"/>
  <c r="H349"/>
  <c r="J349"/>
  <c r="J353"/>
  <c r="H353"/>
  <c r="J357"/>
  <c r="H357"/>
  <c r="J381"/>
  <c r="H381"/>
  <c r="J388"/>
  <c r="H388"/>
  <c r="J420"/>
  <c r="H420"/>
  <c r="J496"/>
  <c r="H496"/>
  <c r="J500"/>
  <c r="H500"/>
  <c r="J480"/>
  <c r="H480"/>
  <c r="J484"/>
  <c r="H484"/>
  <c r="J488"/>
  <c r="H488"/>
  <c r="J492"/>
  <c r="H492"/>
  <c r="J455"/>
  <c r="H455"/>
  <c r="J459"/>
  <c r="H459"/>
  <c r="J463"/>
  <c r="H463"/>
  <c r="J467"/>
  <c r="H467"/>
  <c r="J471"/>
  <c r="H471"/>
  <c r="J475"/>
  <c r="H475"/>
  <c r="H417"/>
  <c r="J417"/>
  <c r="J428"/>
  <c r="H428"/>
  <c r="J427"/>
  <c r="H427"/>
  <c r="H516"/>
  <c r="J516"/>
  <c r="J514"/>
  <c r="H514"/>
  <c r="H506"/>
  <c r="J506"/>
  <c r="J510"/>
  <c r="H510"/>
  <c r="J445"/>
  <c r="H445"/>
  <c r="J443"/>
  <c r="H443"/>
  <c r="H522"/>
  <c r="J522"/>
  <c r="J543"/>
  <c r="H543"/>
  <c r="J541"/>
  <c r="H541"/>
  <c r="J532"/>
  <c r="H532"/>
  <c r="J536"/>
  <c r="H536"/>
  <c r="H549"/>
  <c r="J549"/>
  <c r="H555"/>
  <c r="J555"/>
  <c r="J566"/>
  <c r="H566"/>
  <c r="H570"/>
  <c r="J570"/>
  <c r="H574"/>
  <c r="J574"/>
  <c r="J578"/>
  <c r="H578"/>
  <c r="J583"/>
  <c r="H583"/>
  <c r="J383"/>
  <c r="H383"/>
  <c r="J524"/>
  <c r="H524"/>
  <c r="J558"/>
  <c r="H558"/>
  <c r="J136"/>
  <c r="J166"/>
  <c r="D221"/>
  <c r="F222"/>
  <c r="F271"/>
  <c r="D270"/>
  <c r="J392"/>
  <c r="D450"/>
  <c r="F451"/>
  <c r="F433"/>
  <c r="D432"/>
  <c r="F432" s="1"/>
  <c r="F503"/>
  <c r="D502"/>
  <c r="D528"/>
  <c r="F529"/>
  <c r="H584"/>
  <c r="J584"/>
  <c r="F138"/>
  <c r="D137"/>
  <c r="F316"/>
  <c r="D315"/>
  <c r="F341"/>
  <c r="D340"/>
  <c r="D394"/>
  <c r="F395"/>
  <c r="F414"/>
  <c r="D413"/>
  <c r="F520"/>
  <c r="D519"/>
  <c r="D87"/>
  <c r="F88"/>
  <c r="F75"/>
  <c r="F85"/>
  <c r="E213"/>
  <c r="E204"/>
  <c r="E238"/>
  <c r="F23"/>
  <c r="F15"/>
  <c r="F25"/>
  <c r="F89"/>
  <c r="F92"/>
  <c r="F74"/>
  <c r="F145"/>
  <c r="F200"/>
  <c r="F305"/>
  <c r="F309"/>
  <c r="F406"/>
  <c r="E502"/>
  <c r="E501" s="1"/>
  <c r="F411"/>
  <c r="F431"/>
  <c r="F28"/>
  <c r="F53"/>
  <c r="F83"/>
  <c r="E122"/>
  <c r="E168"/>
  <c r="E230"/>
  <c r="E384"/>
  <c r="F354"/>
  <c r="F380"/>
  <c r="F389"/>
  <c r="F493"/>
  <c r="F497"/>
  <c r="F477"/>
  <c r="F481"/>
  <c r="F485"/>
  <c r="F489"/>
  <c r="F452"/>
  <c r="F456"/>
  <c r="F460"/>
  <c r="F464"/>
  <c r="F468"/>
  <c r="F472"/>
  <c r="F476"/>
  <c r="F418"/>
  <c r="F429"/>
  <c r="F511"/>
  <c r="F507"/>
  <c r="F437"/>
  <c r="F446"/>
  <c r="F444"/>
  <c r="F523"/>
  <c r="F539"/>
  <c r="F533"/>
  <c r="F537"/>
  <c r="F550"/>
  <c r="F556"/>
  <c r="F567"/>
  <c r="F571"/>
  <c r="F575"/>
  <c r="F579"/>
  <c r="E404"/>
  <c r="F382"/>
  <c r="E424"/>
  <c r="E435"/>
  <c r="E439"/>
  <c r="F527"/>
  <c r="F553"/>
  <c r="F557"/>
  <c r="E563"/>
  <c r="E69"/>
  <c r="F434"/>
  <c r="F37"/>
  <c r="F65"/>
  <c r="E153"/>
  <c r="E194"/>
  <c r="E246"/>
  <c r="E337"/>
  <c r="AJ12"/>
  <c r="AK12" s="1"/>
  <c r="AK13"/>
  <c r="I11" i="27"/>
  <c r="I6"/>
  <c r="J228" i="38" l="1"/>
  <c r="J167"/>
  <c r="J203"/>
  <c r="J121"/>
  <c r="J339"/>
  <c r="J196"/>
  <c r="E393"/>
  <c r="F435"/>
  <c r="J435" s="1"/>
  <c r="H29"/>
  <c r="H36"/>
  <c r="F340"/>
  <c r="J340" s="1"/>
  <c r="F137"/>
  <c r="H137" s="1"/>
  <c r="E518"/>
  <c r="F394"/>
  <c r="H394" s="1"/>
  <c r="H32"/>
  <c r="F38"/>
  <c r="H38" s="1"/>
  <c r="F519"/>
  <c r="H519" s="1"/>
  <c r="F315"/>
  <c r="H315" s="1"/>
  <c r="F270"/>
  <c r="J270" s="1"/>
  <c r="H14"/>
  <c r="J14"/>
  <c r="E110"/>
  <c r="F424"/>
  <c r="H424" s="1"/>
  <c r="E212"/>
  <c r="F221"/>
  <c r="H221" s="1"/>
  <c r="J434"/>
  <c r="H434"/>
  <c r="J553"/>
  <c r="H553"/>
  <c r="J575"/>
  <c r="H575"/>
  <c r="H567"/>
  <c r="J567"/>
  <c r="J550"/>
  <c r="H550"/>
  <c r="J533"/>
  <c r="H533"/>
  <c r="H523"/>
  <c r="J523"/>
  <c r="H446"/>
  <c r="J446"/>
  <c r="H507"/>
  <c r="J507"/>
  <c r="J429"/>
  <c r="H429"/>
  <c r="J476"/>
  <c r="H476"/>
  <c r="H468"/>
  <c r="J468"/>
  <c r="J460"/>
  <c r="H460"/>
  <c r="H452"/>
  <c r="J452"/>
  <c r="J485"/>
  <c r="H485"/>
  <c r="H477"/>
  <c r="J477"/>
  <c r="H493"/>
  <c r="J493"/>
  <c r="H380"/>
  <c r="J380"/>
  <c r="H83"/>
  <c r="J83"/>
  <c r="J28"/>
  <c r="H28"/>
  <c r="H411"/>
  <c r="J411"/>
  <c r="J309"/>
  <c r="H309"/>
  <c r="H200"/>
  <c r="J200"/>
  <c r="H74"/>
  <c r="J74"/>
  <c r="J89"/>
  <c r="H89"/>
  <c r="H15"/>
  <c r="J15"/>
  <c r="J75"/>
  <c r="H75"/>
  <c r="H88"/>
  <c r="J88"/>
  <c r="D412"/>
  <c r="F413"/>
  <c r="H395"/>
  <c r="J395"/>
  <c r="H529"/>
  <c r="J529"/>
  <c r="F502"/>
  <c r="D501"/>
  <c r="F501" s="1"/>
  <c r="J432"/>
  <c r="H432"/>
  <c r="H451"/>
  <c r="J451"/>
  <c r="H222"/>
  <c r="J222"/>
  <c r="D407"/>
  <c r="F407" s="1"/>
  <c r="F408"/>
  <c r="H76"/>
  <c r="J76"/>
  <c r="D330"/>
  <c r="F330" s="1"/>
  <c r="F331"/>
  <c r="F213"/>
  <c r="D212"/>
  <c r="H560"/>
  <c r="J560"/>
  <c r="J525"/>
  <c r="H525"/>
  <c r="H573"/>
  <c r="J573"/>
  <c r="H565"/>
  <c r="J565"/>
  <c r="J552"/>
  <c r="H552"/>
  <c r="H535"/>
  <c r="J535"/>
  <c r="J540"/>
  <c r="H540"/>
  <c r="J521"/>
  <c r="H521"/>
  <c r="J447"/>
  <c r="H447"/>
  <c r="J505"/>
  <c r="H505"/>
  <c r="J515"/>
  <c r="H515"/>
  <c r="J430"/>
  <c r="H430"/>
  <c r="H474"/>
  <c r="J474"/>
  <c r="H466"/>
  <c r="J466"/>
  <c r="H458"/>
  <c r="J458"/>
  <c r="J491"/>
  <c r="H491"/>
  <c r="J483"/>
  <c r="H483"/>
  <c r="J499"/>
  <c r="H499"/>
  <c r="J419"/>
  <c r="H419"/>
  <c r="J356"/>
  <c r="H356"/>
  <c r="J68"/>
  <c r="H68"/>
  <c r="J438"/>
  <c r="H438"/>
  <c r="H31"/>
  <c r="J31"/>
  <c r="J17"/>
  <c r="H17"/>
  <c r="H146"/>
  <c r="J146"/>
  <c r="H70"/>
  <c r="J70"/>
  <c r="H338"/>
  <c r="J338"/>
  <c r="J247"/>
  <c r="H247"/>
  <c r="H195"/>
  <c r="J195"/>
  <c r="J154"/>
  <c r="H154"/>
  <c r="D336"/>
  <c r="F378"/>
  <c r="D545"/>
  <c r="F545" s="1"/>
  <c r="F546"/>
  <c r="H385"/>
  <c r="J385"/>
  <c r="H231"/>
  <c r="J231"/>
  <c r="J169"/>
  <c r="H169"/>
  <c r="J123"/>
  <c r="H123"/>
  <c r="H564"/>
  <c r="J564"/>
  <c r="J440"/>
  <c r="H440"/>
  <c r="J436"/>
  <c r="H436"/>
  <c r="J425"/>
  <c r="H425"/>
  <c r="J405"/>
  <c r="H405"/>
  <c r="H198"/>
  <c r="J198"/>
  <c r="J64"/>
  <c r="H64"/>
  <c r="H112"/>
  <c r="J112"/>
  <c r="F98"/>
  <c r="D97"/>
  <c r="F97" s="1"/>
  <c r="J39"/>
  <c r="H39"/>
  <c r="J582"/>
  <c r="H582"/>
  <c r="F238"/>
  <c r="F204"/>
  <c r="E412"/>
  <c r="E336"/>
  <c r="F263"/>
  <c r="J65"/>
  <c r="H65"/>
  <c r="H37"/>
  <c r="J37"/>
  <c r="H557"/>
  <c r="J557"/>
  <c r="J527"/>
  <c r="H527"/>
  <c r="J382"/>
  <c r="H382"/>
  <c r="H579"/>
  <c r="J579"/>
  <c r="J571"/>
  <c r="H571"/>
  <c r="J556"/>
  <c r="H556"/>
  <c r="J537"/>
  <c r="H537"/>
  <c r="J539"/>
  <c r="H539"/>
  <c r="J444"/>
  <c r="H444"/>
  <c r="J437"/>
  <c r="H437"/>
  <c r="H511"/>
  <c r="J511"/>
  <c r="J418"/>
  <c r="H418"/>
  <c r="J472"/>
  <c r="H472"/>
  <c r="J464"/>
  <c r="H464"/>
  <c r="J456"/>
  <c r="H456"/>
  <c r="H489"/>
  <c r="J489"/>
  <c r="H481"/>
  <c r="J481"/>
  <c r="H497"/>
  <c r="J497"/>
  <c r="H389"/>
  <c r="J389"/>
  <c r="H354"/>
  <c r="J354"/>
  <c r="J53"/>
  <c r="H53"/>
  <c r="H431"/>
  <c r="J431"/>
  <c r="J406"/>
  <c r="H406"/>
  <c r="J305"/>
  <c r="H305"/>
  <c r="J145"/>
  <c r="H145"/>
  <c r="H92"/>
  <c r="J92"/>
  <c r="H25"/>
  <c r="J25"/>
  <c r="H23"/>
  <c r="J23"/>
  <c r="J85"/>
  <c r="H85"/>
  <c r="D86"/>
  <c r="F86" s="1"/>
  <c r="F87"/>
  <c r="J520"/>
  <c r="H520"/>
  <c r="J414"/>
  <c r="H414"/>
  <c r="J341"/>
  <c r="H341"/>
  <c r="J316"/>
  <c r="H316"/>
  <c r="J138"/>
  <c r="H138"/>
  <c r="D518"/>
  <c r="F528"/>
  <c r="H503"/>
  <c r="J503"/>
  <c r="J433"/>
  <c r="H433"/>
  <c r="D449"/>
  <c r="F449" s="1"/>
  <c r="F450"/>
  <c r="H271"/>
  <c r="J271"/>
  <c r="J221"/>
  <c r="J409"/>
  <c r="H409"/>
  <c r="J77"/>
  <c r="H77"/>
  <c r="J332"/>
  <c r="H332"/>
  <c r="H239"/>
  <c r="J239"/>
  <c r="J205"/>
  <c r="H205"/>
  <c r="H214"/>
  <c r="J214"/>
  <c r="J45"/>
  <c r="H45"/>
  <c r="H559"/>
  <c r="J559"/>
  <c r="J577"/>
  <c r="H577"/>
  <c r="J569"/>
  <c r="H569"/>
  <c r="H554"/>
  <c r="J554"/>
  <c r="J548"/>
  <c r="H548"/>
  <c r="J531"/>
  <c r="H531"/>
  <c r="J542"/>
  <c r="H542"/>
  <c r="J442"/>
  <c r="H442"/>
  <c r="J509"/>
  <c r="H509"/>
  <c r="J513"/>
  <c r="H513"/>
  <c r="J426"/>
  <c r="H426"/>
  <c r="J416"/>
  <c r="H416"/>
  <c r="H470"/>
  <c r="J470"/>
  <c r="J462"/>
  <c r="H462"/>
  <c r="H454"/>
  <c r="J454"/>
  <c r="J487"/>
  <c r="H487"/>
  <c r="J479"/>
  <c r="H479"/>
  <c r="J495"/>
  <c r="H495"/>
  <c r="H387"/>
  <c r="J387"/>
  <c r="J96"/>
  <c r="H96"/>
  <c r="H42"/>
  <c r="J42"/>
  <c r="J422"/>
  <c r="H422"/>
  <c r="H307"/>
  <c r="J307"/>
  <c r="J62"/>
  <c r="H62"/>
  <c r="J94"/>
  <c r="H94"/>
  <c r="J308"/>
  <c r="H308"/>
  <c r="J561"/>
  <c r="H561"/>
  <c r="H379"/>
  <c r="J379"/>
  <c r="J547"/>
  <c r="H547"/>
  <c r="F230"/>
  <c r="D229"/>
  <c r="D393"/>
  <c r="F404"/>
  <c r="J264"/>
  <c r="H264"/>
  <c r="D110"/>
  <c r="F111"/>
  <c r="H99"/>
  <c r="J99"/>
  <c r="E229"/>
  <c r="D12"/>
  <c r="F69"/>
  <c r="F337"/>
  <c r="F246"/>
  <c r="F194"/>
  <c r="F153"/>
  <c r="F384"/>
  <c r="F168"/>
  <c r="F122"/>
  <c r="F439"/>
  <c r="F197"/>
  <c r="F63"/>
  <c r="I15" i="27"/>
  <c r="D5" i="9"/>
  <c r="C5" i="27" s="1"/>
  <c r="C74"/>
  <c r="H435" i="38" l="1"/>
  <c r="F393"/>
  <c r="H393" s="1"/>
  <c r="H340"/>
  <c r="J137"/>
  <c r="F412"/>
  <c r="J412" s="1"/>
  <c r="F518"/>
  <c r="H518" s="1"/>
  <c r="H270"/>
  <c r="J519"/>
  <c r="J424"/>
  <c r="J394"/>
  <c r="J315"/>
  <c r="F229"/>
  <c r="J229" s="1"/>
  <c r="F110"/>
  <c r="J110" s="1"/>
  <c r="F212"/>
  <c r="J212" s="1"/>
  <c r="J168"/>
  <c r="H168"/>
  <c r="J246"/>
  <c r="H246"/>
  <c r="H407"/>
  <c r="J407"/>
  <c r="H111"/>
  <c r="J111"/>
  <c r="J404"/>
  <c r="H404"/>
  <c r="J450"/>
  <c r="H450"/>
  <c r="H528"/>
  <c r="J528"/>
  <c r="J87"/>
  <c r="H87"/>
  <c r="H263"/>
  <c r="J263"/>
  <c r="H412"/>
  <c r="J238"/>
  <c r="H238"/>
  <c r="H98"/>
  <c r="J98"/>
  <c r="H545"/>
  <c r="J545"/>
  <c r="J213"/>
  <c r="H213"/>
  <c r="J330"/>
  <c r="H330"/>
  <c r="H502"/>
  <c r="J502"/>
  <c r="J38"/>
  <c r="F336"/>
  <c r="H63"/>
  <c r="J63"/>
  <c r="J439"/>
  <c r="H439"/>
  <c r="H153"/>
  <c r="J153"/>
  <c r="J69"/>
  <c r="H69"/>
  <c r="H197"/>
  <c r="J197"/>
  <c r="J122"/>
  <c r="H122"/>
  <c r="J384"/>
  <c r="H384"/>
  <c r="J194"/>
  <c r="H194"/>
  <c r="H337"/>
  <c r="J337"/>
  <c r="J393"/>
  <c r="J230"/>
  <c r="H230"/>
  <c r="J449"/>
  <c r="H449"/>
  <c r="J86"/>
  <c r="H86"/>
  <c r="H204"/>
  <c r="J204"/>
  <c r="J97"/>
  <c r="H97"/>
  <c r="J546"/>
  <c r="H546"/>
  <c r="J378"/>
  <c r="H378"/>
  <c r="H331"/>
  <c r="J331"/>
  <c r="J408"/>
  <c r="H408"/>
  <c r="H501"/>
  <c r="J501"/>
  <c r="J413"/>
  <c r="H413"/>
  <c r="J46" i="12"/>
  <c r="H110" i="38" l="1"/>
  <c r="J518"/>
  <c r="H212"/>
  <c r="H229"/>
  <c r="H336"/>
  <c r="J336"/>
  <c r="S586"/>
  <c r="O586"/>
  <c r="U585"/>
  <c r="Q585"/>
  <c r="M585"/>
  <c r="T584"/>
  <c r="P584"/>
  <c r="L584"/>
  <c r="S583"/>
  <c r="O583"/>
  <c r="K583"/>
  <c r="S582"/>
  <c r="O582"/>
  <c r="T580"/>
  <c r="P580"/>
  <c r="L580"/>
  <c r="S579"/>
  <c r="O579"/>
  <c r="K579"/>
  <c r="R578"/>
  <c r="N578"/>
  <c r="U577"/>
  <c r="Q577"/>
  <c r="M577"/>
  <c r="T576"/>
  <c r="P576"/>
  <c r="L576"/>
  <c r="S575"/>
  <c r="O575"/>
  <c r="K575"/>
  <c r="R574"/>
  <c r="N574"/>
  <c r="U573"/>
  <c r="Q573"/>
  <c r="M573"/>
  <c r="T572"/>
  <c r="P572"/>
  <c r="L572"/>
  <c r="S571"/>
  <c r="O571"/>
  <c r="K571"/>
  <c r="R570"/>
  <c r="N570"/>
  <c r="U569"/>
  <c r="Q569"/>
  <c r="M569"/>
  <c r="T568"/>
  <c r="P568"/>
  <c r="L568"/>
  <c r="S567"/>
  <c r="O567"/>
  <c r="K567"/>
  <c r="R566"/>
  <c r="N566"/>
  <c r="U565"/>
  <c r="Q565"/>
  <c r="M565"/>
  <c r="T564"/>
  <c r="P564"/>
  <c r="L564"/>
  <c r="S556"/>
  <c r="O556"/>
  <c r="K556"/>
  <c r="R555"/>
  <c r="N555"/>
  <c r="U554"/>
  <c r="Q554"/>
  <c r="M554"/>
  <c r="L557"/>
  <c r="P557"/>
  <c r="T557"/>
  <c r="M558"/>
  <c r="Q558"/>
  <c r="U558"/>
  <c r="N559"/>
  <c r="R559"/>
  <c r="U552"/>
  <c r="Q552"/>
  <c r="M552"/>
  <c r="T551"/>
  <c r="P551"/>
  <c r="L551"/>
  <c r="S550"/>
  <c r="O550"/>
  <c r="K550"/>
  <c r="R549"/>
  <c r="N549"/>
  <c r="U548"/>
  <c r="Q548"/>
  <c r="M548"/>
  <c r="L553"/>
  <c r="P553"/>
  <c r="T553"/>
  <c r="S537"/>
  <c r="O537"/>
  <c r="K537"/>
  <c r="R536"/>
  <c r="N536"/>
  <c r="U535"/>
  <c r="Q535"/>
  <c r="M535"/>
  <c r="T534"/>
  <c r="P534"/>
  <c r="L534"/>
  <c r="S533"/>
  <c r="O533"/>
  <c r="K533"/>
  <c r="R532"/>
  <c r="N532"/>
  <c r="U531"/>
  <c r="Q531"/>
  <c r="M531"/>
  <c r="T530"/>
  <c r="P530"/>
  <c r="L530"/>
  <c r="S539"/>
  <c r="O539"/>
  <c r="K539"/>
  <c r="R541"/>
  <c r="N541"/>
  <c r="U540"/>
  <c r="Q540"/>
  <c r="M540"/>
  <c r="T586"/>
  <c r="P586"/>
  <c r="L586"/>
  <c r="R585"/>
  <c r="N585"/>
  <c r="U584"/>
  <c r="Q584"/>
  <c r="M584"/>
  <c r="T583"/>
  <c r="P583"/>
  <c r="L583"/>
  <c r="R582"/>
  <c r="N582"/>
  <c r="U580"/>
  <c r="Q580"/>
  <c r="M580"/>
  <c r="T579"/>
  <c r="P579"/>
  <c r="L579"/>
  <c r="S578"/>
  <c r="O578"/>
  <c r="K578"/>
  <c r="R577"/>
  <c r="N577"/>
  <c r="U576"/>
  <c r="Q576"/>
  <c r="M576"/>
  <c r="T575"/>
  <c r="P575"/>
  <c r="L575"/>
  <c r="S574"/>
  <c r="O574"/>
  <c r="K574"/>
  <c r="R573"/>
  <c r="N573"/>
  <c r="U572"/>
  <c r="Q572"/>
  <c r="M572"/>
  <c r="T571"/>
  <c r="P571"/>
  <c r="L571"/>
  <c r="S570"/>
  <c r="O570"/>
  <c r="K570"/>
  <c r="R569"/>
  <c r="N569"/>
  <c r="U568"/>
  <c r="Q568"/>
  <c r="M568"/>
  <c r="T567"/>
  <c r="P567"/>
  <c r="L567"/>
  <c r="S566"/>
  <c r="O566"/>
  <c r="K566"/>
  <c r="R565"/>
  <c r="N565"/>
  <c r="U564"/>
  <c r="Q564"/>
  <c r="M564"/>
  <c r="T556"/>
  <c r="P556"/>
  <c r="L556"/>
  <c r="S555"/>
  <c r="O555"/>
  <c r="K555"/>
  <c r="R554"/>
  <c r="N554"/>
  <c r="K557"/>
  <c r="O557"/>
  <c r="S557"/>
  <c r="L558"/>
  <c r="P558"/>
  <c r="T558"/>
  <c r="M559"/>
  <c r="Q559"/>
  <c r="U559"/>
  <c r="R552"/>
  <c r="N552"/>
  <c r="U551"/>
  <c r="Q551"/>
  <c r="M551"/>
  <c r="T550"/>
  <c r="P550"/>
  <c r="L550"/>
  <c r="S549"/>
  <c r="O549"/>
  <c r="K549"/>
  <c r="R548"/>
  <c r="N548"/>
  <c r="K553"/>
  <c r="O553"/>
  <c r="S553"/>
  <c r="T537"/>
  <c r="P537"/>
  <c r="L537"/>
  <c r="S536"/>
  <c r="O536"/>
  <c r="K536"/>
  <c r="R535"/>
  <c r="N535"/>
  <c r="U534"/>
  <c r="Q534"/>
  <c r="M534"/>
  <c r="T533"/>
  <c r="P533"/>
  <c r="L533"/>
  <c r="S532"/>
  <c r="O532"/>
  <c r="K532"/>
  <c r="R531"/>
  <c r="N531"/>
  <c r="U530"/>
  <c r="Q530"/>
  <c r="M530"/>
  <c r="T539"/>
  <c r="P539"/>
  <c r="L539"/>
  <c r="S541"/>
  <c r="O541"/>
  <c r="K541"/>
  <c r="R540"/>
  <c r="N540"/>
  <c r="U538"/>
  <c r="Q538"/>
  <c r="M538"/>
  <c r="T529"/>
  <c r="P529"/>
  <c r="T538"/>
  <c r="L538"/>
  <c r="O529"/>
  <c r="U543"/>
  <c r="Q543"/>
  <c r="M543"/>
  <c r="T542"/>
  <c r="P542"/>
  <c r="L542"/>
  <c r="S544"/>
  <c r="O544"/>
  <c r="K544"/>
  <c r="N524"/>
  <c r="R524"/>
  <c r="K525"/>
  <c r="O525"/>
  <c r="S525"/>
  <c r="L526"/>
  <c r="P526"/>
  <c r="T526"/>
  <c r="M527"/>
  <c r="Q527"/>
  <c r="U527"/>
  <c r="R523"/>
  <c r="N523"/>
  <c r="U522"/>
  <c r="Q522"/>
  <c r="M522"/>
  <c r="T521"/>
  <c r="P521"/>
  <c r="L521"/>
  <c r="S441"/>
  <c r="O441"/>
  <c r="K441"/>
  <c r="R444"/>
  <c r="N444"/>
  <c r="U443"/>
  <c r="Q443"/>
  <c r="M443"/>
  <c r="T442"/>
  <c r="P442"/>
  <c r="L442"/>
  <c r="S440"/>
  <c r="O440"/>
  <c r="K440"/>
  <c r="R446"/>
  <c r="N446"/>
  <c r="U445"/>
  <c r="Q445"/>
  <c r="M445"/>
  <c r="T447"/>
  <c r="P447"/>
  <c r="L447"/>
  <c r="S436"/>
  <c r="O436"/>
  <c r="K436"/>
  <c r="R437"/>
  <c r="N437"/>
  <c r="U510"/>
  <c r="Q510"/>
  <c r="M510"/>
  <c r="T509"/>
  <c r="P509"/>
  <c r="L509"/>
  <c r="S508"/>
  <c r="O508"/>
  <c r="K508"/>
  <c r="R507"/>
  <c r="N507"/>
  <c r="U506"/>
  <c r="Q506"/>
  <c r="M506"/>
  <c r="T505"/>
  <c r="P505"/>
  <c r="L505"/>
  <c r="S504"/>
  <c r="O504"/>
  <c r="K504"/>
  <c r="R503"/>
  <c r="N503"/>
  <c r="U514"/>
  <c r="Q514"/>
  <c r="M514"/>
  <c r="T513"/>
  <c r="P513"/>
  <c r="L513"/>
  <c r="S512"/>
  <c r="O512"/>
  <c r="K512"/>
  <c r="R511"/>
  <c r="N511"/>
  <c r="U516"/>
  <c r="Q516"/>
  <c r="M516"/>
  <c r="T515"/>
  <c r="P515"/>
  <c r="L515"/>
  <c r="S517"/>
  <c r="O517"/>
  <c r="K517"/>
  <c r="R433"/>
  <c r="N433"/>
  <c r="U427"/>
  <c r="Q427"/>
  <c r="M427"/>
  <c r="T426"/>
  <c r="P426"/>
  <c r="L426"/>
  <c r="S425"/>
  <c r="O425"/>
  <c r="K425"/>
  <c r="R429"/>
  <c r="N429"/>
  <c r="U428"/>
  <c r="Q428"/>
  <c r="M428"/>
  <c r="T430"/>
  <c r="P430"/>
  <c r="L430"/>
  <c r="S421"/>
  <c r="O421"/>
  <c r="K421"/>
  <c r="R418"/>
  <c r="N418"/>
  <c r="U417"/>
  <c r="Q417"/>
  <c r="M417"/>
  <c r="T416"/>
  <c r="R538"/>
  <c r="U529"/>
  <c r="M529"/>
  <c r="T543"/>
  <c r="P543"/>
  <c r="L543"/>
  <c r="S542"/>
  <c r="O542"/>
  <c r="K542"/>
  <c r="R544"/>
  <c r="N544"/>
  <c r="K524"/>
  <c r="O524"/>
  <c r="S524"/>
  <c r="L525"/>
  <c r="P525"/>
  <c r="T525"/>
  <c r="M526"/>
  <c r="Q526"/>
  <c r="U526"/>
  <c r="N527"/>
  <c r="R527"/>
  <c r="U523"/>
  <c r="Q523"/>
  <c r="M523"/>
  <c r="T522"/>
  <c r="P522"/>
  <c r="L522"/>
  <c r="S521"/>
  <c r="O521"/>
  <c r="K521"/>
  <c r="R441"/>
  <c r="N441"/>
  <c r="U444"/>
  <c r="Q444"/>
  <c r="M444"/>
  <c r="T443"/>
  <c r="P443"/>
  <c r="L443"/>
  <c r="S442"/>
  <c r="O442"/>
  <c r="K442"/>
  <c r="R440"/>
  <c r="N440"/>
  <c r="U446"/>
  <c r="Q446"/>
  <c r="M446"/>
  <c r="T445"/>
  <c r="P445"/>
  <c r="L445"/>
  <c r="S447"/>
  <c r="O447"/>
  <c r="K447"/>
  <c r="R436"/>
  <c r="N436"/>
  <c r="U437"/>
  <c r="Q437"/>
  <c r="M437"/>
  <c r="T510"/>
  <c r="P510"/>
  <c r="L510"/>
  <c r="S509"/>
  <c r="O509"/>
  <c r="K509"/>
  <c r="R508"/>
  <c r="N508"/>
  <c r="U507"/>
  <c r="Q507"/>
  <c r="M507"/>
  <c r="T506"/>
  <c r="P506"/>
  <c r="L506"/>
  <c r="S505"/>
  <c r="O505"/>
  <c r="K505"/>
  <c r="R504"/>
  <c r="N504"/>
  <c r="U503"/>
  <c r="Q503"/>
  <c r="M503"/>
  <c r="T514"/>
  <c r="P514"/>
  <c r="L514"/>
  <c r="S513"/>
  <c r="O513"/>
  <c r="K513"/>
  <c r="R512"/>
  <c r="N512"/>
  <c r="U511"/>
  <c r="Q511"/>
  <c r="M511"/>
  <c r="T516"/>
  <c r="P516"/>
  <c r="L516"/>
  <c r="S515"/>
  <c r="O515"/>
  <c r="K515"/>
  <c r="R517"/>
  <c r="N517"/>
  <c r="U433"/>
  <c r="Q433"/>
  <c r="M433"/>
  <c r="T427"/>
  <c r="P427"/>
  <c r="L427"/>
  <c r="S426"/>
  <c r="O426"/>
  <c r="K426"/>
  <c r="R425"/>
  <c r="N425"/>
  <c r="U429"/>
  <c r="Q429"/>
  <c r="M429"/>
  <c r="T428"/>
  <c r="P428"/>
  <c r="L428"/>
  <c r="S430"/>
  <c r="O430"/>
  <c r="K430"/>
  <c r="P421"/>
  <c r="S418"/>
  <c r="K418"/>
  <c r="N417"/>
  <c r="Q416"/>
  <c r="M416"/>
  <c r="T415"/>
  <c r="P415"/>
  <c r="L415"/>
  <c r="S476"/>
  <c r="O476"/>
  <c r="K476"/>
  <c r="R475"/>
  <c r="N475"/>
  <c r="U474"/>
  <c r="Q474"/>
  <c r="M474"/>
  <c r="T473"/>
  <c r="P473"/>
  <c r="L473"/>
  <c r="S472"/>
  <c r="O472"/>
  <c r="K472"/>
  <c r="R471"/>
  <c r="N471"/>
  <c r="U470"/>
  <c r="Q470"/>
  <c r="M470"/>
  <c r="T469"/>
  <c r="P469"/>
  <c r="L469"/>
  <c r="S468"/>
  <c r="O468"/>
  <c r="K468"/>
  <c r="R467"/>
  <c r="N467"/>
  <c r="U466"/>
  <c r="Q466"/>
  <c r="M466"/>
  <c r="T465"/>
  <c r="P465"/>
  <c r="L465"/>
  <c r="S464"/>
  <c r="O464"/>
  <c r="K464"/>
  <c r="R463"/>
  <c r="N463"/>
  <c r="U462"/>
  <c r="Q462"/>
  <c r="M462"/>
  <c r="T461"/>
  <c r="P461"/>
  <c r="L461"/>
  <c r="S460"/>
  <c r="O460"/>
  <c r="K460"/>
  <c r="R459"/>
  <c r="N459"/>
  <c r="U458"/>
  <c r="Q458"/>
  <c r="M458"/>
  <c r="T457"/>
  <c r="P457"/>
  <c r="L457"/>
  <c r="S456"/>
  <c r="O456"/>
  <c r="K456"/>
  <c r="R455"/>
  <c r="N455"/>
  <c r="U454"/>
  <c r="Q454"/>
  <c r="M454"/>
  <c r="T453"/>
  <c r="P453"/>
  <c r="L453"/>
  <c r="S452"/>
  <c r="O452"/>
  <c r="K452"/>
  <c r="R492"/>
  <c r="N492"/>
  <c r="U491"/>
  <c r="Q491"/>
  <c r="M491"/>
  <c r="T490"/>
  <c r="P490"/>
  <c r="L490"/>
  <c r="S489"/>
  <c r="O489"/>
  <c r="K489"/>
  <c r="R488"/>
  <c r="N488"/>
  <c r="U487"/>
  <c r="Q487"/>
  <c r="M487"/>
  <c r="T486"/>
  <c r="P486"/>
  <c r="L486"/>
  <c r="S485"/>
  <c r="O485"/>
  <c r="K485"/>
  <c r="R484"/>
  <c r="N484"/>
  <c r="U483"/>
  <c r="Q483"/>
  <c r="M483"/>
  <c r="T482"/>
  <c r="P482"/>
  <c r="L482"/>
  <c r="S481"/>
  <c r="O481"/>
  <c r="K481"/>
  <c r="R480"/>
  <c r="N480"/>
  <c r="U479"/>
  <c r="Q479"/>
  <c r="M479"/>
  <c r="T478"/>
  <c r="P478"/>
  <c r="L478"/>
  <c r="S477"/>
  <c r="O477"/>
  <c r="K477"/>
  <c r="R500"/>
  <c r="N500"/>
  <c r="U499"/>
  <c r="Q499"/>
  <c r="M499"/>
  <c r="T498"/>
  <c r="P498"/>
  <c r="L498"/>
  <c r="S497"/>
  <c r="O497"/>
  <c r="K497"/>
  <c r="R496"/>
  <c r="N496"/>
  <c r="U495"/>
  <c r="Q495"/>
  <c r="M495"/>
  <c r="T494"/>
  <c r="P494"/>
  <c r="L494"/>
  <c r="S493"/>
  <c r="O493"/>
  <c r="K493"/>
  <c r="R420"/>
  <c r="N420"/>
  <c r="U419"/>
  <c r="Q419"/>
  <c r="M419"/>
  <c r="T391"/>
  <c r="P391"/>
  <c r="L391"/>
  <c r="S389"/>
  <c r="O389"/>
  <c r="K389"/>
  <c r="R388"/>
  <c r="N388"/>
  <c r="U387"/>
  <c r="Q387"/>
  <c r="M387"/>
  <c r="T386"/>
  <c r="P386"/>
  <c r="L386"/>
  <c r="S380"/>
  <c r="O380"/>
  <c r="K380"/>
  <c r="R381"/>
  <c r="N381"/>
  <c r="U379"/>
  <c r="Q379"/>
  <c r="M379"/>
  <c r="L382"/>
  <c r="P382"/>
  <c r="T382"/>
  <c r="M383"/>
  <c r="Q383"/>
  <c r="U383"/>
  <c r="R357"/>
  <c r="N357"/>
  <c r="U356"/>
  <c r="Q356"/>
  <c r="M356"/>
  <c r="T355"/>
  <c r="P355"/>
  <c r="L355"/>
  <c r="S354"/>
  <c r="O354"/>
  <c r="K354"/>
  <c r="R353"/>
  <c r="N353"/>
  <c r="U352"/>
  <c r="Q352"/>
  <c r="M352"/>
  <c r="T351"/>
  <c r="P351"/>
  <c r="L351"/>
  <c r="S350"/>
  <c r="O350"/>
  <c r="K350"/>
  <c r="R349"/>
  <c r="N349"/>
  <c r="U348"/>
  <c r="Q348"/>
  <c r="M348"/>
  <c r="T347"/>
  <c r="P347"/>
  <c r="L347"/>
  <c r="S346"/>
  <c r="O346"/>
  <c r="K346"/>
  <c r="R345"/>
  <c r="N345"/>
  <c r="U344"/>
  <c r="Q344"/>
  <c r="M344"/>
  <c r="T343"/>
  <c r="P343"/>
  <c r="L343"/>
  <c r="S342"/>
  <c r="O342"/>
  <c r="K342"/>
  <c r="R373"/>
  <c r="N373"/>
  <c r="U372"/>
  <c r="Q372"/>
  <c r="M372"/>
  <c r="T371"/>
  <c r="P371"/>
  <c r="L371"/>
  <c r="S370"/>
  <c r="O370"/>
  <c r="K370"/>
  <c r="R369"/>
  <c r="N369"/>
  <c r="U368"/>
  <c r="Q368"/>
  <c r="M368"/>
  <c r="T367"/>
  <c r="P367"/>
  <c r="L367"/>
  <c r="S366"/>
  <c r="O366"/>
  <c r="K366"/>
  <c r="R365"/>
  <c r="N365"/>
  <c r="U364"/>
  <c r="Q364"/>
  <c r="M364"/>
  <c r="T363"/>
  <c r="P363"/>
  <c r="L363"/>
  <c r="S362"/>
  <c r="O362"/>
  <c r="K362"/>
  <c r="R361"/>
  <c r="N361"/>
  <c r="N421"/>
  <c r="Q418"/>
  <c r="T417"/>
  <c r="L417"/>
  <c r="P416"/>
  <c r="L416"/>
  <c r="S415"/>
  <c r="O415"/>
  <c r="K415"/>
  <c r="R476"/>
  <c r="N476"/>
  <c r="U475"/>
  <c r="Q475"/>
  <c r="M475"/>
  <c r="T474"/>
  <c r="P474"/>
  <c r="L474"/>
  <c r="S473"/>
  <c r="O473"/>
  <c r="K473"/>
  <c r="R472"/>
  <c r="N472"/>
  <c r="U471"/>
  <c r="Q471"/>
  <c r="M471"/>
  <c r="T470"/>
  <c r="P470"/>
  <c r="L470"/>
  <c r="S469"/>
  <c r="O469"/>
  <c r="K469"/>
  <c r="R468"/>
  <c r="N468"/>
  <c r="U467"/>
  <c r="Q467"/>
  <c r="M467"/>
  <c r="T466"/>
  <c r="P466"/>
  <c r="L466"/>
  <c r="S465"/>
  <c r="O465"/>
  <c r="K465"/>
  <c r="R464"/>
  <c r="N464"/>
  <c r="U463"/>
  <c r="Q463"/>
  <c r="M463"/>
  <c r="T462"/>
  <c r="P462"/>
  <c r="L462"/>
  <c r="S461"/>
  <c r="O461"/>
  <c r="K461"/>
  <c r="R460"/>
  <c r="N460"/>
  <c r="U459"/>
  <c r="Q459"/>
  <c r="M459"/>
  <c r="T458"/>
  <c r="P458"/>
  <c r="L458"/>
  <c r="S457"/>
  <c r="O457"/>
  <c r="K457"/>
  <c r="R456"/>
  <c r="N456"/>
  <c r="U455"/>
  <c r="Q455"/>
  <c r="M455"/>
  <c r="T454"/>
  <c r="P454"/>
  <c r="L454"/>
  <c r="S453"/>
  <c r="O453"/>
  <c r="K453"/>
  <c r="R452"/>
  <c r="N452"/>
  <c r="U492"/>
  <c r="Q492"/>
  <c r="M492"/>
  <c r="T491"/>
  <c r="P491"/>
  <c r="L491"/>
  <c r="S490"/>
  <c r="O490"/>
  <c r="K490"/>
  <c r="R489"/>
  <c r="N489"/>
  <c r="U488"/>
  <c r="Q488"/>
  <c r="M488"/>
  <c r="T487"/>
  <c r="P487"/>
  <c r="L487"/>
  <c r="S486"/>
  <c r="O486"/>
  <c r="K486"/>
  <c r="R485"/>
  <c r="N485"/>
  <c r="U484"/>
  <c r="Q484"/>
  <c r="M484"/>
  <c r="T483"/>
  <c r="P483"/>
  <c r="L483"/>
  <c r="S482"/>
  <c r="O482"/>
  <c r="K482"/>
  <c r="R481"/>
  <c r="N481"/>
  <c r="U480"/>
  <c r="Q480"/>
  <c r="M480"/>
  <c r="T479"/>
  <c r="P479"/>
  <c r="L479"/>
  <c r="S478"/>
  <c r="O478"/>
  <c r="K478"/>
  <c r="R477"/>
  <c r="N477"/>
  <c r="U500"/>
  <c r="Q500"/>
  <c r="M500"/>
  <c r="T499"/>
  <c r="P499"/>
  <c r="L499"/>
  <c r="S498"/>
  <c r="O498"/>
  <c r="K498"/>
  <c r="R497"/>
  <c r="N497"/>
  <c r="U496"/>
  <c r="Q496"/>
  <c r="M496"/>
  <c r="T495"/>
  <c r="P495"/>
  <c r="L495"/>
  <c r="S494"/>
  <c r="O494"/>
  <c r="K494"/>
  <c r="R493"/>
  <c r="N493"/>
  <c r="U420"/>
  <c r="Q420"/>
  <c r="M420"/>
  <c r="T419"/>
  <c r="P419"/>
  <c r="L419"/>
  <c r="S391"/>
  <c r="O391"/>
  <c r="K391"/>
  <c r="R389"/>
  <c r="N389"/>
  <c r="U388"/>
  <c r="Q388"/>
  <c r="M388"/>
  <c r="T387"/>
  <c r="P387"/>
  <c r="L387"/>
  <c r="S386"/>
  <c r="O386"/>
  <c r="K386"/>
  <c r="R380"/>
  <c r="N380"/>
  <c r="U381"/>
  <c r="Q381"/>
  <c r="M381"/>
  <c r="T379"/>
  <c r="P379"/>
  <c r="L379"/>
  <c r="M382"/>
  <c r="Q382"/>
  <c r="U382"/>
  <c r="N383"/>
  <c r="R383"/>
  <c r="U357"/>
  <c r="Q357"/>
  <c r="M357"/>
  <c r="T356"/>
  <c r="P356"/>
  <c r="L356"/>
  <c r="S355"/>
  <c r="O355"/>
  <c r="K355"/>
  <c r="R354"/>
  <c r="N354"/>
  <c r="U353"/>
  <c r="Q353"/>
  <c r="M353"/>
  <c r="T352"/>
  <c r="P352"/>
  <c r="L352"/>
  <c r="S351"/>
  <c r="O351"/>
  <c r="K351"/>
  <c r="R350"/>
  <c r="N350"/>
  <c r="U349"/>
  <c r="Q349"/>
  <c r="M349"/>
  <c r="T348"/>
  <c r="P348"/>
  <c r="L348"/>
  <c r="S347"/>
  <c r="O347"/>
  <c r="K347"/>
  <c r="R346"/>
  <c r="N346"/>
  <c r="U345"/>
  <c r="Q345"/>
  <c r="M345"/>
  <c r="T344"/>
  <c r="P344"/>
  <c r="L344"/>
  <c r="S343"/>
  <c r="O343"/>
  <c r="K343"/>
  <c r="R342"/>
  <c r="N342"/>
  <c r="U373"/>
  <c r="Q373"/>
  <c r="M373"/>
  <c r="T372"/>
  <c r="P372"/>
  <c r="L372"/>
  <c r="S371"/>
  <c r="O371"/>
  <c r="K371"/>
  <c r="R370"/>
  <c r="N370"/>
  <c r="U369"/>
  <c r="Q369"/>
  <c r="M369"/>
  <c r="T368"/>
  <c r="P368"/>
  <c r="L368"/>
  <c r="S367"/>
  <c r="O367"/>
  <c r="K367"/>
  <c r="R366"/>
  <c r="N366"/>
  <c r="U365"/>
  <c r="Q365"/>
  <c r="M365"/>
  <c r="T364"/>
  <c r="P364"/>
  <c r="L364"/>
  <c r="S363"/>
  <c r="O363"/>
  <c r="K363"/>
  <c r="R362"/>
  <c r="N362"/>
  <c r="U361"/>
  <c r="Q361"/>
  <c r="M361"/>
  <c r="T360"/>
  <c r="P360"/>
  <c r="L360"/>
  <c r="S359"/>
  <c r="O359"/>
  <c r="K359"/>
  <c r="R358"/>
  <c r="N358"/>
  <c r="U377"/>
  <c r="U586"/>
  <c r="Q586"/>
  <c r="M586"/>
  <c r="S585"/>
  <c r="O585"/>
  <c r="K585"/>
  <c r="R584"/>
  <c r="N584"/>
  <c r="U583"/>
  <c r="Q583"/>
  <c r="M583"/>
  <c r="U582"/>
  <c r="Q582"/>
  <c r="M582"/>
  <c r="R580"/>
  <c r="N580"/>
  <c r="U579"/>
  <c r="Q579"/>
  <c r="M579"/>
  <c r="T578"/>
  <c r="P578"/>
  <c r="L578"/>
  <c r="S577"/>
  <c r="O577"/>
  <c r="K577"/>
  <c r="R576"/>
  <c r="N576"/>
  <c r="U575"/>
  <c r="Q575"/>
  <c r="M575"/>
  <c r="T574"/>
  <c r="P574"/>
  <c r="L574"/>
  <c r="S573"/>
  <c r="O573"/>
  <c r="K573"/>
  <c r="R572"/>
  <c r="N572"/>
  <c r="U571"/>
  <c r="Q571"/>
  <c r="M571"/>
  <c r="T570"/>
  <c r="P570"/>
  <c r="L570"/>
  <c r="S569"/>
  <c r="O569"/>
  <c r="K569"/>
  <c r="R568"/>
  <c r="N568"/>
  <c r="U567"/>
  <c r="Q567"/>
  <c r="M567"/>
  <c r="T566"/>
  <c r="P566"/>
  <c r="L566"/>
  <c r="S565"/>
  <c r="O565"/>
  <c r="K565"/>
  <c r="R564"/>
  <c r="N564"/>
  <c r="U556"/>
  <c r="Q556"/>
  <c r="M556"/>
  <c r="T555"/>
  <c r="P555"/>
  <c r="L555"/>
  <c r="S554"/>
  <c r="O554"/>
  <c r="K554"/>
  <c r="N557"/>
  <c r="R557"/>
  <c r="K558"/>
  <c r="O558"/>
  <c r="S558"/>
  <c r="L559"/>
  <c r="P559"/>
  <c r="T559"/>
  <c r="S552"/>
  <c r="O552"/>
  <c r="K552"/>
  <c r="R551"/>
  <c r="N551"/>
  <c r="U550"/>
  <c r="Q550"/>
  <c r="M550"/>
  <c r="T549"/>
  <c r="P549"/>
  <c r="L549"/>
  <c r="S548"/>
  <c r="O548"/>
  <c r="K548"/>
  <c r="N553"/>
  <c r="R553"/>
  <c r="U537"/>
  <c r="Q537"/>
  <c r="M537"/>
  <c r="T536"/>
  <c r="P536"/>
  <c r="L536"/>
  <c r="S535"/>
  <c r="O535"/>
  <c r="K535"/>
  <c r="R534"/>
  <c r="N534"/>
  <c r="U533"/>
  <c r="Q533"/>
  <c r="M533"/>
  <c r="T532"/>
  <c r="P532"/>
  <c r="L532"/>
  <c r="S531"/>
  <c r="O531"/>
  <c r="K531"/>
  <c r="R530"/>
  <c r="N530"/>
  <c r="U539"/>
  <c r="Q539"/>
  <c r="M539"/>
  <c r="T541"/>
  <c r="P541"/>
  <c r="L541"/>
  <c r="S540"/>
  <c r="O540"/>
  <c r="K540"/>
  <c r="R586"/>
  <c r="N586"/>
  <c r="T585"/>
  <c r="P585"/>
  <c r="L585"/>
  <c r="S584"/>
  <c r="O584"/>
  <c r="K584"/>
  <c r="R583"/>
  <c r="N583"/>
  <c r="T582"/>
  <c r="T581" s="1"/>
  <c r="P582"/>
  <c r="P581" s="1"/>
  <c r="L582"/>
  <c r="L581" s="1"/>
  <c r="S580"/>
  <c r="O580"/>
  <c r="K580"/>
  <c r="R579"/>
  <c r="N579"/>
  <c r="U578"/>
  <c r="Q578"/>
  <c r="M578"/>
  <c r="T577"/>
  <c r="P577"/>
  <c r="L577"/>
  <c r="S576"/>
  <c r="O576"/>
  <c r="K576"/>
  <c r="R575"/>
  <c r="N575"/>
  <c r="U574"/>
  <c r="Q574"/>
  <c r="M574"/>
  <c r="T573"/>
  <c r="P573"/>
  <c r="L573"/>
  <c r="S572"/>
  <c r="O572"/>
  <c r="K572"/>
  <c r="R571"/>
  <c r="N571"/>
  <c r="U570"/>
  <c r="Q570"/>
  <c r="M570"/>
  <c r="T569"/>
  <c r="P569"/>
  <c r="L569"/>
  <c r="S568"/>
  <c r="O568"/>
  <c r="K568"/>
  <c r="R567"/>
  <c r="N567"/>
  <c r="U566"/>
  <c r="Q566"/>
  <c r="M566"/>
  <c r="T565"/>
  <c r="P565"/>
  <c r="L565"/>
  <c r="S564"/>
  <c r="O564"/>
  <c r="K564"/>
  <c r="R556"/>
  <c r="N556"/>
  <c r="U555"/>
  <c r="Q555"/>
  <c r="M555"/>
  <c r="T554"/>
  <c r="P554"/>
  <c r="L554"/>
  <c r="M557"/>
  <c r="Q557"/>
  <c r="U557"/>
  <c r="N558"/>
  <c r="R558"/>
  <c r="K559"/>
  <c r="O559"/>
  <c r="S559"/>
  <c r="T552"/>
  <c r="P552"/>
  <c r="L552"/>
  <c r="S551"/>
  <c r="O551"/>
  <c r="K551"/>
  <c r="R550"/>
  <c r="N550"/>
  <c r="U549"/>
  <c r="Q549"/>
  <c r="M549"/>
  <c r="T548"/>
  <c r="P548"/>
  <c r="L548"/>
  <c r="M553"/>
  <c r="Q553"/>
  <c r="U553"/>
  <c r="R537"/>
  <c r="N537"/>
  <c r="U536"/>
  <c r="Q536"/>
  <c r="M536"/>
  <c r="T535"/>
  <c r="P535"/>
  <c r="L535"/>
  <c r="S534"/>
  <c r="O534"/>
  <c r="K534"/>
  <c r="R533"/>
  <c r="N533"/>
  <c r="U532"/>
  <c r="Q532"/>
  <c r="M532"/>
  <c r="T531"/>
  <c r="P531"/>
  <c r="L531"/>
  <c r="S530"/>
  <c r="O530"/>
  <c r="K530"/>
  <c r="R539"/>
  <c r="N539"/>
  <c r="U541"/>
  <c r="Q541"/>
  <c r="M541"/>
  <c r="T540"/>
  <c r="P540"/>
  <c r="L540"/>
  <c r="S538"/>
  <c r="O538"/>
  <c r="K538"/>
  <c r="R529"/>
  <c r="N529"/>
  <c r="P538"/>
  <c r="S529"/>
  <c r="L529"/>
  <c r="S543"/>
  <c r="O543"/>
  <c r="K543"/>
  <c r="R542"/>
  <c r="N542"/>
  <c r="U544"/>
  <c r="Q544"/>
  <c r="M544"/>
  <c r="L524"/>
  <c r="P524"/>
  <c r="T524"/>
  <c r="M525"/>
  <c r="Q525"/>
  <c r="U525"/>
  <c r="N526"/>
  <c r="R526"/>
  <c r="K527"/>
  <c r="O527"/>
  <c r="S527"/>
  <c r="T523"/>
  <c r="P523"/>
  <c r="L523"/>
  <c r="S522"/>
  <c r="O522"/>
  <c r="K522"/>
  <c r="R521"/>
  <c r="N521"/>
  <c r="U441"/>
  <c r="Q441"/>
  <c r="M441"/>
  <c r="T444"/>
  <c r="P444"/>
  <c r="L444"/>
  <c r="S443"/>
  <c r="O443"/>
  <c r="K443"/>
  <c r="R442"/>
  <c r="N442"/>
  <c r="U440"/>
  <c r="Q440"/>
  <c r="M440"/>
  <c r="T446"/>
  <c r="P446"/>
  <c r="L446"/>
  <c r="S445"/>
  <c r="O445"/>
  <c r="K445"/>
  <c r="R447"/>
  <c r="N447"/>
  <c r="U436"/>
  <c r="Q436"/>
  <c r="M436"/>
  <c r="T437"/>
  <c r="P437"/>
  <c r="L437"/>
  <c r="S510"/>
  <c r="O510"/>
  <c r="K510"/>
  <c r="R509"/>
  <c r="N509"/>
  <c r="U508"/>
  <c r="Q508"/>
  <c r="M508"/>
  <c r="T507"/>
  <c r="P507"/>
  <c r="L507"/>
  <c r="S506"/>
  <c r="O506"/>
  <c r="K506"/>
  <c r="R505"/>
  <c r="N505"/>
  <c r="U504"/>
  <c r="Q504"/>
  <c r="M504"/>
  <c r="T503"/>
  <c r="P503"/>
  <c r="L503"/>
  <c r="S514"/>
  <c r="O514"/>
  <c r="K514"/>
  <c r="R513"/>
  <c r="N513"/>
  <c r="U512"/>
  <c r="Q512"/>
  <c r="M512"/>
  <c r="T511"/>
  <c r="P511"/>
  <c r="L511"/>
  <c r="S516"/>
  <c r="O516"/>
  <c r="K516"/>
  <c r="R515"/>
  <c r="N515"/>
  <c r="U517"/>
  <c r="Q517"/>
  <c r="M517"/>
  <c r="T433"/>
  <c r="P433"/>
  <c r="L433"/>
  <c r="S427"/>
  <c r="O427"/>
  <c r="K427"/>
  <c r="R426"/>
  <c r="N426"/>
  <c r="U425"/>
  <c r="Q425"/>
  <c r="M425"/>
  <c r="T429"/>
  <c r="P429"/>
  <c r="L429"/>
  <c r="S428"/>
  <c r="O428"/>
  <c r="K428"/>
  <c r="R430"/>
  <c r="N430"/>
  <c r="U421"/>
  <c r="Q421"/>
  <c r="M421"/>
  <c r="T418"/>
  <c r="P418"/>
  <c r="L418"/>
  <c r="S417"/>
  <c r="O417"/>
  <c r="K417"/>
  <c r="R416"/>
  <c r="N538"/>
  <c r="Q529"/>
  <c r="K529"/>
  <c r="K528" s="1"/>
  <c r="R543"/>
  <c r="N543"/>
  <c r="U542"/>
  <c r="Q542"/>
  <c r="M542"/>
  <c r="T544"/>
  <c r="P544"/>
  <c r="L544"/>
  <c r="M524"/>
  <c r="Q524"/>
  <c r="U524"/>
  <c r="N525"/>
  <c r="R525"/>
  <c r="K526"/>
  <c r="O526"/>
  <c r="S526"/>
  <c r="L527"/>
  <c r="P527"/>
  <c r="T527"/>
  <c r="S523"/>
  <c r="O523"/>
  <c r="K523"/>
  <c r="R522"/>
  <c r="N522"/>
  <c r="U521"/>
  <c r="Q521"/>
  <c r="M521"/>
  <c r="T441"/>
  <c r="P441"/>
  <c r="L441"/>
  <c r="S444"/>
  <c r="O444"/>
  <c r="K444"/>
  <c r="R443"/>
  <c r="N443"/>
  <c r="U442"/>
  <c r="Q442"/>
  <c r="M442"/>
  <c r="T440"/>
  <c r="P440"/>
  <c r="L440"/>
  <c r="S446"/>
  <c r="O446"/>
  <c r="K446"/>
  <c r="R445"/>
  <c r="N445"/>
  <c r="U447"/>
  <c r="Q447"/>
  <c r="M447"/>
  <c r="T436"/>
  <c r="P436"/>
  <c r="L436"/>
  <c r="S437"/>
  <c r="O437"/>
  <c r="K437"/>
  <c r="R510"/>
  <c r="N510"/>
  <c r="U509"/>
  <c r="Q509"/>
  <c r="M509"/>
  <c r="T508"/>
  <c r="P508"/>
  <c r="L508"/>
  <c r="S507"/>
  <c r="O507"/>
  <c r="K507"/>
  <c r="R506"/>
  <c r="N506"/>
  <c r="U505"/>
  <c r="Q505"/>
  <c r="M505"/>
  <c r="T504"/>
  <c r="P504"/>
  <c r="L504"/>
  <c r="S503"/>
  <c r="O503"/>
  <c r="K503"/>
  <c r="R514"/>
  <c r="N514"/>
  <c r="U513"/>
  <c r="Q513"/>
  <c r="M513"/>
  <c r="T512"/>
  <c r="P512"/>
  <c r="L512"/>
  <c r="S511"/>
  <c r="O511"/>
  <c r="K511"/>
  <c r="R516"/>
  <c r="N516"/>
  <c r="U515"/>
  <c r="Q515"/>
  <c r="M515"/>
  <c r="T517"/>
  <c r="P517"/>
  <c r="L517"/>
  <c r="S433"/>
  <c r="O433"/>
  <c r="K433"/>
  <c r="R427"/>
  <c r="N427"/>
  <c r="U426"/>
  <c r="Q426"/>
  <c r="M426"/>
  <c r="T425"/>
  <c r="P425"/>
  <c r="L425"/>
  <c r="S429"/>
  <c r="O429"/>
  <c r="K429"/>
  <c r="R428"/>
  <c r="N428"/>
  <c r="U430"/>
  <c r="Q430"/>
  <c r="M430"/>
  <c r="T421"/>
  <c r="L421"/>
  <c r="O418"/>
  <c r="R417"/>
  <c r="U416"/>
  <c r="O416"/>
  <c r="K416"/>
  <c r="R415"/>
  <c r="N415"/>
  <c r="U476"/>
  <c r="Q476"/>
  <c r="M476"/>
  <c r="T475"/>
  <c r="P475"/>
  <c r="L475"/>
  <c r="S474"/>
  <c r="O474"/>
  <c r="K474"/>
  <c r="R473"/>
  <c r="N473"/>
  <c r="U472"/>
  <c r="Q472"/>
  <c r="M472"/>
  <c r="T471"/>
  <c r="P471"/>
  <c r="L471"/>
  <c r="S470"/>
  <c r="O470"/>
  <c r="K470"/>
  <c r="R469"/>
  <c r="N469"/>
  <c r="U468"/>
  <c r="Q468"/>
  <c r="M468"/>
  <c r="T467"/>
  <c r="P467"/>
  <c r="L467"/>
  <c r="S466"/>
  <c r="O466"/>
  <c r="K466"/>
  <c r="R465"/>
  <c r="N465"/>
  <c r="U464"/>
  <c r="Q464"/>
  <c r="M464"/>
  <c r="T463"/>
  <c r="P463"/>
  <c r="L463"/>
  <c r="S462"/>
  <c r="O462"/>
  <c r="K462"/>
  <c r="R461"/>
  <c r="N461"/>
  <c r="U460"/>
  <c r="Q460"/>
  <c r="M460"/>
  <c r="T459"/>
  <c r="P459"/>
  <c r="L459"/>
  <c r="S458"/>
  <c r="O458"/>
  <c r="K458"/>
  <c r="R457"/>
  <c r="N457"/>
  <c r="U456"/>
  <c r="Q456"/>
  <c r="M456"/>
  <c r="T455"/>
  <c r="P455"/>
  <c r="L455"/>
  <c r="S454"/>
  <c r="O454"/>
  <c r="K454"/>
  <c r="R453"/>
  <c r="N453"/>
  <c r="U452"/>
  <c r="Q452"/>
  <c r="M452"/>
  <c r="T492"/>
  <c r="P492"/>
  <c r="L492"/>
  <c r="S491"/>
  <c r="O491"/>
  <c r="K491"/>
  <c r="R490"/>
  <c r="N490"/>
  <c r="U489"/>
  <c r="Q489"/>
  <c r="M489"/>
  <c r="T488"/>
  <c r="P488"/>
  <c r="L488"/>
  <c r="S487"/>
  <c r="O487"/>
  <c r="K487"/>
  <c r="R486"/>
  <c r="N486"/>
  <c r="U485"/>
  <c r="Q485"/>
  <c r="M485"/>
  <c r="T484"/>
  <c r="P484"/>
  <c r="L484"/>
  <c r="S483"/>
  <c r="O483"/>
  <c r="K483"/>
  <c r="R482"/>
  <c r="N482"/>
  <c r="U481"/>
  <c r="Q481"/>
  <c r="M481"/>
  <c r="T480"/>
  <c r="P480"/>
  <c r="L480"/>
  <c r="S479"/>
  <c r="O479"/>
  <c r="K479"/>
  <c r="R478"/>
  <c r="N478"/>
  <c r="U477"/>
  <c r="Q477"/>
  <c r="M477"/>
  <c r="T500"/>
  <c r="P500"/>
  <c r="L500"/>
  <c r="S499"/>
  <c r="O499"/>
  <c r="K499"/>
  <c r="R498"/>
  <c r="N498"/>
  <c r="U497"/>
  <c r="Q497"/>
  <c r="M497"/>
  <c r="T496"/>
  <c r="P496"/>
  <c r="L496"/>
  <c r="S495"/>
  <c r="O495"/>
  <c r="K495"/>
  <c r="R494"/>
  <c r="N494"/>
  <c r="U493"/>
  <c r="Q493"/>
  <c r="M493"/>
  <c r="T420"/>
  <c r="P420"/>
  <c r="L420"/>
  <c r="S419"/>
  <c r="O419"/>
  <c r="K419"/>
  <c r="R391"/>
  <c r="N391"/>
  <c r="U389"/>
  <c r="Q389"/>
  <c r="M389"/>
  <c r="T388"/>
  <c r="P388"/>
  <c r="L388"/>
  <c r="S387"/>
  <c r="O387"/>
  <c r="K387"/>
  <c r="R386"/>
  <c r="N386"/>
  <c r="U380"/>
  <c r="Q380"/>
  <c r="M380"/>
  <c r="T381"/>
  <c r="P381"/>
  <c r="L381"/>
  <c r="S379"/>
  <c r="O379"/>
  <c r="K379"/>
  <c r="N382"/>
  <c r="R382"/>
  <c r="K383"/>
  <c r="O383"/>
  <c r="S383"/>
  <c r="T357"/>
  <c r="P357"/>
  <c r="L357"/>
  <c r="S356"/>
  <c r="O356"/>
  <c r="K356"/>
  <c r="R355"/>
  <c r="N355"/>
  <c r="U354"/>
  <c r="Q354"/>
  <c r="M354"/>
  <c r="T353"/>
  <c r="P353"/>
  <c r="L353"/>
  <c r="S352"/>
  <c r="O352"/>
  <c r="K352"/>
  <c r="R351"/>
  <c r="N351"/>
  <c r="U350"/>
  <c r="Q350"/>
  <c r="M350"/>
  <c r="T349"/>
  <c r="P349"/>
  <c r="L349"/>
  <c r="S348"/>
  <c r="O348"/>
  <c r="K348"/>
  <c r="R347"/>
  <c r="N347"/>
  <c r="U346"/>
  <c r="Q346"/>
  <c r="M346"/>
  <c r="T345"/>
  <c r="P345"/>
  <c r="L345"/>
  <c r="S344"/>
  <c r="O344"/>
  <c r="K344"/>
  <c r="R343"/>
  <c r="N343"/>
  <c r="U342"/>
  <c r="Q342"/>
  <c r="M342"/>
  <c r="T373"/>
  <c r="P373"/>
  <c r="L373"/>
  <c r="S372"/>
  <c r="O372"/>
  <c r="K372"/>
  <c r="R371"/>
  <c r="N371"/>
  <c r="U370"/>
  <c r="Q370"/>
  <c r="M370"/>
  <c r="T369"/>
  <c r="P369"/>
  <c r="L369"/>
  <c r="S368"/>
  <c r="O368"/>
  <c r="K368"/>
  <c r="R367"/>
  <c r="N367"/>
  <c r="U366"/>
  <c r="Q366"/>
  <c r="M366"/>
  <c r="T365"/>
  <c r="P365"/>
  <c r="L365"/>
  <c r="S364"/>
  <c r="O364"/>
  <c r="K364"/>
  <c r="R363"/>
  <c r="N363"/>
  <c r="U362"/>
  <c r="Q362"/>
  <c r="M362"/>
  <c r="T361"/>
  <c r="P361"/>
  <c r="R421"/>
  <c r="U418"/>
  <c r="M418"/>
  <c r="P417"/>
  <c r="S416"/>
  <c r="N416"/>
  <c r="U415"/>
  <c r="Q415"/>
  <c r="M415"/>
  <c r="T476"/>
  <c r="P476"/>
  <c r="L476"/>
  <c r="S475"/>
  <c r="O475"/>
  <c r="K475"/>
  <c r="R474"/>
  <c r="N474"/>
  <c r="U473"/>
  <c r="Q473"/>
  <c r="M473"/>
  <c r="T472"/>
  <c r="P472"/>
  <c r="L472"/>
  <c r="S471"/>
  <c r="O471"/>
  <c r="K471"/>
  <c r="R470"/>
  <c r="N470"/>
  <c r="U469"/>
  <c r="Q469"/>
  <c r="M469"/>
  <c r="T468"/>
  <c r="P468"/>
  <c r="L468"/>
  <c r="S467"/>
  <c r="O467"/>
  <c r="K467"/>
  <c r="R466"/>
  <c r="N466"/>
  <c r="U465"/>
  <c r="Q465"/>
  <c r="M465"/>
  <c r="T464"/>
  <c r="P464"/>
  <c r="L464"/>
  <c r="S463"/>
  <c r="O463"/>
  <c r="K463"/>
  <c r="R462"/>
  <c r="N462"/>
  <c r="U461"/>
  <c r="Q461"/>
  <c r="M461"/>
  <c r="T460"/>
  <c r="P460"/>
  <c r="L460"/>
  <c r="S459"/>
  <c r="O459"/>
  <c r="K459"/>
  <c r="R458"/>
  <c r="N458"/>
  <c r="U457"/>
  <c r="Q457"/>
  <c r="M457"/>
  <c r="T456"/>
  <c r="P456"/>
  <c r="L456"/>
  <c r="S455"/>
  <c r="O455"/>
  <c r="K455"/>
  <c r="R454"/>
  <c r="N454"/>
  <c r="U453"/>
  <c r="Q453"/>
  <c r="M453"/>
  <c r="T452"/>
  <c r="P452"/>
  <c r="L452"/>
  <c r="S492"/>
  <c r="O492"/>
  <c r="K492"/>
  <c r="R491"/>
  <c r="N491"/>
  <c r="U490"/>
  <c r="Q490"/>
  <c r="M490"/>
  <c r="T489"/>
  <c r="P489"/>
  <c r="L489"/>
  <c r="S488"/>
  <c r="O488"/>
  <c r="K488"/>
  <c r="R487"/>
  <c r="N487"/>
  <c r="U486"/>
  <c r="Q486"/>
  <c r="M486"/>
  <c r="T485"/>
  <c r="P485"/>
  <c r="L485"/>
  <c r="S484"/>
  <c r="O484"/>
  <c r="K484"/>
  <c r="R483"/>
  <c r="N483"/>
  <c r="U482"/>
  <c r="Q482"/>
  <c r="M482"/>
  <c r="T481"/>
  <c r="P481"/>
  <c r="L481"/>
  <c r="S480"/>
  <c r="O480"/>
  <c r="K480"/>
  <c r="R479"/>
  <c r="N479"/>
  <c r="U478"/>
  <c r="Q478"/>
  <c r="M478"/>
  <c r="T477"/>
  <c r="P477"/>
  <c r="L477"/>
  <c r="S500"/>
  <c r="O500"/>
  <c r="K500"/>
  <c r="R499"/>
  <c r="N499"/>
  <c r="U498"/>
  <c r="Q498"/>
  <c r="M498"/>
  <c r="T497"/>
  <c r="P497"/>
  <c r="L497"/>
  <c r="S496"/>
  <c r="O496"/>
  <c r="K496"/>
  <c r="R495"/>
  <c r="N495"/>
  <c r="U494"/>
  <c r="Q494"/>
  <c r="M494"/>
  <c r="T493"/>
  <c r="P493"/>
  <c r="L493"/>
  <c r="S420"/>
  <c r="O420"/>
  <c r="K420"/>
  <c r="R419"/>
  <c r="N419"/>
  <c r="U391"/>
  <c r="Q391"/>
  <c r="M391"/>
  <c r="T389"/>
  <c r="P389"/>
  <c r="L389"/>
  <c r="S388"/>
  <c r="O388"/>
  <c r="K388"/>
  <c r="R387"/>
  <c r="N387"/>
  <c r="U386"/>
  <c r="Q386"/>
  <c r="M386"/>
  <c r="T380"/>
  <c r="P380"/>
  <c r="L380"/>
  <c r="S381"/>
  <c r="O381"/>
  <c r="K381"/>
  <c r="R379"/>
  <c r="R378" s="1"/>
  <c r="N379"/>
  <c r="N378" s="1"/>
  <c r="K382"/>
  <c r="O382"/>
  <c r="S382"/>
  <c r="L383"/>
  <c r="P383"/>
  <c r="T383"/>
  <c r="S357"/>
  <c r="O357"/>
  <c r="K357"/>
  <c r="R356"/>
  <c r="N356"/>
  <c r="U355"/>
  <c r="Q355"/>
  <c r="M355"/>
  <c r="T354"/>
  <c r="P354"/>
  <c r="L354"/>
  <c r="S353"/>
  <c r="O353"/>
  <c r="K353"/>
  <c r="R352"/>
  <c r="N352"/>
  <c r="U351"/>
  <c r="Q351"/>
  <c r="M351"/>
  <c r="T350"/>
  <c r="P350"/>
  <c r="L350"/>
  <c r="S349"/>
  <c r="O349"/>
  <c r="K349"/>
  <c r="R348"/>
  <c r="N348"/>
  <c r="U347"/>
  <c r="Q347"/>
  <c r="M347"/>
  <c r="T346"/>
  <c r="P346"/>
  <c r="L346"/>
  <c r="S345"/>
  <c r="O345"/>
  <c r="K345"/>
  <c r="R344"/>
  <c r="N344"/>
  <c r="U343"/>
  <c r="Q343"/>
  <c r="M343"/>
  <c r="T342"/>
  <c r="P342"/>
  <c r="L342"/>
  <c r="S373"/>
  <c r="O373"/>
  <c r="K373"/>
  <c r="R372"/>
  <c r="N372"/>
  <c r="U371"/>
  <c r="Q371"/>
  <c r="M371"/>
  <c r="T370"/>
  <c r="P370"/>
  <c r="L370"/>
  <c r="S369"/>
  <c r="O369"/>
  <c r="K369"/>
  <c r="R368"/>
  <c r="N368"/>
  <c r="U367"/>
  <c r="Q367"/>
  <c r="M367"/>
  <c r="T366"/>
  <c r="P366"/>
  <c r="L366"/>
  <c r="S365"/>
  <c r="O365"/>
  <c r="K365"/>
  <c r="R364"/>
  <c r="N364"/>
  <c r="U363"/>
  <c r="Q363"/>
  <c r="M363"/>
  <c r="T362"/>
  <c r="P362"/>
  <c r="L362"/>
  <c r="S361"/>
  <c r="O361"/>
  <c r="K361"/>
  <c r="R360"/>
  <c r="N360"/>
  <c r="U359"/>
  <c r="Q359"/>
  <c r="M359"/>
  <c r="T358"/>
  <c r="P358"/>
  <c r="L358"/>
  <c r="S377"/>
  <c r="O377"/>
  <c r="K377"/>
  <c r="R376"/>
  <c r="N376"/>
  <c r="M377"/>
  <c r="P376"/>
  <c r="U375"/>
  <c r="Q375"/>
  <c r="M375"/>
  <c r="T374"/>
  <c r="P374"/>
  <c r="L374"/>
  <c r="S409"/>
  <c r="O409"/>
  <c r="K409"/>
  <c r="R410"/>
  <c r="N410"/>
  <c r="U405"/>
  <c r="Q405"/>
  <c r="M405"/>
  <c r="L406"/>
  <c r="P406"/>
  <c r="T406"/>
  <c r="S402"/>
  <c r="O402"/>
  <c r="K402"/>
  <c r="R401"/>
  <c r="N401"/>
  <c r="U399"/>
  <c r="Q399"/>
  <c r="M399"/>
  <c r="T396"/>
  <c r="P396"/>
  <c r="L396"/>
  <c r="S398"/>
  <c r="O398"/>
  <c r="K398"/>
  <c r="R397"/>
  <c r="N397"/>
  <c r="U322"/>
  <c r="Q322"/>
  <c r="M322"/>
  <c r="T321"/>
  <c r="P321"/>
  <c r="L321"/>
  <c r="S320"/>
  <c r="O320"/>
  <c r="K320"/>
  <c r="R319"/>
  <c r="N319"/>
  <c r="U318"/>
  <c r="Q318"/>
  <c r="M318"/>
  <c r="T317"/>
  <c r="P317"/>
  <c r="L317"/>
  <c r="S326"/>
  <c r="O326"/>
  <c r="K326"/>
  <c r="R325"/>
  <c r="N325"/>
  <c r="U324"/>
  <c r="Q324"/>
  <c r="M324"/>
  <c r="T323"/>
  <c r="P323"/>
  <c r="L323"/>
  <c r="S328"/>
  <c r="O328"/>
  <c r="K328"/>
  <c r="R327"/>
  <c r="N327"/>
  <c r="U329"/>
  <c r="Q329"/>
  <c r="M329"/>
  <c r="T303"/>
  <c r="P303"/>
  <c r="L303"/>
  <c r="S302"/>
  <c r="O302"/>
  <c r="K302"/>
  <c r="R301"/>
  <c r="N301"/>
  <c r="U300"/>
  <c r="Q300"/>
  <c r="M300"/>
  <c r="T299"/>
  <c r="P299"/>
  <c r="L299"/>
  <c r="S298"/>
  <c r="O298"/>
  <c r="K298"/>
  <c r="R297"/>
  <c r="N297"/>
  <c r="U296"/>
  <c r="Q296"/>
  <c r="M296"/>
  <c r="T295"/>
  <c r="P295"/>
  <c r="L295"/>
  <c r="S294"/>
  <c r="O294"/>
  <c r="K294"/>
  <c r="R293"/>
  <c r="N293"/>
  <c r="U292"/>
  <c r="Q292"/>
  <c r="M292"/>
  <c r="T291"/>
  <c r="P291"/>
  <c r="L291"/>
  <c r="S290"/>
  <c r="O290"/>
  <c r="K290"/>
  <c r="R289"/>
  <c r="N289"/>
  <c r="U288"/>
  <c r="Q288"/>
  <c r="M288"/>
  <c r="T287"/>
  <c r="P287"/>
  <c r="L287"/>
  <c r="S286"/>
  <c r="O286"/>
  <c r="K286"/>
  <c r="R285"/>
  <c r="N285"/>
  <c r="U284"/>
  <c r="Q284"/>
  <c r="M284"/>
  <c r="T283"/>
  <c r="P283"/>
  <c r="L283"/>
  <c r="S282"/>
  <c r="O282"/>
  <c r="K282"/>
  <c r="R281"/>
  <c r="N281"/>
  <c r="U280"/>
  <c r="Q280"/>
  <c r="M280"/>
  <c r="T279"/>
  <c r="P279"/>
  <c r="L279"/>
  <c r="S278"/>
  <c r="O278"/>
  <c r="K278"/>
  <c r="R277"/>
  <c r="N277"/>
  <c r="U276"/>
  <c r="Q276"/>
  <c r="M276"/>
  <c r="T275"/>
  <c r="P275"/>
  <c r="L275"/>
  <c r="S274"/>
  <c r="O274"/>
  <c r="K274"/>
  <c r="R273"/>
  <c r="N273"/>
  <c r="U272"/>
  <c r="Q272"/>
  <c r="M272"/>
  <c r="T314"/>
  <c r="P314"/>
  <c r="L314"/>
  <c r="S313"/>
  <c r="O313"/>
  <c r="K313"/>
  <c r="R312"/>
  <c r="N312"/>
  <c r="U311"/>
  <c r="Q311"/>
  <c r="M311"/>
  <c r="T310"/>
  <c r="P310"/>
  <c r="L310"/>
  <c r="S309"/>
  <c r="O309"/>
  <c r="K309"/>
  <c r="R308"/>
  <c r="N308"/>
  <c r="U307"/>
  <c r="Q307"/>
  <c r="M307"/>
  <c r="T306"/>
  <c r="P306"/>
  <c r="L306"/>
  <c r="S305"/>
  <c r="O305"/>
  <c r="K305"/>
  <c r="R304"/>
  <c r="N304"/>
  <c r="U266"/>
  <c r="Q266"/>
  <c r="M266"/>
  <c r="T265"/>
  <c r="P265"/>
  <c r="L265"/>
  <c r="S264"/>
  <c r="O264"/>
  <c r="K264"/>
  <c r="R269"/>
  <c r="N269"/>
  <c r="U268"/>
  <c r="Q268"/>
  <c r="M268"/>
  <c r="T267"/>
  <c r="P267"/>
  <c r="L267"/>
  <c r="S333"/>
  <c r="O333"/>
  <c r="K333"/>
  <c r="R332"/>
  <c r="N332"/>
  <c r="U334"/>
  <c r="Q334"/>
  <c r="M334"/>
  <c r="T256"/>
  <c r="P256"/>
  <c r="L256"/>
  <c r="S255"/>
  <c r="O255"/>
  <c r="K255"/>
  <c r="R254"/>
  <c r="N254"/>
  <c r="U253"/>
  <c r="Q253"/>
  <c r="M253"/>
  <c r="T252"/>
  <c r="P252"/>
  <c r="L252"/>
  <c r="S251"/>
  <c r="O251"/>
  <c r="K251"/>
  <c r="R250"/>
  <c r="N250"/>
  <c r="U249"/>
  <c r="Q249"/>
  <c r="M249"/>
  <c r="T248"/>
  <c r="P248"/>
  <c r="L248"/>
  <c r="S262"/>
  <c r="L361"/>
  <c r="S360"/>
  <c r="O360"/>
  <c r="K360"/>
  <c r="R359"/>
  <c r="N359"/>
  <c r="U358"/>
  <c r="Q358"/>
  <c r="M358"/>
  <c r="T377"/>
  <c r="P377"/>
  <c r="L377"/>
  <c r="S376"/>
  <c r="O376"/>
  <c r="K376"/>
  <c r="R375"/>
  <c r="N375"/>
  <c r="U374"/>
  <c r="Q374"/>
  <c r="M374"/>
  <c r="T409"/>
  <c r="P409"/>
  <c r="L409"/>
  <c r="S410"/>
  <c r="O410"/>
  <c r="K410"/>
  <c r="R405"/>
  <c r="N405"/>
  <c r="K406"/>
  <c r="O406"/>
  <c r="S406"/>
  <c r="T402"/>
  <c r="P402"/>
  <c r="L402"/>
  <c r="S401"/>
  <c r="O401"/>
  <c r="K401"/>
  <c r="R399"/>
  <c r="N399"/>
  <c r="U396"/>
  <c r="Q396"/>
  <c r="M396"/>
  <c r="T398"/>
  <c r="P398"/>
  <c r="L398"/>
  <c r="S397"/>
  <c r="O397"/>
  <c r="K397"/>
  <c r="R322"/>
  <c r="N322"/>
  <c r="U321"/>
  <c r="Q321"/>
  <c r="M321"/>
  <c r="T320"/>
  <c r="P320"/>
  <c r="L320"/>
  <c r="S319"/>
  <c r="O319"/>
  <c r="K319"/>
  <c r="R318"/>
  <c r="N318"/>
  <c r="U317"/>
  <c r="Q317"/>
  <c r="M317"/>
  <c r="T326"/>
  <c r="P326"/>
  <c r="L326"/>
  <c r="S325"/>
  <c r="O325"/>
  <c r="K325"/>
  <c r="R324"/>
  <c r="N324"/>
  <c r="U323"/>
  <c r="Q323"/>
  <c r="M323"/>
  <c r="T328"/>
  <c r="P328"/>
  <c r="L328"/>
  <c r="S327"/>
  <c r="O327"/>
  <c r="K327"/>
  <c r="R329"/>
  <c r="N329"/>
  <c r="U303"/>
  <c r="Q303"/>
  <c r="M303"/>
  <c r="T302"/>
  <c r="P302"/>
  <c r="L302"/>
  <c r="S301"/>
  <c r="O301"/>
  <c r="K301"/>
  <c r="R300"/>
  <c r="N300"/>
  <c r="U299"/>
  <c r="Q299"/>
  <c r="M299"/>
  <c r="T298"/>
  <c r="P298"/>
  <c r="L298"/>
  <c r="S297"/>
  <c r="O297"/>
  <c r="K297"/>
  <c r="R296"/>
  <c r="N296"/>
  <c r="U295"/>
  <c r="Q295"/>
  <c r="M295"/>
  <c r="T294"/>
  <c r="P294"/>
  <c r="L294"/>
  <c r="S293"/>
  <c r="O293"/>
  <c r="K293"/>
  <c r="R292"/>
  <c r="N292"/>
  <c r="U291"/>
  <c r="Q291"/>
  <c r="M291"/>
  <c r="T290"/>
  <c r="P290"/>
  <c r="L290"/>
  <c r="S289"/>
  <c r="O289"/>
  <c r="K289"/>
  <c r="R288"/>
  <c r="N288"/>
  <c r="U287"/>
  <c r="Q287"/>
  <c r="M287"/>
  <c r="T286"/>
  <c r="P286"/>
  <c r="L286"/>
  <c r="S285"/>
  <c r="O285"/>
  <c r="K285"/>
  <c r="R284"/>
  <c r="N284"/>
  <c r="U283"/>
  <c r="Q283"/>
  <c r="M283"/>
  <c r="T282"/>
  <c r="P282"/>
  <c r="L282"/>
  <c r="S281"/>
  <c r="O281"/>
  <c r="K281"/>
  <c r="R280"/>
  <c r="N280"/>
  <c r="U279"/>
  <c r="Q279"/>
  <c r="M279"/>
  <c r="T278"/>
  <c r="P278"/>
  <c r="L278"/>
  <c r="S277"/>
  <c r="O277"/>
  <c r="K277"/>
  <c r="R276"/>
  <c r="N276"/>
  <c r="U275"/>
  <c r="Q275"/>
  <c r="M275"/>
  <c r="T274"/>
  <c r="P274"/>
  <c r="L274"/>
  <c r="S273"/>
  <c r="O273"/>
  <c r="K273"/>
  <c r="R272"/>
  <c r="N272"/>
  <c r="U314"/>
  <c r="Q314"/>
  <c r="M314"/>
  <c r="T313"/>
  <c r="P313"/>
  <c r="L313"/>
  <c r="S312"/>
  <c r="O312"/>
  <c r="K312"/>
  <c r="R311"/>
  <c r="N311"/>
  <c r="U310"/>
  <c r="Q310"/>
  <c r="M310"/>
  <c r="T309"/>
  <c r="P309"/>
  <c r="L309"/>
  <c r="S308"/>
  <c r="O308"/>
  <c r="K308"/>
  <c r="R307"/>
  <c r="N307"/>
  <c r="U306"/>
  <c r="Q306"/>
  <c r="M306"/>
  <c r="T305"/>
  <c r="P305"/>
  <c r="L305"/>
  <c r="S304"/>
  <c r="O304"/>
  <c r="K304"/>
  <c r="R266"/>
  <c r="N266"/>
  <c r="U265"/>
  <c r="Q265"/>
  <c r="M265"/>
  <c r="T264"/>
  <c r="P264"/>
  <c r="L264"/>
  <c r="S269"/>
  <c r="O269"/>
  <c r="K269"/>
  <c r="R268"/>
  <c r="N268"/>
  <c r="U267"/>
  <c r="Q267"/>
  <c r="M267"/>
  <c r="T333"/>
  <c r="P333"/>
  <c r="L333"/>
  <c r="S332"/>
  <c r="O332"/>
  <c r="K332"/>
  <c r="R334"/>
  <c r="N334"/>
  <c r="U256"/>
  <c r="Q256"/>
  <c r="M256"/>
  <c r="T255"/>
  <c r="P255"/>
  <c r="L255"/>
  <c r="S254"/>
  <c r="O254"/>
  <c r="K254"/>
  <c r="R253"/>
  <c r="N253"/>
  <c r="U252"/>
  <c r="Q252"/>
  <c r="M252"/>
  <c r="T251"/>
  <c r="P251"/>
  <c r="L251"/>
  <c r="S250"/>
  <c r="O250"/>
  <c r="K250"/>
  <c r="R249"/>
  <c r="N249"/>
  <c r="U248"/>
  <c r="Q248"/>
  <c r="M248"/>
  <c r="T262"/>
  <c r="P262"/>
  <c r="L262"/>
  <c r="S261"/>
  <c r="O261"/>
  <c r="O262"/>
  <c r="R261"/>
  <c r="K261"/>
  <c r="R260"/>
  <c r="N260"/>
  <c r="U259"/>
  <c r="Q259"/>
  <c r="M259"/>
  <c r="T258"/>
  <c r="P258"/>
  <c r="L258"/>
  <c r="S257"/>
  <c r="O257"/>
  <c r="K257"/>
  <c r="R242"/>
  <c r="N242"/>
  <c r="U241"/>
  <c r="Q241"/>
  <c r="M241"/>
  <c r="T240"/>
  <c r="P240"/>
  <c r="L240"/>
  <c r="S239"/>
  <c r="O239"/>
  <c r="K239"/>
  <c r="R244"/>
  <c r="N244"/>
  <c r="U243"/>
  <c r="Q243"/>
  <c r="M243"/>
  <c r="T245"/>
  <c r="P245"/>
  <c r="L245"/>
  <c r="S233"/>
  <c r="O233"/>
  <c r="K233"/>
  <c r="R232"/>
  <c r="N232"/>
  <c r="U237"/>
  <c r="Q237"/>
  <c r="M237"/>
  <c r="T236"/>
  <c r="P236"/>
  <c r="L236"/>
  <c r="S235"/>
  <c r="O235"/>
  <c r="K235"/>
  <c r="R234"/>
  <c r="N234"/>
  <c r="U207"/>
  <c r="Q207"/>
  <c r="M207"/>
  <c r="T206"/>
  <c r="P206"/>
  <c r="L206"/>
  <c r="S205"/>
  <c r="O205"/>
  <c r="K205"/>
  <c r="R209"/>
  <c r="N209"/>
  <c r="U208"/>
  <c r="Q208"/>
  <c r="M208"/>
  <c r="T210"/>
  <c r="P210"/>
  <c r="L210"/>
  <c r="S199"/>
  <c r="O199"/>
  <c r="K199"/>
  <c r="N200"/>
  <c r="R200"/>
  <c r="U201"/>
  <c r="Q201"/>
  <c r="M201"/>
  <c r="T198"/>
  <c r="P198"/>
  <c r="L198"/>
  <c r="S202"/>
  <c r="O202"/>
  <c r="K202"/>
  <c r="R226"/>
  <c r="N226"/>
  <c r="U225"/>
  <c r="Q225"/>
  <c r="M225"/>
  <c r="T224"/>
  <c r="P224"/>
  <c r="L224"/>
  <c r="S223"/>
  <c r="O223"/>
  <c r="K223"/>
  <c r="R227"/>
  <c r="N227"/>
  <c r="U215"/>
  <c r="Q215"/>
  <c r="M215"/>
  <c r="T216"/>
  <c r="P216"/>
  <c r="L216"/>
  <c r="S214"/>
  <c r="O214"/>
  <c r="K214"/>
  <c r="R218"/>
  <c r="N218"/>
  <c r="U217"/>
  <c r="Q217"/>
  <c r="M217"/>
  <c r="T219"/>
  <c r="P219"/>
  <c r="L219"/>
  <c r="S189"/>
  <c r="O189"/>
  <c r="K189"/>
  <c r="R188"/>
  <c r="N188"/>
  <c r="U187"/>
  <c r="Q187"/>
  <c r="M187"/>
  <c r="T186"/>
  <c r="P186"/>
  <c r="L186"/>
  <c r="S185"/>
  <c r="O185"/>
  <c r="K185"/>
  <c r="R184"/>
  <c r="N184"/>
  <c r="U183"/>
  <c r="Q183"/>
  <c r="M183"/>
  <c r="T182"/>
  <c r="P182"/>
  <c r="L182"/>
  <c r="S181"/>
  <c r="O181"/>
  <c r="K181"/>
  <c r="R180"/>
  <c r="N180"/>
  <c r="U179"/>
  <c r="Q179"/>
  <c r="M179"/>
  <c r="T178"/>
  <c r="P178"/>
  <c r="L178"/>
  <c r="S177"/>
  <c r="O177"/>
  <c r="K177"/>
  <c r="R176"/>
  <c r="N176"/>
  <c r="U175"/>
  <c r="Q175"/>
  <c r="M175"/>
  <c r="T174"/>
  <c r="P174"/>
  <c r="L174"/>
  <c r="S193"/>
  <c r="O193"/>
  <c r="K193"/>
  <c r="R192"/>
  <c r="N192"/>
  <c r="U191"/>
  <c r="Q191"/>
  <c r="M191"/>
  <c r="T190"/>
  <c r="P190"/>
  <c r="L190"/>
  <c r="S170"/>
  <c r="O170"/>
  <c r="K170"/>
  <c r="R171"/>
  <c r="N171"/>
  <c r="U172"/>
  <c r="Q172"/>
  <c r="M172"/>
  <c r="T173"/>
  <c r="P173"/>
  <c r="L173"/>
  <c r="S162"/>
  <c r="O162"/>
  <c r="K162"/>
  <c r="R161"/>
  <c r="N161"/>
  <c r="U160"/>
  <c r="Q160"/>
  <c r="M160"/>
  <c r="T159"/>
  <c r="P159"/>
  <c r="L159"/>
  <c r="S158"/>
  <c r="O158"/>
  <c r="K158"/>
  <c r="R157"/>
  <c r="N157"/>
  <c r="U156"/>
  <c r="Q156"/>
  <c r="M156"/>
  <c r="T155"/>
  <c r="P155"/>
  <c r="L155"/>
  <c r="S165"/>
  <c r="O165"/>
  <c r="K165"/>
  <c r="R164"/>
  <c r="N164"/>
  <c r="U163"/>
  <c r="Q163"/>
  <c r="M163"/>
  <c r="T144"/>
  <c r="P144"/>
  <c r="L144"/>
  <c r="S143"/>
  <c r="O143"/>
  <c r="K143"/>
  <c r="N145"/>
  <c r="R145"/>
  <c r="K146"/>
  <c r="O146"/>
  <c r="S146"/>
  <c r="T147"/>
  <c r="P147"/>
  <c r="L147"/>
  <c r="S142"/>
  <c r="O142"/>
  <c r="K142"/>
  <c r="R149"/>
  <c r="N149"/>
  <c r="U148"/>
  <c r="Q148"/>
  <c r="M148"/>
  <c r="T150"/>
  <c r="P150"/>
  <c r="L150"/>
  <c r="S141"/>
  <c r="O141"/>
  <c r="K141"/>
  <c r="R140"/>
  <c r="N140"/>
  <c r="U139"/>
  <c r="Q139"/>
  <c r="M139"/>
  <c r="T151"/>
  <c r="P151"/>
  <c r="L151"/>
  <c r="S129"/>
  <c r="O129"/>
  <c r="K129"/>
  <c r="R128"/>
  <c r="N128"/>
  <c r="U127"/>
  <c r="Q127"/>
  <c r="M127"/>
  <c r="T126"/>
  <c r="P126"/>
  <c r="L126"/>
  <c r="S125"/>
  <c r="O125"/>
  <c r="K125"/>
  <c r="R124"/>
  <c r="N124"/>
  <c r="U132"/>
  <c r="Q132"/>
  <c r="M132"/>
  <c r="T131"/>
  <c r="P131"/>
  <c r="L131"/>
  <c r="S130"/>
  <c r="O130"/>
  <c r="K130"/>
  <c r="R134"/>
  <c r="N134"/>
  <c r="U133"/>
  <c r="Q133"/>
  <c r="M133"/>
  <c r="T116"/>
  <c r="P116"/>
  <c r="L116"/>
  <c r="S115"/>
  <c r="O115"/>
  <c r="K115"/>
  <c r="R114"/>
  <c r="N114"/>
  <c r="U113"/>
  <c r="Q113"/>
  <c r="M113"/>
  <c r="T118"/>
  <c r="P118"/>
  <c r="L118"/>
  <c r="S117"/>
  <c r="O117"/>
  <c r="K117"/>
  <c r="R119"/>
  <c r="N119"/>
  <c r="U112"/>
  <c r="Q112"/>
  <c r="M112"/>
  <c r="T120"/>
  <c r="P120"/>
  <c r="L120"/>
  <c r="S78"/>
  <c r="O78"/>
  <c r="K78"/>
  <c r="R77"/>
  <c r="N77"/>
  <c r="U79"/>
  <c r="Q79"/>
  <c r="M79"/>
  <c r="T84"/>
  <c r="P84"/>
  <c r="L84"/>
  <c r="M85"/>
  <c r="Q85"/>
  <c r="U85"/>
  <c r="R82"/>
  <c r="N82"/>
  <c r="U80"/>
  <c r="Q80"/>
  <c r="M80"/>
  <c r="T81"/>
  <c r="P81"/>
  <c r="L81"/>
  <c r="S73"/>
  <c r="O73"/>
  <c r="K73"/>
  <c r="N74"/>
  <c r="R74"/>
  <c r="U72"/>
  <c r="Q72"/>
  <c r="M72"/>
  <c r="T71"/>
  <c r="P71"/>
  <c r="L71"/>
  <c r="M75"/>
  <c r="Q75"/>
  <c r="U75"/>
  <c r="R66"/>
  <c r="N66"/>
  <c r="U67"/>
  <c r="Q67"/>
  <c r="M67"/>
  <c r="T64"/>
  <c r="P64"/>
  <c r="L64"/>
  <c r="S104"/>
  <c r="O104"/>
  <c r="K104"/>
  <c r="R103"/>
  <c r="N103"/>
  <c r="U102"/>
  <c r="Q102"/>
  <c r="M102"/>
  <c r="T101"/>
  <c r="P101"/>
  <c r="L101"/>
  <c r="S100"/>
  <c r="O100"/>
  <c r="K100"/>
  <c r="R105"/>
  <c r="N105"/>
  <c r="U106"/>
  <c r="Q106"/>
  <c r="M106"/>
  <c r="T107"/>
  <c r="P107"/>
  <c r="L107"/>
  <c r="S108"/>
  <c r="O108"/>
  <c r="K108"/>
  <c r="R109"/>
  <c r="R98" s="1"/>
  <c r="R97" s="1"/>
  <c r="N109"/>
  <c r="N98" s="1"/>
  <c r="N97" s="1"/>
  <c r="U99"/>
  <c r="Q99"/>
  <c r="M99"/>
  <c r="T54"/>
  <c r="P54"/>
  <c r="L54"/>
  <c r="S55"/>
  <c r="O55"/>
  <c r="K55"/>
  <c r="R56"/>
  <c r="N56"/>
  <c r="U57"/>
  <c r="Q57"/>
  <c r="M57"/>
  <c r="T58"/>
  <c r="P58"/>
  <c r="L58"/>
  <c r="S59"/>
  <c r="O59"/>
  <c r="K59"/>
  <c r="R60"/>
  <c r="N60"/>
  <c r="U61"/>
  <c r="Q61"/>
  <c r="M61"/>
  <c r="L62"/>
  <c r="P62"/>
  <c r="T62"/>
  <c r="S46"/>
  <c r="O46"/>
  <c r="K46"/>
  <c r="R47"/>
  <c r="N47"/>
  <c r="U48"/>
  <c r="Q48"/>
  <c r="M48"/>
  <c r="T49"/>
  <c r="P49"/>
  <c r="L49"/>
  <c r="S50"/>
  <c r="O50"/>
  <c r="K50"/>
  <c r="R51"/>
  <c r="N51"/>
  <c r="U52"/>
  <c r="Q52"/>
  <c r="M52"/>
  <c r="T43"/>
  <c r="P43"/>
  <c r="L43"/>
  <c r="S44"/>
  <c r="O44"/>
  <c r="K44"/>
  <c r="R41"/>
  <c r="N41"/>
  <c r="U39"/>
  <c r="Q39"/>
  <c r="M39"/>
  <c r="T40"/>
  <c r="P40"/>
  <c r="L40"/>
  <c r="Q36"/>
  <c r="M36"/>
  <c r="U92"/>
  <c r="Q92"/>
  <c r="M92"/>
  <c r="T93"/>
  <c r="P93"/>
  <c r="L93"/>
  <c r="S94"/>
  <c r="O94"/>
  <c r="K94"/>
  <c r="R95"/>
  <c r="N95"/>
  <c r="U89"/>
  <c r="Q89"/>
  <c r="M89"/>
  <c r="T90"/>
  <c r="P90"/>
  <c r="L90"/>
  <c r="M91"/>
  <c r="Q91"/>
  <c r="U91"/>
  <c r="R34"/>
  <c r="N34"/>
  <c r="K35"/>
  <c r="O35"/>
  <c r="S35"/>
  <c r="U32"/>
  <c r="P32"/>
  <c r="L32"/>
  <c r="R33"/>
  <c r="N33"/>
  <c r="U30"/>
  <c r="Q30"/>
  <c r="M30"/>
  <c r="L31"/>
  <c r="P31"/>
  <c r="T31"/>
  <c r="S29"/>
  <c r="O29"/>
  <c r="K29"/>
  <c r="S27"/>
  <c r="O27"/>
  <c r="T26"/>
  <c r="P26"/>
  <c r="L26"/>
  <c r="S25"/>
  <c r="O25"/>
  <c r="K25"/>
  <c r="R24"/>
  <c r="N24"/>
  <c r="K22"/>
  <c r="O22"/>
  <c r="S22"/>
  <c r="T20"/>
  <c r="P20"/>
  <c r="L20"/>
  <c r="M19"/>
  <c r="Q19"/>
  <c r="U19"/>
  <c r="R18"/>
  <c r="N18"/>
  <c r="U17"/>
  <c r="Q17"/>
  <c r="M17"/>
  <c r="T16"/>
  <c r="P16"/>
  <c r="L16"/>
  <c r="S15"/>
  <c r="O15"/>
  <c r="K15"/>
  <c r="N23"/>
  <c r="R23"/>
  <c r="M262"/>
  <c r="P261"/>
  <c r="U260"/>
  <c r="Q260"/>
  <c r="M260"/>
  <c r="T259"/>
  <c r="P259"/>
  <c r="L259"/>
  <c r="S258"/>
  <c r="O258"/>
  <c r="K258"/>
  <c r="R257"/>
  <c r="N257"/>
  <c r="U242"/>
  <c r="Q242"/>
  <c r="M242"/>
  <c r="T241"/>
  <c r="P241"/>
  <c r="L241"/>
  <c r="S240"/>
  <c r="O240"/>
  <c r="K240"/>
  <c r="R239"/>
  <c r="N239"/>
  <c r="U244"/>
  <c r="Q244"/>
  <c r="Q377"/>
  <c r="T376"/>
  <c r="L376"/>
  <c r="S375"/>
  <c r="O375"/>
  <c r="K375"/>
  <c r="R374"/>
  <c r="N374"/>
  <c r="U409"/>
  <c r="Q409"/>
  <c r="M409"/>
  <c r="T410"/>
  <c r="P410"/>
  <c r="L410"/>
  <c r="S405"/>
  <c r="S404" s="1"/>
  <c r="O405"/>
  <c r="O404" s="1"/>
  <c r="K405"/>
  <c r="K404" s="1"/>
  <c r="N406"/>
  <c r="R406"/>
  <c r="U402"/>
  <c r="Q402"/>
  <c r="M402"/>
  <c r="T401"/>
  <c r="P401"/>
  <c r="L401"/>
  <c r="S399"/>
  <c r="O399"/>
  <c r="K399"/>
  <c r="R396"/>
  <c r="N396"/>
  <c r="U398"/>
  <c r="Q398"/>
  <c r="M398"/>
  <c r="T397"/>
  <c r="P397"/>
  <c r="L397"/>
  <c r="S322"/>
  <c r="O322"/>
  <c r="K322"/>
  <c r="R321"/>
  <c r="N321"/>
  <c r="U320"/>
  <c r="Q320"/>
  <c r="M320"/>
  <c r="T319"/>
  <c r="P319"/>
  <c r="L319"/>
  <c r="S318"/>
  <c r="O318"/>
  <c r="K318"/>
  <c r="R317"/>
  <c r="N317"/>
  <c r="U326"/>
  <c r="Q326"/>
  <c r="M326"/>
  <c r="T325"/>
  <c r="P325"/>
  <c r="L325"/>
  <c r="S324"/>
  <c r="O324"/>
  <c r="K324"/>
  <c r="R323"/>
  <c r="N323"/>
  <c r="U328"/>
  <c r="Q328"/>
  <c r="M328"/>
  <c r="T327"/>
  <c r="P327"/>
  <c r="L327"/>
  <c r="S329"/>
  <c r="O329"/>
  <c r="K329"/>
  <c r="R303"/>
  <c r="N303"/>
  <c r="U302"/>
  <c r="Q302"/>
  <c r="M302"/>
  <c r="T301"/>
  <c r="P301"/>
  <c r="L301"/>
  <c r="S300"/>
  <c r="O300"/>
  <c r="K300"/>
  <c r="R299"/>
  <c r="N299"/>
  <c r="U298"/>
  <c r="Q298"/>
  <c r="M298"/>
  <c r="T297"/>
  <c r="P297"/>
  <c r="L297"/>
  <c r="S296"/>
  <c r="O296"/>
  <c r="K296"/>
  <c r="R295"/>
  <c r="N295"/>
  <c r="U294"/>
  <c r="Q294"/>
  <c r="M294"/>
  <c r="T293"/>
  <c r="P293"/>
  <c r="L293"/>
  <c r="S292"/>
  <c r="O292"/>
  <c r="K292"/>
  <c r="R291"/>
  <c r="N291"/>
  <c r="U290"/>
  <c r="Q290"/>
  <c r="M290"/>
  <c r="T289"/>
  <c r="P289"/>
  <c r="L289"/>
  <c r="S288"/>
  <c r="O288"/>
  <c r="K288"/>
  <c r="R287"/>
  <c r="N287"/>
  <c r="U286"/>
  <c r="Q286"/>
  <c r="M286"/>
  <c r="T285"/>
  <c r="P285"/>
  <c r="L285"/>
  <c r="S284"/>
  <c r="O284"/>
  <c r="K284"/>
  <c r="R283"/>
  <c r="N283"/>
  <c r="U282"/>
  <c r="Q282"/>
  <c r="M282"/>
  <c r="T281"/>
  <c r="P281"/>
  <c r="L281"/>
  <c r="S280"/>
  <c r="O280"/>
  <c r="K280"/>
  <c r="R279"/>
  <c r="N279"/>
  <c r="U278"/>
  <c r="Q278"/>
  <c r="M278"/>
  <c r="T277"/>
  <c r="P277"/>
  <c r="L277"/>
  <c r="S276"/>
  <c r="O276"/>
  <c r="K276"/>
  <c r="R275"/>
  <c r="N275"/>
  <c r="U274"/>
  <c r="Q274"/>
  <c r="M274"/>
  <c r="T273"/>
  <c r="P273"/>
  <c r="L273"/>
  <c r="S272"/>
  <c r="O272"/>
  <c r="K272"/>
  <c r="R314"/>
  <c r="N314"/>
  <c r="U313"/>
  <c r="Q313"/>
  <c r="M313"/>
  <c r="T312"/>
  <c r="P312"/>
  <c r="L312"/>
  <c r="S311"/>
  <c r="O311"/>
  <c r="K311"/>
  <c r="R310"/>
  <c r="N310"/>
  <c r="U309"/>
  <c r="Q309"/>
  <c r="M309"/>
  <c r="T308"/>
  <c r="P308"/>
  <c r="L308"/>
  <c r="S307"/>
  <c r="O307"/>
  <c r="K307"/>
  <c r="R306"/>
  <c r="N306"/>
  <c r="U305"/>
  <c r="Q305"/>
  <c r="M305"/>
  <c r="T304"/>
  <c r="P304"/>
  <c r="L304"/>
  <c r="S266"/>
  <c r="O266"/>
  <c r="K266"/>
  <c r="R265"/>
  <c r="N265"/>
  <c r="U264"/>
  <c r="Q264"/>
  <c r="M264"/>
  <c r="T269"/>
  <c r="P269"/>
  <c r="L269"/>
  <c r="S268"/>
  <c r="O268"/>
  <c r="K268"/>
  <c r="R267"/>
  <c r="N267"/>
  <c r="U333"/>
  <c r="Q333"/>
  <c r="M333"/>
  <c r="T332"/>
  <c r="P332"/>
  <c r="L332"/>
  <c r="S334"/>
  <c r="O334"/>
  <c r="K334"/>
  <c r="R256"/>
  <c r="N256"/>
  <c r="U255"/>
  <c r="Q255"/>
  <c r="M255"/>
  <c r="T254"/>
  <c r="P254"/>
  <c r="L254"/>
  <c r="S253"/>
  <c r="O253"/>
  <c r="K253"/>
  <c r="R252"/>
  <c r="N252"/>
  <c r="U251"/>
  <c r="Q251"/>
  <c r="M251"/>
  <c r="T250"/>
  <c r="P250"/>
  <c r="L250"/>
  <c r="S249"/>
  <c r="O249"/>
  <c r="K249"/>
  <c r="R248"/>
  <c r="N248"/>
  <c r="U262"/>
  <c r="Q262"/>
  <c r="U360"/>
  <c r="Q360"/>
  <c r="M360"/>
  <c r="T359"/>
  <c r="P359"/>
  <c r="L359"/>
  <c r="S358"/>
  <c r="O358"/>
  <c r="K358"/>
  <c r="R377"/>
  <c r="N377"/>
  <c r="U376"/>
  <c r="Q376"/>
  <c r="M376"/>
  <c r="T375"/>
  <c r="P375"/>
  <c r="L375"/>
  <c r="S374"/>
  <c r="O374"/>
  <c r="K374"/>
  <c r="R409"/>
  <c r="N409"/>
  <c r="U410"/>
  <c r="Q410"/>
  <c r="M410"/>
  <c r="T405"/>
  <c r="T404" s="1"/>
  <c r="P405"/>
  <c r="P404" s="1"/>
  <c r="L405"/>
  <c r="L404" s="1"/>
  <c r="M406"/>
  <c r="Q406"/>
  <c r="U406"/>
  <c r="R402"/>
  <c r="N402"/>
  <c r="U401"/>
  <c r="Q401"/>
  <c r="M401"/>
  <c r="T399"/>
  <c r="P399"/>
  <c r="L399"/>
  <c r="S396"/>
  <c r="O396"/>
  <c r="K396"/>
  <c r="R398"/>
  <c r="N398"/>
  <c r="U397"/>
  <c r="Q397"/>
  <c r="M397"/>
  <c r="T322"/>
  <c r="P322"/>
  <c r="L322"/>
  <c r="S321"/>
  <c r="O321"/>
  <c r="K321"/>
  <c r="R320"/>
  <c r="N320"/>
  <c r="U319"/>
  <c r="Q319"/>
  <c r="M319"/>
  <c r="T318"/>
  <c r="P318"/>
  <c r="L318"/>
  <c r="S317"/>
  <c r="O317"/>
  <c r="K317"/>
  <c r="R326"/>
  <c r="N326"/>
  <c r="U325"/>
  <c r="Q325"/>
  <c r="M325"/>
  <c r="T324"/>
  <c r="P324"/>
  <c r="L324"/>
  <c r="S323"/>
  <c r="O323"/>
  <c r="K323"/>
  <c r="R328"/>
  <c r="N328"/>
  <c r="U327"/>
  <c r="Q327"/>
  <c r="M327"/>
  <c r="T329"/>
  <c r="P329"/>
  <c r="L329"/>
  <c r="S303"/>
  <c r="O303"/>
  <c r="K303"/>
  <c r="R302"/>
  <c r="N302"/>
  <c r="U301"/>
  <c r="Q301"/>
  <c r="M301"/>
  <c r="T300"/>
  <c r="P300"/>
  <c r="L300"/>
  <c r="S299"/>
  <c r="O299"/>
  <c r="K299"/>
  <c r="R298"/>
  <c r="N298"/>
  <c r="U297"/>
  <c r="Q297"/>
  <c r="M297"/>
  <c r="T296"/>
  <c r="P296"/>
  <c r="L296"/>
  <c r="S295"/>
  <c r="O295"/>
  <c r="K295"/>
  <c r="R294"/>
  <c r="N294"/>
  <c r="U293"/>
  <c r="Q293"/>
  <c r="M293"/>
  <c r="T292"/>
  <c r="P292"/>
  <c r="L292"/>
  <c r="S291"/>
  <c r="O291"/>
  <c r="K291"/>
  <c r="R290"/>
  <c r="N290"/>
  <c r="U289"/>
  <c r="Q289"/>
  <c r="M289"/>
  <c r="T288"/>
  <c r="P288"/>
  <c r="L288"/>
  <c r="S287"/>
  <c r="O287"/>
  <c r="K287"/>
  <c r="R286"/>
  <c r="N286"/>
  <c r="U285"/>
  <c r="Q285"/>
  <c r="M285"/>
  <c r="T284"/>
  <c r="P284"/>
  <c r="L284"/>
  <c r="S283"/>
  <c r="O283"/>
  <c r="K283"/>
  <c r="R282"/>
  <c r="N282"/>
  <c r="U281"/>
  <c r="Q281"/>
  <c r="M281"/>
  <c r="T280"/>
  <c r="P280"/>
  <c r="L280"/>
  <c r="S279"/>
  <c r="O279"/>
  <c r="K279"/>
  <c r="R278"/>
  <c r="N278"/>
  <c r="U277"/>
  <c r="Q277"/>
  <c r="M277"/>
  <c r="T276"/>
  <c r="P276"/>
  <c r="L276"/>
  <c r="S275"/>
  <c r="O275"/>
  <c r="K275"/>
  <c r="R274"/>
  <c r="N274"/>
  <c r="U273"/>
  <c r="Q273"/>
  <c r="M273"/>
  <c r="T272"/>
  <c r="P272"/>
  <c r="L272"/>
  <c r="S314"/>
  <c r="O314"/>
  <c r="K314"/>
  <c r="R313"/>
  <c r="N313"/>
  <c r="U312"/>
  <c r="Q312"/>
  <c r="M312"/>
  <c r="T311"/>
  <c r="P311"/>
  <c r="L311"/>
  <c r="S310"/>
  <c r="O310"/>
  <c r="K310"/>
  <c r="R309"/>
  <c r="N309"/>
  <c r="U308"/>
  <c r="Q308"/>
  <c r="M308"/>
  <c r="T307"/>
  <c r="P307"/>
  <c r="L307"/>
  <c r="S306"/>
  <c r="O306"/>
  <c r="K306"/>
  <c r="R305"/>
  <c r="N305"/>
  <c r="U304"/>
  <c r="Q304"/>
  <c r="M304"/>
  <c r="T266"/>
  <c r="P266"/>
  <c r="L266"/>
  <c r="S265"/>
  <c r="O265"/>
  <c r="K265"/>
  <c r="R264"/>
  <c r="N264"/>
  <c r="N263" s="1"/>
  <c r="U269"/>
  <c r="Q269"/>
  <c r="M269"/>
  <c r="T268"/>
  <c r="P268"/>
  <c r="L268"/>
  <c r="S267"/>
  <c r="O267"/>
  <c r="K267"/>
  <c r="R333"/>
  <c r="N333"/>
  <c r="U332"/>
  <c r="Q332"/>
  <c r="M332"/>
  <c r="T334"/>
  <c r="P334"/>
  <c r="L334"/>
  <c r="S256"/>
  <c r="O256"/>
  <c r="K256"/>
  <c r="R255"/>
  <c r="N255"/>
  <c r="U254"/>
  <c r="Q254"/>
  <c r="M254"/>
  <c r="T253"/>
  <c r="P253"/>
  <c r="L253"/>
  <c r="S252"/>
  <c r="O252"/>
  <c r="K252"/>
  <c r="R251"/>
  <c r="N251"/>
  <c r="U250"/>
  <c r="Q250"/>
  <c r="M250"/>
  <c r="T249"/>
  <c r="P249"/>
  <c r="L249"/>
  <c r="S248"/>
  <c r="O248"/>
  <c r="K248"/>
  <c r="R262"/>
  <c r="N262"/>
  <c r="U261"/>
  <c r="Q261"/>
  <c r="M261"/>
  <c r="K262"/>
  <c r="N261"/>
  <c r="T260"/>
  <c r="P260"/>
  <c r="L260"/>
  <c r="S259"/>
  <c r="O259"/>
  <c r="K259"/>
  <c r="R258"/>
  <c r="N258"/>
  <c r="U257"/>
  <c r="Q257"/>
  <c r="M257"/>
  <c r="T242"/>
  <c r="P242"/>
  <c r="L242"/>
  <c r="S241"/>
  <c r="O241"/>
  <c r="K241"/>
  <c r="R240"/>
  <c r="N240"/>
  <c r="U239"/>
  <c r="Q239"/>
  <c r="M239"/>
  <c r="T244"/>
  <c r="P244"/>
  <c r="L244"/>
  <c r="S243"/>
  <c r="O243"/>
  <c r="K243"/>
  <c r="R245"/>
  <c r="N245"/>
  <c r="U233"/>
  <c r="Q233"/>
  <c r="M233"/>
  <c r="T232"/>
  <c r="P232"/>
  <c r="L232"/>
  <c r="S237"/>
  <c r="O237"/>
  <c r="K237"/>
  <c r="R236"/>
  <c r="N236"/>
  <c r="U235"/>
  <c r="Q235"/>
  <c r="M235"/>
  <c r="T234"/>
  <c r="P234"/>
  <c r="L234"/>
  <c r="S207"/>
  <c r="O207"/>
  <c r="K207"/>
  <c r="R206"/>
  <c r="N206"/>
  <c r="U205"/>
  <c r="Q205"/>
  <c r="M205"/>
  <c r="T209"/>
  <c r="P209"/>
  <c r="L209"/>
  <c r="S208"/>
  <c r="O208"/>
  <c r="K208"/>
  <c r="R210"/>
  <c r="N210"/>
  <c r="U199"/>
  <c r="Q199"/>
  <c r="M199"/>
  <c r="L200"/>
  <c r="P200"/>
  <c r="T200"/>
  <c r="S201"/>
  <c r="O201"/>
  <c r="K201"/>
  <c r="R198"/>
  <c r="N198"/>
  <c r="U202"/>
  <c r="Q202"/>
  <c r="M202"/>
  <c r="T226"/>
  <c r="P226"/>
  <c r="L226"/>
  <c r="S225"/>
  <c r="O225"/>
  <c r="K225"/>
  <c r="R224"/>
  <c r="N224"/>
  <c r="U223"/>
  <c r="Q223"/>
  <c r="M223"/>
  <c r="T227"/>
  <c r="P227"/>
  <c r="L227"/>
  <c r="S215"/>
  <c r="O215"/>
  <c r="K215"/>
  <c r="R216"/>
  <c r="N216"/>
  <c r="U214"/>
  <c r="Q214"/>
  <c r="M214"/>
  <c r="T218"/>
  <c r="P218"/>
  <c r="L218"/>
  <c r="S217"/>
  <c r="O217"/>
  <c r="K217"/>
  <c r="R219"/>
  <c r="N219"/>
  <c r="U189"/>
  <c r="Q189"/>
  <c r="M189"/>
  <c r="T188"/>
  <c r="P188"/>
  <c r="L188"/>
  <c r="S187"/>
  <c r="O187"/>
  <c r="K187"/>
  <c r="R186"/>
  <c r="N186"/>
  <c r="U185"/>
  <c r="Q185"/>
  <c r="M185"/>
  <c r="T184"/>
  <c r="P184"/>
  <c r="L184"/>
  <c r="S183"/>
  <c r="O183"/>
  <c r="K183"/>
  <c r="R182"/>
  <c r="N182"/>
  <c r="U181"/>
  <c r="Q181"/>
  <c r="M181"/>
  <c r="T180"/>
  <c r="P180"/>
  <c r="L180"/>
  <c r="S179"/>
  <c r="O179"/>
  <c r="K179"/>
  <c r="R178"/>
  <c r="N178"/>
  <c r="U177"/>
  <c r="Q177"/>
  <c r="M177"/>
  <c r="T176"/>
  <c r="P176"/>
  <c r="L176"/>
  <c r="S175"/>
  <c r="O175"/>
  <c r="K175"/>
  <c r="R174"/>
  <c r="N174"/>
  <c r="U193"/>
  <c r="Q193"/>
  <c r="M193"/>
  <c r="T192"/>
  <c r="P192"/>
  <c r="L192"/>
  <c r="S191"/>
  <c r="O191"/>
  <c r="K191"/>
  <c r="R190"/>
  <c r="N190"/>
  <c r="U170"/>
  <c r="Q170"/>
  <c r="M170"/>
  <c r="T171"/>
  <c r="P171"/>
  <c r="L171"/>
  <c r="S172"/>
  <c r="O172"/>
  <c r="K172"/>
  <c r="R173"/>
  <c r="N173"/>
  <c r="U162"/>
  <c r="Q162"/>
  <c r="M162"/>
  <c r="T161"/>
  <c r="P161"/>
  <c r="L161"/>
  <c r="S160"/>
  <c r="O160"/>
  <c r="K160"/>
  <c r="R159"/>
  <c r="N159"/>
  <c r="U158"/>
  <c r="Q158"/>
  <c r="M158"/>
  <c r="T157"/>
  <c r="P157"/>
  <c r="L157"/>
  <c r="S156"/>
  <c r="O156"/>
  <c r="K156"/>
  <c r="R155"/>
  <c r="N155"/>
  <c r="U165"/>
  <c r="Q165"/>
  <c r="M165"/>
  <c r="T164"/>
  <c r="P164"/>
  <c r="L164"/>
  <c r="S163"/>
  <c r="O163"/>
  <c r="K163"/>
  <c r="R144"/>
  <c r="N144"/>
  <c r="U143"/>
  <c r="Q143"/>
  <c r="M143"/>
  <c r="L145"/>
  <c r="P145"/>
  <c r="T145"/>
  <c r="M146"/>
  <c r="Q146"/>
  <c r="U146"/>
  <c r="R147"/>
  <c r="N147"/>
  <c r="U142"/>
  <c r="Q142"/>
  <c r="M142"/>
  <c r="T149"/>
  <c r="P149"/>
  <c r="L149"/>
  <c r="S148"/>
  <c r="O148"/>
  <c r="K148"/>
  <c r="R150"/>
  <c r="N150"/>
  <c r="U141"/>
  <c r="Q141"/>
  <c r="M141"/>
  <c r="T140"/>
  <c r="P140"/>
  <c r="L140"/>
  <c r="S139"/>
  <c r="O139"/>
  <c r="K139"/>
  <c r="R151"/>
  <c r="N151"/>
  <c r="U129"/>
  <c r="Q129"/>
  <c r="M129"/>
  <c r="T128"/>
  <c r="P128"/>
  <c r="L128"/>
  <c r="S127"/>
  <c r="O127"/>
  <c r="K127"/>
  <c r="R126"/>
  <c r="N126"/>
  <c r="U125"/>
  <c r="Q125"/>
  <c r="M125"/>
  <c r="T124"/>
  <c r="P124"/>
  <c r="L124"/>
  <c r="S132"/>
  <c r="O132"/>
  <c r="K132"/>
  <c r="R131"/>
  <c r="N131"/>
  <c r="U130"/>
  <c r="Q130"/>
  <c r="M130"/>
  <c r="T134"/>
  <c r="P134"/>
  <c r="L134"/>
  <c r="S133"/>
  <c r="O133"/>
  <c r="K133"/>
  <c r="R116"/>
  <c r="N116"/>
  <c r="U115"/>
  <c r="Q115"/>
  <c r="M115"/>
  <c r="T114"/>
  <c r="P114"/>
  <c r="L114"/>
  <c r="S113"/>
  <c r="O113"/>
  <c r="K113"/>
  <c r="R118"/>
  <c r="N118"/>
  <c r="U117"/>
  <c r="Q117"/>
  <c r="M117"/>
  <c r="T119"/>
  <c r="P119"/>
  <c r="L119"/>
  <c r="S112"/>
  <c r="O112"/>
  <c r="K112"/>
  <c r="R120"/>
  <c r="N120"/>
  <c r="U78"/>
  <c r="Q78"/>
  <c r="M78"/>
  <c r="T77"/>
  <c r="P77"/>
  <c r="L77"/>
  <c r="S79"/>
  <c r="O79"/>
  <c r="K79"/>
  <c r="R84"/>
  <c r="N84"/>
  <c r="K85"/>
  <c r="O85"/>
  <c r="S85"/>
  <c r="T82"/>
  <c r="P82"/>
  <c r="L82"/>
  <c r="S80"/>
  <c r="O80"/>
  <c r="K80"/>
  <c r="R81"/>
  <c r="N81"/>
  <c r="U73"/>
  <c r="Q73"/>
  <c r="M73"/>
  <c r="L74"/>
  <c r="P74"/>
  <c r="T74"/>
  <c r="S72"/>
  <c r="O72"/>
  <c r="K72"/>
  <c r="R71"/>
  <c r="N71"/>
  <c r="K75"/>
  <c r="O75"/>
  <c r="S75"/>
  <c r="T66"/>
  <c r="P66"/>
  <c r="L66"/>
  <c r="S67"/>
  <c r="O67"/>
  <c r="K67"/>
  <c r="R64"/>
  <c r="N64"/>
  <c r="U104"/>
  <c r="Q104"/>
  <c r="M104"/>
  <c r="T103"/>
  <c r="P103"/>
  <c r="L103"/>
  <c r="S102"/>
  <c r="O102"/>
  <c r="K102"/>
  <c r="R101"/>
  <c r="N101"/>
  <c r="U100"/>
  <c r="Q100"/>
  <c r="M100"/>
  <c r="T105"/>
  <c r="P105"/>
  <c r="L105"/>
  <c r="S106"/>
  <c r="O106"/>
  <c r="K106"/>
  <c r="R107"/>
  <c r="N107"/>
  <c r="U108"/>
  <c r="Q108"/>
  <c r="M108"/>
  <c r="T109"/>
  <c r="T98" s="1"/>
  <c r="T97" s="1"/>
  <c r="P109"/>
  <c r="P98" s="1"/>
  <c r="P97" s="1"/>
  <c r="L109"/>
  <c r="L98" s="1"/>
  <c r="L97" s="1"/>
  <c r="S99"/>
  <c r="O99"/>
  <c r="K99"/>
  <c r="R54"/>
  <c r="N54"/>
  <c r="U55"/>
  <c r="Q55"/>
  <c r="M55"/>
  <c r="T56"/>
  <c r="P56"/>
  <c r="L56"/>
  <c r="S57"/>
  <c r="O57"/>
  <c r="K57"/>
  <c r="R58"/>
  <c r="N58"/>
  <c r="U59"/>
  <c r="Q59"/>
  <c r="M59"/>
  <c r="T60"/>
  <c r="P60"/>
  <c r="L60"/>
  <c r="S61"/>
  <c r="O61"/>
  <c r="K61"/>
  <c r="N62"/>
  <c r="R62"/>
  <c r="U46"/>
  <c r="Q46"/>
  <c r="M46"/>
  <c r="T47"/>
  <c r="P47"/>
  <c r="L47"/>
  <c r="S48"/>
  <c r="O48"/>
  <c r="K48"/>
  <c r="R49"/>
  <c r="N49"/>
  <c r="U50"/>
  <c r="Q50"/>
  <c r="M50"/>
  <c r="T51"/>
  <c r="P51"/>
  <c r="L51"/>
  <c r="S52"/>
  <c r="O52"/>
  <c r="K52"/>
  <c r="R43"/>
  <c r="N43"/>
  <c r="U44"/>
  <c r="Q44"/>
  <c r="M44"/>
  <c r="T41"/>
  <c r="P41"/>
  <c r="L41"/>
  <c r="S39"/>
  <c r="O39"/>
  <c r="K39"/>
  <c r="R40"/>
  <c r="N40"/>
  <c r="S36"/>
  <c r="O36"/>
  <c r="K36"/>
  <c r="S92"/>
  <c r="O92"/>
  <c r="K92"/>
  <c r="R93"/>
  <c r="N93"/>
  <c r="U94"/>
  <c r="Q94"/>
  <c r="M94"/>
  <c r="T95"/>
  <c r="P95"/>
  <c r="L95"/>
  <c r="S89"/>
  <c r="O89"/>
  <c r="K89"/>
  <c r="R90"/>
  <c r="N90"/>
  <c r="K91"/>
  <c r="O91"/>
  <c r="S91"/>
  <c r="T34"/>
  <c r="P34"/>
  <c r="L34"/>
  <c r="M35"/>
  <c r="Q35"/>
  <c r="U35"/>
  <c r="S32"/>
  <c r="N32"/>
  <c r="T33"/>
  <c r="P33"/>
  <c r="L33"/>
  <c r="S30"/>
  <c r="O30"/>
  <c r="K30"/>
  <c r="N31"/>
  <c r="R31"/>
  <c r="U29"/>
  <c r="Q29"/>
  <c r="M29"/>
  <c r="U27"/>
  <c r="Q27"/>
  <c r="L27"/>
  <c r="R26"/>
  <c r="N26"/>
  <c r="U25"/>
  <c r="Q25"/>
  <c r="M25"/>
  <c r="T24"/>
  <c r="P24"/>
  <c r="L24"/>
  <c r="M22"/>
  <c r="Q22"/>
  <c r="U22"/>
  <c r="R20"/>
  <c r="N20"/>
  <c r="K19"/>
  <c r="O19"/>
  <c r="S19"/>
  <c r="T18"/>
  <c r="P18"/>
  <c r="L18"/>
  <c r="S17"/>
  <c r="O17"/>
  <c r="K17"/>
  <c r="R16"/>
  <c r="N16"/>
  <c r="U15"/>
  <c r="Q15"/>
  <c r="M15"/>
  <c r="L23"/>
  <c r="P23"/>
  <c r="T23"/>
  <c r="T261"/>
  <c r="L261"/>
  <c r="S260"/>
  <c r="O260"/>
  <c r="K260"/>
  <c r="R259"/>
  <c r="N259"/>
  <c r="U258"/>
  <c r="Q258"/>
  <c r="M258"/>
  <c r="T257"/>
  <c r="P257"/>
  <c r="L257"/>
  <c r="S242"/>
  <c r="O242"/>
  <c r="K242"/>
  <c r="R241"/>
  <c r="N241"/>
  <c r="U240"/>
  <c r="Q240"/>
  <c r="M240"/>
  <c r="T239"/>
  <c r="P239"/>
  <c r="L239"/>
  <c r="S244"/>
  <c r="O244"/>
  <c r="K244"/>
  <c r="R243"/>
  <c r="N243"/>
  <c r="U245"/>
  <c r="T243"/>
  <c r="L243"/>
  <c r="Q245"/>
  <c r="M245"/>
  <c r="T233"/>
  <c r="P233"/>
  <c r="L233"/>
  <c r="S232"/>
  <c r="O232"/>
  <c r="K232"/>
  <c r="R237"/>
  <c r="N237"/>
  <c r="U236"/>
  <c r="Q236"/>
  <c r="M236"/>
  <c r="T235"/>
  <c r="P235"/>
  <c r="L235"/>
  <c r="S234"/>
  <c r="O234"/>
  <c r="K234"/>
  <c r="R207"/>
  <c r="N207"/>
  <c r="U206"/>
  <c r="Q206"/>
  <c r="M206"/>
  <c r="T205"/>
  <c r="P205"/>
  <c r="L205"/>
  <c r="S209"/>
  <c r="O209"/>
  <c r="K209"/>
  <c r="R208"/>
  <c r="N208"/>
  <c r="U210"/>
  <c r="Q210"/>
  <c r="M210"/>
  <c r="T199"/>
  <c r="P199"/>
  <c r="L199"/>
  <c r="M200"/>
  <c r="Q200"/>
  <c r="U200"/>
  <c r="R201"/>
  <c r="N201"/>
  <c r="U198"/>
  <c r="Q198"/>
  <c r="M198"/>
  <c r="T202"/>
  <c r="P202"/>
  <c r="L202"/>
  <c r="S226"/>
  <c r="O226"/>
  <c r="K226"/>
  <c r="R225"/>
  <c r="N225"/>
  <c r="U224"/>
  <c r="Q224"/>
  <c r="M224"/>
  <c r="T223"/>
  <c r="P223"/>
  <c r="L223"/>
  <c r="S227"/>
  <c r="O227"/>
  <c r="K227"/>
  <c r="R215"/>
  <c r="N215"/>
  <c r="U216"/>
  <c r="Q216"/>
  <c r="M216"/>
  <c r="T214"/>
  <c r="P214"/>
  <c r="L214"/>
  <c r="S218"/>
  <c r="O218"/>
  <c r="K218"/>
  <c r="R217"/>
  <c r="N217"/>
  <c r="U219"/>
  <c r="Q219"/>
  <c r="M219"/>
  <c r="T189"/>
  <c r="P189"/>
  <c r="L189"/>
  <c r="S188"/>
  <c r="O188"/>
  <c r="K188"/>
  <c r="R187"/>
  <c r="N187"/>
  <c r="U186"/>
  <c r="Q186"/>
  <c r="M186"/>
  <c r="T185"/>
  <c r="P185"/>
  <c r="L185"/>
  <c r="S184"/>
  <c r="O184"/>
  <c r="K184"/>
  <c r="R183"/>
  <c r="N183"/>
  <c r="U182"/>
  <c r="Q182"/>
  <c r="M182"/>
  <c r="T181"/>
  <c r="P181"/>
  <c r="L181"/>
  <c r="S180"/>
  <c r="O180"/>
  <c r="K180"/>
  <c r="R179"/>
  <c r="N179"/>
  <c r="U178"/>
  <c r="Q178"/>
  <c r="M178"/>
  <c r="T177"/>
  <c r="P177"/>
  <c r="L177"/>
  <c r="S176"/>
  <c r="O176"/>
  <c r="K176"/>
  <c r="R175"/>
  <c r="N175"/>
  <c r="U174"/>
  <c r="Q174"/>
  <c r="M174"/>
  <c r="T193"/>
  <c r="P193"/>
  <c r="L193"/>
  <c r="S192"/>
  <c r="O192"/>
  <c r="K192"/>
  <c r="R191"/>
  <c r="N191"/>
  <c r="U190"/>
  <c r="Q190"/>
  <c r="M190"/>
  <c r="T170"/>
  <c r="P170"/>
  <c r="L170"/>
  <c r="S171"/>
  <c r="O171"/>
  <c r="K171"/>
  <c r="R172"/>
  <c r="N172"/>
  <c r="U173"/>
  <c r="Q173"/>
  <c r="M173"/>
  <c r="T162"/>
  <c r="P162"/>
  <c r="L162"/>
  <c r="S161"/>
  <c r="O161"/>
  <c r="K161"/>
  <c r="R160"/>
  <c r="N160"/>
  <c r="U159"/>
  <c r="Q159"/>
  <c r="M159"/>
  <c r="T158"/>
  <c r="P158"/>
  <c r="L158"/>
  <c r="S157"/>
  <c r="O157"/>
  <c r="K157"/>
  <c r="R156"/>
  <c r="N156"/>
  <c r="U155"/>
  <c r="Q155"/>
  <c r="M155"/>
  <c r="T165"/>
  <c r="P165"/>
  <c r="L165"/>
  <c r="S164"/>
  <c r="O164"/>
  <c r="K164"/>
  <c r="R163"/>
  <c r="N163"/>
  <c r="U144"/>
  <c r="Q144"/>
  <c r="M144"/>
  <c r="T143"/>
  <c r="P143"/>
  <c r="L143"/>
  <c r="M145"/>
  <c r="Q145"/>
  <c r="U145"/>
  <c r="N146"/>
  <c r="R146"/>
  <c r="U147"/>
  <c r="Q147"/>
  <c r="M147"/>
  <c r="T142"/>
  <c r="P142"/>
  <c r="L142"/>
  <c r="S149"/>
  <c r="O149"/>
  <c r="K149"/>
  <c r="R148"/>
  <c r="N148"/>
  <c r="U150"/>
  <c r="Q150"/>
  <c r="M150"/>
  <c r="T141"/>
  <c r="P141"/>
  <c r="L141"/>
  <c r="S140"/>
  <c r="O140"/>
  <c r="K140"/>
  <c r="R139"/>
  <c r="N139"/>
  <c r="U151"/>
  <c r="Q151"/>
  <c r="M151"/>
  <c r="T129"/>
  <c r="P129"/>
  <c r="L129"/>
  <c r="S128"/>
  <c r="O128"/>
  <c r="K128"/>
  <c r="R127"/>
  <c r="N127"/>
  <c r="U126"/>
  <c r="Q126"/>
  <c r="M126"/>
  <c r="T125"/>
  <c r="P125"/>
  <c r="L125"/>
  <c r="S124"/>
  <c r="O124"/>
  <c r="K124"/>
  <c r="R132"/>
  <c r="N132"/>
  <c r="U131"/>
  <c r="Q131"/>
  <c r="M131"/>
  <c r="T130"/>
  <c r="P130"/>
  <c r="L130"/>
  <c r="S134"/>
  <c r="O134"/>
  <c r="K134"/>
  <c r="R133"/>
  <c r="N133"/>
  <c r="U116"/>
  <c r="Q116"/>
  <c r="M116"/>
  <c r="T115"/>
  <c r="P115"/>
  <c r="L115"/>
  <c r="S114"/>
  <c r="O114"/>
  <c r="K114"/>
  <c r="R113"/>
  <c r="N113"/>
  <c r="U118"/>
  <c r="Q118"/>
  <c r="M118"/>
  <c r="T117"/>
  <c r="P117"/>
  <c r="L117"/>
  <c r="S119"/>
  <c r="O119"/>
  <c r="K119"/>
  <c r="R112"/>
  <c r="N112"/>
  <c r="U120"/>
  <c r="Q120"/>
  <c r="M120"/>
  <c r="T78"/>
  <c r="P78"/>
  <c r="L78"/>
  <c r="S77"/>
  <c r="O77"/>
  <c r="K77"/>
  <c r="R79"/>
  <c r="N79"/>
  <c r="U84"/>
  <c r="Q84"/>
  <c r="M84"/>
  <c r="L85"/>
  <c r="P85"/>
  <c r="T85"/>
  <c r="S82"/>
  <c r="O82"/>
  <c r="K82"/>
  <c r="R80"/>
  <c r="N80"/>
  <c r="U81"/>
  <c r="Q81"/>
  <c r="M81"/>
  <c r="T73"/>
  <c r="P73"/>
  <c r="L73"/>
  <c r="M74"/>
  <c r="Q74"/>
  <c r="U74"/>
  <c r="R72"/>
  <c r="N72"/>
  <c r="U71"/>
  <c r="Q71"/>
  <c r="M71"/>
  <c r="L75"/>
  <c r="P75"/>
  <c r="T75"/>
  <c r="S66"/>
  <c r="O66"/>
  <c r="K66"/>
  <c r="R67"/>
  <c r="N67"/>
  <c r="U64"/>
  <c r="Q64"/>
  <c r="M64"/>
  <c r="T104"/>
  <c r="P104"/>
  <c r="L104"/>
  <c r="S103"/>
  <c r="O103"/>
  <c r="K103"/>
  <c r="R102"/>
  <c r="N102"/>
  <c r="U101"/>
  <c r="Q101"/>
  <c r="M101"/>
  <c r="T100"/>
  <c r="P100"/>
  <c r="L100"/>
  <c r="S105"/>
  <c r="O105"/>
  <c r="K105"/>
  <c r="R106"/>
  <c r="N106"/>
  <c r="U107"/>
  <c r="Q107"/>
  <c r="M107"/>
  <c r="T108"/>
  <c r="P108"/>
  <c r="L108"/>
  <c r="S109"/>
  <c r="S98" s="1"/>
  <c r="S97" s="1"/>
  <c r="O109"/>
  <c r="O98" s="1"/>
  <c r="O97" s="1"/>
  <c r="K109"/>
  <c r="K98" s="1"/>
  <c r="K97" s="1"/>
  <c r="R99"/>
  <c r="N99"/>
  <c r="U54"/>
  <c r="Q54"/>
  <c r="M54"/>
  <c r="T55"/>
  <c r="P55"/>
  <c r="L55"/>
  <c r="S56"/>
  <c r="O56"/>
  <c r="K56"/>
  <c r="R57"/>
  <c r="N57"/>
  <c r="U58"/>
  <c r="Q58"/>
  <c r="M58"/>
  <c r="T59"/>
  <c r="P59"/>
  <c r="L59"/>
  <c r="S60"/>
  <c r="O60"/>
  <c r="K60"/>
  <c r="R61"/>
  <c r="N61"/>
  <c r="K62"/>
  <c r="O62"/>
  <c r="S62"/>
  <c r="T46"/>
  <c r="P46"/>
  <c r="L46"/>
  <c r="S47"/>
  <c r="O47"/>
  <c r="K47"/>
  <c r="R48"/>
  <c r="N48"/>
  <c r="U49"/>
  <c r="Q49"/>
  <c r="M49"/>
  <c r="T50"/>
  <c r="P50"/>
  <c r="L50"/>
  <c r="S51"/>
  <c r="O51"/>
  <c r="K51"/>
  <c r="R52"/>
  <c r="N52"/>
  <c r="U43"/>
  <c r="Q43"/>
  <c r="M43"/>
  <c r="T44"/>
  <c r="P44"/>
  <c r="L44"/>
  <c r="S41"/>
  <c r="O41"/>
  <c r="K41"/>
  <c r="R39"/>
  <c r="N39"/>
  <c r="U40"/>
  <c r="Q40"/>
  <c r="M40"/>
  <c r="T36"/>
  <c r="P36"/>
  <c r="L36"/>
  <c r="R92"/>
  <c r="N92"/>
  <c r="U93"/>
  <c r="Q93"/>
  <c r="M93"/>
  <c r="T94"/>
  <c r="P94"/>
  <c r="L94"/>
  <c r="S95"/>
  <c r="O95"/>
  <c r="K95"/>
  <c r="R89"/>
  <c r="N89"/>
  <c r="U90"/>
  <c r="Q90"/>
  <c r="M90"/>
  <c r="L91"/>
  <c r="P91"/>
  <c r="T91"/>
  <c r="S34"/>
  <c r="O34"/>
  <c r="K34"/>
  <c r="N35"/>
  <c r="R35"/>
  <c r="T32"/>
  <c r="O32"/>
  <c r="K32"/>
  <c r="S33"/>
  <c r="O33"/>
  <c r="K33"/>
  <c r="R30"/>
  <c r="N30"/>
  <c r="K31"/>
  <c r="O31"/>
  <c r="S31"/>
  <c r="T29"/>
  <c r="P29"/>
  <c r="L29"/>
  <c r="R27"/>
  <c r="M27"/>
  <c r="U26"/>
  <c r="Q26"/>
  <c r="M26"/>
  <c r="T25"/>
  <c r="P25"/>
  <c r="L25"/>
  <c r="S24"/>
  <c r="O24"/>
  <c r="K24"/>
  <c r="N22"/>
  <c r="R22"/>
  <c r="U20"/>
  <c r="Q20"/>
  <c r="M20"/>
  <c r="L19"/>
  <c r="P19"/>
  <c r="T19"/>
  <c r="S18"/>
  <c r="O18"/>
  <c r="K18"/>
  <c r="R17"/>
  <c r="N17"/>
  <c r="U16"/>
  <c r="Q16"/>
  <c r="M16"/>
  <c r="T15"/>
  <c r="P15"/>
  <c r="L15"/>
  <c r="M23"/>
  <c r="Q23"/>
  <c r="U23"/>
  <c r="S561"/>
  <c r="S560" s="1"/>
  <c r="O561"/>
  <c r="O560" s="1"/>
  <c r="K561"/>
  <c r="K560" s="1"/>
  <c r="R547"/>
  <c r="R546" s="1"/>
  <c r="N547"/>
  <c r="N546" s="1"/>
  <c r="T520"/>
  <c r="T519" s="1"/>
  <c r="P520"/>
  <c r="P519" s="1"/>
  <c r="L520"/>
  <c r="L519" s="1"/>
  <c r="R451"/>
  <c r="R450" s="1"/>
  <c r="R449" s="1"/>
  <c r="N451"/>
  <c r="N450" s="1"/>
  <c r="N449" s="1"/>
  <c r="U448"/>
  <c r="U439" s="1"/>
  <c r="Q448"/>
  <c r="Q439" s="1"/>
  <c r="M448"/>
  <c r="M439" s="1"/>
  <c r="T438"/>
  <c r="T435" s="1"/>
  <c r="P438"/>
  <c r="P435" s="1"/>
  <c r="L438"/>
  <c r="L435" s="1"/>
  <c r="S434"/>
  <c r="S432" s="1"/>
  <c r="O434"/>
  <c r="O432" s="1"/>
  <c r="K434"/>
  <c r="K432" s="1"/>
  <c r="R431"/>
  <c r="R424" s="1"/>
  <c r="N431"/>
  <c r="N424" s="1"/>
  <c r="U423"/>
  <c r="Q423"/>
  <c r="M423"/>
  <c r="T422"/>
  <c r="P422"/>
  <c r="L422"/>
  <c r="S414"/>
  <c r="O414"/>
  <c r="K414"/>
  <c r="R411"/>
  <c r="R408" s="1"/>
  <c r="R407" s="1"/>
  <c r="N411"/>
  <c r="U403"/>
  <c r="Q403"/>
  <c r="M403"/>
  <c r="T400"/>
  <c r="P400"/>
  <c r="L400"/>
  <c r="S395"/>
  <c r="O395"/>
  <c r="K395"/>
  <c r="R392"/>
  <c r="N392"/>
  <c r="U390"/>
  <c r="Q390"/>
  <c r="M390"/>
  <c r="T385"/>
  <c r="P385"/>
  <c r="L385"/>
  <c r="S341"/>
  <c r="S340" s="1"/>
  <c r="O341"/>
  <c r="O340" s="1"/>
  <c r="K341"/>
  <c r="K340" s="1"/>
  <c r="R339"/>
  <c r="N339"/>
  <c r="U338"/>
  <c r="Q338"/>
  <c r="M338"/>
  <c r="T335"/>
  <c r="T331" s="1"/>
  <c r="T330" s="1"/>
  <c r="P335"/>
  <c r="P331" s="1"/>
  <c r="P330" s="1"/>
  <c r="L335"/>
  <c r="S316"/>
  <c r="S315" s="1"/>
  <c r="O316"/>
  <c r="O315" s="1"/>
  <c r="K316"/>
  <c r="K315" s="1"/>
  <c r="R271"/>
  <c r="R270" s="1"/>
  <c r="N271"/>
  <c r="N270" s="1"/>
  <c r="U247"/>
  <c r="Q247"/>
  <c r="Q246" s="1"/>
  <c r="M247"/>
  <c r="T231"/>
  <c r="P231"/>
  <c r="L231"/>
  <c r="S228"/>
  <c r="O228"/>
  <c r="K228"/>
  <c r="R222"/>
  <c r="N222"/>
  <c r="U220"/>
  <c r="Q220"/>
  <c r="M220"/>
  <c r="T211"/>
  <c r="P211"/>
  <c r="L211"/>
  <c r="S203"/>
  <c r="O203"/>
  <c r="K203"/>
  <c r="R196"/>
  <c r="N196"/>
  <c r="U195"/>
  <c r="Q195"/>
  <c r="M195"/>
  <c r="T169"/>
  <c r="P169"/>
  <c r="L169"/>
  <c r="S167"/>
  <c r="O167"/>
  <c r="K167"/>
  <c r="R166"/>
  <c r="N166"/>
  <c r="U154"/>
  <c r="Q154"/>
  <c r="M154"/>
  <c r="T152"/>
  <c r="P152"/>
  <c r="L152"/>
  <c r="S138"/>
  <c r="O138"/>
  <c r="K138"/>
  <c r="R136"/>
  <c r="N136"/>
  <c r="U135"/>
  <c r="Q135"/>
  <c r="M135"/>
  <c r="T123"/>
  <c r="P123"/>
  <c r="L123"/>
  <c r="S121"/>
  <c r="O121"/>
  <c r="K121"/>
  <c r="S96"/>
  <c r="O96"/>
  <c r="K96"/>
  <c r="R88"/>
  <c r="N88"/>
  <c r="U83"/>
  <c r="Q83"/>
  <c r="M83"/>
  <c r="T70"/>
  <c r="P70"/>
  <c r="L70"/>
  <c r="S68"/>
  <c r="O68"/>
  <c r="K68"/>
  <c r="R65"/>
  <c r="N65"/>
  <c r="U53"/>
  <c r="Q53"/>
  <c r="M53"/>
  <c r="T45"/>
  <c r="P45"/>
  <c r="L45"/>
  <c r="S42"/>
  <c r="O42"/>
  <c r="K42"/>
  <c r="R37"/>
  <c r="N37"/>
  <c r="U28"/>
  <c r="Q28"/>
  <c r="M28"/>
  <c r="T21"/>
  <c r="N21"/>
  <c r="M14"/>
  <c r="Q14"/>
  <c r="T561"/>
  <c r="T560" s="1"/>
  <c r="P561"/>
  <c r="P560" s="1"/>
  <c r="L561"/>
  <c r="L560" s="1"/>
  <c r="S547"/>
  <c r="S546" s="1"/>
  <c r="O547"/>
  <c r="O546" s="1"/>
  <c r="K547"/>
  <c r="K546" s="1"/>
  <c r="S520"/>
  <c r="S519" s="1"/>
  <c r="O520"/>
  <c r="O519" s="1"/>
  <c r="K520"/>
  <c r="K519" s="1"/>
  <c r="K518" s="1"/>
  <c r="S451"/>
  <c r="S450" s="1"/>
  <c r="S449" s="1"/>
  <c r="O451"/>
  <c r="O450" s="1"/>
  <c r="O449" s="1"/>
  <c r="K451"/>
  <c r="K450" s="1"/>
  <c r="K449" s="1"/>
  <c r="R448"/>
  <c r="R439" s="1"/>
  <c r="N448"/>
  <c r="N439" s="1"/>
  <c r="U438"/>
  <c r="U435" s="1"/>
  <c r="Q438"/>
  <c r="Q435" s="1"/>
  <c r="M438"/>
  <c r="M435" s="1"/>
  <c r="T434"/>
  <c r="T432" s="1"/>
  <c r="P434"/>
  <c r="P432" s="1"/>
  <c r="L434"/>
  <c r="L432" s="1"/>
  <c r="S431"/>
  <c r="S424" s="1"/>
  <c r="O431"/>
  <c r="O424" s="1"/>
  <c r="K431"/>
  <c r="K424" s="1"/>
  <c r="R423"/>
  <c r="N423"/>
  <c r="U422"/>
  <c r="Q422"/>
  <c r="M422"/>
  <c r="T414"/>
  <c r="P414"/>
  <c r="L414"/>
  <c r="S411"/>
  <c r="S408" s="1"/>
  <c r="S407" s="1"/>
  <c r="O411"/>
  <c r="K411"/>
  <c r="K408" s="1"/>
  <c r="K407" s="1"/>
  <c r="R403"/>
  <c r="N403"/>
  <c r="U400"/>
  <c r="Q400"/>
  <c r="M400"/>
  <c r="T395"/>
  <c r="P395"/>
  <c r="L395"/>
  <c r="S392"/>
  <c r="O392"/>
  <c r="K392"/>
  <c r="R390"/>
  <c r="N390"/>
  <c r="U385"/>
  <c r="Q385"/>
  <c r="M385"/>
  <c r="T341"/>
  <c r="T340" s="1"/>
  <c r="P341"/>
  <c r="P340" s="1"/>
  <c r="L341"/>
  <c r="L340" s="1"/>
  <c r="S339"/>
  <c r="O339"/>
  <c r="K339"/>
  <c r="R338"/>
  <c r="R337" s="1"/>
  <c r="N338"/>
  <c r="N337" s="1"/>
  <c r="U335"/>
  <c r="Q335"/>
  <c r="Q331" s="1"/>
  <c r="Q330" s="1"/>
  <c r="M335"/>
  <c r="M331" s="1"/>
  <c r="M330" s="1"/>
  <c r="T316"/>
  <c r="T315" s="1"/>
  <c r="P316"/>
  <c r="P315" s="1"/>
  <c r="L316"/>
  <c r="L315" s="1"/>
  <c r="S271"/>
  <c r="S270" s="1"/>
  <c r="O271"/>
  <c r="O270" s="1"/>
  <c r="K271"/>
  <c r="K270" s="1"/>
  <c r="R247"/>
  <c r="N247"/>
  <c r="N246" s="1"/>
  <c r="U231"/>
  <c r="Q231"/>
  <c r="M231"/>
  <c r="T228"/>
  <c r="P228"/>
  <c r="L228"/>
  <c r="S222"/>
  <c r="O222"/>
  <c r="K222"/>
  <c r="R220"/>
  <c r="N220"/>
  <c r="U211"/>
  <c r="Q211"/>
  <c r="M211"/>
  <c r="T203"/>
  <c r="P203"/>
  <c r="L203"/>
  <c r="S196"/>
  <c r="O196"/>
  <c r="K196"/>
  <c r="R195"/>
  <c r="R194" s="1"/>
  <c r="N195"/>
  <c r="N194" s="1"/>
  <c r="U169"/>
  <c r="Q169"/>
  <c r="M169"/>
  <c r="T167"/>
  <c r="P167"/>
  <c r="L167"/>
  <c r="S166"/>
  <c r="O166"/>
  <c r="K166"/>
  <c r="R154"/>
  <c r="N154"/>
  <c r="U152"/>
  <c r="Q152"/>
  <c r="M152"/>
  <c r="T138"/>
  <c r="P138"/>
  <c r="L138"/>
  <c r="S136"/>
  <c r="O136"/>
  <c r="K136"/>
  <c r="R135"/>
  <c r="N135"/>
  <c r="U123"/>
  <c r="Q123"/>
  <c r="M123"/>
  <c r="T121"/>
  <c r="P121"/>
  <c r="L121"/>
  <c r="R96"/>
  <c r="N96"/>
  <c r="U88"/>
  <c r="Q88"/>
  <c r="M88"/>
  <c r="T83"/>
  <c r="P83"/>
  <c r="L83"/>
  <c r="S70"/>
  <c r="O70"/>
  <c r="K70"/>
  <c r="R68"/>
  <c r="N68"/>
  <c r="U65"/>
  <c r="Q65"/>
  <c r="M65"/>
  <c r="T53"/>
  <c r="P53"/>
  <c r="L53"/>
  <c r="S45"/>
  <c r="O45"/>
  <c r="K45"/>
  <c r="R42"/>
  <c r="N42"/>
  <c r="U37"/>
  <c r="Q37"/>
  <c r="M37"/>
  <c r="T28"/>
  <c r="P28"/>
  <c r="L28"/>
  <c r="R21"/>
  <c r="M21"/>
  <c r="N14"/>
  <c r="R14"/>
  <c r="K14"/>
  <c r="M244"/>
  <c r="P243"/>
  <c r="S245"/>
  <c r="O245"/>
  <c r="K245"/>
  <c r="R233"/>
  <c r="N233"/>
  <c r="U232"/>
  <c r="Q232"/>
  <c r="M232"/>
  <c r="T237"/>
  <c r="P237"/>
  <c r="L237"/>
  <c r="S236"/>
  <c r="O236"/>
  <c r="K236"/>
  <c r="R235"/>
  <c r="N235"/>
  <c r="U234"/>
  <c r="Q234"/>
  <c r="M234"/>
  <c r="T207"/>
  <c r="P207"/>
  <c r="L207"/>
  <c r="S206"/>
  <c r="O206"/>
  <c r="K206"/>
  <c r="R205"/>
  <c r="N205"/>
  <c r="U209"/>
  <c r="Q209"/>
  <c r="M209"/>
  <c r="T208"/>
  <c r="P208"/>
  <c r="L208"/>
  <c r="S210"/>
  <c r="O210"/>
  <c r="K210"/>
  <c r="R199"/>
  <c r="N199"/>
  <c r="K200"/>
  <c r="O200"/>
  <c r="S200"/>
  <c r="T201"/>
  <c r="P201"/>
  <c r="L201"/>
  <c r="S198"/>
  <c r="O198"/>
  <c r="K198"/>
  <c r="R202"/>
  <c r="N202"/>
  <c r="U226"/>
  <c r="Q226"/>
  <c r="M226"/>
  <c r="T225"/>
  <c r="P225"/>
  <c r="L225"/>
  <c r="S224"/>
  <c r="O224"/>
  <c r="K224"/>
  <c r="R223"/>
  <c r="N223"/>
  <c r="U227"/>
  <c r="Q227"/>
  <c r="M227"/>
  <c r="T215"/>
  <c r="P215"/>
  <c r="L215"/>
  <c r="S216"/>
  <c r="O216"/>
  <c r="K216"/>
  <c r="R214"/>
  <c r="N214"/>
  <c r="U218"/>
  <c r="Q218"/>
  <c r="M218"/>
  <c r="T217"/>
  <c r="P217"/>
  <c r="L217"/>
  <c r="S219"/>
  <c r="O219"/>
  <c r="K219"/>
  <c r="R189"/>
  <c r="N189"/>
  <c r="U188"/>
  <c r="Q188"/>
  <c r="M188"/>
  <c r="T187"/>
  <c r="P187"/>
  <c r="L187"/>
  <c r="S186"/>
  <c r="O186"/>
  <c r="K186"/>
  <c r="R185"/>
  <c r="N185"/>
  <c r="U184"/>
  <c r="Q184"/>
  <c r="M184"/>
  <c r="T183"/>
  <c r="P183"/>
  <c r="L183"/>
  <c r="S182"/>
  <c r="O182"/>
  <c r="K182"/>
  <c r="R181"/>
  <c r="N181"/>
  <c r="U180"/>
  <c r="Q180"/>
  <c r="M180"/>
  <c r="T179"/>
  <c r="P179"/>
  <c r="L179"/>
  <c r="S178"/>
  <c r="O178"/>
  <c r="K178"/>
  <c r="R177"/>
  <c r="N177"/>
  <c r="U176"/>
  <c r="Q176"/>
  <c r="M176"/>
  <c r="T175"/>
  <c r="P175"/>
  <c r="L175"/>
  <c r="S174"/>
  <c r="O174"/>
  <c r="K174"/>
  <c r="R193"/>
  <c r="N193"/>
  <c r="U192"/>
  <c r="Q192"/>
  <c r="M192"/>
  <c r="T191"/>
  <c r="P191"/>
  <c r="L191"/>
  <c r="S190"/>
  <c r="O190"/>
  <c r="K190"/>
  <c r="R170"/>
  <c r="N170"/>
  <c r="U171"/>
  <c r="Q171"/>
  <c r="M171"/>
  <c r="T172"/>
  <c r="P172"/>
  <c r="L172"/>
  <c r="S173"/>
  <c r="O173"/>
  <c r="K173"/>
  <c r="R162"/>
  <c r="N162"/>
  <c r="U161"/>
  <c r="Q161"/>
  <c r="M161"/>
  <c r="T160"/>
  <c r="P160"/>
  <c r="L160"/>
  <c r="S159"/>
  <c r="O159"/>
  <c r="K159"/>
  <c r="R158"/>
  <c r="N158"/>
  <c r="U157"/>
  <c r="Q157"/>
  <c r="M157"/>
  <c r="T156"/>
  <c r="P156"/>
  <c r="L156"/>
  <c r="S155"/>
  <c r="O155"/>
  <c r="K155"/>
  <c r="R165"/>
  <c r="N165"/>
  <c r="U164"/>
  <c r="Q164"/>
  <c r="M164"/>
  <c r="T163"/>
  <c r="P163"/>
  <c r="L163"/>
  <c r="S144"/>
  <c r="O144"/>
  <c r="K144"/>
  <c r="R143"/>
  <c r="N143"/>
  <c r="K145"/>
  <c r="O145"/>
  <c r="S145"/>
  <c r="L146"/>
  <c r="P146"/>
  <c r="T146"/>
  <c r="S147"/>
  <c r="O147"/>
  <c r="K147"/>
  <c r="R142"/>
  <c r="N142"/>
  <c r="U149"/>
  <c r="Q149"/>
  <c r="M149"/>
  <c r="T148"/>
  <c r="P148"/>
  <c r="L148"/>
  <c r="S150"/>
  <c r="O150"/>
  <c r="K150"/>
  <c r="R141"/>
  <c r="N141"/>
  <c r="U140"/>
  <c r="Q140"/>
  <c r="M140"/>
  <c r="T139"/>
  <c r="P139"/>
  <c r="L139"/>
  <c r="S151"/>
  <c r="O151"/>
  <c r="K151"/>
  <c r="R129"/>
  <c r="N129"/>
  <c r="U128"/>
  <c r="Q128"/>
  <c r="M128"/>
  <c r="T127"/>
  <c r="P127"/>
  <c r="L127"/>
  <c r="S126"/>
  <c r="O126"/>
  <c r="K126"/>
  <c r="R125"/>
  <c r="N125"/>
  <c r="U124"/>
  <c r="Q124"/>
  <c r="M124"/>
  <c r="T132"/>
  <c r="P132"/>
  <c r="L132"/>
  <c r="S131"/>
  <c r="O131"/>
  <c r="K131"/>
  <c r="R130"/>
  <c r="N130"/>
  <c r="U134"/>
  <c r="Q134"/>
  <c r="M134"/>
  <c r="T133"/>
  <c r="P133"/>
  <c r="L133"/>
  <c r="S116"/>
  <c r="O116"/>
  <c r="K116"/>
  <c r="R115"/>
  <c r="N115"/>
  <c r="U114"/>
  <c r="Q114"/>
  <c r="M114"/>
  <c r="T113"/>
  <c r="P113"/>
  <c r="L113"/>
  <c r="S118"/>
  <c r="O118"/>
  <c r="K118"/>
  <c r="R117"/>
  <c r="N117"/>
  <c r="U119"/>
  <c r="Q119"/>
  <c r="M119"/>
  <c r="T112"/>
  <c r="P112"/>
  <c r="L112"/>
  <c r="S120"/>
  <c r="O120"/>
  <c r="K120"/>
  <c r="R78"/>
  <c r="N78"/>
  <c r="U77"/>
  <c r="Q77"/>
  <c r="M77"/>
  <c r="T79"/>
  <c r="P79"/>
  <c r="L79"/>
  <c r="S84"/>
  <c r="O84"/>
  <c r="K84"/>
  <c r="N85"/>
  <c r="R85"/>
  <c r="U82"/>
  <c r="Q82"/>
  <c r="M82"/>
  <c r="T80"/>
  <c r="P80"/>
  <c r="L80"/>
  <c r="S81"/>
  <c r="O81"/>
  <c r="K81"/>
  <c r="R73"/>
  <c r="N73"/>
  <c r="K74"/>
  <c r="O74"/>
  <c r="S74"/>
  <c r="T72"/>
  <c r="P72"/>
  <c r="L72"/>
  <c r="S71"/>
  <c r="O71"/>
  <c r="K71"/>
  <c r="N75"/>
  <c r="R75"/>
  <c r="U66"/>
  <c r="Q66"/>
  <c r="M66"/>
  <c r="T67"/>
  <c r="P67"/>
  <c r="L67"/>
  <c r="S64"/>
  <c r="O64"/>
  <c r="K64"/>
  <c r="R104"/>
  <c r="N104"/>
  <c r="U103"/>
  <c r="Q103"/>
  <c r="M103"/>
  <c r="T102"/>
  <c r="P102"/>
  <c r="L102"/>
  <c r="S101"/>
  <c r="O101"/>
  <c r="K101"/>
  <c r="R100"/>
  <c r="N100"/>
  <c r="U105"/>
  <c r="Q105"/>
  <c r="M105"/>
  <c r="T106"/>
  <c r="P106"/>
  <c r="L106"/>
  <c r="S107"/>
  <c r="O107"/>
  <c r="K107"/>
  <c r="R108"/>
  <c r="N108"/>
  <c r="U109"/>
  <c r="U98" s="1"/>
  <c r="U97" s="1"/>
  <c r="Q109"/>
  <c r="Q98" s="1"/>
  <c r="Q97" s="1"/>
  <c r="M109"/>
  <c r="M98" s="1"/>
  <c r="M97" s="1"/>
  <c r="T99"/>
  <c r="P99"/>
  <c r="L99"/>
  <c r="S54"/>
  <c r="O54"/>
  <c r="K54"/>
  <c r="R55"/>
  <c r="N55"/>
  <c r="U56"/>
  <c r="Q56"/>
  <c r="M56"/>
  <c r="T57"/>
  <c r="P57"/>
  <c r="L57"/>
  <c r="S58"/>
  <c r="O58"/>
  <c r="K58"/>
  <c r="R59"/>
  <c r="N59"/>
  <c r="U60"/>
  <c r="Q60"/>
  <c r="M60"/>
  <c r="T61"/>
  <c r="P61"/>
  <c r="L61"/>
  <c r="M62"/>
  <c r="Q62"/>
  <c r="U62"/>
  <c r="R46"/>
  <c r="N46"/>
  <c r="U47"/>
  <c r="Q47"/>
  <c r="M47"/>
  <c r="T48"/>
  <c r="P48"/>
  <c r="L48"/>
  <c r="S49"/>
  <c r="O49"/>
  <c r="K49"/>
  <c r="R50"/>
  <c r="N50"/>
  <c r="U51"/>
  <c r="Q51"/>
  <c r="M51"/>
  <c r="T52"/>
  <c r="P52"/>
  <c r="L52"/>
  <c r="S43"/>
  <c r="O43"/>
  <c r="K43"/>
  <c r="R44"/>
  <c r="N44"/>
  <c r="U41"/>
  <c r="Q41"/>
  <c r="M41"/>
  <c r="T39"/>
  <c r="P39"/>
  <c r="L39"/>
  <c r="S40"/>
  <c r="O40"/>
  <c r="K40"/>
  <c r="R36"/>
  <c r="N36"/>
  <c r="T92"/>
  <c r="P92"/>
  <c r="L92"/>
  <c r="S93"/>
  <c r="O93"/>
  <c r="K93"/>
  <c r="R94"/>
  <c r="N94"/>
  <c r="U95"/>
  <c r="Q95"/>
  <c r="M95"/>
  <c r="T89"/>
  <c r="P89"/>
  <c r="L89"/>
  <c r="S90"/>
  <c r="O90"/>
  <c r="K90"/>
  <c r="N91"/>
  <c r="R91"/>
  <c r="U34"/>
  <c r="Q34"/>
  <c r="M34"/>
  <c r="L35"/>
  <c r="P35"/>
  <c r="T35"/>
  <c r="R32"/>
  <c r="M32"/>
  <c r="U33"/>
  <c r="Q33"/>
  <c r="M33"/>
  <c r="T30"/>
  <c r="P30"/>
  <c r="L30"/>
  <c r="M31"/>
  <c r="Q31"/>
  <c r="U31"/>
  <c r="R29"/>
  <c r="N29"/>
  <c r="T27"/>
  <c r="P27"/>
  <c r="K27"/>
  <c r="S26"/>
  <c r="O26"/>
  <c r="K26"/>
  <c r="R25"/>
  <c r="N25"/>
  <c r="U24"/>
  <c r="Q24"/>
  <c r="M24"/>
  <c r="L22"/>
  <c r="P22"/>
  <c r="T22"/>
  <c r="S20"/>
  <c r="O20"/>
  <c r="K20"/>
  <c r="N19"/>
  <c r="R19"/>
  <c r="U18"/>
  <c r="Q18"/>
  <c r="M18"/>
  <c r="T17"/>
  <c r="P17"/>
  <c r="L17"/>
  <c r="S16"/>
  <c r="O16"/>
  <c r="K16"/>
  <c r="R15"/>
  <c r="N15"/>
  <c r="K23"/>
  <c r="O23"/>
  <c r="S23"/>
  <c r="U561"/>
  <c r="U560" s="1"/>
  <c r="Q561"/>
  <c r="Q560" s="1"/>
  <c r="M561"/>
  <c r="M560" s="1"/>
  <c r="T547"/>
  <c r="T546" s="1"/>
  <c r="P547"/>
  <c r="P546" s="1"/>
  <c r="P545" s="1"/>
  <c r="L547"/>
  <c r="L546" s="1"/>
  <c r="R520"/>
  <c r="R519" s="1"/>
  <c r="N520"/>
  <c r="N519" s="1"/>
  <c r="T451"/>
  <c r="T450" s="1"/>
  <c r="T449" s="1"/>
  <c r="P451"/>
  <c r="P450" s="1"/>
  <c r="P449" s="1"/>
  <c r="L451"/>
  <c r="L450" s="1"/>
  <c r="L449" s="1"/>
  <c r="S448"/>
  <c r="S439" s="1"/>
  <c r="O448"/>
  <c r="O439" s="1"/>
  <c r="K448"/>
  <c r="K439" s="1"/>
  <c r="R438"/>
  <c r="R435" s="1"/>
  <c r="N438"/>
  <c r="N435" s="1"/>
  <c r="U434"/>
  <c r="U432" s="1"/>
  <c r="Q434"/>
  <c r="Q432" s="1"/>
  <c r="M434"/>
  <c r="M432" s="1"/>
  <c r="T431"/>
  <c r="T424" s="1"/>
  <c r="P431"/>
  <c r="P424" s="1"/>
  <c r="L431"/>
  <c r="L424" s="1"/>
  <c r="S423"/>
  <c r="O423"/>
  <c r="K423"/>
  <c r="R422"/>
  <c r="N422"/>
  <c r="U414"/>
  <c r="U413" s="1"/>
  <c r="Q414"/>
  <c r="Q413" s="1"/>
  <c r="M414"/>
  <c r="M413" s="1"/>
  <c r="T411"/>
  <c r="P411"/>
  <c r="P408" s="1"/>
  <c r="P407" s="1"/>
  <c r="L411"/>
  <c r="L408" s="1"/>
  <c r="L407" s="1"/>
  <c r="S403"/>
  <c r="O403"/>
  <c r="K403"/>
  <c r="R400"/>
  <c r="N400"/>
  <c r="U395"/>
  <c r="U394" s="1"/>
  <c r="Q395"/>
  <c r="Q394" s="1"/>
  <c r="M395"/>
  <c r="M394" s="1"/>
  <c r="T392"/>
  <c r="P392"/>
  <c r="L392"/>
  <c r="S390"/>
  <c r="O390"/>
  <c r="K390"/>
  <c r="R385"/>
  <c r="R384" s="1"/>
  <c r="N385"/>
  <c r="N384" s="1"/>
  <c r="U341"/>
  <c r="U340" s="1"/>
  <c r="Q341"/>
  <c r="Q340" s="1"/>
  <c r="M341"/>
  <c r="M340" s="1"/>
  <c r="T339"/>
  <c r="P339"/>
  <c r="L339"/>
  <c r="S338"/>
  <c r="S337" s="1"/>
  <c r="O338"/>
  <c r="O337" s="1"/>
  <c r="K338"/>
  <c r="K337" s="1"/>
  <c r="R335"/>
  <c r="N335"/>
  <c r="U316"/>
  <c r="U315" s="1"/>
  <c r="Q316"/>
  <c r="Q315" s="1"/>
  <c r="M316"/>
  <c r="M315" s="1"/>
  <c r="T271"/>
  <c r="T270" s="1"/>
  <c r="P271"/>
  <c r="P270" s="1"/>
  <c r="L271"/>
  <c r="L270" s="1"/>
  <c r="S247"/>
  <c r="S246" s="1"/>
  <c r="O247"/>
  <c r="O246" s="1"/>
  <c r="K247"/>
  <c r="K246" s="1"/>
  <c r="R231"/>
  <c r="N231"/>
  <c r="N230" s="1"/>
  <c r="U228"/>
  <c r="Q228"/>
  <c r="M228"/>
  <c r="T222"/>
  <c r="T221" s="1"/>
  <c r="P222"/>
  <c r="L222"/>
  <c r="L221" s="1"/>
  <c r="S220"/>
  <c r="O220"/>
  <c r="O213" s="1"/>
  <c r="K220"/>
  <c r="R211"/>
  <c r="R204" s="1"/>
  <c r="N211"/>
  <c r="U203"/>
  <c r="U197" s="1"/>
  <c r="Q203"/>
  <c r="M203"/>
  <c r="M197" s="1"/>
  <c r="T196"/>
  <c r="P196"/>
  <c r="L196"/>
  <c r="S195"/>
  <c r="S194" s="1"/>
  <c r="O195"/>
  <c r="O194" s="1"/>
  <c r="K195"/>
  <c r="K194" s="1"/>
  <c r="R169"/>
  <c r="N169"/>
  <c r="N168" s="1"/>
  <c r="U167"/>
  <c r="Q167"/>
  <c r="M167"/>
  <c r="T166"/>
  <c r="P166"/>
  <c r="L166"/>
  <c r="S154"/>
  <c r="O154"/>
  <c r="O153" s="1"/>
  <c r="K154"/>
  <c r="R152"/>
  <c r="N152"/>
  <c r="U138"/>
  <c r="U137" s="1"/>
  <c r="Q138"/>
  <c r="M138"/>
  <c r="M137" s="1"/>
  <c r="T136"/>
  <c r="P136"/>
  <c r="L136"/>
  <c r="S135"/>
  <c r="O135"/>
  <c r="K135"/>
  <c r="R123"/>
  <c r="N123"/>
  <c r="N122" s="1"/>
  <c r="U121"/>
  <c r="Q121"/>
  <c r="Q111" s="1"/>
  <c r="M121"/>
  <c r="U96"/>
  <c r="Q96"/>
  <c r="M96"/>
  <c r="T88"/>
  <c r="P88"/>
  <c r="L88"/>
  <c r="S83"/>
  <c r="O83"/>
  <c r="K83"/>
  <c r="R70"/>
  <c r="N70"/>
  <c r="N69" s="1"/>
  <c r="U68"/>
  <c r="Q68"/>
  <c r="M68"/>
  <c r="T65"/>
  <c r="P65"/>
  <c r="L65"/>
  <c r="S53"/>
  <c r="O53"/>
  <c r="K53"/>
  <c r="R45"/>
  <c r="N45"/>
  <c r="U42"/>
  <c r="Q42"/>
  <c r="M42"/>
  <c r="T37"/>
  <c r="P37"/>
  <c r="L37"/>
  <c r="S28"/>
  <c r="O28"/>
  <c r="K28"/>
  <c r="Q21"/>
  <c r="L21"/>
  <c r="O14"/>
  <c r="S14"/>
  <c r="R561"/>
  <c r="R560" s="1"/>
  <c r="N561"/>
  <c r="N560" s="1"/>
  <c r="U547"/>
  <c r="U546" s="1"/>
  <c r="Q547"/>
  <c r="Q546" s="1"/>
  <c r="M547"/>
  <c r="M546" s="1"/>
  <c r="U520"/>
  <c r="U519" s="1"/>
  <c r="Q520"/>
  <c r="Q519" s="1"/>
  <c r="M520"/>
  <c r="M519" s="1"/>
  <c r="U451"/>
  <c r="U450" s="1"/>
  <c r="U449" s="1"/>
  <c r="Q451"/>
  <c r="Q450" s="1"/>
  <c r="Q449" s="1"/>
  <c r="M451"/>
  <c r="M450" s="1"/>
  <c r="M449" s="1"/>
  <c r="T448"/>
  <c r="T439" s="1"/>
  <c r="P448"/>
  <c r="P439" s="1"/>
  <c r="L448"/>
  <c r="L439" s="1"/>
  <c r="S438"/>
  <c r="S435" s="1"/>
  <c r="O438"/>
  <c r="O435" s="1"/>
  <c r="K438"/>
  <c r="K435" s="1"/>
  <c r="R434"/>
  <c r="R432" s="1"/>
  <c r="N434"/>
  <c r="N432" s="1"/>
  <c r="U431"/>
  <c r="U424" s="1"/>
  <c r="Q431"/>
  <c r="Q424" s="1"/>
  <c r="M431"/>
  <c r="M424" s="1"/>
  <c r="T423"/>
  <c r="P423"/>
  <c r="L423"/>
  <c r="S422"/>
  <c r="O422"/>
  <c r="K422"/>
  <c r="R414"/>
  <c r="R413" s="1"/>
  <c r="N414"/>
  <c r="N413" s="1"/>
  <c r="U411"/>
  <c r="Q411"/>
  <c r="Q408" s="1"/>
  <c r="Q407" s="1"/>
  <c r="M411"/>
  <c r="M408" s="1"/>
  <c r="M407" s="1"/>
  <c r="T403"/>
  <c r="P403"/>
  <c r="L403"/>
  <c r="S400"/>
  <c r="O400"/>
  <c r="K400"/>
  <c r="R395"/>
  <c r="R394" s="1"/>
  <c r="N395"/>
  <c r="N394" s="1"/>
  <c r="U392"/>
  <c r="Q392"/>
  <c r="M392"/>
  <c r="T390"/>
  <c r="P390"/>
  <c r="L390"/>
  <c r="S385"/>
  <c r="S384" s="1"/>
  <c r="O385"/>
  <c r="O384" s="1"/>
  <c r="K385"/>
  <c r="K384" s="1"/>
  <c r="R341"/>
  <c r="R340" s="1"/>
  <c r="N341"/>
  <c r="N340" s="1"/>
  <c r="U339"/>
  <c r="Q339"/>
  <c r="M339"/>
  <c r="T338"/>
  <c r="T337" s="1"/>
  <c r="P338"/>
  <c r="P337" s="1"/>
  <c r="L338"/>
  <c r="L337" s="1"/>
  <c r="S335"/>
  <c r="O335"/>
  <c r="O331" s="1"/>
  <c r="O330" s="1"/>
  <c r="K335"/>
  <c r="R316"/>
  <c r="R315" s="1"/>
  <c r="N316"/>
  <c r="N315" s="1"/>
  <c r="U271"/>
  <c r="U270" s="1"/>
  <c r="Q271"/>
  <c r="Q270" s="1"/>
  <c r="M271"/>
  <c r="M270" s="1"/>
  <c r="T247"/>
  <c r="T246" s="1"/>
  <c r="P247"/>
  <c r="P246" s="1"/>
  <c r="L247"/>
  <c r="L246" s="1"/>
  <c r="S231"/>
  <c r="S230" s="1"/>
  <c r="O231"/>
  <c r="K231"/>
  <c r="K230" s="1"/>
  <c r="R228"/>
  <c r="N228"/>
  <c r="U222"/>
  <c r="Q222"/>
  <c r="Q221" s="1"/>
  <c r="M222"/>
  <c r="T220"/>
  <c r="T213" s="1"/>
  <c r="P220"/>
  <c r="L220"/>
  <c r="L213" s="1"/>
  <c r="S211"/>
  <c r="O211"/>
  <c r="O204" s="1"/>
  <c r="K211"/>
  <c r="R203"/>
  <c r="R197" s="1"/>
  <c r="N203"/>
  <c r="U196"/>
  <c r="Q196"/>
  <c r="M196"/>
  <c r="T195"/>
  <c r="T194" s="1"/>
  <c r="P195"/>
  <c r="P194" s="1"/>
  <c r="L195"/>
  <c r="L194" s="1"/>
  <c r="S169"/>
  <c r="S168" s="1"/>
  <c r="O169"/>
  <c r="K169"/>
  <c r="K168" s="1"/>
  <c r="R167"/>
  <c r="N167"/>
  <c r="U166"/>
  <c r="Q166"/>
  <c r="M166"/>
  <c r="T154"/>
  <c r="T153" s="1"/>
  <c r="P154"/>
  <c r="L154"/>
  <c r="L153" s="1"/>
  <c r="S152"/>
  <c r="O152"/>
  <c r="K152"/>
  <c r="R138"/>
  <c r="R137" s="1"/>
  <c r="N138"/>
  <c r="U136"/>
  <c r="Q136"/>
  <c r="M136"/>
  <c r="T135"/>
  <c r="P135"/>
  <c r="L135"/>
  <c r="S123"/>
  <c r="S122" s="1"/>
  <c r="O123"/>
  <c r="K123"/>
  <c r="K122" s="1"/>
  <c r="R121"/>
  <c r="N121"/>
  <c r="N111" s="1"/>
  <c r="T96"/>
  <c r="P96"/>
  <c r="L96"/>
  <c r="S88"/>
  <c r="S87" s="1"/>
  <c r="S86" s="1"/>
  <c r="O88"/>
  <c r="K88"/>
  <c r="K87" s="1"/>
  <c r="K86" s="1"/>
  <c r="R83"/>
  <c r="N83"/>
  <c r="U70"/>
  <c r="Q70"/>
  <c r="Q69" s="1"/>
  <c r="M70"/>
  <c r="T68"/>
  <c r="P68"/>
  <c r="L68"/>
  <c r="S65"/>
  <c r="O65"/>
  <c r="K65"/>
  <c r="R53"/>
  <c r="N53"/>
  <c r="U45"/>
  <c r="Q45"/>
  <c r="M45"/>
  <c r="T42"/>
  <c r="P42"/>
  <c r="L42"/>
  <c r="S37"/>
  <c r="O37"/>
  <c r="K37"/>
  <c r="R28"/>
  <c r="N28"/>
  <c r="U21"/>
  <c r="P21"/>
  <c r="L14"/>
  <c r="P14"/>
  <c r="T14"/>
  <c r="Q32"/>
  <c r="K586"/>
  <c r="K582"/>
  <c r="O21"/>
  <c r="S21"/>
  <c r="S13" s="1"/>
  <c r="U14"/>
  <c r="U36"/>
  <c r="N27"/>
  <c r="D34" i="27"/>
  <c r="D51" s="1"/>
  <c r="R263" i="38" l="1"/>
  <c r="O13"/>
  <c r="T13"/>
  <c r="M69"/>
  <c r="U69"/>
  <c r="O87"/>
  <c r="O86" s="1"/>
  <c r="R111"/>
  <c r="O122"/>
  <c r="N137"/>
  <c r="P153"/>
  <c r="O168"/>
  <c r="N197"/>
  <c r="K204"/>
  <c r="S204"/>
  <c r="P213"/>
  <c r="M221"/>
  <c r="U221"/>
  <c r="O230"/>
  <c r="R69"/>
  <c r="M111"/>
  <c r="U111"/>
  <c r="R122"/>
  <c r="Q137"/>
  <c r="K153"/>
  <c r="S153"/>
  <c r="R168"/>
  <c r="Q197"/>
  <c r="N204"/>
  <c r="K213"/>
  <c r="S213"/>
  <c r="P221"/>
  <c r="R230"/>
  <c r="L545"/>
  <c r="T545"/>
  <c r="R246"/>
  <c r="M246"/>
  <c r="U246"/>
  <c r="P13"/>
  <c r="L13"/>
  <c r="M545"/>
  <c r="U545"/>
  <c r="K545"/>
  <c r="S545"/>
  <c r="O563"/>
  <c r="Q13"/>
  <c r="N412"/>
  <c r="Q545"/>
  <c r="O545"/>
  <c r="Q581"/>
  <c r="N13"/>
  <c r="R412"/>
  <c r="K563"/>
  <c r="S563"/>
  <c r="M581"/>
  <c r="U581"/>
  <c r="T238"/>
  <c r="P87"/>
  <c r="P86" s="1"/>
  <c r="L212"/>
  <c r="T212"/>
  <c r="Q412"/>
  <c r="P38"/>
  <c r="K63"/>
  <c r="S63"/>
  <c r="Q76"/>
  <c r="R13"/>
  <c r="O69"/>
  <c r="Q87"/>
  <c r="Q86" s="1"/>
  <c r="L111"/>
  <c r="T111"/>
  <c r="Q122"/>
  <c r="P137"/>
  <c r="R153"/>
  <c r="Q168"/>
  <c r="P197"/>
  <c r="M204"/>
  <c r="U204"/>
  <c r="R213"/>
  <c r="O221"/>
  <c r="O212" s="1"/>
  <c r="Q230"/>
  <c r="R336"/>
  <c r="Q384"/>
  <c r="P394"/>
  <c r="P393" s="1"/>
  <c r="L413"/>
  <c r="L412" s="1"/>
  <c r="T413"/>
  <c r="T412" s="1"/>
  <c r="M13"/>
  <c r="L69"/>
  <c r="T69"/>
  <c r="N87"/>
  <c r="N86" s="1"/>
  <c r="O111"/>
  <c r="L122"/>
  <c r="T122"/>
  <c r="K137"/>
  <c r="S137"/>
  <c r="M153"/>
  <c r="U153"/>
  <c r="L168"/>
  <c r="T168"/>
  <c r="Q194"/>
  <c r="K197"/>
  <c r="S197"/>
  <c r="P204"/>
  <c r="M213"/>
  <c r="M212" s="1"/>
  <c r="U213"/>
  <c r="U212" s="1"/>
  <c r="R221"/>
  <c r="L230"/>
  <c r="T230"/>
  <c r="M337"/>
  <c r="U337"/>
  <c r="L384"/>
  <c r="T384"/>
  <c r="K394"/>
  <c r="K393" s="1"/>
  <c r="S394"/>
  <c r="S393" s="1"/>
  <c r="O413"/>
  <c r="O412" s="1"/>
  <c r="N545"/>
  <c r="N38"/>
  <c r="Q63"/>
  <c r="O76"/>
  <c r="P238"/>
  <c r="O38"/>
  <c r="R63"/>
  <c r="P76"/>
  <c r="Q238"/>
  <c r="U331"/>
  <c r="U330" s="1"/>
  <c r="L331"/>
  <c r="L330" s="1"/>
  <c r="M263"/>
  <c r="U263"/>
  <c r="N238"/>
  <c r="N229" s="1"/>
  <c r="M38"/>
  <c r="U38"/>
  <c r="P63"/>
  <c r="N76"/>
  <c r="O238"/>
  <c r="K331"/>
  <c r="K330" s="1"/>
  <c r="S331"/>
  <c r="S330" s="1"/>
  <c r="L263"/>
  <c r="T263"/>
  <c r="N404"/>
  <c r="N393" s="1"/>
  <c r="R331"/>
  <c r="R330" s="1"/>
  <c r="K263"/>
  <c r="S263"/>
  <c r="M404"/>
  <c r="M393" s="1"/>
  <c r="U404"/>
  <c r="U393" s="1"/>
  <c r="O408"/>
  <c r="O407" s="1"/>
  <c r="K378"/>
  <c r="K336" s="1"/>
  <c r="S378"/>
  <c r="S336" s="1"/>
  <c r="K502"/>
  <c r="K501" s="1"/>
  <c r="S502"/>
  <c r="S501" s="1"/>
  <c r="Q528"/>
  <c r="Q518" s="1"/>
  <c r="L502"/>
  <c r="L501" s="1"/>
  <c r="T502"/>
  <c r="T501" s="1"/>
  <c r="S528"/>
  <c r="S518" s="1"/>
  <c r="N528"/>
  <c r="N518" s="1"/>
  <c r="N563"/>
  <c r="L378"/>
  <c r="T378"/>
  <c r="M378"/>
  <c r="U378"/>
  <c r="M502"/>
  <c r="M501" s="1"/>
  <c r="U502"/>
  <c r="U501" s="1"/>
  <c r="U528"/>
  <c r="U518" s="1"/>
  <c r="N502"/>
  <c r="N501" s="1"/>
  <c r="P528"/>
  <c r="P518" s="1"/>
  <c r="M563"/>
  <c r="U563"/>
  <c r="R581"/>
  <c r="P563"/>
  <c r="O581"/>
  <c r="U13"/>
  <c r="K581"/>
  <c r="L87"/>
  <c r="L86" s="1"/>
  <c r="T87"/>
  <c r="T86" s="1"/>
  <c r="M412"/>
  <c r="U412"/>
  <c r="L38"/>
  <c r="T38"/>
  <c r="O63"/>
  <c r="M76"/>
  <c r="U76"/>
  <c r="K69"/>
  <c r="S69"/>
  <c r="M87"/>
  <c r="M86" s="1"/>
  <c r="U87"/>
  <c r="U86" s="1"/>
  <c r="P111"/>
  <c r="M122"/>
  <c r="U122"/>
  <c r="L137"/>
  <c r="T137"/>
  <c r="N153"/>
  <c r="M168"/>
  <c r="U168"/>
  <c r="L197"/>
  <c r="T197"/>
  <c r="Q204"/>
  <c r="N213"/>
  <c r="K221"/>
  <c r="S221"/>
  <c r="S212" s="1"/>
  <c r="M230"/>
  <c r="U230"/>
  <c r="N336"/>
  <c r="M384"/>
  <c r="U384"/>
  <c r="L394"/>
  <c r="L393" s="1"/>
  <c r="T394"/>
  <c r="T393" s="1"/>
  <c r="P413"/>
  <c r="P412" s="1"/>
  <c r="P69"/>
  <c r="R87"/>
  <c r="R86" s="1"/>
  <c r="K111"/>
  <c r="S111"/>
  <c r="P122"/>
  <c r="O137"/>
  <c r="Q153"/>
  <c r="P168"/>
  <c r="M194"/>
  <c r="U194"/>
  <c r="O197"/>
  <c r="L204"/>
  <c r="T204"/>
  <c r="Q213"/>
  <c r="Q212" s="1"/>
  <c r="N221"/>
  <c r="P230"/>
  <c r="Q337"/>
  <c r="P384"/>
  <c r="O394"/>
  <c r="O393" s="1"/>
  <c r="K413"/>
  <c r="K412" s="1"/>
  <c r="S413"/>
  <c r="S412" s="1"/>
  <c r="R545"/>
  <c r="R38"/>
  <c r="M63"/>
  <c r="U63"/>
  <c r="K76"/>
  <c r="S76"/>
  <c r="L238"/>
  <c r="K38"/>
  <c r="S38"/>
  <c r="N63"/>
  <c r="L76"/>
  <c r="T76"/>
  <c r="M238"/>
  <c r="U238"/>
  <c r="N408"/>
  <c r="N407" s="1"/>
  <c r="Q263"/>
  <c r="U408"/>
  <c r="U407" s="1"/>
  <c r="R238"/>
  <c r="Q38"/>
  <c r="L63"/>
  <c r="T63"/>
  <c r="R76"/>
  <c r="K238"/>
  <c r="S238"/>
  <c r="P263"/>
  <c r="R404"/>
  <c r="R393" s="1"/>
  <c r="T408"/>
  <c r="T407" s="1"/>
  <c r="N331"/>
  <c r="N330" s="1"/>
  <c r="O263"/>
  <c r="O229" s="1"/>
  <c r="Q404"/>
  <c r="Q393" s="1"/>
  <c r="O378"/>
  <c r="O336" s="1"/>
  <c r="O502"/>
  <c r="O501" s="1"/>
  <c r="P502"/>
  <c r="P501" s="1"/>
  <c r="L528"/>
  <c r="L518" s="1"/>
  <c r="R528"/>
  <c r="R518" s="1"/>
  <c r="R563"/>
  <c r="P378"/>
  <c r="P336" s="1"/>
  <c r="Q378"/>
  <c r="Q502"/>
  <c r="Q501" s="1"/>
  <c r="M528"/>
  <c r="M518" s="1"/>
  <c r="R502"/>
  <c r="R501" s="1"/>
  <c r="O528"/>
  <c r="O518" s="1"/>
  <c r="T528"/>
  <c r="T518" s="1"/>
  <c r="Q563"/>
  <c r="N581"/>
  <c r="L563"/>
  <c r="T563"/>
  <c r="S581"/>
  <c r="W21"/>
  <c r="K21"/>
  <c r="K13" s="1"/>
  <c r="E21"/>
  <c r="D10" i="8"/>
  <c r="D5" s="1"/>
  <c r="C4" i="27" s="1"/>
  <c r="C14" s="1"/>
  <c r="D562" i="38"/>
  <c r="P212" l="1"/>
  <c r="K212"/>
  <c r="R110"/>
  <c r="N110"/>
  <c r="R229"/>
  <c r="K12"/>
  <c r="S229"/>
  <c r="T336"/>
  <c r="K229"/>
  <c r="Q12"/>
  <c r="N212"/>
  <c r="K110"/>
  <c r="L336"/>
  <c r="R212"/>
  <c r="S12"/>
  <c r="M110"/>
  <c r="L12"/>
  <c r="O12"/>
  <c r="N12"/>
  <c r="T229"/>
  <c r="Q110"/>
  <c r="U110"/>
  <c r="T12"/>
  <c r="P12"/>
  <c r="Q336"/>
  <c r="U229"/>
  <c r="U336"/>
  <c r="Q229"/>
  <c r="T110"/>
  <c r="R12"/>
  <c r="U12"/>
  <c r="P229"/>
  <c r="S110"/>
  <c r="M229"/>
  <c r="P110"/>
  <c r="M336"/>
  <c r="L229"/>
  <c r="O110"/>
  <c r="M12"/>
  <c r="L110"/>
  <c r="F21"/>
  <c r="E13"/>
  <c r="Y21"/>
  <c r="AL21" s="1"/>
  <c r="W13"/>
  <c r="D587"/>
  <c r="F581"/>
  <c r="F563"/>
  <c r="H563" s="1"/>
  <c r="E562"/>
  <c r="W12" l="1"/>
  <c r="Y12" s="1"/>
  <c r="AL12" s="1"/>
  <c r="Y13"/>
  <c r="AL13" s="1"/>
  <c r="E12"/>
  <c r="F12" s="1"/>
  <c r="F13"/>
  <c r="J21"/>
  <c r="H21"/>
  <c r="F562"/>
  <c r="G562"/>
  <c r="H581"/>
  <c r="E587" l="1"/>
  <c r="F587" s="1"/>
  <c r="F9" i="27" s="1"/>
  <c r="H12" i="38"/>
  <c r="J12"/>
  <c r="J13"/>
  <c r="H13"/>
  <c r="H562"/>
  <c r="G587"/>
  <c r="J581"/>
  <c r="I562"/>
  <c r="H587" l="1"/>
  <c r="I587"/>
  <c r="J587" s="1"/>
  <c r="J562"/>
  <c r="J563"/>
  <c r="K562"/>
  <c r="K587" s="1"/>
  <c r="L562"/>
  <c r="L587" s="1"/>
  <c r="M562"/>
  <c r="M587" s="1"/>
  <c r="N562"/>
  <c r="N587" s="1"/>
  <c r="O562"/>
  <c r="O587" s="1"/>
  <c r="P562"/>
  <c r="P587" s="1"/>
  <c r="Q562"/>
  <c r="Q587" s="1"/>
  <c r="R562"/>
  <c r="R587" s="1"/>
  <c r="S562"/>
  <c r="S587" s="1"/>
  <c r="T562"/>
  <c r="T587" s="1"/>
  <c r="U562"/>
  <c r="U587" s="1"/>
  <c r="V562"/>
  <c r="V587" l="1"/>
  <c r="W562"/>
  <c r="W587" l="1"/>
  <c r="Y581"/>
  <c r="X562"/>
  <c r="Y563"/>
  <c r="Y562" l="1"/>
  <c r="X587"/>
  <c r="Y587" s="1"/>
  <c r="Z562"/>
  <c r="Z587" l="1"/>
  <c r="AA562"/>
  <c r="AA587" l="1"/>
  <c r="AC581"/>
  <c r="AB562" l="1"/>
  <c r="AC562" l="1"/>
  <c r="AB587"/>
  <c r="AC587" s="1"/>
  <c r="AD562"/>
  <c r="AD587" s="1"/>
  <c r="AE562" l="1"/>
  <c r="AE587" l="1"/>
  <c r="AG581"/>
  <c r="AF562"/>
  <c r="AF587" l="1"/>
  <c r="AG587" s="1"/>
  <c r="AG562"/>
  <c r="AG563"/>
  <c r="AH562"/>
  <c r="AH587" s="1"/>
  <c r="AI562"/>
  <c r="AI587" l="1"/>
  <c r="AK581"/>
  <c r="AL581" s="1"/>
  <c r="AK563"/>
  <c r="AL563" s="1"/>
  <c r="AJ562"/>
  <c r="AK562" s="1"/>
  <c r="AL562" s="1"/>
  <c r="AJ587" l="1"/>
  <c r="AK587" s="1"/>
  <c r="AL587"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<sst xmlns="http://schemas.openxmlformats.org/spreadsheetml/2006/main" count="8935" uniqueCount="1953">
  <si>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</si>
  <si>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</si>
  <si>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</si>
  <si>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</si>
  <si>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</si>
  <si>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</si>
  <si>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</si>
  <si>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</si>
  <si>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</si>
  <si>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</si>
  <si>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</si>
  <si>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</si>
  <si>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</si>
  <si>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</si>
  <si>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</si>
  <si>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</si>
  <si>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</si>
  <si>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</si>
  <si>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</si>
  <si>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</si>
  <si>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</si>
  <si>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</si>
  <si>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</si>
  <si>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</si>
  <si>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</si>
  <si>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</si>
  <si>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</si>
  <si>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</si>
  <si>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</si>
  <si>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</si>
  <si>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</si>
  <si>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</si>
  <si>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</si>
  <si>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</si>
  <si>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</si>
  <si>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</si>
  <si>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</si>
  <si>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</si>
  <si>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</si>
  <si>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</si>
  <si>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</si>
  <si>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</si>
  <si>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</si>
  <si>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</si>
  <si>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</si>
  <si>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</si>
  <si>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</si>
  <si>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</si>
  <si>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</si>
  <si>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</si>
  <si>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</si>
  <si>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</si>
  <si>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</si>
  <si>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</si>
  <si>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</si>
  <si>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</si>
  <si>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</si>
  <si>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</si>
  <si>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</si>
  <si>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</si>
  <si>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</si>
  <si>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</si>
  <si>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</si>
  <si>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</si>
  <si>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</si>
  <si>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</si>
  <si>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</si>
  <si>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</si>
  <si>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</si>
  <si>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</si>
  <si>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</si>
  <si>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</si>
  <si>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</si>
  <si>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</si>
  <si>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</si>
  <si>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</si>
  <si>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</si>
  <si>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</si>
  <si>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</si>
  <si>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</si>
  <si>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</si>
  <si>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</si>
  <si>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</si>
  <si>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</si>
  <si>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</si>
  <si>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</si>
  <si>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</si>
  <si>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</si>
  <si>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</si>
  <si>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</si>
  <si>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</si>
  <si>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</si>
  <si>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</si>
  <si>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</si>
  <si>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</si>
  <si>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</si>
  <si>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</si>
  <si>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</si>
  <si>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</si>
  <si>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</si>
  <si>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</si>
  <si>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</si>
  <si>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</si>
  <si>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</si>
  <si>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</si>
  <si>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</si>
  <si>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</si>
  <si>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</si>
  <si>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</si>
  <si>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</si>
  <si>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</si>
  <si>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</si>
  <si>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</si>
  <si>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</si>
  <si>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</si>
  <si>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</si>
  <si>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</si>
  <si>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</si>
  <si>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</si>
  <si>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</si>
  <si>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</si>
  <si>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</si>
  <si>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</si>
  <si>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</si>
  <si>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</si>
  <si>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</si>
  <si>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</si>
  <si>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</si>
  <si>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</si>
  <si>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</si>
  <si>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</si>
  <si>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</si>
  <si>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</si>
  <si>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</si>
  <si>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</si>
  <si>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</si>
  <si>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</si>
  <si>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</si>
  <si>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</si>
  <si>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</si>
  <si>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</si>
  <si>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</si>
  <si>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</si>
  <si>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</si>
  <si>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</si>
  <si>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</si>
  <si>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</si>
  <si>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</si>
  <si>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</si>
  <si>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</si>
  <si>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</si>
  <si>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</si>
  <si>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</si>
  <si>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</si>
  <si>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</si>
  <si>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</si>
  <si>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</si>
  <si>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</si>
  <si>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</si>
  <si>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</si>
  <si>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</si>
  <si>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</si>
  <si>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</si>
  <si>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</si>
  <si>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</si>
  <si>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</si>
  <si>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</si>
  <si>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</si>
  <si>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</si>
  <si>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</si>
  <si>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</si>
  <si>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</si>
  <si>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</si>
  <si>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</si>
  <si>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</si>
  <si>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</si>
  <si>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</si>
  <si>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</si>
  <si>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</si>
  <si>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</si>
  <si>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</si>
  <si>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Convenio</t>
  </si>
  <si>
    <t>Proyecto</t>
  </si>
  <si>
    <t>Estudiantes</t>
  </si>
  <si>
    <t>Docentes</t>
  </si>
  <si>
    <t>Talleres</t>
  </si>
  <si>
    <t>inscripcion a congreso</t>
  </si>
  <si>
    <t>otorgar becas al personal docente de postgrados</t>
  </si>
  <si>
    <t>Estudiantes y docentes</t>
  </si>
  <si>
    <t>a.5 Ampliar las áreas recreativas y de estudio para la satisfacción del estudiante de acuerdo al Plan de Desarrollo físico de la Universidad.</t>
  </si>
  <si>
    <t>b.1 Mejorar y optimizar el espacio físico de aulas, laboratorios, talleres y oficinas.</t>
  </si>
  <si>
    <t>proceso</t>
  </si>
  <si>
    <t>a.3 Según sea el caso, se deben realizar las siguientes actividades o procesos: Revisión; actualización; complementación; inclusión del eje de ética; adecuación curricular; reforma del plan de estudio; nueva oferta educativa.</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</si>
  <si>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</si>
  <si>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</si>
  <si>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</si>
  <si>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</si>
  <si>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</si>
  <si>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</si>
  <si>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</si>
  <si>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</si>
  <si>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</si>
  <si>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</si>
  <si>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</si>
  <si>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</si>
  <si>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</si>
  <si>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</si>
  <si>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</si>
  <si>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</si>
  <si>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</si>
  <si>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</si>
  <si>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</si>
  <si>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</si>
  <si>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</si>
  <si>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</si>
  <si>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</si>
  <si>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</si>
  <si>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</si>
  <si>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</si>
  <si>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</si>
  <si>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</si>
  <si>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</si>
  <si>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</si>
  <si>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</si>
  <si>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</si>
  <si>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Admisiones CURLA, Vinculacion, VOAE, Subdireccion Academica CURLA.</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</si>
  <si>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</si>
  <si>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</si>
  <si>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</si>
  <si>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</si>
  <si>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</si>
  <si>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</si>
  <si>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</si>
  <si>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</si>
  <si>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</si>
  <si>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</si>
  <si>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</si>
  <si>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Premios a Estudiantes de Secundaria por PAA</t>
  </si>
  <si>
    <t>Asesoria Legal</t>
  </si>
  <si>
    <t>Listas</t>
  </si>
  <si>
    <t>Mantener informado y dar seguimiento a procesos y leyes.</t>
  </si>
  <si>
    <t>Evitar continuas demandas a la institucion</t>
  </si>
  <si>
    <t>Departamento de Silvicultura</t>
  </si>
  <si>
    <t>b.3 Ejecución de la ruta del desarrollo curricular en las unidades Académicas.</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</si>
  <si>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</si>
  <si>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</si>
  <si>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</si>
  <si>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</si>
  <si>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Incripcion a cusros</t>
  </si>
  <si>
    <t>Departamento de Manejo Forestal</t>
  </si>
  <si>
    <t>Investigación</t>
  </si>
  <si>
    <t>a.1 Diseñar un plan de capacitación para todos los recursos humanos.</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</si>
  <si>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</si>
  <si>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</si>
  <si>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</si>
  <si>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</si>
  <si>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</si>
  <si>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 xml:space="preserve">capacitaciones </t>
  </si>
  <si>
    <t>La UNAH.regulara la calidad y pertinencia del sistema de educacion superior</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</si>
  <si>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</si>
  <si>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</si>
  <si>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</si>
  <si>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</si>
  <si>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</si>
  <si>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</si>
  <si>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</si>
  <si>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</si>
  <si>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</si>
  <si>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</si>
  <si>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</si>
  <si>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</si>
  <si>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</si>
  <si>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</si>
  <si>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</si>
  <si>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</si>
  <si>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</si>
  <si>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</si>
  <si>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</si>
  <si>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</si>
  <si>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</si>
  <si>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</si>
  <si>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</si>
  <si>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</si>
  <si>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</si>
  <si>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</si>
  <si>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</si>
  <si>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</si>
  <si>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</si>
  <si>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</si>
  <si>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</si>
  <si>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</si>
  <si>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</si>
  <si>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</si>
  <si>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</si>
  <si>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</si>
  <si>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</si>
  <si>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</si>
  <si>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</si>
  <si>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</si>
  <si>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</si>
  <si>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</si>
  <si>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</si>
  <si>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</si>
  <si>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</si>
  <si>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</si>
  <si>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</si>
  <si>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</si>
  <si>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</si>
  <si>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</si>
  <si>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</si>
  <si>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</si>
  <si>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</si>
  <si>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</si>
  <si>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</si>
  <si>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</si>
  <si>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</si>
  <si>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</si>
  <si>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</si>
  <si>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</si>
  <si>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</si>
  <si>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</si>
  <si>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</si>
  <si>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</si>
  <si>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</si>
  <si>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</si>
  <si>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</si>
  <si>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</si>
  <si>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</si>
  <si>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</si>
  <si>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</si>
  <si>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</si>
  <si>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</si>
  <si>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</si>
  <si>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</si>
  <si>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</si>
  <si>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</si>
  <si>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</si>
  <si>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</si>
  <si>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</si>
  <si>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</si>
  <si>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</si>
  <si>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</si>
  <si>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</si>
  <si>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</si>
  <si>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</si>
  <si>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</si>
  <si>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</si>
  <si>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</si>
  <si>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</si>
  <si>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</si>
  <si>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</si>
  <si>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</si>
  <si>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</si>
  <si>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</si>
  <si>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</si>
  <si>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</si>
  <si>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</si>
  <si>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</si>
  <si>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</si>
  <si>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</si>
  <si>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</si>
  <si>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</si>
  <si>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</si>
  <si>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</si>
  <si>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</si>
  <si>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</si>
  <si>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</si>
  <si>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</si>
  <si>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</si>
  <si>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</si>
  <si>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</si>
  <si>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</si>
  <si>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</si>
  <si>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</si>
  <si>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</si>
  <si>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</si>
  <si>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</si>
  <si>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</si>
  <si>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</si>
  <si>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</si>
  <si>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</si>
  <si>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</si>
  <si>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</si>
  <si>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</si>
  <si>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</si>
  <si>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</si>
  <si>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</si>
  <si>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</si>
  <si>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</si>
  <si>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</si>
  <si>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</si>
  <si>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</si>
  <si>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</si>
  <si>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</si>
  <si>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</si>
  <si>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</si>
  <si>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</si>
  <si>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</si>
  <si>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</si>
  <si>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</si>
  <si>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</si>
  <si>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</si>
  <si>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</si>
  <si>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</si>
  <si>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</si>
  <si>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</si>
  <si>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</si>
  <si>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</si>
  <si>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</si>
  <si>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</si>
  <si>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</si>
  <si>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</si>
  <si>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</si>
  <si>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</si>
  <si>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</si>
  <si>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</si>
  <si>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</si>
  <si>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</si>
  <si>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</si>
  <si>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</si>
  <si>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</si>
  <si>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</si>
  <si>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</si>
  <si>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</si>
  <si>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</si>
  <si>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</si>
  <si>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</si>
  <si>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</si>
  <si>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</si>
  <si>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</si>
  <si>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</si>
  <si>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</si>
  <si>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</si>
  <si>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</si>
  <si>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</si>
  <si>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</si>
  <si>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</si>
  <si>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</si>
  <si>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</si>
  <si>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</si>
  <si>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</si>
  <si>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</si>
  <si>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</si>
  <si>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</si>
  <si>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</si>
  <si>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</si>
  <si>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</si>
  <si>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</si>
  <si>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</si>
  <si>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</si>
  <si>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</si>
  <si>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</si>
  <si>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</si>
  <si>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</si>
  <si>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</si>
  <si>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</si>
  <si>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</si>
  <si>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</si>
  <si>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</si>
  <si>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</si>
  <si>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</si>
  <si>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</si>
  <si>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</si>
  <si>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</si>
  <si>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</si>
  <si>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</si>
  <si>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</si>
  <si>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</si>
  <si>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</si>
  <si>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</si>
  <si>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</si>
  <si>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</si>
  <si>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</si>
  <si>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</si>
  <si>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</si>
  <si>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</si>
  <si>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</si>
  <si>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</si>
  <si>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</si>
  <si>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</si>
  <si>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</si>
  <si>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</si>
  <si>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</si>
  <si>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</si>
  <si>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</si>
  <si>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</si>
  <si>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</si>
  <si>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</si>
  <si>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</si>
  <si>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</si>
  <si>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</si>
  <si>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</si>
  <si>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</si>
  <si>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</si>
  <si>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</si>
  <si>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</si>
  <si>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</si>
  <si>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</si>
  <si>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</si>
  <si>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</si>
  <si>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</si>
  <si>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</si>
  <si>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</si>
  <si>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</si>
  <si>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</si>
  <si>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</si>
  <si>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</si>
  <si>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</si>
  <si>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</si>
  <si>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</si>
  <si>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</si>
  <si>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</si>
  <si>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</si>
  <si>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</si>
  <si>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</si>
  <si>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</si>
  <si>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</si>
  <si>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</si>
  <si>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</si>
  <si>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</si>
  <si>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</si>
  <si>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</si>
  <si>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</si>
  <si>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</si>
  <si>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</si>
  <si>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</si>
  <si>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</si>
  <si>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</si>
  <si>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</si>
  <si>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</si>
  <si>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</si>
  <si>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</si>
  <si>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</si>
  <si>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</si>
  <si>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</si>
  <si>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</si>
  <si>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</si>
  <si>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</si>
  <si>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</si>
  <si>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</si>
  <si>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</si>
  <si>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</si>
  <si>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</si>
  <si>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</si>
  <si>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</si>
  <si>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</si>
  <si>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</si>
  <si>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</si>
  <si>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</si>
  <si>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</si>
  <si>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</si>
  <si>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</si>
  <si>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</si>
  <si>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</si>
  <si>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</si>
  <si>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</si>
  <si>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</si>
  <si>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</si>
  <si>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</si>
  <si>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</si>
  <si>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</si>
  <si>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</si>
  <si>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</si>
  <si>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</si>
  <si>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</si>
  <si>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</si>
  <si>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</si>
  <si>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</si>
  <si>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</si>
  <si>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</si>
  <si>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</si>
  <si>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</si>
  <si>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</si>
  <si>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</si>
  <si>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</si>
  <si>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</si>
  <si>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</si>
  <si>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</si>
  <si>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</si>
  <si>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</si>
  <si>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</si>
  <si>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</si>
  <si>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</si>
  <si>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</si>
  <si>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</si>
  <si>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</si>
  <si>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</si>
  <si>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</si>
  <si>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</si>
  <si>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</si>
  <si>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</si>
  <si>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</si>
  <si>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</si>
  <si>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</si>
  <si>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</si>
  <si>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</si>
  <si>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</si>
  <si>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</si>
  <si>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</si>
  <si>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</si>
  <si>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</si>
  <si>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</si>
  <si>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</si>
  <si>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</si>
  <si>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</si>
  <si>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</si>
  <si>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</si>
  <si>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</si>
  <si>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</si>
  <si>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</si>
  <si>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</si>
  <si>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</si>
  <si>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</si>
  <si>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</si>
  <si>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</si>
  <si>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</si>
  <si>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</si>
  <si>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</si>
  <si>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</si>
  <si>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</si>
  <si>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</si>
  <si>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</si>
  <si>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</si>
  <si>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</si>
  <si>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</si>
  <si>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</si>
  <si>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</si>
  <si>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</si>
  <si>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</si>
  <si>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</si>
  <si>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</si>
  <si>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</si>
  <si>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</si>
  <si>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</si>
  <si>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</si>
  <si>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</si>
  <si>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</si>
  <si>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</si>
  <si>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</si>
  <si>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</si>
  <si>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</si>
  <si>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</si>
  <si>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</si>
  <si>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</si>
  <si>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</si>
  <si>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</si>
  <si>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</si>
  <si>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</si>
  <si>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</si>
  <si>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</si>
  <si>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</si>
  <si>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</si>
  <si>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</si>
  <si>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</si>
  <si>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</si>
  <si>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</si>
  <si>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</si>
  <si>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</si>
  <si>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</si>
  <si>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</si>
  <si>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</si>
  <si>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</si>
  <si>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</si>
  <si>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</si>
  <si>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</si>
  <si>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</si>
  <si>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</si>
  <si>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</si>
  <si>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</si>
  <si>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</si>
  <si>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</si>
  <si>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</si>
  <si>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</si>
  <si>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</si>
  <si>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</si>
  <si>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</si>
  <si>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</si>
  <si>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</si>
  <si>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</si>
  <si>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</si>
  <si>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</si>
  <si>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</si>
  <si>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</si>
  <si>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</si>
  <si>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</si>
  <si>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</si>
  <si>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</si>
  <si>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</si>
  <si>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</si>
  <si>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</si>
  <si>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</si>
  <si>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</si>
  <si>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</si>
  <si>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</si>
  <si>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</si>
  <si>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</si>
  <si>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</si>
  <si>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</si>
  <si>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</si>
  <si>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</si>
  <si>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</si>
  <si>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</si>
  <si>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</si>
  <si>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</si>
  <si>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</si>
  <si>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</si>
  <si>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</si>
  <si>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</si>
  <si>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</si>
  <si>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</si>
  <si>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</si>
  <si>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</si>
  <si>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</si>
  <si>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</si>
  <si>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</si>
  <si>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</si>
  <si>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</si>
  <si>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</si>
  <si>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</si>
  <si>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</si>
  <si>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</si>
  <si>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</si>
  <si>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</si>
  <si>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</si>
  <si>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</si>
  <si>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</si>
  <si>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</si>
  <si>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</si>
  <si>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</si>
  <si>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</si>
  <si>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</si>
  <si>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</si>
  <si>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</si>
  <si>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</si>
  <si>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</si>
  <si>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</si>
  <si>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</si>
  <si>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</si>
  <si>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</si>
  <si>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</si>
  <si>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</si>
  <si>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</si>
  <si>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</si>
  <si>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</si>
  <si>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</si>
  <si>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</si>
  <si>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</si>
  <si>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</si>
  <si>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</si>
  <si>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</si>
  <si>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</si>
  <si>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</si>
  <si>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</si>
  <si>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</si>
  <si>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</si>
  <si>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</si>
  <si>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</si>
  <si>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</si>
  <si>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</si>
  <si>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</si>
  <si>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</si>
  <si>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</si>
  <si>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</si>
  <si>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</si>
  <si>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</si>
  <si>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</si>
  <si>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</si>
  <si>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</si>
  <si>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</si>
  <si>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</si>
  <si>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</si>
  <si>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</si>
  <si>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</si>
  <si>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</si>
  <si>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</si>
  <si>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</si>
  <si>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</si>
  <si>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</si>
  <si>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</si>
  <si>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</si>
  <si>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</si>
  <si>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</si>
  <si>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</si>
  <si>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</si>
  <si>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</si>
  <si>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</si>
  <si>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</si>
  <si>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</si>
  <si>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</si>
  <si>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</si>
  <si>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</si>
  <si>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</si>
  <si>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</si>
  <si>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</si>
  <si>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</si>
  <si>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</si>
  <si>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</si>
  <si>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</si>
  <si>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</si>
  <si>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</si>
  <si>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</si>
  <si>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</si>
  <si>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</si>
  <si>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2.2.2</t>
  </si>
  <si>
    <t>3.3.3</t>
  </si>
  <si>
    <t>4.4.4</t>
  </si>
  <si>
    <t>5.5.5</t>
  </si>
  <si>
    <t>6.6.6</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</si>
  <si>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</si>
  <si>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</si>
  <si>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</si>
  <si>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</si>
  <si>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</si>
  <si>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</si>
  <si>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</si>
  <si>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</si>
  <si>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</si>
  <si>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</si>
  <si>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</si>
  <si>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</si>
  <si>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</si>
  <si>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</si>
  <si>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</si>
  <si>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</si>
  <si>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</si>
  <si>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</si>
  <si>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</si>
  <si>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</si>
  <si>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</si>
  <si>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</si>
  <si>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</si>
  <si>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</si>
  <si>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</si>
  <si>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</si>
  <si>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</si>
  <si>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</si>
  <si>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</si>
  <si>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</si>
  <si>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</si>
  <si>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</si>
  <si>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</si>
  <si>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</si>
  <si>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</si>
  <si>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</si>
  <si>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</si>
  <si>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</si>
  <si>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</si>
  <si>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</si>
  <si>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</si>
  <si>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</si>
  <si>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</si>
  <si>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</si>
  <si>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</si>
  <si>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</si>
  <si>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</si>
  <si>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</si>
  <si>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</si>
  <si>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</si>
  <si>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</si>
  <si>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</si>
  <si>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</si>
  <si>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</si>
  <si>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</si>
  <si>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</si>
  <si>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</si>
  <si>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</si>
  <si>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</si>
  <si>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</si>
  <si>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</si>
  <si>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</si>
  <si>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</si>
  <si>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</si>
  <si>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</si>
  <si>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</si>
  <si>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</si>
  <si>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</si>
  <si>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</si>
  <si>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</si>
  <si>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</si>
  <si>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</si>
  <si>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</si>
  <si>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</si>
  <si>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</si>
  <si>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</si>
  <si>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</si>
  <si>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</si>
  <si>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</si>
  <si>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</si>
  <si>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</si>
  <si>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</si>
  <si>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</si>
  <si>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</si>
  <si>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</si>
  <si>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</si>
  <si>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</si>
  <si>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</si>
  <si>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</si>
  <si>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</si>
  <si>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</si>
  <si>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</si>
  <si>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</si>
  <si>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</si>
  <si>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</si>
  <si>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</si>
  <si>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</si>
  <si>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</si>
  <si>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</si>
  <si>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</si>
  <si>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</si>
  <si>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</si>
  <si>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</si>
  <si>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</si>
  <si>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</si>
  <si>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</si>
  <si>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</si>
  <si>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</si>
  <si>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</si>
  <si>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</si>
  <si>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</si>
  <si>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</si>
  <si>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</si>
  <si>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</si>
  <si>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</si>
  <si>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</si>
  <si>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</si>
  <si>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</si>
  <si>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</si>
  <si>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</si>
  <si>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</si>
  <si>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</si>
  <si>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</si>
  <si>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</si>
  <si>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</si>
  <si>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</si>
  <si>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</si>
  <si>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</si>
  <si>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</si>
  <si>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</si>
  <si>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</si>
  <si>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</si>
  <si>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</si>
  <si>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</si>
  <si>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</si>
  <si>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</si>
  <si>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</si>
  <si>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</si>
  <si>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</si>
  <si>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</si>
  <si>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</si>
  <si>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</si>
  <si>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</si>
  <si>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</si>
  <si>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</si>
  <si>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</si>
  <si>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</si>
  <si>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</si>
  <si>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</si>
  <si>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</si>
  <si>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</si>
  <si>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</si>
  <si>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</si>
  <si>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</si>
  <si>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</si>
  <si>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</si>
  <si>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</si>
  <si>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</si>
  <si>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</si>
  <si>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</si>
  <si>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</si>
  <si>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</si>
  <si>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</si>
  <si>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</si>
  <si>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</si>
  <si>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</si>
  <si>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</si>
  <si>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</si>
  <si>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</si>
  <si>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</si>
  <si>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</si>
  <si>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</si>
  <si>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</si>
  <si>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</si>
  <si>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</si>
  <si>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</si>
  <si>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</si>
  <si>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</si>
  <si>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</si>
  <si>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</si>
  <si>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</si>
  <si>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</si>
  <si>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</si>
  <si>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</si>
  <si>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</si>
  <si>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</si>
  <si>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</si>
  <si>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</si>
  <si>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</si>
  <si>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</si>
  <si>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</si>
  <si>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</si>
  <si>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</si>
  <si>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</si>
  <si>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</si>
  <si>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</si>
  <si>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</si>
  <si>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</si>
  <si>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</si>
  <si>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</si>
  <si>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</si>
  <si>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</si>
  <si>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</si>
  <si>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</si>
  <si>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</si>
  <si>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</si>
  <si>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</si>
  <si>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</si>
  <si>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</si>
  <si>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</si>
  <si>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</si>
  <si>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</si>
  <si>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</si>
  <si>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</si>
  <si>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</si>
  <si>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</si>
  <si>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</si>
  <si>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</si>
  <si>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</si>
  <si>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</si>
  <si>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</si>
  <si>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</si>
  <si>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</si>
  <si>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</si>
  <si>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</si>
  <si>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</si>
  <si>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</si>
  <si>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</si>
  <si>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</si>
  <si>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</si>
  <si>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</si>
  <si>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</si>
  <si>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</si>
  <si>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</si>
  <si>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</si>
  <si>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</si>
  <si>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</si>
  <si>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</si>
  <si>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</si>
  <si>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</si>
  <si>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</si>
  <si>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</si>
  <si>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</si>
  <si>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</si>
  <si>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</si>
  <si>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</si>
  <si>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</si>
  <si>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</si>
  <si>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</si>
  <si>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</si>
  <si>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</si>
  <si>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</si>
  <si>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</si>
  <si>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</si>
  <si>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</si>
  <si>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</si>
  <si>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</si>
  <si>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</si>
  <si>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</si>
  <si>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</si>
  <si>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</si>
  <si>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</si>
  <si>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</si>
  <si>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</si>
  <si>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</si>
  <si>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</si>
  <si>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</si>
  <si>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</si>
  <si>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</si>
  <si>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</si>
  <si>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</si>
  <si>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</si>
  <si>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</si>
  <si>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</si>
  <si>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</si>
  <si>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</si>
  <si>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</si>
  <si>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</si>
  <si>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</si>
  <si>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</si>
  <si>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</si>
  <si>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</si>
  <si>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</si>
  <si>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</si>
  <si>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</si>
  <si>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</si>
  <si>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</si>
  <si>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</si>
  <si>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</si>
  <si>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</si>
  <si>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</si>
  <si>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</si>
  <si>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</si>
  <si>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</si>
  <si>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</si>
  <si>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</si>
  <si>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</si>
  <si>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</si>
  <si>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</si>
  <si>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</si>
  <si>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</si>
  <si>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</si>
  <si>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</si>
  <si>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</si>
  <si>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</si>
  <si>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</si>
  <si>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</si>
  <si>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</si>
  <si>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</si>
  <si>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</si>
  <si>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</si>
  <si>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</si>
  <si>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</si>
  <si>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</si>
  <si>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</si>
  <si>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</si>
  <si>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</si>
  <si>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</si>
  <si>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</si>
  <si>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</si>
  <si>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</si>
  <si>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</si>
  <si>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</si>
  <si>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</si>
  <si>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</si>
  <si>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</si>
  <si>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</si>
  <si>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</si>
  <si>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</si>
  <si>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</si>
  <si>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</si>
  <si>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</si>
  <si>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</si>
  <si>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</si>
  <si>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</si>
  <si>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</si>
  <si>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</si>
  <si>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</si>
  <si>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</si>
  <si>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</si>
  <si>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</si>
  <si>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</si>
  <si>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</si>
  <si>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</si>
  <si>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</si>
  <si>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</si>
  <si>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</si>
  <si>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</si>
  <si>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</si>
  <si>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</si>
  <si>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</si>
  <si>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</si>
  <si>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</si>
  <si>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</si>
  <si>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</si>
  <si>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</si>
  <si>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</si>
  <si>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</si>
  <si>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</si>
  <si>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</si>
  <si>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</si>
  <si>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</si>
  <si>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</si>
  <si>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</si>
  <si>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</si>
  <si>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</si>
  <si>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</si>
  <si>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</si>
  <si>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</si>
  <si>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</si>
  <si>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</si>
  <si>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</si>
  <si>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</si>
  <si>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</si>
  <si>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</si>
  <si>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</si>
  <si>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</si>
  <si>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</si>
  <si>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</si>
  <si>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</si>
  <si>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</si>
  <si>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</si>
  <si>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</si>
  <si>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</si>
  <si>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</si>
  <si>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</si>
  <si>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</si>
  <si>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</si>
  <si>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</si>
  <si>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</si>
  <si>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</si>
  <si>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</si>
  <si>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</si>
  <si>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</si>
  <si>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</si>
  <si>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</si>
  <si>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</si>
  <si>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</si>
  <si>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</si>
  <si>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</si>
  <si>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</si>
  <si>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</si>
  <si>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</si>
  <si>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</si>
  <si>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</si>
  <si>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</si>
  <si>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</si>
  <si>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</si>
  <si>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</si>
  <si>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</si>
  <si>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</si>
  <si>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</si>
  <si>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</si>
  <si>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</si>
  <si>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</si>
  <si>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</si>
  <si>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</si>
  <si>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</si>
  <si>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</si>
  <si>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</si>
  <si>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</si>
  <si>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</si>
  <si>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</si>
  <si>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</si>
  <si>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</si>
  <si>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</si>
  <si>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</si>
  <si>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</si>
  <si>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</si>
  <si>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</si>
  <si>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</si>
  <si>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</si>
  <si>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</si>
  <si>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</si>
  <si>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</si>
  <si>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</si>
  <si>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</si>
  <si>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</si>
  <si>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</si>
  <si>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</si>
  <si>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</si>
  <si>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</si>
  <si>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</si>
  <si>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</si>
  <si>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</si>
  <si>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</si>
  <si>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</si>
  <si>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</si>
  <si>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</si>
  <si>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</si>
  <si>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</si>
  <si>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</si>
  <si>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</si>
  <si>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</si>
  <si>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</si>
  <si>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</si>
  <si>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</si>
  <si>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</si>
  <si>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</si>
  <si>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</si>
  <si>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</si>
  <si>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</si>
  <si>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</si>
  <si>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</si>
  <si>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</si>
  <si>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</si>
  <si>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</si>
  <si>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</si>
  <si>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</si>
  <si>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</si>
  <si>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</si>
  <si>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</si>
  <si>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</si>
  <si>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</si>
  <si>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</si>
  <si>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</si>
  <si>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</si>
  <si>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</si>
  <si>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</si>
  <si>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</si>
  <si>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</si>
  <si>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</si>
  <si>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</si>
  <si>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</si>
  <si>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</si>
  <si>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</si>
  <si>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</si>
  <si>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</si>
  <si>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</si>
  <si>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</si>
  <si>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</si>
  <si>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</si>
  <si>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</si>
  <si>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</si>
  <si>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</si>
  <si>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</si>
  <si>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</si>
  <si>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</si>
  <si>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</si>
  <si>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</si>
  <si>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</si>
  <si>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</si>
  <si>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</si>
  <si>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</si>
  <si>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</si>
  <si>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</si>
  <si>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</si>
  <si>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</si>
  <si>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</si>
  <si>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</si>
  <si>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</si>
  <si>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</si>
  <si>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</si>
  <si>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</si>
  <si>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</si>
  <si>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</si>
  <si>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</si>
  <si>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</si>
  <si>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</si>
  <si>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</si>
  <si>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</si>
  <si>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</si>
  <si>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</si>
  <si>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</si>
  <si>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</si>
  <si>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</si>
  <si>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</si>
  <si>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</si>
  <si>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</si>
  <si>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</si>
  <si>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</si>
  <si>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</si>
  <si>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</si>
  <si>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</si>
  <si>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</si>
  <si>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</si>
  <si>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</si>
  <si>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</si>
  <si>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</si>
  <si>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</si>
  <si>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</si>
  <si>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</si>
  <si>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</si>
  <si>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</si>
  <si>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</si>
  <si>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</si>
  <si>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</si>
  <si>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</si>
  <si>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</si>
  <si>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</si>
  <si>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</si>
  <si>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</si>
  <si>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</si>
  <si>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</si>
  <si>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</si>
  <si>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</si>
  <si>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</si>
  <si>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</si>
  <si>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</si>
  <si>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</si>
  <si>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</si>
  <si>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</si>
  <si>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</si>
  <si>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</si>
  <si>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</si>
  <si>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</si>
  <si>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</si>
  <si>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</si>
  <si>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</si>
  <si>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</si>
  <si>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</si>
  <si>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</si>
  <si>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</si>
  <si>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</si>
  <si>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</si>
  <si>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</si>
  <si>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</si>
  <si>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</si>
  <si>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</si>
  <si>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</si>
  <si>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</si>
  <si>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</si>
  <si>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</si>
  <si>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</si>
  <si>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</si>
  <si>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</si>
  <si>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</si>
  <si>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</si>
  <si>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</si>
  <si>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</si>
  <si>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</si>
  <si>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</si>
  <si>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</si>
  <si>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</si>
  <si>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</si>
  <si>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</si>
  <si>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</si>
  <si>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</si>
  <si>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</si>
  <si>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</si>
  <si>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</si>
  <si>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</si>
  <si>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</si>
  <si>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</si>
  <si>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</si>
  <si>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</si>
  <si>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</si>
  <si>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</si>
  <si>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</si>
  <si>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</si>
  <si>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</si>
  <si>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</si>
  <si>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</si>
  <si>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</si>
  <si>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</si>
  <si>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</si>
  <si>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</si>
  <si>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</si>
  <si>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</si>
  <si>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</si>
  <si>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</si>
  <si>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</si>
  <si>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</si>
  <si>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</si>
  <si>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</si>
  <si>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</si>
  <si>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</si>
  <si>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</si>
  <si>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</si>
  <si>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</si>
  <si>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</si>
  <si>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</si>
  <si>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</si>
  <si>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</si>
  <si>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</si>
  <si>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</si>
  <si>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</si>
  <si>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</si>
  <si>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</si>
  <si>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</si>
  <si>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</si>
  <si>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</si>
  <si>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</si>
  <si>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</si>
  <si>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</si>
  <si>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</si>
  <si>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</si>
  <si>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</si>
  <si>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</si>
  <si>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</si>
  <si>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</si>
  <si>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</si>
  <si>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</si>
  <si>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</si>
  <si>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</si>
  <si>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</si>
  <si>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</si>
  <si>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</si>
  <si>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</si>
  <si>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</si>
  <si>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</si>
  <si>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</si>
  <si>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</si>
  <si>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</si>
  <si>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</si>
  <si>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</si>
  <si>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</si>
  <si>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</si>
  <si>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</si>
  <si>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</si>
  <si>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</si>
  <si>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</si>
  <si>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</si>
  <si>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</si>
  <si>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</si>
  <si>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</si>
  <si>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</si>
  <si>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</si>
  <si>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</si>
  <si>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</si>
  <si>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</si>
  <si>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</si>
  <si>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</si>
  <si>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</si>
  <si>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</si>
  <si>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</si>
  <si>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</si>
  <si>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</si>
  <si>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</si>
  <si>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</si>
  <si>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</si>
  <si>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</si>
  <si>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</si>
  <si>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</si>
  <si>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</si>
  <si>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</si>
  <si>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</si>
  <si>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</si>
  <si>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</si>
  <si>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</si>
  <si>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</si>
  <si>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</si>
  <si>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</si>
  <si>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</si>
  <si>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</si>
  <si>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</si>
  <si>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</si>
  <si>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</si>
  <si>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</si>
  <si>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</si>
  <si>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</si>
  <si>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</si>
  <si>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</si>
  <si>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</si>
  <si>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</si>
  <si>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</si>
  <si>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</si>
  <si>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</si>
  <si>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</si>
  <si>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</si>
  <si>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</si>
  <si>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</si>
  <si>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</si>
  <si>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</si>
  <si>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</si>
  <si>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</si>
  <si>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</si>
  <si>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</si>
  <si>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</si>
  <si>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</si>
  <si>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</si>
  <si>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</si>
  <si>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</si>
  <si>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</si>
  <si>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</si>
  <si>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</si>
  <si>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</si>
  <si>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</si>
  <si>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</si>
  <si>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</si>
  <si>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</si>
  <si>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</si>
  <si>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</si>
  <si>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</si>
  <si>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</si>
  <si>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</si>
  <si>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</si>
  <si>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</si>
  <si>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</si>
  <si>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</si>
  <si>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</si>
  <si>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</si>
  <si>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</si>
  <si>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</si>
  <si>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</si>
  <si>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</si>
  <si>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</si>
  <si>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</si>
  <si>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</si>
  <si>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</si>
  <si>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</si>
  <si>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</si>
  <si>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</si>
  <si>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</si>
  <si>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</si>
  <si>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</si>
  <si>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</si>
  <si>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</si>
  <si>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</si>
  <si>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</si>
  <si>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</si>
  <si>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</si>
  <si>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</si>
  <si>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</si>
  <si>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</si>
  <si>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</si>
  <si>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</si>
  <si>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</si>
  <si>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</si>
  <si>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</si>
  <si>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</si>
  <si>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</si>
  <si>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</si>
  <si>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</si>
  <si>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</si>
  <si>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</si>
  <si>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</si>
  <si>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</si>
  <si>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</si>
  <si>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</si>
  <si>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</si>
  <si>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</si>
  <si>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</si>
  <si>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</si>
  <si>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</si>
  <si>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</si>
  <si>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</si>
  <si>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</si>
  <si>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</si>
  <si>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</si>
  <si>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</si>
  <si>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</si>
  <si>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</si>
  <si>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</si>
  <si>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</si>
  <si>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</si>
  <si>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</si>
  <si>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</si>
  <si>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</si>
  <si>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</si>
  <si>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</si>
  <si>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</si>
  <si>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</si>
  <si>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</si>
  <si>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</si>
  <si>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</si>
  <si>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</si>
  <si>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</si>
  <si>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</si>
  <si>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</si>
  <si>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</si>
  <si>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</si>
  <si>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</si>
  <si>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</si>
  <si>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</si>
  <si>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</si>
  <si>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</si>
  <si>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</si>
  <si>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</si>
  <si>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</si>
  <si>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</si>
  <si>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</si>
  <si>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</si>
  <si>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</si>
  <si>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</si>
  <si>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</si>
  <si>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</si>
  <si>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</si>
  <si>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</si>
  <si>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</si>
  <si>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</si>
  <si>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</si>
  <si>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</si>
  <si>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</si>
  <si>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</si>
  <si>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</si>
  <si>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</si>
  <si>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</si>
  <si>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</si>
  <si>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</si>
  <si>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</si>
  <si>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</si>
  <si>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</si>
  <si>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</si>
  <si>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</si>
  <si>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</si>
  <si>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</si>
  <si>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</si>
  <si>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</si>
  <si>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</si>
  <si>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</si>
  <si>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</si>
  <si>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</si>
  <si>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</si>
  <si>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</si>
  <si>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</si>
  <si>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</si>
  <si>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</si>
  <si>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</si>
  <si>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</si>
  <si>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</si>
  <si>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</si>
  <si>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</si>
  <si>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</si>
  <si>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</si>
  <si>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</si>
  <si>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</si>
  <si>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</si>
  <si>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</si>
  <si>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</si>
  <si>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</si>
  <si>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</si>
  <si>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</si>
  <si>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</si>
  <si>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</si>
  <si>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</si>
  <si>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</si>
  <si>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</si>
  <si>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</si>
  <si>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</si>
  <si>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</si>
  <si>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</si>
  <si>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</si>
  <si>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</si>
  <si>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</si>
  <si>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</si>
  <si>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</si>
  <si>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</si>
  <si>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</si>
  <si>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</si>
  <si>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</si>
  <si>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</si>
  <si>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</si>
  <si>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</si>
  <si>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</si>
  <si>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</si>
  <si>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</si>
  <si>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</si>
  <si>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</si>
  <si>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</si>
  <si>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</si>
  <si>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</si>
  <si>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</si>
  <si>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</si>
  <si>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</si>
  <si>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</si>
  <si>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</si>
  <si>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</si>
  <si>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</si>
  <si>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</si>
  <si>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</si>
  <si>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</si>
  <si>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</si>
  <si>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</si>
  <si>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</si>
  <si>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</si>
  <si>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</si>
  <si>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</si>
  <si>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</si>
  <si>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</si>
  <si>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</si>
  <si>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</si>
  <si>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</si>
  <si>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</si>
  <si>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</si>
  <si>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</si>
  <si>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</si>
  <si>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</si>
  <si>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</si>
  <si>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</si>
  <si>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</si>
  <si>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</si>
  <si>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</si>
  <si>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</si>
  <si>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</si>
  <si>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</si>
  <si>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</si>
  <si>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</si>
  <si>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</si>
  <si>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</si>
  <si>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</si>
  <si>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</si>
  <si>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</si>
  <si>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</si>
  <si>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</si>
  <si>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</si>
  <si>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</si>
  <si>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</si>
  <si>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</si>
  <si>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</si>
  <si>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</si>
  <si>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</si>
  <si>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</si>
  <si>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</si>
  <si>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</si>
  <si>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</si>
  <si>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</si>
  <si>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</si>
  <si>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</si>
  <si>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</si>
  <si>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</si>
  <si>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</si>
  <si>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</si>
  <si>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</si>
  <si>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</si>
  <si>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</si>
  <si>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</si>
  <si>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</si>
  <si>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</si>
  <si>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</si>
  <si>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</si>
  <si>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</si>
  <si>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</si>
  <si>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</si>
  <si>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</si>
  <si>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</si>
  <si>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</si>
  <si>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2.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</si>
  <si>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</si>
  <si>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</si>
  <si>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</si>
  <si>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</si>
  <si>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</si>
  <si>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</si>
  <si>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</si>
  <si>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</si>
  <si>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</si>
  <si>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</si>
  <si>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</si>
  <si>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</si>
  <si>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</si>
  <si>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</si>
  <si>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</si>
  <si>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</si>
  <si>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</si>
  <si>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</si>
  <si>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</si>
  <si>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</si>
  <si>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6) Fortalecer la DEGT para prestar servicios efectivos de apoyo a las unidades que registran información sobre la vida estudiantil en la UNAH: DPP-DSA-VOAE.</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</si>
  <si>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</si>
  <si>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</si>
  <si>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</si>
  <si>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</si>
  <si>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</si>
  <si>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</si>
  <si>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</si>
  <si>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</si>
  <si>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</si>
  <si>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</si>
  <si>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</si>
  <si>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</si>
  <si>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</si>
  <si>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</si>
  <si>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Mantenimiento y reparacion de equipo y medio de transporte</t>
  </si>
  <si>
    <t>Mantenimiento y reparacion de equipo de computaciòn</t>
  </si>
  <si>
    <t>Mantenimiento y reparaciòn de equipo de oficina y muebles</t>
  </si>
  <si>
    <t>Mantenimiento y reparación de otros equipos</t>
  </si>
  <si>
    <t>Estudios de Investigaciòn y Analisìs de Factibilidad</t>
  </si>
  <si>
    <t>Servicios de Capacitaciòn</t>
  </si>
  <si>
    <t>Otros servicios técnicos profesionales</t>
  </si>
  <si>
    <t>Transporte interno</t>
  </si>
  <si>
    <t>Fotocopias e impresión de documentos</t>
  </si>
  <si>
    <t>Publicidad y propaganda</t>
  </si>
  <si>
    <t>Otros servicios comerciales y financieros</t>
  </si>
  <si>
    <t>Pasajes Nacionales</t>
  </si>
  <si>
    <t>Pasajes al exterior</t>
  </si>
  <si>
    <t>viáticos al Exterior</t>
  </si>
  <si>
    <t>Papel bond 20 tamaño carta (Resma)</t>
  </si>
  <si>
    <t>Papel bond 20 tamaño oficio (Resma)</t>
  </si>
  <si>
    <t>Papel bond 20 tamaño 11 x 17" (tabloide)(Resma)</t>
  </si>
  <si>
    <t>Papel bond 20 tamaño Legal</t>
  </si>
  <si>
    <t>Pendaflex para archivo  (caja de 25 unid.)</t>
  </si>
  <si>
    <t>Sobres Manila tamaño carta (docena)</t>
  </si>
  <si>
    <t>Sobres Manila tamaño oficio (docena)</t>
  </si>
  <si>
    <t>sobres manila tamaño legal (docena)</t>
  </si>
  <si>
    <t>Folder tamaño carta (resma de 100 unidades)</t>
  </si>
  <si>
    <t>Folder tamaño oficio (resma de 100 unidades)</t>
  </si>
  <si>
    <t>Papel higiénico ( por fardo)</t>
  </si>
  <si>
    <t>Libretas taquigráficas ( unidad)</t>
  </si>
  <si>
    <t>Archivadores tamaño oficio (unidad)</t>
  </si>
  <si>
    <t>Archivadores tamaño carta (unidad)</t>
  </si>
  <si>
    <t>Archivadores Tamaño carta(panoramico)</t>
  </si>
  <si>
    <t>Separador de documentos (docena)</t>
  </si>
  <si>
    <t>Caratulas para empastar documentos(resma)</t>
  </si>
  <si>
    <t>Libros, revistas y periódicos</t>
  </si>
  <si>
    <t>Boletin Cámara de la Construcción</t>
  </si>
  <si>
    <t>Especies timbradas y valores</t>
  </si>
  <si>
    <t>Productos Farmaceuticos y Medicinales</t>
  </si>
  <si>
    <t>Insecticidas, fungicidas y otros</t>
  </si>
  <si>
    <t>Tintas, pinturas y colorantes</t>
  </si>
  <si>
    <t>Diesel</t>
  </si>
  <si>
    <t>Aceites y Grasas Lubricantes</t>
  </si>
  <si>
    <t>Recipiente para basura (unidad)</t>
  </si>
  <si>
    <t>Productos Ferrosos</t>
  </si>
  <si>
    <t>Herramientas menores</t>
  </si>
  <si>
    <t>Elementos de ferretería</t>
  </si>
  <si>
    <t>Glicerina de una onza (unidad)</t>
  </si>
  <si>
    <t>Tape 3/4x72 yardas</t>
  </si>
  <si>
    <t>Masking tape de 60 yardas</t>
  </si>
  <si>
    <t>Lápiz carbon 2HB (docena)</t>
  </si>
  <si>
    <t>Tinta rollon para sellos (unidad)</t>
  </si>
  <si>
    <t>Almohadillas para sellos (unidad)</t>
  </si>
  <si>
    <t>Borrador de goma lyra o similar (unidad)</t>
  </si>
  <si>
    <t>Barra de pegamento de 21 gramos (unidad)</t>
  </si>
  <si>
    <t>Marcador para pizarra de formica color negro (unidad)</t>
  </si>
  <si>
    <t>Marcador para pizarra de formica color azul (unidad)</t>
  </si>
  <si>
    <t>Marcador para pizarra de formica color rojo (unidad)</t>
  </si>
  <si>
    <t>Marcador permanente punta gruesa, color negro, (Docena)</t>
  </si>
  <si>
    <t>Cajitas de clips de 50 unidades pequeños (unidad)</t>
  </si>
  <si>
    <t xml:space="preserve">Cajitas de clips de 50 unidades grandes,unid </t>
  </si>
  <si>
    <t>Marcador fluorecente punta gruesa (unidad)</t>
  </si>
  <si>
    <t>Lapiz tinta color rojo, punta fina de metal</t>
  </si>
  <si>
    <t>Lapiz tinta color negro punta fina de metal (unidad)</t>
  </si>
  <si>
    <t>Marcador color rojo punta fina de metal ( unidad)</t>
  </si>
  <si>
    <t>Engrapadora Standard</t>
  </si>
  <si>
    <t>Grapas para engrapadora de escritorio 26/8 (caja)</t>
  </si>
  <si>
    <t>Grapas para engrapadora de escritorio 26/6 (caja)</t>
  </si>
  <si>
    <t>Corrector blanco en lápiz  (unidad)</t>
  </si>
  <si>
    <t>Posti up (unidad)</t>
  </si>
  <si>
    <t>Banderines</t>
  </si>
  <si>
    <t>Fastener de 8 cm (caja)</t>
  </si>
  <si>
    <t>Perforadora</t>
  </si>
  <si>
    <t>Tijera de metal inoxidable de 12"</t>
  </si>
  <si>
    <t>Saca grapas (unidad)</t>
  </si>
  <si>
    <t>CD`s Ligth Scribe</t>
  </si>
  <si>
    <t>CD`s 700MB</t>
  </si>
  <si>
    <t>DVD`s</t>
  </si>
  <si>
    <t>Tinta HP 88C9385AL, color negro (unidad)</t>
  </si>
  <si>
    <t>Tinta HP 88C9386AL, Cyan (unidad)</t>
  </si>
  <si>
    <t>Tinta HP 88C9387AL, Magenta (unidad)</t>
  </si>
  <si>
    <t>Tinta HP 88C9388AL, Amarilla (unidad)</t>
  </si>
  <si>
    <t>Tinta No. 11 plotter HP, Desingjet 110 plus Magenta (unidad)</t>
  </si>
  <si>
    <t>Tinta No. 11 para plotter HP, Desingjet 110 plus Amarilla (unidad)</t>
  </si>
  <si>
    <t>Tinta No. 11  plotter HP, Desingjet 110 plus Syan</t>
  </si>
  <si>
    <t>Tinta HP Laser Jet P2035n</t>
  </si>
  <si>
    <t>Tinta HP Laser Jet P2055dn</t>
  </si>
  <si>
    <t>Tinta HP 21</t>
  </si>
  <si>
    <t>Tinta HP 22</t>
  </si>
  <si>
    <t>Tinta No. 11 para plotter HP, Desingjet 110 plus Negro (unidad)</t>
  </si>
  <si>
    <t>Reforzamiento Estructural y Finalización del Edificio No.6, Ciudad Universitaria</t>
  </si>
  <si>
    <t>Construcción del Sistema Eléctrico en Alto y Bajo Voltaje Ciudad Universitaria (I Etapa)</t>
  </si>
  <si>
    <t xml:space="preserve">Construcción Sistema Hidrosanitario Ciudad Universitaria (Incluye Colector I Etapa) </t>
  </si>
  <si>
    <t>Construcción Comedor Universitario, Ciudad Universitaria</t>
  </si>
  <si>
    <t>Construcción Edificio de Ingeniería Ciudad Universitaria</t>
  </si>
  <si>
    <t>Construcción del Edificio de Ciencias Microbiología Ciudad Universitaria</t>
  </si>
  <si>
    <t>Construcción Edificio Mega Estacionamiento Este Ciudad Universitaria</t>
  </si>
  <si>
    <t>Construcción Edificio Ingeniería UNAH-VS, San Pedro Sula, Cortés</t>
  </si>
  <si>
    <t>Restauración y Rehabilitación del Paraninfo, Tegucigalpa M.D.C.</t>
  </si>
  <si>
    <t>Readecuación Laboratorio de Suelos y Biología CURLA, La Ceiba, Atlántida</t>
  </si>
  <si>
    <t>Construcción del Gimnasio Auditorio CURLP, Choluteca, Choluteca</t>
  </si>
  <si>
    <t>Gimnasio Auditorio CURC, Comayagua, Comayagua</t>
  </si>
  <si>
    <t>Construcción de Laboratorio de Agro-Industria CUROC, Santa Rosa de Copán, Copán</t>
  </si>
  <si>
    <t>Construcción de Instalaciones Agroindustriales CURNO, Juticalpa, Olancho</t>
  </si>
  <si>
    <t>Mejoras en Instalaciones Agricolas y Ganaderas (Donación SAG - UNAH) CURC, Comayagua, Comayagua</t>
  </si>
  <si>
    <t>Ampliación y Mejoramiento de las Instalaciones Físicas del Observatorio de Ciencias Espaciales, Ciudad Universitaria</t>
  </si>
  <si>
    <t>Construcción Red Vial Pavimentada y No Pavimentada, Ciudad Universitaria</t>
  </si>
  <si>
    <t>Ampliación de Aulas No.7 para Facultad de Odontología, Ciudad Universitaria</t>
  </si>
  <si>
    <t>Construcción del Centro de Estudios Generales CURVA, Olanchito, Yoro</t>
  </si>
  <si>
    <t>Construcción de Aulas/ Laboratorios UNAH-TEC Danlí, El Paraiso</t>
  </si>
  <si>
    <t>Construcción Comedor Universitario UNAH-VS, San Pedro Sula, Cortés</t>
  </si>
  <si>
    <t>Construcción Edificio Ciencias de la Salud, UNAH-VS.</t>
  </si>
  <si>
    <t>Construcción Edificio Rectoría-Administrativo, Ciudad Universitaria José Trinidad Reyes</t>
  </si>
  <si>
    <t>Construcción del Muro Perimetral (I Etapa) de la Ciudad Universitaria, José Trinidad Reyes de la Universidad Nacional Autónoma de Honduras.</t>
  </si>
  <si>
    <t>6.b.1</t>
  </si>
  <si>
    <r>
      <t>m</t>
    </r>
    <r>
      <rPr>
        <sz val="12"/>
        <color theme="1"/>
        <rFont val="Arial"/>
        <family val="2"/>
      </rPr>
      <t>²</t>
    </r>
  </si>
  <si>
    <t>metros cuadrados</t>
  </si>
  <si>
    <t>1.Cronograma de actividades en tiempo y forma.                       2. Disponibilidad de los fondos.</t>
  </si>
  <si>
    <t>Construcción de edificios para generar la infraestructura necesaria para la demanda actual de estudiantes de la Ciudad Universitaria y los Centros Regionales.</t>
  </si>
  <si>
    <t>1. Edificios construidos y funcionando adecuadamente. 2. Plan de desembolsos.</t>
  </si>
  <si>
    <t>Ciudad Universitaria José Trinidad Reyes y Centros Regionales.</t>
  </si>
  <si>
    <t>Secretaría Ejecutiva de Administración de Proyectos de Infraestructura SEAPI- UNAH</t>
  </si>
  <si>
    <t>Alimentos bebidas para personas</t>
  </si>
  <si>
    <t>Gasolina</t>
  </si>
  <si>
    <t>Otros productos metálicos</t>
  </si>
  <si>
    <t>Tinta xerox laser jet</t>
  </si>
</sst>
</file>

<file path=xl/styles.xml><?xml version="1.0" encoding="utf-8"?>
<styleSheet xmlns="http://schemas.openxmlformats.org/spreadsheetml/2006/main">
  <numFmts count="16">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 numFmtId="175" formatCode="_ * #,##0.0_ ;_ * \-#,##0.0_ ;_ * &quot;-&quot;??_ ;_ @_ "/>
  </numFmts>
  <fonts count="64">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sz val="12"/>
      <color theme="1"/>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
      <patternFill patternType="solid">
        <fgColor theme="3" tint="0.39997558519241921"/>
        <bgColor indexed="64"/>
      </patternFill>
    </fill>
    <fill>
      <patternFill patternType="solid">
        <fgColor theme="4" tint="0.79998168889431442"/>
        <bgColor indexed="64"/>
      </patternFill>
    </fill>
  </fills>
  <borders count="50">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medium">
        <color indexed="64"/>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86">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2" borderId="38" xfId="0" applyFont="1" applyFill="1" applyBorder="1" applyAlignment="1">
      <alignment vertical="top" wrapText="1"/>
    </xf>
    <xf numFmtId="0" fontId="39" fillId="0" borderId="26" xfId="16"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9" fontId="33" fillId="0" borderId="26" xfId="17" applyFont="1" applyBorder="1" applyAlignment="1">
      <alignment horizontal="center" vertical="top" wrapText="1"/>
    </xf>
    <xf numFmtId="0" fontId="41" fillId="0" borderId="26" xfId="16" applyFont="1" applyBorder="1" applyAlignment="1">
      <alignment horizontal="center" vertical="top" wrapText="1"/>
    </xf>
    <xf numFmtId="0" fontId="38"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3" fontId="43" fillId="0" borderId="0" xfId="18" applyNumberFormat="1" applyFont="1" applyAlignment="1">
      <alignment vertical="center"/>
    </xf>
    <xf numFmtId="0" fontId="44" fillId="0" borderId="0" xfId="0" applyFont="1" applyAlignment="1">
      <alignment vertical="center"/>
    </xf>
    <xf numFmtId="173"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4"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3" fillId="0" borderId="0" xfId="18" applyNumberFormat="1" applyFont="1" applyAlignment="1">
      <alignment horizontal="center" vertical="center"/>
    </xf>
    <xf numFmtId="173" fontId="45" fillId="0" borderId="0" xfId="18" applyNumberFormat="1" applyFont="1" applyAlignment="1">
      <alignment horizontal="center" vertical="center"/>
    </xf>
    <xf numFmtId="174" fontId="47"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1" fillId="14" borderId="26" xfId="0" applyFont="1" applyFill="1" applyBorder="1" applyAlignment="1">
      <alignment horizontal="center" vertical="center"/>
    </xf>
    <xf numFmtId="0" fontId="51" fillId="14" borderId="26" xfId="0" applyFont="1" applyFill="1" applyBorder="1" applyAlignment="1">
      <alignment vertical="center"/>
    </xf>
    <xf numFmtId="0" fontId="50" fillId="14" borderId="27" xfId="0" applyFont="1" applyFill="1" applyBorder="1" applyAlignment="1">
      <alignment horizontal="center" vertical="center"/>
    </xf>
    <xf numFmtId="0" fontId="23" fillId="15" borderId="27" xfId="0" applyFont="1" applyFill="1" applyBorder="1" applyAlignment="1">
      <alignment horizontal="left" vertical="center"/>
    </xf>
    <xf numFmtId="173" fontId="23" fillId="15" borderId="27" xfId="18" applyNumberFormat="1" applyFont="1" applyFill="1" applyBorder="1" applyAlignment="1">
      <alignment horizontal="center" vertical="center"/>
    </xf>
    <xf numFmtId="0" fontId="52" fillId="3" borderId="26" xfId="0" applyFont="1" applyFill="1" applyBorder="1" applyAlignment="1">
      <alignment horizontal="center" vertical="center"/>
    </xf>
    <xf numFmtId="0" fontId="49" fillId="3" borderId="26" xfId="0" applyFont="1" applyFill="1" applyBorder="1" applyAlignment="1">
      <alignment horizontal="left" vertical="center"/>
    </xf>
    <xf numFmtId="173" fontId="49" fillId="3" borderId="26" xfId="18" applyNumberFormat="1" applyFont="1" applyFill="1" applyBorder="1" applyAlignment="1">
      <alignment horizontal="center" vertical="center"/>
    </xf>
    <xf numFmtId="0" fontId="51" fillId="16" borderId="41" xfId="0" applyFont="1" applyFill="1" applyBorder="1" applyAlignment="1">
      <alignment horizontal="center" vertical="center"/>
    </xf>
    <xf numFmtId="0" fontId="51" fillId="16" borderId="42" xfId="0" applyFont="1" applyFill="1" applyBorder="1" applyAlignment="1">
      <alignment horizontal="center" vertical="center"/>
    </xf>
    <xf numFmtId="43" fontId="51" fillId="16" borderId="40"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8" fillId="0" borderId="0" xfId="18" applyNumberFormat="1" applyFont="1" applyAlignment="1">
      <alignment vertical="center"/>
    </xf>
    <xf numFmtId="0" fontId="54" fillId="0" borderId="0" xfId="0" applyFont="1" applyAlignment="1">
      <alignment vertical="center"/>
    </xf>
    <xf numFmtId="173" fontId="54"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40"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0" borderId="26" xfId="18" applyFont="1" applyBorder="1" applyAlignment="1">
      <alignment horizontal="center" vertical="top" wrapText="1"/>
    </xf>
    <xf numFmtId="43" fontId="33" fillId="2" borderId="26" xfId="18" applyFont="1" applyFill="1" applyBorder="1" applyAlignment="1">
      <alignment horizontal="right" vertical="top" wrapText="1"/>
    </xf>
    <xf numFmtId="43" fontId="33" fillId="0" borderId="26" xfId="18" applyFont="1" applyBorder="1" applyAlignment="1">
      <alignment horizontal="right" vertical="top" wrapText="1"/>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7" fillId="2" borderId="7" xfId="18" applyFont="1" applyFill="1" applyBorder="1" applyAlignment="1">
      <alignment vertical="top"/>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8"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1" fillId="0" borderId="0" xfId="0" applyFont="1" applyAlignment="1">
      <alignment horizontal="center" vertical="center"/>
    </xf>
    <xf numFmtId="43" fontId="61" fillId="0" borderId="0" xfId="18" applyFont="1" applyAlignment="1">
      <alignment vertical="center"/>
    </xf>
    <xf numFmtId="173" fontId="61" fillId="0" borderId="0" xfId="18" applyNumberFormat="1" applyFont="1" applyAlignment="1">
      <alignment vertical="center"/>
    </xf>
    <xf numFmtId="173" fontId="61"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2" fillId="0" borderId="26" xfId="19" applyFont="1" applyBorder="1" applyAlignment="1">
      <alignment vertical="center" wrapText="1"/>
    </xf>
    <xf numFmtId="0" fontId="62"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29" fillId="0" borderId="26" xfId="19" applyFont="1" applyBorder="1" applyAlignment="1">
      <alignment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60"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40" fillId="0" borderId="26" xfId="19" applyNumberFormat="1" applyFont="1" applyBorder="1" applyAlignment="1">
      <alignment horizontal="right" vertical="top"/>
    </xf>
    <xf numFmtId="0" fontId="40"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40"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41" fontId="38" fillId="2" borderId="26" xfId="0" applyNumberFormat="1" applyFont="1" applyFill="1" applyBorder="1" applyAlignment="1">
      <alignment horizontal="center" vertical="center"/>
    </xf>
    <xf numFmtId="0" fontId="38" fillId="2" borderId="26" xfId="0"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0" fontId="29" fillId="0" borderId="27" xfId="19" applyFont="1" applyBorder="1" applyAlignment="1">
      <alignment vertical="center" wrapText="1"/>
    </xf>
    <xf numFmtId="43" fontId="33" fillId="11" borderId="26" xfId="19"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43" fontId="34" fillId="11" borderId="26" xfId="18" applyNumberFormat="1" applyFont="1" applyFill="1" applyBorder="1" applyAlignment="1">
      <alignment horizontal="righ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9"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8"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2" fillId="0" borderId="28" xfId="0" applyFont="1" applyBorder="1" applyAlignment="1">
      <alignment vertical="top" wrapText="1"/>
    </xf>
    <xf numFmtId="0" fontId="40"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2" fillId="0" borderId="0" xfId="0" applyFont="1" applyBorder="1" applyAlignment="1">
      <alignment vertical="top" wrapText="1"/>
    </xf>
    <xf numFmtId="0" fontId="34" fillId="11" borderId="37" xfId="19" applyFont="1" applyFill="1" applyBorder="1" applyAlignment="1">
      <alignment vertical="center"/>
    </xf>
    <xf numFmtId="0" fontId="34" fillId="11" borderId="16" xfId="19" applyFont="1" applyFill="1" applyBorder="1" applyAlignment="1">
      <alignment vertical="center"/>
    </xf>
    <xf numFmtId="0" fontId="34" fillId="11" borderId="36" xfId="19" applyFont="1" applyFill="1" applyBorder="1" applyAlignment="1">
      <alignment vertical="center"/>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7" xfId="19" applyFont="1" applyFill="1" applyBorder="1" applyAlignment="1">
      <alignment vertical="top"/>
    </xf>
    <xf numFmtId="0" fontId="35" fillId="11" borderId="16" xfId="19" applyFont="1" applyFill="1" applyBorder="1" applyAlignment="1">
      <alignment vertical="top"/>
    </xf>
    <xf numFmtId="0" fontId="35" fillId="11" borderId="36"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41" fontId="22" fillId="2" borderId="39" xfId="0" applyNumberFormat="1" applyFont="1" applyFill="1" applyBorder="1" applyAlignment="1">
      <alignment vertical="center"/>
    </xf>
    <xf numFmtId="0" fontId="0" fillId="20" borderId="0" xfId="0" applyFill="1" applyAlignment="1">
      <alignment vertical="center"/>
    </xf>
    <xf numFmtId="0" fontId="23" fillId="21" borderId="12" xfId="0" applyFont="1" applyFill="1" applyBorder="1" applyAlignment="1">
      <alignment vertical="center"/>
    </xf>
    <xf numFmtId="0" fontId="43" fillId="0" borderId="0" xfId="0" applyFont="1" applyAlignment="1">
      <alignment vertical="center" wrapText="1"/>
    </xf>
    <xf numFmtId="0" fontId="29" fillId="0" borderId="26" xfId="19" applyFont="1" applyBorder="1" applyAlignment="1">
      <alignment horizontal="center" vertical="center" wrapText="1"/>
    </xf>
    <xf numFmtId="0" fontId="39"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9" fillId="0" borderId="26" xfId="19" applyFont="1" applyBorder="1" applyAlignment="1">
      <alignment horizontal="left" vertical="top" wrapText="1"/>
    </xf>
    <xf numFmtId="0" fontId="39" fillId="0" borderId="26" xfId="19" applyFont="1" applyBorder="1" applyAlignment="1">
      <alignment vertical="top" wrapText="1"/>
    </xf>
    <xf numFmtId="0" fontId="29" fillId="0" borderId="37" xfId="19" applyFont="1" applyBorder="1" applyAlignment="1">
      <alignment horizontal="center" vertical="top" wrapText="1"/>
    </xf>
    <xf numFmtId="0" fontId="29" fillId="0" borderId="16" xfId="19" applyFont="1" applyBorder="1" applyAlignment="1">
      <alignment vertical="center" wrapText="1"/>
    </xf>
    <xf numFmtId="0" fontId="39" fillId="0" borderId="16" xfId="19" applyFont="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7" fillId="13" borderId="46"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29"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42" fillId="0" borderId="28" xfId="0" applyFont="1" applyBorder="1" applyAlignment="1">
      <alignment horizontal="center" vertical="top" wrapText="1"/>
    </xf>
    <xf numFmtId="0" fontId="32" fillId="0" borderId="26" xfId="0" applyFont="1" applyBorder="1" applyAlignment="1">
      <alignment horizontal="center" vertical="center" wrapText="1"/>
    </xf>
    <xf numFmtId="0" fontId="36" fillId="0" borderId="26" xfId="19" applyFont="1" applyBorder="1" applyAlignment="1">
      <alignment vertical="top" wrapText="1"/>
    </xf>
    <xf numFmtId="0" fontId="33" fillId="0" borderId="26" xfId="16" applyFont="1" applyBorder="1" applyAlignment="1">
      <alignment horizontal="center" vertical="top" wrapText="1"/>
    </xf>
    <xf numFmtId="0" fontId="29" fillId="0" borderId="27" xfId="19" applyFont="1" applyBorder="1" applyAlignment="1">
      <alignment horizontal="left" vertical="center" wrapText="1"/>
    </xf>
    <xf numFmtId="0" fontId="29" fillId="0" borderId="28" xfId="19" applyFont="1" applyBorder="1" applyAlignment="1">
      <alignment horizontal="left" vertical="top" wrapText="1"/>
    </xf>
    <xf numFmtId="0" fontId="26" fillId="0" borderId="0" xfId="19" applyFont="1" applyAlignment="1"/>
    <xf numFmtId="41" fontId="22" fillId="2" borderId="1" xfId="0" applyNumberFormat="1" applyFont="1" applyFill="1" applyBorder="1" applyAlignment="1">
      <alignment horizontal="center" vertical="center"/>
    </xf>
    <xf numFmtId="0" fontId="22" fillId="2" borderId="26" xfId="0" applyFont="1" applyFill="1" applyBorder="1" applyAlignment="1">
      <alignment horizontal="center" vertical="center"/>
    </xf>
    <xf numFmtId="41" fontId="22" fillId="5" borderId="10" xfId="0" applyNumberFormat="1" applyFont="1" applyFill="1" applyBorder="1"/>
    <xf numFmtId="41" fontId="22" fillId="5" borderId="10" xfId="0" applyNumberFormat="1" applyFont="1" applyFill="1" applyBorder="1" applyAlignment="1"/>
    <xf numFmtId="43" fontId="22" fillId="5" borderId="17" xfId="18" applyFont="1" applyFill="1" applyBorder="1"/>
    <xf numFmtId="41" fontId="22" fillId="2" borderId="10" xfId="0" applyNumberFormat="1" applyFont="1" applyFill="1" applyBorder="1"/>
    <xf numFmtId="41" fontId="22" fillId="2" borderId="10" xfId="0" applyNumberFormat="1" applyFont="1" applyFill="1" applyBorder="1" applyAlignment="1"/>
    <xf numFmtId="43" fontId="22" fillId="2" borderId="10" xfId="18" applyFont="1" applyFill="1" applyBorder="1"/>
    <xf numFmtId="43" fontId="22" fillId="2" borderId="17" xfId="18" applyFont="1" applyFill="1" applyBorder="1"/>
    <xf numFmtId="0" fontId="22" fillId="2" borderId="15" xfId="0" applyFont="1" applyFill="1" applyBorder="1" applyAlignment="1">
      <alignment horizontal="center" vertical="center" wrapText="1"/>
    </xf>
    <xf numFmtId="43" fontId="21" fillId="3" borderId="3" xfId="18" applyFont="1" applyFill="1" applyBorder="1" applyAlignment="1">
      <alignment horizontal="center" vertical="center"/>
    </xf>
    <xf numFmtId="41" fontId="22" fillId="2" borderId="20" xfId="0" applyNumberFormat="1" applyFont="1" applyFill="1" applyBorder="1"/>
    <xf numFmtId="41" fontId="22" fillId="2" borderId="20" xfId="0" applyNumberFormat="1" applyFont="1" applyFill="1" applyBorder="1" applyAlignment="1"/>
    <xf numFmtId="43" fontId="22" fillId="2" borderId="22" xfId="18" applyFont="1" applyFill="1" applyBorder="1"/>
    <xf numFmtId="0" fontId="22" fillId="2" borderId="30" xfId="0" applyFont="1" applyFill="1" applyBorder="1" applyAlignment="1">
      <alignment horizontal="center" vertical="center"/>
    </xf>
    <xf numFmtId="0" fontId="22" fillId="2" borderId="4" xfId="0" applyFont="1" applyFill="1" applyBorder="1" applyAlignment="1">
      <alignment horizontal="center" vertical="center" wrapText="1"/>
    </xf>
    <xf numFmtId="0" fontId="21" fillId="3" borderId="6" xfId="0" applyFont="1" applyFill="1" applyBorder="1" applyAlignment="1">
      <alignment vertical="center"/>
    </xf>
    <xf numFmtId="41" fontId="0" fillId="0" borderId="0" xfId="0" applyNumberFormat="1" applyAlignment="1">
      <alignment vertical="center"/>
    </xf>
    <xf numFmtId="41" fontId="14" fillId="0" borderId="0" xfId="0" applyNumberFormat="1" applyFont="1" applyAlignment="1">
      <alignment vertical="center"/>
    </xf>
    <xf numFmtId="0" fontId="21" fillId="22" borderId="6" xfId="0" applyFont="1" applyFill="1" applyBorder="1" applyAlignment="1">
      <alignment vertical="center"/>
    </xf>
    <xf numFmtId="0" fontId="21" fillId="2" borderId="0" xfId="0" applyFont="1" applyFill="1" applyBorder="1" applyAlignment="1"/>
    <xf numFmtId="41" fontId="22" fillId="5" borderId="13" xfId="0" applyNumberFormat="1" applyFont="1" applyFill="1" applyBorder="1" applyAlignment="1"/>
    <xf numFmtId="41" fontId="22" fillId="5" borderId="14" xfId="0" applyNumberFormat="1" applyFont="1" applyFill="1" applyBorder="1"/>
    <xf numFmtId="41" fontId="22" fillId="2" borderId="12" xfId="0" applyNumberFormat="1" applyFont="1" applyFill="1" applyBorder="1"/>
    <xf numFmtId="41" fontId="22" fillId="5" borderId="16" xfId="0" applyNumberFormat="1" applyFont="1" applyFill="1" applyBorder="1" applyAlignment="1"/>
    <xf numFmtId="41" fontId="22" fillId="5" borderId="17" xfId="0" applyNumberFormat="1" applyFont="1" applyFill="1" applyBorder="1"/>
    <xf numFmtId="0" fontId="0" fillId="0" borderId="47" xfId="0" applyBorder="1" applyAlignment="1" applyProtection="1">
      <alignment wrapText="1"/>
      <protection locked="0"/>
    </xf>
    <xf numFmtId="0" fontId="0" fillId="0" borderId="48" xfId="0" applyBorder="1" applyAlignment="1" applyProtection="1">
      <alignment wrapText="1"/>
      <protection locked="0"/>
    </xf>
    <xf numFmtId="0" fontId="0" fillId="0" borderId="48" xfId="0" applyBorder="1" applyProtection="1">
      <protection locked="0"/>
    </xf>
    <xf numFmtId="41" fontId="22" fillId="5" borderId="19" xfId="0" applyNumberFormat="1" applyFont="1" applyFill="1" applyBorder="1" applyAlignment="1"/>
    <xf numFmtId="41" fontId="22" fillId="5" borderId="19" xfId="0" applyNumberFormat="1" applyFont="1" applyFill="1" applyBorder="1"/>
    <xf numFmtId="41" fontId="22" fillId="2" borderId="11" xfId="0" applyNumberFormat="1" applyFont="1" applyFill="1" applyBorder="1"/>
    <xf numFmtId="0" fontId="0" fillId="0" borderId="0" xfId="0" applyBorder="1" applyAlignment="1" applyProtection="1">
      <alignment wrapText="1"/>
      <protection locked="0"/>
    </xf>
    <xf numFmtId="41" fontId="22" fillId="5" borderId="49" xfId="0" applyNumberFormat="1" applyFont="1" applyFill="1" applyBorder="1" applyAlignment="1"/>
    <xf numFmtId="0" fontId="0" fillId="2" borderId="0" xfId="0" applyFill="1" applyBorder="1" applyProtection="1">
      <protection locked="0"/>
    </xf>
    <xf numFmtId="0" fontId="22" fillId="5" borderId="12" xfId="0" applyFont="1" applyFill="1" applyBorder="1" applyAlignment="1">
      <alignment vertical="center" wrapText="1"/>
    </xf>
    <xf numFmtId="0" fontId="22" fillId="5" borderId="10" xfId="0" applyFont="1" applyFill="1" applyBorder="1" applyAlignment="1">
      <alignment vertical="center" wrapText="1"/>
    </xf>
    <xf numFmtId="172" fontId="22" fillId="5" borderId="14" xfId="0" applyNumberFormat="1" applyFont="1" applyFill="1" applyBorder="1" applyAlignment="1">
      <alignment vertical="center"/>
    </xf>
    <xf numFmtId="172" fontId="22" fillId="5" borderId="33" xfId="0" applyNumberFormat="1" applyFont="1" applyFill="1" applyBorder="1" applyAlignment="1">
      <alignment vertical="center"/>
    </xf>
    <xf numFmtId="172" fontId="22" fillId="5" borderId="17" xfId="0" applyNumberFormat="1" applyFont="1" applyFill="1" applyBorder="1" applyAlignment="1">
      <alignment vertical="center"/>
    </xf>
    <xf numFmtId="172" fontId="22" fillId="2" borderId="12" xfId="0" applyNumberFormat="1" applyFont="1" applyFill="1" applyBorder="1" applyAlignment="1">
      <alignment vertical="center"/>
    </xf>
    <xf numFmtId="0" fontId="32" fillId="4" borderId="26" xfId="0" applyFont="1" applyFill="1" applyBorder="1" applyAlignment="1">
      <alignment horizontal="center" vertical="center" wrapText="1"/>
    </xf>
    <xf numFmtId="9" fontId="32" fillId="23" borderId="26" xfId="0" applyNumberFormat="1" applyFont="1" applyFill="1" applyBorder="1" applyAlignment="1">
      <alignment horizontal="center" vertical="center" wrapText="1"/>
    </xf>
    <xf numFmtId="43" fontId="32" fillId="23" borderId="26" xfId="18" applyFont="1" applyFill="1" applyBorder="1" applyAlignment="1">
      <alignment horizontal="center" vertical="center" wrapText="1"/>
    </xf>
    <xf numFmtId="9" fontId="33" fillId="23" borderId="26" xfId="19" applyNumberFormat="1" applyFont="1" applyFill="1" applyBorder="1" applyAlignment="1">
      <alignment horizontal="center" vertical="center" wrapText="1"/>
    </xf>
    <xf numFmtId="43" fontId="33" fillId="23" borderId="26" xfId="18" applyFont="1" applyFill="1" applyBorder="1" applyAlignment="1">
      <alignment horizontal="center" vertical="center" wrapText="1"/>
    </xf>
    <xf numFmtId="0" fontId="32" fillId="23" borderId="26" xfId="0" applyFont="1" applyFill="1" applyBorder="1" applyAlignment="1">
      <alignment horizontal="center" vertical="center" wrapText="1"/>
    </xf>
    <xf numFmtId="43" fontId="0" fillId="0" borderId="26" xfId="18" applyNumberFormat="1" applyFont="1" applyBorder="1" applyAlignment="1">
      <alignment horizontal="center" vertical="center"/>
    </xf>
    <xf numFmtId="43" fontId="49" fillId="3" borderId="26" xfId="18" applyNumberFormat="1" applyFont="1" applyFill="1" applyBorder="1" applyAlignment="1">
      <alignment horizontal="center" vertical="center"/>
    </xf>
    <xf numFmtId="175" fontId="51" fillId="14" borderId="26" xfId="18" applyNumberFormat="1" applyFont="1" applyFill="1" applyBorder="1" applyAlignment="1">
      <alignment horizontal="center" vertical="center"/>
    </xf>
    <xf numFmtId="43" fontId="51" fillId="14" borderId="26" xfId="18" applyNumberFormat="1" applyFont="1" applyFill="1" applyBorder="1" applyAlignment="1">
      <alignment horizontal="center" vertical="center"/>
    </xf>
    <xf numFmtId="0" fontId="22" fillId="2" borderId="0" xfId="0" applyFont="1" applyFill="1" applyBorder="1"/>
    <xf numFmtId="0" fontId="22" fillId="2" borderId="0" xfId="0" applyFont="1" applyFill="1" applyBorder="1" applyAlignment="1">
      <alignment horizontal="center"/>
    </xf>
    <xf numFmtId="41" fontId="22" fillId="2" borderId="0" xfId="0" applyNumberFormat="1" applyFont="1" applyFill="1" applyBorder="1"/>
    <xf numFmtId="0" fontId="0" fillId="2" borderId="0" xfId="0" applyFill="1" applyBorder="1"/>
    <xf numFmtId="172" fontId="21" fillId="2" borderId="0" xfId="0" applyNumberFormat="1" applyFont="1" applyFill="1" applyBorder="1"/>
    <xf numFmtId="0" fontId="21" fillId="2" borderId="0" xfId="0" applyFont="1" applyFill="1" applyBorder="1" applyAlignment="1">
      <alignment horizontal="center"/>
    </xf>
    <xf numFmtId="41" fontId="21" fillId="2" borderId="0" xfId="0" applyNumberFormat="1" applyFont="1" applyFill="1" applyBorder="1" applyAlignment="1">
      <alignment horizontal="center"/>
    </xf>
    <xf numFmtId="41" fontId="22" fillId="2" borderId="0" xfId="0" applyNumberFormat="1" applyFont="1" applyFill="1" applyBorder="1" applyAlignment="1"/>
    <xf numFmtId="0" fontId="0" fillId="2" borderId="0" xfId="0" applyFill="1" applyBorder="1" applyAlignment="1" applyProtection="1">
      <alignment wrapText="1"/>
      <protection locked="0"/>
    </xf>
    <xf numFmtId="41" fontId="22" fillId="5" borderId="33" xfId="0" applyNumberFormat="1" applyFont="1" applyFill="1" applyBorder="1"/>
    <xf numFmtId="41" fontId="22" fillId="2" borderId="26" xfId="0" applyNumberFormat="1" applyFont="1" applyFill="1" applyBorder="1"/>
    <xf numFmtId="0" fontId="22" fillId="2" borderId="4" xfId="0" applyFont="1" applyFill="1" applyBorder="1" applyAlignment="1">
      <alignment horizontal="center"/>
    </xf>
    <xf numFmtId="0" fontId="0" fillId="2" borderId="0" xfId="0" applyFill="1" applyBorder="1" applyAlignment="1" applyProtection="1">
      <protection locked="0"/>
    </xf>
    <xf numFmtId="41" fontId="22" fillId="2" borderId="16" xfId="0" applyNumberFormat="1" applyFont="1" applyFill="1" applyBorder="1" applyAlignment="1"/>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55" fillId="17" borderId="30" xfId="0" applyFont="1" applyFill="1" applyBorder="1" applyAlignment="1" applyProtection="1">
      <alignment horizontal="center" vertical="center" wrapText="1"/>
      <protection locked="0"/>
    </xf>
    <xf numFmtId="0" fontId="55" fillId="17" borderId="28"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16"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center" vertical="top" wrapText="1"/>
    </xf>
    <xf numFmtId="0" fontId="29" fillId="0" borderId="45" xfId="16" applyFont="1" applyBorder="1" applyAlignment="1">
      <alignment horizontal="center" vertical="top" wrapText="1"/>
    </xf>
    <xf numFmtId="0" fontId="29" fillId="0" borderId="44" xfId="16" applyFont="1" applyBorder="1" applyAlignment="1">
      <alignment horizontal="center" vertical="top" wrapText="1"/>
    </xf>
    <xf numFmtId="0" fontId="29" fillId="0" borderId="26" xfId="19" applyFont="1" applyBorder="1" applyAlignment="1">
      <alignment horizontal="center" vertical="top" wrapText="1"/>
    </xf>
    <xf numFmtId="0" fontId="29" fillId="0" borderId="26" xfId="19" applyFont="1" applyBorder="1" applyAlignment="1">
      <alignment horizontal="center" vertical="center" wrapText="1"/>
    </xf>
    <xf numFmtId="0" fontId="39" fillId="0" borderId="30" xfId="19" applyFont="1" applyBorder="1" applyAlignment="1">
      <alignment horizontal="center" vertical="center" wrapText="1"/>
    </xf>
    <xf numFmtId="0" fontId="39"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7" fillId="12" borderId="26"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8" xfId="19" applyFont="1" applyBorder="1" applyAlignment="1">
      <alignment horizontal="center" vertical="top" wrapText="1"/>
    </xf>
    <xf numFmtId="0" fontId="29" fillId="0" borderId="27" xfId="19" applyFont="1" applyBorder="1" applyAlignment="1">
      <alignment horizontal="center" vertical="top" wrapText="1"/>
    </xf>
    <xf numFmtId="0" fontId="29" fillId="0" borderId="28" xfId="19" applyFont="1" applyBorder="1" applyAlignment="1">
      <alignment horizontal="center" vertical="center"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7" fillId="12" borderId="26" xfId="0" applyFont="1" applyFill="1" applyBorder="1" applyAlignment="1">
      <alignment horizontal="center" vertical="center" wrapText="1"/>
    </xf>
    <xf numFmtId="0" fontId="28" fillId="13" borderId="26"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9" fillId="0" borderId="26" xfId="19"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2" borderId="37"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3" borderId="44"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2" borderId="44" xfId="0" applyFont="1" applyFill="1" applyBorder="1" applyAlignment="1">
      <alignment horizontal="center" vertical="top"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16" xfId="0" applyFont="1" applyFill="1" applyBorder="1" applyAlignment="1">
      <alignment horizontal="center" vertical="top" wrapText="1"/>
    </xf>
    <xf numFmtId="0" fontId="42" fillId="0" borderId="30" xfId="0" applyFont="1" applyBorder="1" applyAlignment="1">
      <alignment horizontal="center" vertical="top" wrapText="1"/>
    </xf>
    <xf numFmtId="0" fontId="42" fillId="0" borderId="28" xfId="0" applyFont="1" applyBorder="1" applyAlignment="1">
      <alignment horizontal="center" vertical="top" wrapText="1"/>
    </xf>
    <xf numFmtId="0" fontId="42"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0" borderId="30" xfId="19" applyFont="1" applyBorder="1" applyAlignment="1">
      <alignment horizontal="left" vertical="top" wrapText="1"/>
    </xf>
    <xf numFmtId="0" fontId="29" fillId="0" borderId="28" xfId="19" applyFont="1" applyBorder="1" applyAlignment="1">
      <alignment horizontal="left" vertical="top" wrapText="1"/>
    </xf>
    <xf numFmtId="0" fontId="29" fillId="0" borderId="27" xfId="19" applyFont="1" applyBorder="1" applyAlignment="1">
      <alignment horizontal="left" vertical="top" wrapText="1"/>
    </xf>
    <xf numFmtId="0" fontId="29" fillId="0" borderId="30" xfId="19" applyFont="1" applyBorder="1" applyAlignment="1">
      <alignment horizontal="left" vertical="center" wrapText="1"/>
    </xf>
    <xf numFmtId="0" fontId="29" fillId="0" borderId="28" xfId="19" applyFont="1" applyBorder="1" applyAlignment="1">
      <alignment horizontal="left" vertical="center" wrapText="1"/>
    </xf>
    <xf numFmtId="0" fontId="29" fillId="0" borderId="27" xfId="19" applyFont="1" applyBorder="1" applyAlignment="1">
      <alignment horizontal="left" vertical="center"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5" xfId="19"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ual"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relativeIndent="255" justifyLastLine="0" shrinkToFit="0" readingOrder="0"/>
    </dxf>
    <dxf>
      <font>
        <sz val="14"/>
      </font>
      <numFmt numFmtId="173" formatCode="_ * #,##0_ ;_ * \-#,##0_ ;_ * &quot;-&quot;??_ ;_ @_ "/>
      <alignment horizontal="general" vertical="center" textRotation="0" wrapText="0" indent="0" relativeIndent="255" justifyLastLine="0" shrinkToFit="0" readingOrder="0"/>
    </dxf>
    <dxf>
      <font>
        <sz val="14"/>
      </font>
      <alignment horizontal="general" vertical="center" textRotation="0" wrapText="0" indent="0" relativeIndent="255"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relativeIndent="255"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relativeIndent="255"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relativeIndent="255" justifyLastLine="0" shrinkToFit="0" readingOrder="0"/>
    </dxf>
    <dxf>
      <font>
        <strike val="0"/>
        <outline val="0"/>
        <shadow val="0"/>
        <u val="none"/>
        <vertAlign val="baseline"/>
        <sz val="14"/>
        <color theme="1"/>
        <name val="Calibri"/>
        <scheme val="minor"/>
      </font>
      <alignment horizontal="general" vertical="center" textRotation="0" wrapText="0" indent="0" relativeIndent="255" justifyLastLine="0" shrinkToFit="0" readingOrder="0"/>
    </dxf>
    <dxf>
      <font>
        <strike val="0"/>
        <outline val="0"/>
        <shadow val="0"/>
        <u val="none"/>
        <vertAlign val="baseline"/>
        <sz val="14"/>
        <color theme="1"/>
        <name val="Calibri"/>
        <scheme val="minor"/>
      </font>
      <alignment horizontal="general" vertical="center" textRotation="0" wrapText="0" indent="0" relativeIndent="255" justifyLastLine="0" shrinkToFit="0" readingOrder="0"/>
    </dxf>
    <dxf>
      <font>
        <strike val="0"/>
        <outline val="0"/>
        <shadow val="0"/>
        <u val="none"/>
        <vertAlign val="baseline"/>
        <sz val="14"/>
        <color theme="1"/>
        <name val="Calibri"/>
        <scheme val="minor"/>
      </font>
      <alignment horizontal="center" vertical="center" textRotation="0" wrapText="0" indent="0" relativeIndent="255"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relativeIndent="255"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relativeIndent="255" justifyLastLine="0" shrinkToFit="0" readingOrder="0"/>
    </dxf>
    <dxf>
      <font>
        <strike val="0"/>
        <outline val="0"/>
        <shadow val="0"/>
        <u val="none"/>
        <vertAlign val="baseline"/>
        <sz val="14"/>
        <color theme="1"/>
        <name val="Calibri"/>
        <scheme val="minor"/>
      </font>
      <alignment horizontal="general" vertical="center" textRotation="0" wrapText="0" indent="0" relativeIndent="255" justifyLastLine="0" shrinkToFit="0" readingOrder="0"/>
    </dxf>
    <dxf>
      <font>
        <strike val="0"/>
        <outline val="0"/>
        <shadow val="0"/>
        <u val="none"/>
        <vertAlign val="baseline"/>
        <sz val="14"/>
        <color theme="1"/>
        <name val="Calibri"/>
        <scheme val="minor"/>
      </font>
      <alignment horizontal="general" vertical="center" textRotation="0" wrapText="0" indent="0" relativeIndent="255" justifyLastLine="0" shrinkToFit="0" readingOrder="0"/>
    </dxf>
    <dxf>
      <font>
        <strike val="0"/>
        <outline val="0"/>
        <shadow val="0"/>
        <u val="none"/>
        <vertAlign val="baseline"/>
        <sz val="14"/>
        <color theme="1"/>
        <name val="Calibri"/>
        <scheme val="minor"/>
      </font>
      <alignment horizontal="center" vertical="center" textRotation="0" wrapText="0" indent="0" relativeIndent="255"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relativeIndent="255" justifyLastLine="0" shrinkToFit="0" readingOrder="0"/>
    </dxf>
    <dxf>
      <font>
        <strike val="0"/>
        <outline val="0"/>
        <shadow val="0"/>
        <u val="none"/>
        <vertAlign val="baseline"/>
        <sz val="14"/>
        <color theme="1"/>
        <name val="Calibri"/>
        <scheme val="minor"/>
      </font>
      <alignment horizontal="general" vertical="center" textRotation="0" wrapText="0" indent="0" relativeIndent="255" justifyLastLine="0" shrinkToFit="0" readingOrder="0"/>
    </dxf>
    <dxf>
      <font>
        <strike val="0"/>
        <outline val="0"/>
        <shadow val="0"/>
        <u val="none"/>
        <vertAlign val="baseline"/>
        <sz val="14"/>
        <color theme="1"/>
        <name val="Calibri"/>
        <scheme val="minor"/>
      </font>
      <alignment horizontal="general" vertical="center" textRotation="0" wrapText="0" indent="0" relativeIndent="255" justifyLastLine="0" shrinkToFit="0" readingOrder="0"/>
    </dxf>
    <dxf>
      <font>
        <strike val="0"/>
        <outline val="0"/>
        <shadow val="0"/>
        <u val="none"/>
        <vertAlign val="baseline"/>
        <sz val="14"/>
        <color theme="1"/>
        <name val="Calibri"/>
        <scheme val="minor"/>
      </font>
      <alignment horizontal="center" vertical="center" textRotation="0" wrapText="0" indent="0" relativeIndent="255"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es-HN"/>
  <c:style val="27"/>
  <c:chart>
    <c:title>
      <c:tx>
        <c:rich>
          <a:bodyPr/>
          <a:lstStyle/>
          <a:p>
            <a:pPr>
              <a:defRPr/>
            </a:pPr>
            <a:r>
              <a:rPr lang="en-US"/>
              <a:t>Contrataciones</a:t>
            </a:r>
          </a:p>
        </c:rich>
      </c:tx>
    </c:title>
    <c:view3D>
      <c:rAngAx val="1"/>
    </c:view3D>
    <c:plotArea>
      <c:layout/>
      <c:bar3DChart>
        <c:barDir val="col"/>
        <c:grouping val="clustered"/>
        <c:ser>
          <c:idx val="0"/>
          <c:order val="0"/>
          <c:tx>
            <c:strRef>
              <c:f>'Cuadro resumen'!$C$33</c:f>
              <c:strCache>
                <c:ptCount val="1"/>
                <c:pt idx="0">
                  <c:v>Cantidad</c:v>
                </c:pt>
              </c:strCache>
            </c:strRef>
          </c:tx>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51</c:v>
                </c:pt>
                <c:pt idx="15">
                  <c:v>0</c:v>
                </c:pt>
                <c:pt idx="16">
                  <c:v>0</c:v>
                </c:pt>
              </c:numCache>
            </c:numRef>
          </c:val>
        </c:ser>
        <c:shape val="box"/>
        <c:axId val="87010304"/>
        <c:axId val="87016192"/>
        <c:axId val="0"/>
      </c:bar3DChart>
      <c:catAx>
        <c:axId val="87010304"/>
        <c:scaling>
          <c:orientation val="minMax"/>
        </c:scaling>
        <c:axPos val="b"/>
        <c:majorTickMark val="none"/>
        <c:tickLblPos val="nextTo"/>
        <c:crossAx val="87016192"/>
        <c:crosses val="autoZero"/>
        <c:auto val="1"/>
        <c:lblAlgn val="ctr"/>
        <c:lblOffset val="100"/>
      </c:catAx>
      <c:valAx>
        <c:axId val="87016192"/>
        <c:scaling>
          <c:orientation val="minMax"/>
        </c:scaling>
        <c:axPos val="l"/>
        <c:majorGridlines/>
        <c:title>
          <c:tx>
            <c:rich>
              <a:bodyPr/>
              <a:lstStyle/>
              <a:p>
                <a:pPr>
                  <a:defRPr/>
                </a:pPr>
                <a:r>
                  <a:rPr lang="es-HN"/>
                  <a:t>Cantidad</a:t>
                </a:r>
              </a:p>
            </c:rich>
          </c:tx>
        </c:title>
        <c:numFmt formatCode="_ * #,##0_ ;_ * \-#,##0_ ;_ * &quot;-&quot;??_ ;_ @_ " sourceLinked="1"/>
        <c:majorTickMark val="none"/>
        <c:tickLblPos val="nextTo"/>
        <c:crossAx val="87010304"/>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chart>
  <c:printSettings>
    <c:headerFooter/>
    <c:pageMargins b="0.75000000000000155" l="0.70000000000000062" r="0.70000000000000062" t="0.7500000000000015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s-HN"/>
  <c:chart>
    <c:title>
      <c:tx>
        <c:rich>
          <a:bodyPr/>
          <a:lstStyle/>
          <a:p>
            <a:pPr>
              <a:defRPr/>
            </a:pPr>
            <a:r>
              <a:rPr lang="en-US"/>
              <a:t>Equipo de Oficina</a:t>
            </a:r>
          </a:p>
        </c:rich>
      </c:tx>
    </c:title>
    <c:view3D>
      <c:rAngAx val="1"/>
    </c:view3D>
    <c:plotArea>
      <c:layout/>
      <c:bar3DChart>
        <c:barDir val="col"/>
        <c:grouping val="clustered"/>
        <c:ser>
          <c:idx val="0"/>
          <c:order val="0"/>
          <c:tx>
            <c:strRef>
              <c:f>'Cuadro resumen'!$C$62</c:f>
              <c:strCache>
                <c:ptCount val="1"/>
                <c:pt idx="0">
                  <c:v>Cantidad</c:v>
                </c:pt>
              </c:strCache>
            </c:strRef>
          </c:tx>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20</c:v>
                </c:pt>
                <c:pt idx="2">
                  <c:v>0</c:v>
                </c:pt>
                <c:pt idx="3">
                  <c:v>20</c:v>
                </c:pt>
                <c:pt idx="4">
                  <c:v>0</c:v>
                </c:pt>
                <c:pt idx="5">
                  <c:v>0</c:v>
                </c:pt>
                <c:pt idx="6">
                  <c:v>5</c:v>
                </c:pt>
                <c:pt idx="7">
                  <c:v>0</c:v>
                </c:pt>
                <c:pt idx="8">
                  <c:v>0</c:v>
                </c:pt>
                <c:pt idx="9">
                  <c:v>0</c:v>
                </c:pt>
              </c:numCache>
            </c:numRef>
          </c:val>
        </c:ser>
        <c:shape val="box"/>
        <c:axId val="87041920"/>
        <c:axId val="87043456"/>
        <c:axId val="0"/>
      </c:bar3DChart>
      <c:catAx>
        <c:axId val="87041920"/>
        <c:scaling>
          <c:orientation val="minMax"/>
        </c:scaling>
        <c:axPos val="b"/>
        <c:majorTickMark val="none"/>
        <c:tickLblPos val="nextTo"/>
        <c:crossAx val="87043456"/>
        <c:crosses val="autoZero"/>
        <c:auto val="1"/>
        <c:lblAlgn val="ctr"/>
        <c:lblOffset val="100"/>
      </c:catAx>
      <c:valAx>
        <c:axId val="87043456"/>
        <c:scaling>
          <c:orientation val="minMax"/>
        </c:scaling>
        <c:axPos val="l"/>
        <c:majorGridlines/>
        <c:title>
          <c:tx>
            <c:rich>
              <a:bodyPr/>
              <a:lstStyle/>
              <a:p>
                <a:pPr>
                  <a:defRPr/>
                </a:pPr>
                <a:r>
                  <a:rPr lang="es-HN"/>
                  <a:t>Cantidad</a:t>
                </a:r>
              </a:p>
            </c:rich>
          </c:tx>
        </c:title>
        <c:numFmt formatCode="_ * #,##0_ ;_ * \-#,##0_ ;_ * &quot;-&quot;??_ ;_ @_ " sourceLinked="1"/>
        <c:majorTickMark val="none"/>
        <c:tickLblPos val="nextTo"/>
        <c:crossAx val="87041920"/>
        <c:crosses val="autoZero"/>
        <c:crossBetween val="between"/>
      </c:valAx>
      <c:dTable>
        <c:showHorzBorder val="1"/>
        <c:showVertBorder val="1"/>
        <c:showOutline val="1"/>
        <c:showKeys val="1"/>
      </c:dTable>
    </c:plotArea>
    <c:plotVisOnly val="1"/>
    <c:dispBlanksAs val="gap"/>
  </c:chart>
  <c:printSettings>
    <c:headerFooter/>
    <c:pageMargins b="0.75000000000000155" l="0.70000000000000062" r="0.70000000000000062" t="0.7500000000000015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s-HN"/>
  <c:chart>
    <c:title>
      <c:tx>
        <c:rich>
          <a:bodyPr/>
          <a:lstStyle/>
          <a:p>
            <a:pPr>
              <a:defRPr/>
            </a:pPr>
            <a:r>
              <a:rPr lang="en-US"/>
              <a:t>Equipo Tecnológico</a:t>
            </a:r>
          </a:p>
        </c:rich>
      </c:tx>
      <c:layout>
        <c:manualLayout>
          <c:xMode val="edge"/>
          <c:yMode val="edge"/>
          <c:x val="0.36702800625758325"/>
          <c:y val="2.6016260162601636E-2"/>
        </c:manualLayout>
      </c:layout>
    </c:title>
    <c:view3D>
      <c:rAngAx val="1"/>
    </c:view3D>
    <c:plotArea>
      <c:layout/>
      <c:bar3DChart>
        <c:barDir val="col"/>
        <c:grouping val="clustered"/>
        <c:ser>
          <c:idx val="0"/>
          <c:order val="0"/>
          <c:tx>
            <c:strRef>
              <c:f>'Cuadro resumen'!$C$79</c:f>
              <c:strCache>
                <c:ptCount val="1"/>
                <c:pt idx="0">
                  <c:v>Cantidad</c:v>
                </c:pt>
              </c:strCache>
            </c:strRef>
          </c:tx>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12</c:v>
                </c:pt>
                <c:pt idx="4">
                  <c:v>0</c:v>
                </c:pt>
                <c:pt idx="5">
                  <c:v>0</c:v>
                </c:pt>
                <c:pt idx="6">
                  <c:v>0</c:v>
                </c:pt>
                <c:pt idx="7">
                  <c:v>0</c:v>
                </c:pt>
                <c:pt idx="8">
                  <c:v>0</c:v>
                </c:pt>
                <c:pt idx="9">
                  <c:v>0</c:v>
                </c:pt>
                <c:pt idx="10">
                  <c:v>0</c:v>
                </c:pt>
                <c:pt idx="11">
                  <c:v>0</c:v>
                </c:pt>
                <c:pt idx="12">
                  <c:v>0</c:v>
                </c:pt>
                <c:pt idx="13">
                  <c:v>0</c:v>
                </c:pt>
                <c:pt idx="14">
                  <c:v>0</c:v>
                </c:pt>
                <c:pt idx="15">
                  <c:v>15</c:v>
                </c:pt>
                <c:pt idx="16">
                  <c:v>0</c:v>
                </c:pt>
              </c:numCache>
            </c:numRef>
          </c:val>
        </c:ser>
        <c:shape val="box"/>
        <c:axId val="87071744"/>
        <c:axId val="87073536"/>
        <c:axId val="0"/>
      </c:bar3DChart>
      <c:catAx>
        <c:axId val="87071744"/>
        <c:scaling>
          <c:orientation val="minMax"/>
        </c:scaling>
        <c:axPos val="b"/>
        <c:majorTickMark val="none"/>
        <c:tickLblPos val="nextTo"/>
        <c:crossAx val="87073536"/>
        <c:crosses val="autoZero"/>
        <c:auto val="1"/>
        <c:lblAlgn val="ctr"/>
        <c:lblOffset val="100"/>
      </c:catAx>
      <c:valAx>
        <c:axId val="87073536"/>
        <c:scaling>
          <c:orientation val="minMax"/>
        </c:scaling>
        <c:axPos val="l"/>
        <c:majorGridlines/>
        <c:title>
          <c:tx>
            <c:rich>
              <a:bodyPr/>
              <a:lstStyle/>
              <a:p>
                <a:pPr>
                  <a:defRPr/>
                </a:pPr>
                <a:r>
                  <a:rPr lang="es-HN"/>
                  <a:t>Cantidad</a:t>
                </a:r>
              </a:p>
            </c:rich>
          </c:tx>
        </c:title>
        <c:numFmt formatCode="_ * #,##0_ ;_ * \-#,##0_ ;_ * &quot;-&quot;??_ ;_ @_ " sourceLinked="1"/>
        <c:majorTickMark val="none"/>
        <c:tickLblPos val="nextTo"/>
        <c:crossAx val="87071744"/>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chart>
  <c:printSettings>
    <c:headerFooter/>
    <c:pageMargins b="0.75000000000000155" l="0.70000000000000062" r="0.70000000000000062" t="0.7500000000000015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973592</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1325358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876132</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xmlns=""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xmlns=""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xmlns=""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xmlns=""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xmlns=""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xmlns=""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10</xdr:col>
      <xdr:colOff>6196</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21</xdr:col>
      <xdr:colOff>481</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822488</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841102</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c r="B2" s="33" t="s">
        <v>30</v>
      </c>
      <c r="C2" s="33"/>
      <c r="D2" s="33"/>
      <c r="E2" s="33"/>
      <c r="F2" s="33"/>
      <c r="G2" s="33"/>
      <c r="H2" s="33"/>
      <c r="I2" s="33"/>
      <c r="J2" s="33"/>
      <c r="K2" s="33"/>
      <c r="L2" s="33"/>
      <c r="M2" s="33"/>
      <c r="N2" s="33"/>
      <c r="O2" s="33"/>
      <c r="P2" s="33"/>
      <c r="Q2" s="33"/>
      <c r="R2" s="33"/>
      <c r="S2" s="33"/>
      <c r="T2" s="578"/>
      <c r="U2" s="578"/>
      <c r="V2" s="578"/>
      <c r="W2" s="578"/>
      <c r="X2" s="578"/>
      <c r="Y2" s="578"/>
      <c r="Z2" s="578"/>
      <c r="AA2" s="578"/>
      <c r="AB2" s="578"/>
      <c r="AC2" s="578" t="s">
        <v>25</v>
      </c>
      <c r="AD2" s="578"/>
      <c r="AE2" s="578"/>
      <c r="AF2" s="578"/>
      <c r="AG2" s="578"/>
      <c r="AH2" s="578"/>
      <c r="AI2" s="578"/>
      <c r="AJ2" s="578"/>
    </row>
    <row r="3" spans="2:36" ht="16.5" customHeight="1">
      <c r="B3" s="33" t="s">
        <v>7</v>
      </c>
      <c r="C3" s="33"/>
      <c r="D3" s="33"/>
      <c r="E3" s="33"/>
      <c r="F3" s="33"/>
      <c r="G3" s="33"/>
      <c r="H3" s="33"/>
      <c r="I3" s="33"/>
      <c r="J3" s="33"/>
      <c r="K3" s="33"/>
      <c r="L3" s="33"/>
      <c r="M3" s="33"/>
      <c r="N3" s="33"/>
      <c r="O3" s="33"/>
      <c r="P3" s="33"/>
      <c r="Q3" s="33"/>
      <c r="R3" s="33"/>
      <c r="S3" s="33"/>
      <c r="T3" s="578"/>
      <c r="U3" s="578"/>
      <c r="V3" s="578"/>
      <c r="W3" s="578"/>
      <c r="X3" s="578"/>
      <c r="Y3" s="578"/>
      <c r="Z3" s="578"/>
      <c r="AA3" s="578"/>
      <c r="AB3" s="578"/>
      <c r="AC3" s="578" t="s">
        <v>7</v>
      </c>
      <c r="AD3" s="578"/>
      <c r="AE3" s="578"/>
      <c r="AF3" s="578"/>
      <c r="AG3" s="578"/>
      <c r="AH3" s="578"/>
      <c r="AI3" s="578"/>
      <c r="AJ3" s="578"/>
    </row>
    <row r="4" spans="2:36" ht="12.75" customHeight="1">
      <c r="B4" s="33" t="s">
        <v>36</v>
      </c>
      <c r="C4" s="33"/>
      <c r="D4" s="33"/>
      <c r="E4" s="33"/>
      <c r="F4" s="33"/>
      <c r="G4" s="33"/>
      <c r="H4" s="33"/>
      <c r="I4" s="33"/>
      <c r="J4" s="33"/>
      <c r="K4" s="33"/>
      <c r="L4" s="33"/>
      <c r="M4" s="33"/>
      <c r="N4" s="33"/>
      <c r="O4" s="33"/>
      <c r="P4" s="33"/>
      <c r="Q4" s="33"/>
      <c r="R4" s="33"/>
      <c r="S4" s="33"/>
      <c r="T4" s="578"/>
      <c r="U4" s="578"/>
      <c r="V4" s="578"/>
      <c r="W4" s="578"/>
      <c r="X4" s="578"/>
      <c r="Y4" s="578"/>
      <c r="Z4" s="578"/>
      <c r="AA4" s="578"/>
      <c r="AB4" s="578"/>
      <c r="AC4" s="578" t="s">
        <v>36</v>
      </c>
      <c r="AD4" s="578"/>
      <c r="AE4" s="578"/>
      <c r="AF4" s="578"/>
      <c r="AG4" s="578"/>
      <c r="AH4" s="578"/>
      <c r="AI4" s="578"/>
      <c r="AJ4" s="578"/>
    </row>
    <row r="5" spans="2:36" ht="15.75">
      <c r="B5" s="2"/>
      <c r="C5" s="2"/>
      <c r="D5" s="2"/>
    </row>
    <row r="6" spans="2:36" ht="16.5" thickBot="1">
      <c r="B6" s="2"/>
      <c r="C6" s="2"/>
      <c r="D6" s="2"/>
    </row>
    <row r="7" spans="2:36" ht="75.75" customHeight="1">
      <c r="B7" s="575" t="s">
        <v>20</v>
      </c>
      <c r="C7" s="575" t="s">
        <v>38</v>
      </c>
      <c r="D7" s="575" t="s">
        <v>39</v>
      </c>
      <c r="E7" s="584" t="s">
        <v>40</v>
      </c>
      <c r="F7" s="575" t="s">
        <v>37</v>
      </c>
      <c r="G7" s="584" t="s">
        <v>9</v>
      </c>
      <c r="H7" s="573" t="s">
        <v>0</v>
      </c>
      <c r="I7" s="573" t="s">
        <v>8</v>
      </c>
      <c r="J7" s="573" t="s">
        <v>16</v>
      </c>
      <c r="K7" s="573"/>
      <c r="L7" s="573" t="s">
        <v>13</v>
      </c>
      <c r="M7" s="573"/>
      <c r="N7" s="573"/>
      <c r="O7" s="573"/>
      <c r="P7" s="573"/>
      <c r="Q7" s="573"/>
      <c r="R7" s="573"/>
      <c r="S7" s="573"/>
      <c r="T7" s="575" t="s">
        <v>14</v>
      </c>
      <c r="U7" s="573" t="s">
        <v>18</v>
      </c>
      <c r="V7" s="573" t="s">
        <v>26</v>
      </c>
      <c r="W7" s="573"/>
      <c r="X7" s="573" t="s">
        <v>15</v>
      </c>
      <c r="Y7" s="573" t="s">
        <v>17</v>
      </c>
      <c r="Z7" s="573"/>
      <c r="AA7" s="573" t="s">
        <v>22</v>
      </c>
      <c r="AB7" s="573" t="s">
        <v>32</v>
      </c>
      <c r="AC7" s="579" t="s">
        <v>31</v>
      </c>
      <c r="AD7" s="579"/>
      <c r="AE7" s="579"/>
      <c r="AF7" s="579"/>
      <c r="AG7" s="573" t="s">
        <v>28</v>
      </c>
      <c r="AH7" s="573" t="s">
        <v>29</v>
      </c>
      <c r="AI7" s="573" t="s">
        <v>1</v>
      </c>
      <c r="AJ7" s="573" t="s">
        <v>2</v>
      </c>
    </row>
    <row r="8" spans="2:36" ht="15.75" customHeight="1">
      <c r="B8" s="576"/>
      <c r="C8" s="576"/>
      <c r="D8" s="576"/>
      <c r="E8" s="585"/>
      <c r="F8" s="576"/>
      <c r="G8" s="585"/>
      <c r="H8" s="574"/>
      <c r="I8" s="574"/>
      <c r="J8" s="574" t="s">
        <v>33</v>
      </c>
      <c r="K8" s="574" t="s">
        <v>19</v>
      </c>
      <c r="L8" s="577" t="s">
        <v>3</v>
      </c>
      <c r="M8" s="577"/>
      <c r="N8" s="577" t="s">
        <v>4</v>
      </c>
      <c r="O8" s="577"/>
      <c r="P8" s="577" t="s">
        <v>5</v>
      </c>
      <c r="Q8" s="577"/>
      <c r="R8" s="577" t="s">
        <v>6</v>
      </c>
      <c r="S8" s="577"/>
      <c r="T8" s="576"/>
      <c r="U8" s="574"/>
      <c r="V8" s="574" t="s">
        <v>23</v>
      </c>
      <c r="W8" s="574" t="s">
        <v>21</v>
      </c>
      <c r="X8" s="574"/>
      <c r="Y8" s="574" t="s">
        <v>23</v>
      </c>
      <c r="Z8" s="574" t="s">
        <v>21</v>
      </c>
      <c r="AA8" s="574"/>
      <c r="AB8" s="574"/>
      <c r="AC8" s="14" t="s">
        <v>3</v>
      </c>
      <c r="AD8" s="14" t="s">
        <v>4</v>
      </c>
      <c r="AE8" s="14" t="s">
        <v>5</v>
      </c>
      <c r="AF8" s="14" t="s">
        <v>6</v>
      </c>
      <c r="AG8" s="574"/>
      <c r="AH8" s="574"/>
      <c r="AI8" s="574"/>
      <c r="AJ8" s="574"/>
    </row>
    <row r="9" spans="2:36" ht="78.75">
      <c r="B9" s="576"/>
      <c r="C9" s="576"/>
      <c r="D9" s="576"/>
      <c r="E9" s="585"/>
      <c r="F9" s="576"/>
      <c r="G9" s="585"/>
      <c r="H9" s="574"/>
      <c r="I9" s="574"/>
      <c r="J9" s="574"/>
      <c r="K9" s="574"/>
      <c r="L9" s="32" t="s">
        <v>11</v>
      </c>
      <c r="M9" s="32" t="s">
        <v>12</v>
      </c>
      <c r="N9" s="32" t="s">
        <v>11</v>
      </c>
      <c r="O9" s="32" t="s">
        <v>12</v>
      </c>
      <c r="P9" s="32" t="s">
        <v>11</v>
      </c>
      <c r="Q9" s="32" t="s">
        <v>12</v>
      </c>
      <c r="R9" s="32" t="s">
        <v>11</v>
      </c>
      <c r="S9" s="32" t="s">
        <v>12</v>
      </c>
      <c r="T9" s="576"/>
      <c r="U9" s="574"/>
      <c r="V9" s="574"/>
      <c r="W9" s="574"/>
      <c r="X9" s="574"/>
      <c r="Y9" s="574"/>
      <c r="Z9" s="574"/>
      <c r="AA9" s="574"/>
      <c r="AB9" s="574"/>
      <c r="AC9" s="14" t="s">
        <v>24</v>
      </c>
      <c r="AD9" s="14" t="s">
        <v>24</v>
      </c>
      <c r="AE9" s="14" t="s">
        <v>24</v>
      </c>
      <c r="AF9" s="14" t="s">
        <v>24</v>
      </c>
      <c r="AG9" s="574"/>
      <c r="AH9" s="574"/>
      <c r="AI9" s="574"/>
      <c r="AJ9" s="574"/>
    </row>
    <row r="10" spans="2:36" ht="136.5" customHeight="1">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c r="B31" s="3"/>
      <c r="C31" s="3"/>
      <c r="D31" s="3"/>
      <c r="E31" s="10"/>
      <c r="F31" s="10"/>
      <c r="G31" s="4"/>
      <c r="H31" s="4"/>
      <c r="I31" s="5"/>
      <c r="J31" s="582" t="s">
        <v>10</v>
      </c>
      <c r="K31" s="583"/>
      <c r="L31" s="580"/>
      <c r="M31" s="581"/>
      <c r="N31" s="580"/>
      <c r="O31" s="581"/>
      <c r="P31" s="580"/>
      <c r="Q31" s="581"/>
      <c r="R31" s="580"/>
      <c r="S31" s="581"/>
      <c r="T31" s="38" t="e">
        <f>SUM(T10:T30)</f>
        <v>#REF!</v>
      </c>
      <c r="U31" s="13"/>
      <c r="V31" s="13"/>
      <c r="W31" s="13"/>
      <c r="X31" s="13"/>
      <c r="Y31" s="13"/>
      <c r="Z31" s="13"/>
      <c r="AA31" s="13"/>
      <c r="AB31" s="13"/>
      <c r="AC31" s="13"/>
      <c r="AD31" s="13"/>
      <c r="AE31" s="13"/>
      <c r="AF31" s="13"/>
      <c r="AG31" s="13"/>
      <c r="AH31" s="13"/>
      <c r="AI31" s="11"/>
      <c r="AJ31" s="12"/>
    </row>
    <row r="32" spans="1:37" ht="8.25" customHeight="1">
      <c r="B32" s="6"/>
      <c r="C32" s="6"/>
      <c r="D32" s="6"/>
      <c r="E32" s="10"/>
      <c r="F32" s="10"/>
    </row>
    <row r="36" spans="13:19">
      <c r="S36" s="7"/>
    </row>
    <row r="39" spans="13:19">
      <c r="S39" s="7"/>
    </row>
    <row r="40" spans="13:19">
      <c r="S40" s="7"/>
    </row>
    <row r="42" spans="13:19">
      <c r="M42" s="7"/>
      <c r="N42" s="7"/>
      <c r="O42" s="7"/>
      <c r="P42" s="7"/>
      <c r="Q42" s="7"/>
      <c r="R42" s="7"/>
    </row>
    <row r="44" spans="13:19">
      <c r="M44" s="7"/>
      <c r="N44" s="7"/>
      <c r="O44" s="7"/>
      <c r="P44" s="7"/>
    </row>
    <row r="45" spans="13:19">
      <c r="S45" s="7"/>
    </row>
    <row r="47" spans="13:19">
      <c r="S47" s="7"/>
    </row>
    <row r="52" spans="12:16">
      <c r="L52" s="7"/>
      <c r="M52" s="7"/>
      <c r="N52" s="7"/>
      <c r="O52" s="7"/>
      <c r="P52" s="7"/>
    </row>
    <row r="53" spans="12:16">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L7:S7"/>
    <mergeCell ref="L8:M8"/>
    <mergeCell ref="N8:O8"/>
    <mergeCell ref="P8:Q8"/>
    <mergeCell ref="R8:S8"/>
    <mergeCell ref="AB7:AB9"/>
    <mergeCell ref="AA7:AA9"/>
    <mergeCell ref="T7:T9"/>
    <mergeCell ref="Y7:Z7"/>
    <mergeCell ref="Z8:Z9"/>
    <mergeCell ref="Y8:Y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sheetPr>
    <tabColor rgb="FF92D050"/>
  </sheetPr>
  <dimension ref="A1:VD52"/>
  <sheetViews>
    <sheetView showGridLines="0" topLeftCell="A4" zoomScale="86" zoomScaleNormal="86" zoomScaleSheetLayoutView="80" workbookViewId="0">
      <selection activeCell="B11" sqref="B11"/>
    </sheetView>
  </sheetViews>
  <sheetFormatPr baseColWidth="10" defaultColWidth="11.5703125" defaultRowHeight="15"/>
  <cols>
    <col min="1" max="1" width="19.28515625" style="116" customWidth="1"/>
    <col min="2" max="2" width="17" style="116" customWidth="1"/>
    <col min="3" max="3" width="41.7109375" style="116" customWidth="1"/>
    <col min="4" max="4" width="26.85546875" style="116" bestFit="1" customWidth="1"/>
    <col min="5" max="5" width="36.7109375" style="116" bestFit="1"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c r="A1" s="217"/>
      <c r="B1" s="220"/>
      <c r="C1" s="212" t="s">
        <v>395</v>
      </c>
      <c r="D1" s="212" t="s">
        <v>832</v>
      </c>
      <c r="E1" s="212" t="s">
        <v>834</v>
      </c>
      <c r="F1" s="212" t="s">
        <v>836</v>
      </c>
      <c r="G1" s="212" t="s">
        <v>838</v>
      </c>
      <c r="H1" s="212" t="s">
        <v>840</v>
      </c>
      <c r="I1" s="212" t="s">
        <v>842</v>
      </c>
      <c r="J1" s="212" t="s">
        <v>396</v>
      </c>
      <c r="K1" s="212" t="s">
        <v>845</v>
      </c>
      <c r="L1" s="212" t="s">
        <v>397</v>
      </c>
      <c r="M1" s="212" t="s">
        <v>847</v>
      </c>
      <c r="N1" s="212" t="s">
        <v>849</v>
      </c>
      <c r="O1" s="212" t="s">
        <v>851</v>
      </c>
      <c r="P1" s="212" t="s">
        <v>398</v>
      </c>
      <c r="Q1" s="212" t="s">
        <v>852</v>
      </c>
      <c r="R1" s="212" t="s">
        <v>855</v>
      </c>
      <c r="S1" s="212" t="s">
        <v>399</v>
      </c>
      <c r="T1" s="212" t="s">
        <v>857</v>
      </c>
      <c r="U1" s="212" t="s">
        <v>400</v>
      </c>
      <c r="V1" s="212" t="s">
        <v>858</v>
      </c>
      <c r="W1" s="212" t="s">
        <v>859</v>
      </c>
      <c r="X1" s="212" t="s">
        <v>863</v>
      </c>
      <c r="Y1" s="212" t="s">
        <v>392</v>
      </c>
      <c r="Z1" s="212" t="s">
        <v>878</v>
      </c>
      <c r="AA1" s="220"/>
      <c r="AB1" s="212" t="s">
        <v>880</v>
      </c>
      <c r="AC1" s="212" t="s">
        <v>402</v>
      </c>
      <c r="AD1" s="212" t="s">
        <v>882</v>
      </c>
      <c r="AE1" s="212" t="s">
        <v>884</v>
      </c>
      <c r="AF1" s="212" t="s">
        <v>403</v>
      </c>
      <c r="AG1" s="212" t="s">
        <v>886</v>
      </c>
      <c r="AH1" s="212" t="s">
        <v>888</v>
      </c>
      <c r="AI1" s="212" t="s">
        <v>404</v>
      </c>
      <c r="AJ1" s="212" t="s">
        <v>889</v>
      </c>
      <c r="AK1" s="212" t="s">
        <v>891</v>
      </c>
      <c r="AL1" s="212" t="s">
        <v>892</v>
      </c>
      <c r="AM1" s="212" t="s">
        <v>893</v>
      </c>
      <c r="AN1" s="212" t="s">
        <v>895</v>
      </c>
      <c r="AO1" s="212" t="s">
        <v>897</v>
      </c>
      <c r="AP1" s="212" t="s">
        <v>898</v>
      </c>
      <c r="AQ1" s="212" t="s">
        <v>405</v>
      </c>
      <c r="AR1" s="212" t="s">
        <v>900</v>
      </c>
      <c r="AS1" s="212" t="s">
        <v>902</v>
      </c>
      <c r="AT1" s="212" t="s">
        <v>904</v>
      </c>
      <c r="AU1" s="212" t="s">
        <v>906</v>
      </c>
      <c r="AV1" s="212" t="s">
        <v>908</v>
      </c>
      <c r="AW1" s="212" t="s">
        <v>910</v>
      </c>
      <c r="AX1" s="212" t="s">
        <v>912</v>
      </c>
      <c r="AY1" s="212" t="s">
        <v>914</v>
      </c>
      <c r="AZ1" s="220"/>
      <c r="BA1" s="212" t="s">
        <v>407</v>
      </c>
      <c r="BB1" s="212" t="s">
        <v>936</v>
      </c>
      <c r="BC1" s="212" t="s">
        <v>408</v>
      </c>
      <c r="BD1" s="212" t="s">
        <v>938</v>
      </c>
      <c r="BE1" s="212" t="s">
        <v>940</v>
      </c>
      <c r="BF1" s="220"/>
      <c r="BG1" s="212" t="s">
        <v>410</v>
      </c>
      <c r="BH1" s="212" t="s">
        <v>942</v>
      </c>
      <c r="BI1" s="212" t="s">
        <v>411</v>
      </c>
      <c r="BJ1" s="212" t="s">
        <v>944</v>
      </c>
      <c r="BK1" s="212" t="s">
        <v>946</v>
      </c>
      <c r="BL1" s="212" t="s">
        <v>948</v>
      </c>
      <c r="BM1" s="220"/>
      <c r="BN1" s="212" t="s">
        <v>954</v>
      </c>
      <c r="BO1" s="212" t="s">
        <v>956</v>
      </c>
      <c r="BP1" s="212" t="s">
        <v>413</v>
      </c>
      <c r="BQ1" s="212" t="s">
        <v>950</v>
      </c>
      <c r="BR1" s="212" t="s">
        <v>952</v>
      </c>
      <c r="BS1" s="212" t="s">
        <v>414</v>
      </c>
      <c r="BT1" s="212" t="s">
        <v>958</v>
      </c>
      <c r="BU1" s="212" t="s">
        <v>415</v>
      </c>
      <c r="BV1" s="212" t="s">
        <v>959</v>
      </c>
      <c r="BW1" s="209"/>
      <c r="BX1" s="220"/>
      <c r="BY1" s="212" t="s">
        <v>416</v>
      </c>
      <c r="BZ1" s="212" t="s">
        <v>864</v>
      </c>
      <c r="CA1" s="212" t="s">
        <v>866</v>
      </c>
      <c r="CB1" s="212" t="s">
        <v>868</v>
      </c>
      <c r="CC1" s="212" t="s">
        <v>417</v>
      </c>
      <c r="CD1" s="212" t="s">
        <v>870</v>
      </c>
      <c r="CE1" s="212" t="s">
        <v>872</v>
      </c>
      <c r="CF1" s="212" t="s">
        <v>874</v>
      </c>
      <c r="CG1" s="212" t="s">
        <v>876</v>
      </c>
      <c r="CH1" s="209"/>
      <c r="CI1" s="220"/>
      <c r="CJ1" s="212" t="s">
        <v>418</v>
      </c>
      <c r="CK1" s="212" t="s">
        <v>916</v>
      </c>
      <c r="CL1" s="212" t="s">
        <v>918</v>
      </c>
      <c r="CM1" s="212" t="s">
        <v>920</v>
      </c>
      <c r="CN1" s="212" t="s">
        <v>922</v>
      </c>
      <c r="CO1" s="212" t="s">
        <v>924</v>
      </c>
      <c r="CP1" s="212" t="s">
        <v>926</v>
      </c>
      <c r="CQ1" s="212" t="s">
        <v>928</v>
      </c>
      <c r="CR1" s="212" t="s">
        <v>930</v>
      </c>
      <c r="CS1" s="212" t="s">
        <v>932</v>
      </c>
      <c r="CT1" s="212" t="s">
        <v>934</v>
      </c>
      <c r="CU1" s="209"/>
      <c r="CV1" s="220"/>
      <c r="CW1" s="212" t="s">
        <v>960</v>
      </c>
      <c r="CX1" s="212" t="s">
        <v>961</v>
      </c>
      <c r="CY1" s="212" t="s">
        <v>963</v>
      </c>
      <c r="CZ1" s="212" t="s">
        <v>421</v>
      </c>
      <c r="DA1" s="212" t="s">
        <v>965</v>
      </c>
      <c r="DB1" s="212" t="s">
        <v>967</v>
      </c>
      <c r="DC1" s="212" t="s">
        <v>969</v>
      </c>
      <c r="DD1" s="212" t="s">
        <v>971</v>
      </c>
      <c r="DE1" s="212" t="s">
        <v>973</v>
      </c>
      <c r="DF1" s="212" t="s">
        <v>975</v>
      </c>
      <c r="DG1" s="220"/>
      <c r="DH1" s="212" t="s">
        <v>423</v>
      </c>
      <c r="DI1" s="212" t="s">
        <v>977</v>
      </c>
      <c r="DJ1" s="212" t="s">
        <v>424</v>
      </c>
      <c r="DK1" s="212" t="s">
        <v>979</v>
      </c>
      <c r="DL1" s="212" t="s">
        <v>981</v>
      </c>
      <c r="DM1" s="212" t="s">
        <v>983</v>
      </c>
      <c r="DN1" s="212" t="s">
        <v>985</v>
      </c>
      <c r="DO1" s="212" t="s">
        <v>987</v>
      </c>
      <c r="DP1" s="212" t="s">
        <v>989</v>
      </c>
      <c r="DQ1" s="212" t="s">
        <v>991</v>
      </c>
      <c r="DR1" s="212" t="s">
        <v>425</v>
      </c>
      <c r="DS1" s="212" t="s">
        <v>993</v>
      </c>
      <c r="DT1" s="212" t="s">
        <v>995</v>
      </c>
      <c r="DU1" s="212" t="s">
        <v>997</v>
      </c>
      <c r="DV1" s="220"/>
      <c r="DW1" s="212" t="s">
        <v>999</v>
      </c>
      <c r="DX1" s="212" t="s">
        <v>427</v>
      </c>
      <c r="DY1" s="212" t="s">
        <v>1001</v>
      </c>
      <c r="DZ1" s="212" t="s">
        <v>428</v>
      </c>
      <c r="EA1" s="212" t="s">
        <v>1003</v>
      </c>
      <c r="EB1" s="212" t="s">
        <v>1005</v>
      </c>
      <c r="EC1" s="212" t="s">
        <v>1007</v>
      </c>
      <c r="ED1" s="212" t="s">
        <v>1009</v>
      </c>
      <c r="EE1" s="212" t="s">
        <v>1011</v>
      </c>
      <c r="EF1" s="212" t="s">
        <v>1013</v>
      </c>
      <c r="EG1" s="212" t="s">
        <v>1015</v>
      </c>
      <c r="EH1" s="212" t="s">
        <v>1017</v>
      </c>
      <c r="EI1" s="212" t="s">
        <v>1019</v>
      </c>
      <c r="EJ1" s="212" t="s">
        <v>1021</v>
      </c>
      <c r="EK1" s="212" t="s">
        <v>1023</v>
      </c>
      <c r="EL1" s="220"/>
      <c r="EM1" s="212" t="s">
        <v>1025</v>
      </c>
      <c r="EN1" s="212" t="s">
        <v>430</v>
      </c>
      <c r="EO1" s="212" t="s">
        <v>1027</v>
      </c>
      <c r="EP1" s="212" t="s">
        <v>1029</v>
      </c>
      <c r="EQ1" s="212" t="s">
        <v>431</v>
      </c>
      <c r="ER1" s="212" t="s">
        <v>1031</v>
      </c>
      <c r="ES1" s="212" t="s">
        <v>1033</v>
      </c>
      <c r="ET1" s="212" t="s">
        <v>432</v>
      </c>
      <c r="EU1" s="212" t="s">
        <v>1035</v>
      </c>
      <c r="EV1" s="212" t="s">
        <v>1037</v>
      </c>
      <c r="EW1" s="212" t="s">
        <v>1039</v>
      </c>
      <c r="EX1" s="212" t="s">
        <v>433</v>
      </c>
      <c r="EY1" s="212" t="s">
        <v>1041</v>
      </c>
      <c r="EZ1" s="212" t="s">
        <v>1043</v>
      </c>
      <c r="FA1" s="220"/>
      <c r="FB1" s="212" t="s">
        <v>435</v>
      </c>
      <c r="FC1" s="212" t="s">
        <v>1045</v>
      </c>
      <c r="FD1" s="212" t="s">
        <v>1047</v>
      </c>
      <c r="FE1" s="212" t="s">
        <v>1049</v>
      </c>
      <c r="FF1" s="212" t="s">
        <v>1051</v>
      </c>
      <c r="FG1" s="212" t="s">
        <v>436</v>
      </c>
      <c r="FH1" s="212" t="s">
        <v>1053</v>
      </c>
      <c r="FI1" s="212" t="s">
        <v>1055</v>
      </c>
      <c r="FJ1" s="212" t="s">
        <v>1057</v>
      </c>
      <c r="FK1" s="212" t="s">
        <v>1059</v>
      </c>
      <c r="FL1" s="212" t="s">
        <v>1061</v>
      </c>
      <c r="FM1" s="212" t="s">
        <v>437</v>
      </c>
      <c r="FN1" s="212" t="s">
        <v>1064</v>
      </c>
      <c r="FO1" s="212" t="s">
        <v>438</v>
      </c>
      <c r="FP1" s="212" t="s">
        <v>1067</v>
      </c>
      <c r="FQ1" s="212" t="s">
        <v>1068</v>
      </c>
      <c r="FR1" s="212" t="s">
        <v>1070</v>
      </c>
      <c r="FS1" s="212" t="s">
        <v>439</v>
      </c>
      <c r="FT1" s="212" t="s">
        <v>1073</v>
      </c>
      <c r="FU1" s="212" t="s">
        <v>1074</v>
      </c>
      <c r="FV1" s="212" t="s">
        <v>1076</v>
      </c>
      <c r="FW1" s="212" t="s">
        <v>440</v>
      </c>
      <c r="FX1" s="212" t="s">
        <v>1079</v>
      </c>
      <c r="FY1" s="212" t="s">
        <v>1081</v>
      </c>
      <c r="FZ1" s="212" t="s">
        <v>1083</v>
      </c>
      <c r="GA1" s="220"/>
      <c r="GB1" s="212" t="s">
        <v>442</v>
      </c>
      <c r="GC1" s="212" t="s">
        <v>443</v>
      </c>
      <c r="GD1" s="220"/>
      <c r="GE1" s="212" t="s">
        <v>445</v>
      </c>
      <c r="GF1" s="212" t="s">
        <v>1106</v>
      </c>
      <c r="GG1" s="212" t="s">
        <v>1108</v>
      </c>
      <c r="GH1" s="212" t="s">
        <v>1110</v>
      </c>
      <c r="GI1" s="212" t="s">
        <v>1112</v>
      </c>
      <c r="GJ1" s="212" t="s">
        <v>1114</v>
      </c>
      <c r="GK1" s="220"/>
      <c r="GL1" s="212" t="s">
        <v>447</v>
      </c>
      <c r="GM1" s="212" t="s">
        <v>1116</v>
      </c>
      <c r="GN1" s="212" t="s">
        <v>1118</v>
      </c>
      <c r="GO1" s="212" t="s">
        <v>1120</v>
      </c>
      <c r="GP1" s="212" t="s">
        <v>1122</v>
      </c>
      <c r="GQ1" s="212" t="s">
        <v>1124</v>
      </c>
      <c r="GR1" s="212" t="s">
        <v>1126</v>
      </c>
      <c r="GS1" s="209"/>
      <c r="GT1" s="220"/>
      <c r="GU1" s="212" t="s">
        <v>448</v>
      </c>
      <c r="GV1" s="212" t="s">
        <v>1085</v>
      </c>
      <c r="GW1" s="212" t="s">
        <v>1087</v>
      </c>
      <c r="GX1" s="212" t="s">
        <v>1089</v>
      </c>
      <c r="GY1" s="212" t="s">
        <v>1091</v>
      </c>
      <c r="GZ1" s="212" t="s">
        <v>1093</v>
      </c>
      <c r="HA1" s="212" t="s">
        <v>1095</v>
      </c>
      <c r="HB1" s="220"/>
      <c r="HC1" s="212" t="s">
        <v>449</v>
      </c>
      <c r="HD1" s="212" t="s">
        <v>1097</v>
      </c>
      <c r="HE1" s="212" t="s">
        <v>1099</v>
      </c>
      <c r="HF1" s="212" t="s">
        <v>1100</v>
      </c>
      <c r="HG1" s="212" t="s">
        <v>450</v>
      </c>
      <c r="HH1" s="212" t="s">
        <v>1103</v>
      </c>
      <c r="HI1" s="212" t="s">
        <v>1104</v>
      </c>
      <c r="HJ1" s="209"/>
      <c r="HK1" s="220"/>
      <c r="HL1" s="212" t="s">
        <v>453</v>
      </c>
      <c r="HM1" s="212" t="s">
        <v>1128</v>
      </c>
      <c r="HN1" s="212" t="s">
        <v>1130</v>
      </c>
      <c r="HO1" s="212" t="s">
        <v>1132</v>
      </c>
      <c r="HP1" s="212" t="s">
        <v>1134</v>
      </c>
      <c r="HQ1" s="212" t="s">
        <v>454</v>
      </c>
      <c r="HR1" s="212" t="s">
        <v>1137</v>
      </c>
      <c r="HS1" s="220"/>
      <c r="HT1" s="212" t="s">
        <v>1139</v>
      </c>
      <c r="HU1" s="212" t="s">
        <v>1141</v>
      </c>
      <c r="HV1" s="212" t="s">
        <v>456</v>
      </c>
      <c r="HW1" s="212" t="s">
        <v>1144</v>
      </c>
      <c r="HX1" s="212" t="s">
        <v>1146</v>
      </c>
      <c r="HY1" s="212" t="s">
        <v>1147</v>
      </c>
      <c r="HZ1" s="212" t="s">
        <v>1149</v>
      </c>
      <c r="IA1" s="220"/>
      <c r="IB1" s="212" t="s">
        <v>1151</v>
      </c>
      <c r="IC1" s="212" t="s">
        <v>1153</v>
      </c>
      <c r="ID1" s="212" t="s">
        <v>1155</v>
      </c>
      <c r="IE1" s="212" t="s">
        <v>458</v>
      </c>
      <c r="IF1" s="212" t="s">
        <v>1157</v>
      </c>
      <c r="IG1" s="212" t="s">
        <v>1159</v>
      </c>
      <c r="IH1" s="212" t="s">
        <v>459</v>
      </c>
      <c r="II1" s="212" t="s">
        <v>1161</v>
      </c>
      <c r="IJ1" s="212" t="s">
        <v>1163</v>
      </c>
      <c r="IK1" s="212" t="s">
        <v>460</v>
      </c>
      <c r="IL1" s="212" t="s">
        <v>1165</v>
      </c>
      <c r="IM1" s="212" t="s">
        <v>1167</v>
      </c>
      <c r="IN1" s="212" t="s">
        <v>1169</v>
      </c>
      <c r="IO1" s="212" t="s">
        <v>1171</v>
      </c>
      <c r="IP1" s="212" t="s">
        <v>461</v>
      </c>
      <c r="IQ1" s="212" t="s">
        <v>1173</v>
      </c>
      <c r="IR1" s="220"/>
      <c r="IS1" s="212" t="s">
        <v>1181</v>
      </c>
      <c r="IT1" s="212" t="s">
        <v>1183</v>
      </c>
      <c r="IU1" s="212" t="s">
        <v>463</v>
      </c>
      <c r="IV1" s="212" t="s">
        <v>1185</v>
      </c>
      <c r="IW1" s="212" t="s">
        <v>1187</v>
      </c>
      <c r="IX1" s="212" t="s">
        <v>1189</v>
      </c>
      <c r="IY1" s="220"/>
      <c r="IZ1" s="212" t="s">
        <v>1191</v>
      </c>
      <c r="JA1" s="212" t="s">
        <v>465</v>
      </c>
      <c r="JB1" s="212" t="s">
        <v>1194</v>
      </c>
      <c r="JC1" s="212" t="s">
        <v>1196</v>
      </c>
      <c r="JD1" s="212" t="s">
        <v>1198</v>
      </c>
      <c r="JE1" s="212" t="s">
        <v>1200</v>
      </c>
      <c r="JF1" s="212" t="s">
        <v>1202</v>
      </c>
      <c r="JG1" s="212" t="s">
        <v>1204</v>
      </c>
      <c r="JH1" s="212" t="s">
        <v>466</v>
      </c>
      <c r="JI1" s="212" t="s">
        <v>1207</v>
      </c>
      <c r="JJ1" s="212" t="s">
        <v>1209</v>
      </c>
      <c r="JK1" s="212" t="s">
        <v>1211</v>
      </c>
      <c r="JL1" s="212" t="s">
        <v>1213</v>
      </c>
      <c r="JM1" s="212" t="s">
        <v>1215</v>
      </c>
      <c r="JN1" s="212" t="s">
        <v>1217</v>
      </c>
      <c r="JO1" s="212" t="s">
        <v>1219</v>
      </c>
      <c r="JP1" s="212" t="s">
        <v>1221</v>
      </c>
      <c r="JQ1" s="212" t="s">
        <v>467</v>
      </c>
      <c r="JR1" s="212" t="s">
        <v>1224</v>
      </c>
      <c r="JS1" s="212" t="s">
        <v>1226</v>
      </c>
      <c r="JT1" s="212" t="s">
        <v>1228</v>
      </c>
      <c r="JU1" s="212" t="s">
        <v>1230</v>
      </c>
      <c r="JV1" s="212" t="s">
        <v>1231</v>
      </c>
      <c r="JW1" s="212" t="s">
        <v>1233</v>
      </c>
      <c r="JX1" s="212" t="s">
        <v>1235</v>
      </c>
      <c r="JY1" s="212" t="s">
        <v>1237</v>
      </c>
      <c r="JZ1" s="212" t="s">
        <v>1239</v>
      </c>
      <c r="KA1" s="212" t="s">
        <v>1241</v>
      </c>
      <c r="KB1" s="212" t="s">
        <v>1243</v>
      </c>
      <c r="KC1" s="212" t="s">
        <v>1245</v>
      </c>
      <c r="KD1" s="212" t="s">
        <v>1247</v>
      </c>
      <c r="KE1" s="212" t="s">
        <v>1249</v>
      </c>
      <c r="KF1" s="212" t="s">
        <v>1251</v>
      </c>
      <c r="KG1" s="212" t="s">
        <v>1253</v>
      </c>
      <c r="KH1" s="212" t="s">
        <v>1255</v>
      </c>
      <c r="KI1" s="212" t="s">
        <v>1257</v>
      </c>
      <c r="KJ1" s="212" t="s">
        <v>1259</v>
      </c>
      <c r="KK1" s="212" t="s">
        <v>1261</v>
      </c>
      <c r="KL1" s="212" t="s">
        <v>1263</v>
      </c>
      <c r="KM1" s="212" t="s">
        <v>1265</v>
      </c>
      <c r="KN1" s="212" t="s">
        <v>1267</v>
      </c>
      <c r="KO1" s="212" t="s">
        <v>1269</v>
      </c>
      <c r="KP1" s="212" t="s">
        <v>1271</v>
      </c>
      <c r="KQ1" s="212" t="s">
        <v>1273</v>
      </c>
      <c r="KR1" s="220"/>
      <c r="KS1" s="212" t="s">
        <v>1275</v>
      </c>
      <c r="KT1" s="212" t="s">
        <v>469</v>
      </c>
      <c r="KU1" s="212" t="s">
        <v>1278</v>
      </c>
      <c r="KV1" s="212" t="s">
        <v>1280</v>
      </c>
      <c r="KW1" s="212" t="s">
        <v>1282</v>
      </c>
      <c r="KX1" s="212" t="s">
        <v>1284</v>
      </c>
      <c r="KY1" s="212" t="s">
        <v>470</v>
      </c>
      <c r="KZ1" s="212" t="s">
        <v>1287</v>
      </c>
      <c r="LA1" s="212" t="s">
        <v>1289</v>
      </c>
      <c r="LB1" s="212" t="s">
        <v>1291</v>
      </c>
      <c r="LC1" s="212" t="s">
        <v>1293</v>
      </c>
      <c r="LD1" s="212" t="s">
        <v>1295</v>
      </c>
      <c r="LE1" s="212" t="s">
        <v>1297</v>
      </c>
      <c r="LF1" s="212" t="s">
        <v>1299</v>
      </c>
      <c r="LG1" s="209"/>
      <c r="LH1" s="220"/>
      <c r="LI1" s="212" t="s">
        <v>471</v>
      </c>
      <c r="LJ1" s="212" t="s">
        <v>1175</v>
      </c>
      <c r="LK1" s="212" t="s">
        <v>1177</v>
      </c>
      <c r="LL1" s="212" t="s">
        <v>1179</v>
      </c>
      <c r="LM1" s="209"/>
      <c r="LN1" s="220"/>
      <c r="LO1" s="212" t="s">
        <v>474</v>
      </c>
      <c r="LP1" s="212" t="s">
        <v>475</v>
      </c>
      <c r="LQ1" s="220"/>
      <c r="LR1" s="212" t="s">
        <v>477</v>
      </c>
      <c r="LS1" s="212" t="s">
        <v>1319</v>
      </c>
      <c r="LT1" s="212" t="s">
        <v>1321</v>
      </c>
      <c r="LU1" s="212" t="s">
        <v>1322</v>
      </c>
      <c r="LV1" s="212" t="s">
        <v>1324</v>
      </c>
      <c r="LW1" s="212" t="s">
        <v>1325</v>
      </c>
      <c r="LX1" s="212" t="s">
        <v>1327</v>
      </c>
      <c r="LY1" s="212" t="s">
        <v>1329</v>
      </c>
      <c r="LZ1" s="212" t="s">
        <v>1331</v>
      </c>
      <c r="MA1" s="212" t="s">
        <v>1333</v>
      </c>
      <c r="MB1" s="212" t="s">
        <v>478</v>
      </c>
      <c r="MC1" s="212" t="s">
        <v>1336</v>
      </c>
      <c r="MD1" s="212" t="s">
        <v>1337</v>
      </c>
      <c r="ME1" s="212" t="s">
        <v>1339</v>
      </c>
      <c r="MF1" s="212" t="s">
        <v>479</v>
      </c>
      <c r="MG1" s="212" t="s">
        <v>1342</v>
      </c>
      <c r="MH1" s="212" t="s">
        <v>1343</v>
      </c>
      <c r="MI1" s="212" t="s">
        <v>1345</v>
      </c>
      <c r="MJ1" s="212" t="s">
        <v>1347</v>
      </c>
      <c r="MK1" s="212" t="s">
        <v>480</v>
      </c>
      <c r="ML1" s="212" t="s">
        <v>1350</v>
      </c>
      <c r="MM1" s="212" t="s">
        <v>1352</v>
      </c>
      <c r="MN1" s="212" t="s">
        <v>1354</v>
      </c>
      <c r="MO1" s="212" t="s">
        <v>1356</v>
      </c>
      <c r="MP1" s="212" t="s">
        <v>481</v>
      </c>
      <c r="MQ1" s="212" t="s">
        <v>1359</v>
      </c>
      <c r="MR1" s="212" t="s">
        <v>1361</v>
      </c>
      <c r="MS1" s="212" t="s">
        <v>1363</v>
      </c>
      <c r="MT1" s="212" t="s">
        <v>1365</v>
      </c>
      <c r="MU1" s="212" t="s">
        <v>1367</v>
      </c>
      <c r="MV1" s="212" t="s">
        <v>1369</v>
      </c>
      <c r="MW1" s="212" t="s">
        <v>1371</v>
      </c>
      <c r="MX1" s="212" t="s">
        <v>1373</v>
      </c>
      <c r="MY1" s="212" t="s">
        <v>1375</v>
      </c>
      <c r="MZ1" s="212" t="s">
        <v>1377</v>
      </c>
      <c r="NA1" s="212" t="s">
        <v>1379</v>
      </c>
      <c r="NB1" s="212" t="s">
        <v>1380</v>
      </c>
      <c r="NC1" s="220"/>
      <c r="ND1" s="212" t="s">
        <v>483</v>
      </c>
      <c r="NE1" s="212" t="s">
        <v>1382</v>
      </c>
      <c r="NF1" s="212" t="s">
        <v>1384</v>
      </c>
      <c r="NG1" s="212" t="s">
        <v>1386</v>
      </c>
      <c r="NH1" s="212" t="s">
        <v>1388</v>
      </c>
      <c r="NI1" s="220"/>
      <c r="NJ1" s="212" t="s">
        <v>485</v>
      </c>
      <c r="NK1" s="212" t="s">
        <v>1389</v>
      </c>
      <c r="NL1" s="212" t="s">
        <v>486</v>
      </c>
      <c r="NM1" s="212" t="s">
        <v>1391</v>
      </c>
      <c r="NN1" s="212" t="s">
        <v>1393</v>
      </c>
      <c r="NO1" s="212" t="s">
        <v>487</v>
      </c>
      <c r="NP1" s="212" t="s">
        <v>1395</v>
      </c>
      <c r="NQ1" s="212" t="s">
        <v>1397</v>
      </c>
      <c r="NR1" s="209"/>
      <c r="NS1" s="220"/>
      <c r="NT1" s="212" t="s">
        <v>488</v>
      </c>
      <c r="NU1" s="212" t="s">
        <v>1301</v>
      </c>
      <c r="NV1" s="212" t="s">
        <v>1303</v>
      </c>
      <c r="NW1" s="212" t="s">
        <v>1305</v>
      </c>
      <c r="NX1" s="212" t="s">
        <v>1307</v>
      </c>
      <c r="NY1" s="212" t="s">
        <v>489</v>
      </c>
      <c r="NZ1" s="212" t="s">
        <v>1309</v>
      </c>
      <c r="OA1" s="212" t="s">
        <v>490</v>
      </c>
      <c r="OB1" s="212" t="s">
        <v>1311</v>
      </c>
      <c r="OC1" s="220"/>
      <c r="OD1" s="212" t="s">
        <v>1313</v>
      </c>
      <c r="OE1" s="212" t="s">
        <v>491</v>
      </c>
      <c r="OF1" s="209"/>
      <c r="OG1" s="220"/>
      <c r="OH1" s="212" t="s">
        <v>1315</v>
      </c>
      <c r="OI1" s="212" t="s">
        <v>1317</v>
      </c>
      <c r="OJ1" s="212" t="s">
        <v>492</v>
      </c>
      <c r="OK1" s="209"/>
      <c r="OL1" s="220"/>
      <c r="OM1" s="212" t="s">
        <v>495</v>
      </c>
      <c r="ON1" s="212" t="s">
        <v>1399</v>
      </c>
      <c r="OO1" s="212" t="s">
        <v>1401</v>
      </c>
      <c r="OP1" s="212" t="s">
        <v>496</v>
      </c>
      <c r="OQ1" s="212" t="s">
        <v>497</v>
      </c>
      <c r="OR1" s="212" t="s">
        <v>1499</v>
      </c>
      <c r="OS1" s="212" t="s">
        <v>1501</v>
      </c>
      <c r="OT1" s="212" t="s">
        <v>1503</v>
      </c>
      <c r="OU1" s="212" t="s">
        <v>1505</v>
      </c>
      <c r="OV1" s="212" t="s">
        <v>1507</v>
      </c>
      <c r="OW1" s="220"/>
      <c r="OX1" s="212" t="s">
        <v>499</v>
      </c>
      <c r="OY1" s="212" t="s">
        <v>1509</v>
      </c>
      <c r="OZ1" s="212" t="s">
        <v>1511</v>
      </c>
      <c r="PA1" s="212" t="s">
        <v>1513</v>
      </c>
      <c r="PB1" s="212" t="s">
        <v>1515</v>
      </c>
      <c r="PC1" s="212" t="s">
        <v>1517</v>
      </c>
      <c r="PD1" s="212" t="s">
        <v>1519</v>
      </c>
      <c r="PE1" s="220"/>
      <c r="PF1" s="212" t="s">
        <v>1521</v>
      </c>
      <c r="PG1" s="212" t="s">
        <v>501</v>
      </c>
      <c r="PH1" s="220"/>
      <c r="PI1" s="212" t="s">
        <v>503</v>
      </c>
      <c r="PJ1" s="212" t="s">
        <v>1551</v>
      </c>
      <c r="PK1" s="212" t="s">
        <v>1553</v>
      </c>
      <c r="PL1" s="220"/>
      <c r="PM1" s="212" t="s">
        <v>505</v>
      </c>
      <c r="PN1" s="212" t="s">
        <v>1555</v>
      </c>
      <c r="PO1" s="212" t="s">
        <v>1556</v>
      </c>
      <c r="PP1" s="212" t="s">
        <v>1557</v>
      </c>
      <c r="PQ1" s="212" t="s">
        <v>1558</v>
      </c>
      <c r="PR1" s="212" t="s">
        <v>1560</v>
      </c>
      <c r="PS1" s="212" t="s">
        <v>1561</v>
      </c>
      <c r="PT1" s="212" t="s">
        <v>1563</v>
      </c>
      <c r="PU1" s="212" t="s">
        <v>1564</v>
      </c>
      <c r="PV1" s="209"/>
      <c r="PW1" s="220"/>
      <c r="PX1" s="212" t="s">
        <v>506</v>
      </c>
      <c r="PY1" s="212" t="s">
        <v>1403</v>
      </c>
      <c r="PZ1" s="212" t="s">
        <v>1405</v>
      </c>
      <c r="QA1" s="212" t="s">
        <v>1407</v>
      </c>
      <c r="QB1" s="212" t="s">
        <v>1409</v>
      </c>
      <c r="QC1" s="212" t="s">
        <v>1411</v>
      </c>
      <c r="QD1" s="212" t="s">
        <v>1413</v>
      </c>
      <c r="QE1" s="212" t="s">
        <v>1415</v>
      </c>
      <c r="QF1" s="212" t="s">
        <v>1417</v>
      </c>
      <c r="QG1" s="212" t="s">
        <v>1419</v>
      </c>
      <c r="QH1" s="212" t="s">
        <v>1421</v>
      </c>
      <c r="QI1" s="212" t="s">
        <v>1423</v>
      </c>
      <c r="QJ1" s="212" t="s">
        <v>1425</v>
      </c>
      <c r="QK1" s="212" t="s">
        <v>1427</v>
      </c>
      <c r="QL1" s="212" t="s">
        <v>1429</v>
      </c>
      <c r="QM1" s="212" t="s">
        <v>1431</v>
      </c>
      <c r="QN1" s="212" t="s">
        <v>1433</v>
      </c>
      <c r="QO1" s="212" t="s">
        <v>1435</v>
      </c>
      <c r="QP1" s="212" t="s">
        <v>1437</v>
      </c>
      <c r="QQ1" s="212" t="s">
        <v>1439</v>
      </c>
      <c r="QR1" s="212" t="s">
        <v>1441</v>
      </c>
      <c r="QS1" s="212" t="s">
        <v>1443</v>
      </c>
      <c r="QT1" s="212" t="s">
        <v>1445</v>
      </c>
      <c r="QU1" s="212" t="s">
        <v>507</v>
      </c>
      <c r="QV1" s="212" t="s">
        <v>1448</v>
      </c>
      <c r="QW1" s="212" t="s">
        <v>1450</v>
      </c>
      <c r="QX1" s="212" t="s">
        <v>1451</v>
      </c>
      <c r="QY1" s="212" t="s">
        <v>1453</v>
      </c>
      <c r="QZ1" s="212" t="s">
        <v>1455</v>
      </c>
      <c r="RA1" s="212" t="s">
        <v>1457</v>
      </c>
      <c r="RB1" s="212" t="s">
        <v>1459</v>
      </c>
      <c r="RC1" s="212" t="s">
        <v>1461</v>
      </c>
      <c r="RD1" s="212" t="s">
        <v>1463</v>
      </c>
      <c r="RE1" s="212" t="s">
        <v>1465</v>
      </c>
      <c r="RF1" s="212" t="s">
        <v>1467</v>
      </c>
      <c r="RG1" s="212" t="s">
        <v>1469</v>
      </c>
      <c r="RH1" s="212" t="s">
        <v>1471</v>
      </c>
      <c r="RI1" s="212" t="s">
        <v>1473</v>
      </c>
      <c r="RJ1" s="212" t="s">
        <v>1475</v>
      </c>
      <c r="RK1" s="212" t="s">
        <v>1477</v>
      </c>
      <c r="RL1" s="212" t="s">
        <v>1479</v>
      </c>
      <c r="RM1" s="212" t="s">
        <v>1481</v>
      </c>
      <c r="RN1" s="212" t="s">
        <v>1483</v>
      </c>
      <c r="RO1" s="212" t="s">
        <v>1485</v>
      </c>
      <c r="RP1" s="212" t="s">
        <v>1487</v>
      </c>
      <c r="RQ1" s="212" t="s">
        <v>1489</v>
      </c>
      <c r="RR1" s="212" t="s">
        <v>1491</v>
      </c>
      <c r="RS1" s="212" t="s">
        <v>1493</v>
      </c>
      <c r="RT1" s="212" t="s">
        <v>1495</v>
      </c>
      <c r="RU1" s="212" t="s">
        <v>1497</v>
      </c>
      <c r="RV1" s="209"/>
      <c r="RW1" s="220"/>
      <c r="RX1" s="212" t="s">
        <v>508</v>
      </c>
      <c r="RY1" s="212" t="s">
        <v>1523</v>
      </c>
      <c r="RZ1" s="212" t="s">
        <v>1525</v>
      </c>
      <c r="SA1" s="212" t="s">
        <v>1527</v>
      </c>
      <c r="SB1" s="212" t="s">
        <v>1529</v>
      </c>
      <c r="SC1" s="212" t="s">
        <v>1531</v>
      </c>
      <c r="SD1" s="212" t="s">
        <v>1533</v>
      </c>
      <c r="SE1" s="212" t="s">
        <v>1535</v>
      </c>
      <c r="SF1" s="212" t="s">
        <v>1537</v>
      </c>
      <c r="SG1" s="212" t="s">
        <v>1539</v>
      </c>
      <c r="SH1" s="212" t="s">
        <v>1541</v>
      </c>
      <c r="SI1" s="212" t="s">
        <v>1543</v>
      </c>
      <c r="SJ1" s="212" t="s">
        <v>1545</v>
      </c>
      <c r="SK1" s="212" t="s">
        <v>1547</v>
      </c>
      <c r="SL1" s="212" t="s">
        <v>1549</v>
      </c>
      <c r="SM1" s="209"/>
      <c r="SN1" s="220"/>
      <c r="SO1" s="212" t="s">
        <v>511</v>
      </c>
      <c r="SP1" s="212" t="s">
        <v>1566</v>
      </c>
      <c r="SQ1" s="212" t="s">
        <v>1568</v>
      </c>
      <c r="SR1" s="212" t="s">
        <v>512</v>
      </c>
      <c r="SS1" s="212" t="s">
        <v>1570</v>
      </c>
      <c r="ST1" s="212" t="s">
        <v>1572</v>
      </c>
      <c r="SU1" s="212" t="s">
        <v>1574</v>
      </c>
      <c r="SV1" s="212" t="s">
        <v>1576</v>
      </c>
      <c r="SW1" s="220"/>
      <c r="SX1" s="212" t="s">
        <v>514</v>
      </c>
      <c r="SY1" s="212" t="s">
        <v>1578</v>
      </c>
      <c r="SZ1" s="212" t="s">
        <v>1580</v>
      </c>
      <c r="TA1" s="212" t="s">
        <v>1582</v>
      </c>
      <c r="TB1" s="212" t="s">
        <v>1584</v>
      </c>
      <c r="TC1" s="212" t="s">
        <v>1586</v>
      </c>
      <c r="TD1" s="212" t="s">
        <v>1588</v>
      </c>
      <c r="TE1" s="212" t="s">
        <v>1590</v>
      </c>
      <c r="TF1" s="212" t="s">
        <v>1592</v>
      </c>
      <c r="TG1" s="212" t="s">
        <v>1594</v>
      </c>
      <c r="TH1" s="212" t="s">
        <v>1596</v>
      </c>
      <c r="TI1" s="212" t="s">
        <v>1598</v>
      </c>
      <c r="TJ1" s="212" t="s">
        <v>1600</v>
      </c>
      <c r="TK1" s="212" t="s">
        <v>1602</v>
      </c>
      <c r="TL1" s="212" t="s">
        <v>1604</v>
      </c>
      <c r="TM1" s="212" t="s">
        <v>1606</v>
      </c>
      <c r="TN1" s="209"/>
      <c r="TO1" s="220"/>
      <c r="TP1" s="212" t="s">
        <v>517</v>
      </c>
      <c r="TQ1" s="212" t="s">
        <v>1608</v>
      </c>
      <c r="TR1" s="212" t="s">
        <v>1610</v>
      </c>
      <c r="TS1" s="212" t="s">
        <v>1612</v>
      </c>
      <c r="TT1" s="212" t="s">
        <v>1614</v>
      </c>
      <c r="TU1" s="212" t="s">
        <v>1616</v>
      </c>
      <c r="TV1" s="212" t="s">
        <v>518</v>
      </c>
      <c r="TW1" s="212" t="s">
        <v>1618</v>
      </c>
      <c r="TX1" s="212" t="s">
        <v>1620</v>
      </c>
      <c r="TY1" s="212" t="s">
        <v>1622</v>
      </c>
      <c r="TZ1" s="212" t="s">
        <v>1624</v>
      </c>
      <c r="UA1" s="212" t="s">
        <v>1626</v>
      </c>
      <c r="UB1" s="212" t="s">
        <v>1628</v>
      </c>
      <c r="UC1" s="220"/>
      <c r="UD1" s="212" t="s">
        <v>520</v>
      </c>
      <c r="UE1" s="209"/>
      <c r="UF1" s="220"/>
      <c r="UG1" s="212" t="s">
        <v>521</v>
      </c>
      <c r="UH1" s="212" t="s">
        <v>1630</v>
      </c>
      <c r="UI1" s="212" t="s">
        <v>1632</v>
      </c>
      <c r="UJ1" s="212" t="s">
        <v>1633</v>
      </c>
      <c r="UK1" s="212" t="s">
        <v>1635</v>
      </c>
      <c r="UL1" s="212" t="s">
        <v>1637</v>
      </c>
      <c r="UM1" s="212" t="s">
        <v>1639</v>
      </c>
      <c r="UN1" s="212" t="s">
        <v>1641</v>
      </c>
      <c r="UO1" s="212" t="s">
        <v>1643</v>
      </c>
      <c r="UP1" s="212" t="s">
        <v>1645</v>
      </c>
      <c r="UQ1" s="212" t="s">
        <v>1647</v>
      </c>
      <c r="UR1" s="212" t="s">
        <v>1649</v>
      </c>
      <c r="US1" s="212" t="s">
        <v>1651</v>
      </c>
      <c r="UT1" s="212" t="s">
        <v>1653</v>
      </c>
      <c r="UU1" s="212" t="s">
        <v>1655</v>
      </c>
      <c r="UV1" s="212" t="s">
        <v>1657</v>
      </c>
      <c r="UW1" s="212" t="s">
        <v>1659</v>
      </c>
      <c r="UX1" s="209"/>
      <c r="UY1" s="212" t="s">
        <v>1663</v>
      </c>
      <c r="UZ1" s="212" t="s">
        <v>1665</v>
      </c>
      <c r="VA1" s="212" t="s">
        <v>1667</v>
      </c>
      <c r="VB1" s="212" t="s">
        <v>1669</v>
      </c>
      <c r="VC1" s="212" t="s">
        <v>1671</v>
      </c>
      <c r="VD1" s="215"/>
    </row>
    <row r="2" spans="1:576" s="153" customFormat="1" hidden="1">
      <c r="A2" s="153" t="s">
        <v>264</v>
      </c>
      <c r="B2" s="153" t="s">
        <v>250</v>
      </c>
      <c r="C2" s="153" t="s">
        <v>618</v>
      </c>
      <c r="D2" s="153" t="s">
        <v>265</v>
      </c>
      <c r="E2" s="153" t="s">
        <v>183</v>
      </c>
      <c r="F2" s="153" t="s">
        <v>619</v>
      </c>
      <c r="G2" s="190" t="s">
        <v>266</v>
      </c>
      <c r="H2" s="153" t="s">
        <v>620</v>
      </c>
      <c r="I2" s="153" t="s">
        <v>621</v>
      </c>
      <c r="J2" s="153" t="s">
        <v>267</v>
      </c>
      <c r="K2" s="153" t="s">
        <v>622</v>
      </c>
      <c r="M2" s="153" t="s">
        <v>612</v>
      </c>
      <c r="N2" s="153" t="s">
        <v>613</v>
      </c>
      <c r="O2" s="153" t="s">
        <v>816</v>
      </c>
      <c r="R2" s="153" t="s">
        <v>269</v>
      </c>
      <c r="S2" s="153" t="s">
        <v>270</v>
      </c>
      <c r="U2" s="153" t="s">
        <v>538</v>
      </c>
      <c r="V2" s="153" t="s">
        <v>556</v>
      </c>
      <c r="W2" s="153" t="s">
        <v>539</v>
      </c>
      <c r="X2" s="153" t="s">
        <v>540</v>
      </c>
      <c r="Y2" s="153" t="s">
        <v>541</v>
      </c>
      <c r="Z2" s="153" t="s">
        <v>542</v>
      </c>
      <c r="AA2" s="153" t="s">
        <v>543</v>
      </c>
      <c r="AB2" s="153" t="s">
        <v>544</v>
      </c>
      <c r="AC2" s="153" t="s">
        <v>545</v>
      </c>
      <c r="AD2" s="153" t="s">
        <v>546</v>
      </c>
      <c r="AE2" s="153" t="s">
        <v>547</v>
      </c>
      <c r="AF2" s="153" t="s">
        <v>548</v>
      </c>
      <c r="AH2" s="153" t="s">
        <v>566</v>
      </c>
      <c r="AI2" s="153" t="s">
        <v>567</v>
      </c>
      <c r="AJ2" s="153" t="s">
        <v>568</v>
      </c>
      <c r="AK2" s="153" t="s">
        <v>569</v>
      </c>
      <c r="AL2" s="153" t="s">
        <v>570</v>
      </c>
      <c r="AM2" s="153" t="s">
        <v>573</v>
      </c>
      <c r="AN2" s="153" t="s">
        <v>571</v>
      </c>
      <c r="AO2" s="153" t="s">
        <v>572</v>
      </c>
      <c r="AP2" s="153" t="s">
        <v>574</v>
      </c>
      <c r="AQ2" s="153" t="s">
        <v>575</v>
      </c>
      <c r="AR2" s="153" t="s">
        <v>576</v>
      </c>
      <c r="AS2" s="153" t="s">
        <v>577</v>
      </c>
      <c r="AT2" s="153" t="s">
        <v>578</v>
      </c>
      <c r="AU2" s="153" t="s">
        <v>579</v>
      </c>
      <c r="AV2" s="153" t="s">
        <v>580</v>
      </c>
      <c r="AW2" s="153" t="s">
        <v>581</v>
      </c>
      <c r="AX2" s="153" t="s">
        <v>582</v>
      </c>
      <c r="AY2" s="153" t="s">
        <v>583</v>
      </c>
      <c r="AZ2" s="153" t="s">
        <v>584</v>
      </c>
      <c r="BA2" s="153" t="s">
        <v>585</v>
      </c>
      <c r="BB2" s="153" t="s">
        <v>586</v>
      </c>
      <c r="BC2" s="153" t="s">
        <v>587</v>
      </c>
      <c r="BD2" s="153" t="s">
        <v>588</v>
      </c>
      <c r="BE2" s="153" t="s">
        <v>589</v>
      </c>
      <c r="BF2" s="153" t="s">
        <v>590</v>
      </c>
      <c r="BG2" s="153" t="s">
        <v>591</v>
      </c>
      <c r="BH2" s="153" t="s">
        <v>592</v>
      </c>
      <c r="BI2" s="153" t="s">
        <v>593</v>
      </c>
      <c r="BJ2" s="153" t="s">
        <v>594</v>
      </c>
      <c r="BK2" s="153" t="s">
        <v>595</v>
      </c>
      <c r="BL2" s="153" t="s">
        <v>596</v>
      </c>
      <c r="BM2" s="153" t="s">
        <v>597</v>
      </c>
      <c r="BN2" s="153" t="s">
        <v>598</v>
      </c>
      <c r="BO2" s="153" t="s">
        <v>599</v>
      </c>
      <c r="BP2" s="153" t="s">
        <v>600</v>
      </c>
      <c r="BQ2" s="153" t="s">
        <v>601</v>
      </c>
      <c r="BR2" s="153" t="s">
        <v>602</v>
      </c>
      <c r="BS2" s="153" t="s">
        <v>603</v>
      </c>
      <c r="BT2" s="153" t="s">
        <v>604</v>
      </c>
      <c r="BU2" s="153" t="s">
        <v>605</v>
      </c>
    </row>
    <row r="3" spans="1:576" hidden="1">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row r="5" spans="1:576" ht="53.25" thickBot="1">
      <c r="C5" s="117" t="s">
        <v>531</v>
      </c>
      <c r="D5" s="232">
        <f>SUMIF(C:C,$C$10,D:D)</f>
        <v>861119787.13999999</v>
      </c>
    </row>
    <row r="6" spans="1:576">
      <c r="C6" s="138"/>
      <c r="D6" s="138"/>
      <c r="E6" s="138"/>
      <c r="F6" s="138"/>
      <c r="G6" s="99"/>
      <c r="H6" s="138"/>
      <c r="I6" s="138"/>
    </row>
    <row r="7" spans="1:576">
      <c r="C7" s="138"/>
      <c r="D7" s="138"/>
      <c r="E7" s="138"/>
      <c r="F7" s="138"/>
      <c r="G7" s="99"/>
      <c r="H7" s="138"/>
      <c r="I7" s="138"/>
    </row>
    <row r="8" spans="1:576">
      <c r="C8" s="138"/>
      <c r="D8" s="138"/>
      <c r="E8" s="138"/>
      <c r="F8" s="138"/>
      <c r="G8" s="99"/>
      <c r="H8" s="138"/>
      <c r="I8" s="138"/>
    </row>
    <row r="9" spans="1:576" ht="15.75" thickBot="1">
      <c r="C9" s="138"/>
      <c r="D9" s="138"/>
      <c r="E9" s="138"/>
      <c r="F9" s="138"/>
      <c r="G9" s="99"/>
      <c r="H9" s="138"/>
      <c r="I9" s="138"/>
    </row>
    <row r="10" spans="1:576" ht="32.25" thickBot="1">
      <c r="A10" s="478" t="s">
        <v>534</v>
      </c>
      <c r="B10" s="241" t="s">
        <v>1941</v>
      </c>
      <c r="C10" s="187" t="s">
        <v>53</v>
      </c>
      <c r="D10" s="139">
        <f>SUM(F17:F51)</f>
        <v>861119787.13999999</v>
      </c>
      <c r="F10" s="72"/>
      <c r="G10" s="100"/>
      <c r="H10" s="72"/>
      <c r="I10" s="72"/>
    </row>
    <row r="11" spans="1:576" ht="18.75">
      <c r="A11" s="260"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Mejorar y optimizar el espacio físico de aulas, laboratorios, talleres y oficinas.</v>
      </c>
      <c r="B11" s="31"/>
      <c r="C11" s="72"/>
      <c r="D11" s="31"/>
      <c r="E11" s="124"/>
      <c r="F11" s="124"/>
      <c r="G11" s="124"/>
      <c r="H11" s="97"/>
      <c r="I11" s="97"/>
      <c r="J11" s="97"/>
      <c r="K11" s="143"/>
    </row>
    <row r="12" spans="1:576">
      <c r="B12" s="124"/>
      <c r="C12" s="72"/>
      <c r="D12" s="31"/>
      <c r="E12" s="124"/>
      <c r="F12" s="124"/>
      <c r="G12" s="124"/>
      <c r="H12" s="97"/>
      <c r="I12" s="97"/>
      <c r="J12" s="97"/>
      <c r="K12" s="143"/>
    </row>
    <row r="13" spans="1:576">
      <c r="B13" s="124"/>
      <c r="E13" s="124"/>
      <c r="F13" s="124"/>
      <c r="G13" s="124"/>
      <c r="H13" s="97"/>
      <c r="I13" s="97"/>
      <c r="J13" s="97"/>
      <c r="K13" s="143"/>
    </row>
    <row r="14" spans="1:576">
      <c r="B14" s="124"/>
      <c r="E14" s="124"/>
      <c r="F14" s="124"/>
      <c r="G14" s="124"/>
      <c r="H14" s="97"/>
      <c r="I14" s="97"/>
      <c r="J14" s="97"/>
      <c r="K14" s="143"/>
    </row>
    <row r="15" spans="1:576" ht="15.75" thickBot="1">
      <c r="F15" s="124"/>
      <c r="G15" s="97"/>
      <c r="H15" s="97"/>
      <c r="I15" s="97"/>
    </row>
    <row r="16" spans="1:576" ht="30.75" thickBot="1">
      <c r="C16" s="160" t="s">
        <v>44</v>
      </c>
      <c r="D16" s="165" t="s">
        <v>55</v>
      </c>
      <c r="E16" s="167" t="s">
        <v>57</v>
      </c>
      <c r="F16" s="166" t="s">
        <v>27</v>
      </c>
      <c r="G16" s="164" t="s">
        <v>271</v>
      </c>
      <c r="H16" s="167" t="s">
        <v>46</v>
      </c>
      <c r="I16" s="164" t="s">
        <v>272</v>
      </c>
      <c r="J16" s="164" t="s">
        <v>554</v>
      </c>
      <c r="K16" s="164" t="s">
        <v>555</v>
      </c>
      <c r="L16" s="164" t="s">
        <v>182</v>
      </c>
    </row>
    <row r="17" spans="3:12" ht="30">
      <c r="C17" s="543" t="s">
        <v>1917</v>
      </c>
      <c r="D17" s="188">
        <v>1</v>
      </c>
      <c r="E17" s="545">
        <v>50000000</v>
      </c>
      <c r="F17" s="548">
        <f t="shared" ref="F17:F51" si="0">D17*E17</f>
        <v>50000000</v>
      </c>
      <c r="G17" s="191" t="s">
        <v>270</v>
      </c>
      <c r="H17" s="172" t="s">
        <v>485</v>
      </c>
      <c r="I17" s="161" t="str">
        <f>VLOOKUP(H17,Presupuesto!$B$11:$C$586,2,0)</f>
        <v>CONSTRUCCIONES ADICIONES Y MEJORA DE EDIF (47100-00)</v>
      </c>
      <c r="J17" s="271" t="s">
        <v>619</v>
      </c>
      <c r="K17" s="129" t="s">
        <v>538</v>
      </c>
      <c r="L17" s="129" t="s">
        <v>612</v>
      </c>
    </row>
    <row r="18" spans="3:12" ht="30">
      <c r="C18" s="543" t="s">
        <v>1918</v>
      </c>
      <c r="D18" s="188">
        <v>1</v>
      </c>
      <c r="E18" s="546">
        <v>30000000</v>
      </c>
      <c r="F18" s="548">
        <f t="shared" si="0"/>
        <v>30000000</v>
      </c>
      <c r="G18" s="191" t="s">
        <v>270</v>
      </c>
      <c r="H18" s="172" t="s">
        <v>485</v>
      </c>
      <c r="I18" s="161" t="str">
        <f>VLOOKUP(H18,Presupuesto!$B$11:$C$586,2,0)</f>
        <v>CONSTRUCCIONES ADICIONES Y MEJORA DE EDIF (47100-00)</v>
      </c>
      <c r="J18" s="129" t="str">
        <f>$J$17</f>
        <v>Procesos de Gestión Universitaria</v>
      </c>
      <c r="K18" s="129" t="s">
        <v>538</v>
      </c>
      <c r="L18" s="129" t="s">
        <v>612</v>
      </c>
    </row>
    <row r="19" spans="3:12" ht="30">
      <c r="C19" s="543" t="s">
        <v>1919</v>
      </c>
      <c r="D19" s="188">
        <v>1</v>
      </c>
      <c r="E19" s="546">
        <v>30000000</v>
      </c>
      <c r="F19" s="548">
        <f t="shared" si="0"/>
        <v>30000000</v>
      </c>
      <c r="G19" s="191" t="s">
        <v>270</v>
      </c>
      <c r="H19" s="172" t="s">
        <v>485</v>
      </c>
      <c r="I19" s="161" t="str">
        <f>VLOOKUP(H19,Presupuesto!$B$11:$C$586,2,0)</f>
        <v>CONSTRUCCIONES ADICIONES Y MEJORA DE EDIF (47100-00)</v>
      </c>
      <c r="J19" s="129" t="str">
        <f t="shared" ref="J19:J50" si="1">$J$17</f>
        <v>Procesos de Gestión Universitaria</v>
      </c>
      <c r="K19" s="129" t="s">
        <v>538</v>
      </c>
      <c r="L19" s="129" t="s">
        <v>612</v>
      </c>
    </row>
    <row r="20" spans="3:12" ht="30">
      <c r="C20" s="543" t="s">
        <v>1920</v>
      </c>
      <c r="D20" s="188">
        <v>1</v>
      </c>
      <c r="E20" s="546">
        <v>30000000</v>
      </c>
      <c r="F20" s="548">
        <f t="shared" si="0"/>
        <v>30000000</v>
      </c>
      <c r="G20" s="191" t="s">
        <v>270</v>
      </c>
      <c r="H20" s="172" t="s">
        <v>485</v>
      </c>
      <c r="I20" s="161" t="str">
        <f>VLOOKUP(H20,Presupuesto!$B$11:$C$586,2,0)</f>
        <v>CONSTRUCCIONES ADICIONES Y MEJORA DE EDIF (47100-00)</v>
      </c>
      <c r="J20" s="129" t="str">
        <f t="shared" si="1"/>
        <v>Procesos de Gestión Universitaria</v>
      </c>
      <c r="K20" s="129" t="s">
        <v>538</v>
      </c>
      <c r="L20" s="129" t="s">
        <v>612</v>
      </c>
    </row>
    <row r="21" spans="3:12" ht="30">
      <c r="C21" s="543" t="s">
        <v>1921</v>
      </c>
      <c r="D21" s="188">
        <v>1</v>
      </c>
      <c r="E21" s="546">
        <v>50000000</v>
      </c>
      <c r="F21" s="548">
        <f t="shared" si="0"/>
        <v>50000000</v>
      </c>
      <c r="G21" s="191" t="s">
        <v>270</v>
      </c>
      <c r="H21" s="172" t="s">
        <v>485</v>
      </c>
      <c r="I21" s="161" t="str">
        <f>VLOOKUP(H21,Presupuesto!$B$11:$C$586,2,0)</f>
        <v>CONSTRUCCIONES ADICIONES Y MEJORA DE EDIF (47100-00)</v>
      </c>
      <c r="J21" s="129" t="str">
        <f t="shared" si="1"/>
        <v>Procesos de Gestión Universitaria</v>
      </c>
      <c r="K21" s="129" t="s">
        <v>538</v>
      </c>
      <c r="L21" s="129" t="s">
        <v>612</v>
      </c>
    </row>
    <row r="22" spans="3:12" ht="30">
      <c r="C22" s="543" t="s">
        <v>1922</v>
      </c>
      <c r="D22" s="188">
        <v>1</v>
      </c>
      <c r="E22" s="546">
        <v>30000000</v>
      </c>
      <c r="F22" s="548">
        <f t="shared" si="0"/>
        <v>30000000</v>
      </c>
      <c r="G22" s="191" t="s">
        <v>270</v>
      </c>
      <c r="H22" s="172" t="s">
        <v>485</v>
      </c>
      <c r="I22" s="161" t="str">
        <f>VLOOKUP(H22,Presupuesto!$B$11:$C$586,2,0)</f>
        <v>CONSTRUCCIONES ADICIONES Y MEJORA DE EDIF (47100-00)</v>
      </c>
      <c r="J22" s="129" t="str">
        <f t="shared" si="1"/>
        <v>Procesos de Gestión Universitaria</v>
      </c>
      <c r="K22" s="129" t="s">
        <v>538</v>
      </c>
      <c r="L22" s="129" t="s">
        <v>612</v>
      </c>
    </row>
    <row r="23" spans="3:12" ht="30">
      <c r="C23" s="543" t="s">
        <v>1923</v>
      </c>
      <c r="D23" s="188">
        <v>1</v>
      </c>
      <c r="E23" s="546">
        <v>10000000</v>
      </c>
      <c r="F23" s="548">
        <f t="shared" si="0"/>
        <v>10000000</v>
      </c>
      <c r="G23" s="191" t="s">
        <v>270</v>
      </c>
      <c r="H23" s="172" t="s">
        <v>485</v>
      </c>
      <c r="I23" s="161" t="str">
        <f>VLOOKUP(H23,Presupuesto!$B$11:$C$586,2,0)</f>
        <v>CONSTRUCCIONES ADICIONES Y MEJORA DE EDIF (47100-00)</v>
      </c>
      <c r="J23" s="129" t="str">
        <f t="shared" si="1"/>
        <v>Procesos de Gestión Universitaria</v>
      </c>
      <c r="K23" s="129" t="s">
        <v>538</v>
      </c>
      <c r="L23" s="129" t="s">
        <v>612</v>
      </c>
    </row>
    <row r="24" spans="3:12" ht="30">
      <c r="C24" s="543" t="s">
        <v>1924</v>
      </c>
      <c r="D24" s="188">
        <v>1</v>
      </c>
      <c r="E24" s="546">
        <v>30000000</v>
      </c>
      <c r="F24" s="548">
        <f t="shared" si="0"/>
        <v>30000000</v>
      </c>
      <c r="G24" s="191" t="s">
        <v>270</v>
      </c>
      <c r="H24" s="172" t="s">
        <v>485</v>
      </c>
      <c r="I24" s="161" t="str">
        <f>VLOOKUP(H24,Presupuesto!$B$11:$C$586,2,0)</f>
        <v>CONSTRUCCIONES ADICIONES Y MEJORA DE EDIF (47100-00)</v>
      </c>
      <c r="J24" s="129" t="str">
        <f t="shared" si="1"/>
        <v>Procesos de Gestión Universitaria</v>
      </c>
      <c r="K24" s="129" t="s">
        <v>538</v>
      </c>
      <c r="L24" s="129" t="s">
        <v>612</v>
      </c>
    </row>
    <row r="25" spans="3:12" ht="30">
      <c r="C25" s="543" t="s">
        <v>1925</v>
      </c>
      <c r="D25" s="188">
        <v>1</v>
      </c>
      <c r="E25" s="546">
        <v>20000000</v>
      </c>
      <c r="F25" s="548">
        <f t="shared" si="0"/>
        <v>20000000</v>
      </c>
      <c r="G25" s="191" t="s">
        <v>270</v>
      </c>
      <c r="H25" s="172" t="s">
        <v>485</v>
      </c>
      <c r="I25" s="161" t="str">
        <f>VLOOKUP(H25,Presupuesto!$B$11:$C$586,2,0)</f>
        <v>CONSTRUCCIONES ADICIONES Y MEJORA DE EDIF (47100-00)</v>
      </c>
      <c r="J25" s="129" t="str">
        <f t="shared" si="1"/>
        <v>Procesos de Gestión Universitaria</v>
      </c>
      <c r="K25" s="129" t="s">
        <v>538</v>
      </c>
      <c r="L25" s="129" t="s">
        <v>612</v>
      </c>
    </row>
    <row r="26" spans="3:12" ht="30">
      <c r="C26" s="543" t="s">
        <v>1926</v>
      </c>
      <c r="D26" s="188">
        <v>1</v>
      </c>
      <c r="E26" s="546">
        <v>20000000</v>
      </c>
      <c r="F26" s="548">
        <f t="shared" si="0"/>
        <v>20000000</v>
      </c>
      <c r="G26" s="191" t="s">
        <v>270</v>
      </c>
      <c r="H26" s="172" t="s">
        <v>485</v>
      </c>
      <c r="I26" s="161" t="str">
        <f>VLOOKUP(H26,Presupuesto!$B$11:$C$586,2,0)</f>
        <v>CONSTRUCCIONES ADICIONES Y MEJORA DE EDIF (47100-00)</v>
      </c>
      <c r="J26" s="129" t="str">
        <f t="shared" si="1"/>
        <v>Procesos de Gestión Universitaria</v>
      </c>
      <c r="K26" s="129" t="s">
        <v>538</v>
      </c>
      <c r="L26" s="129" t="s">
        <v>612</v>
      </c>
    </row>
    <row r="27" spans="3:12" ht="30">
      <c r="C27" s="543" t="s">
        <v>1927</v>
      </c>
      <c r="D27" s="188">
        <v>1</v>
      </c>
      <c r="E27" s="546">
        <v>15000000</v>
      </c>
      <c r="F27" s="548">
        <f t="shared" si="0"/>
        <v>15000000</v>
      </c>
      <c r="G27" s="191" t="s">
        <v>270</v>
      </c>
      <c r="H27" s="172" t="s">
        <v>485</v>
      </c>
      <c r="I27" s="161" t="str">
        <f>VLOOKUP(H27,Presupuesto!$B$11:$C$586,2,0)</f>
        <v>CONSTRUCCIONES ADICIONES Y MEJORA DE EDIF (47100-00)</v>
      </c>
      <c r="J27" s="129" t="str">
        <f t="shared" si="1"/>
        <v>Procesos de Gestión Universitaria</v>
      </c>
      <c r="K27" s="129" t="s">
        <v>538</v>
      </c>
      <c r="L27" s="129" t="s">
        <v>612</v>
      </c>
    </row>
    <row r="28" spans="3:12" ht="30">
      <c r="C28" s="543" t="s">
        <v>1928</v>
      </c>
      <c r="D28" s="188">
        <v>1</v>
      </c>
      <c r="E28" s="546">
        <v>15000000</v>
      </c>
      <c r="F28" s="548">
        <f t="shared" si="0"/>
        <v>15000000</v>
      </c>
      <c r="G28" s="191" t="s">
        <v>270</v>
      </c>
      <c r="H28" s="172" t="s">
        <v>485</v>
      </c>
      <c r="I28" s="161" t="str">
        <f>VLOOKUP(H28,Presupuesto!$B$11:$C$586,2,0)</f>
        <v>CONSTRUCCIONES ADICIONES Y MEJORA DE EDIF (47100-00)</v>
      </c>
      <c r="J28" s="129" t="str">
        <f t="shared" si="1"/>
        <v>Procesos de Gestión Universitaria</v>
      </c>
      <c r="K28" s="129" t="s">
        <v>538</v>
      </c>
      <c r="L28" s="129" t="s">
        <v>612</v>
      </c>
    </row>
    <row r="29" spans="3:12" ht="45">
      <c r="C29" s="543" t="s">
        <v>1929</v>
      </c>
      <c r="D29" s="188">
        <v>1</v>
      </c>
      <c r="E29" s="546">
        <v>15000000</v>
      </c>
      <c r="F29" s="548">
        <f t="shared" si="0"/>
        <v>15000000</v>
      </c>
      <c r="G29" s="191" t="s">
        <v>270</v>
      </c>
      <c r="H29" s="172" t="s">
        <v>485</v>
      </c>
      <c r="I29" s="161" t="str">
        <f>VLOOKUP(H29,Presupuesto!$B$11:$C$586,2,0)</f>
        <v>CONSTRUCCIONES ADICIONES Y MEJORA DE EDIF (47100-00)</v>
      </c>
      <c r="J29" s="129" t="str">
        <f t="shared" si="1"/>
        <v>Procesos de Gestión Universitaria</v>
      </c>
      <c r="K29" s="129" t="s">
        <v>538</v>
      </c>
      <c r="L29" s="129" t="s">
        <v>612</v>
      </c>
    </row>
    <row r="30" spans="3:12" ht="30">
      <c r="C30" s="543" t="s">
        <v>1930</v>
      </c>
      <c r="D30" s="188">
        <v>1</v>
      </c>
      <c r="E30" s="546">
        <v>30000000</v>
      </c>
      <c r="F30" s="548">
        <f t="shared" si="0"/>
        <v>30000000</v>
      </c>
      <c r="G30" s="191" t="s">
        <v>270</v>
      </c>
      <c r="H30" s="172" t="s">
        <v>485</v>
      </c>
      <c r="I30" s="161" t="str">
        <f>VLOOKUP(H30,Presupuesto!$B$11:$C$586,2,0)</f>
        <v>CONSTRUCCIONES ADICIONES Y MEJORA DE EDIF (47100-00)</v>
      </c>
      <c r="J30" s="129" t="str">
        <f t="shared" si="1"/>
        <v>Procesos de Gestión Universitaria</v>
      </c>
      <c r="K30" s="129" t="s">
        <v>538</v>
      </c>
      <c r="L30" s="129" t="s">
        <v>612</v>
      </c>
    </row>
    <row r="31" spans="3:12" ht="45">
      <c r="C31" s="543" t="s">
        <v>1931</v>
      </c>
      <c r="D31" s="188">
        <v>1</v>
      </c>
      <c r="E31" s="546">
        <v>40000000</v>
      </c>
      <c r="F31" s="548">
        <f t="shared" si="0"/>
        <v>40000000</v>
      </c>
      <c r="G31" s="191" t="s">
        <v>270</v>
      </c>
      <c r="H31" s="172" t="s">
        <v>485</v>
      </c>
      <c r="I31" s="161" t="str">
        <f>VLOOKUP(H31,Presupuesto!$B$11:$C$586,2,0)</f>
        <v>CONSTRUCCIONES ADICIONES Y MEJORA DE EDIF (47100-00)</v>
      </c>
      <c r="J31" s="129" t="str">
        <f t="shared" si="1"/>
        <v>Procesos de Gestión Universitaria</v>
      </c>
      <c r="K31" s="129" t="s">
        <v>538</v>
      </c>
      <c r="L31" s="129" t="s">
        <v>612</v>
      </c>
    </row>
    <row r="32" spans="3:12" ht="45">
      <c r="C32" s="543" t="s">
        <v>1932</v>
      </c>
      <c r="D32" s="188">
        <v>1</v>
      </c>
      <c r="E32" s="546">
        <v>10000000</v>
      </c>
      <c r="F32" s="548">
        <f t="shared" si="0"/>
        <v>10000000</v>
      </c>
      <c r="G32" s="191" t="s">
        <v>270</v>
      </c>
      <c r="H32" s="172" t="s">
        <v>485</v>
      </c>
      <c r="I32" s="161" t="str">
        <f>VLOOKUP(H32,Presupuesto!$B$11:$C$586,2,0)</f>
        <v>CONSTRUCCIONES ADICIONES Y MEJORA DE EDIF (47100-00)</v>
      </c>
      <c r="J32" s="129" t="str">
        <f t="shared" si="1"/>
        <v>Procesos de Gestión Universitaria</v>
      </c>
      <c r="K32" s="129" t="s">
        <v>538</v>
      </c>
      <c r="L32" s="129" t="s">
        <v>612</v>
      </c>
    </row>
    <row r="33" spans="3:12" ht="30">
      <c r="C33" s="543" t="s">
        <v>1933</v>
      </c>
      <c r="D33" s="188">
        <v>1</v>
      </c>
      <c r="E33" s="546">
        <v>5000000</v>
      </c>
      <c r="F33" s="548">
        <f t="shared" si="0"/>
        <v>5000000</v>
      </c>
      <c r="G33" s="191" t="s">
        <v>270</v>
      </c>
      <c r="H33" s="172" t="s">
        <v>485</v>
      </c>
      <c r="I33" s="161" t="str">
        <f>VLOOKUP(H33,Presupuesto!$B$11:$C$586,2,0)</f>
        <v>CONSTRUCCIONES ADICIONES Y MEJORA DE EDIF (47100-00)</v>
      </c>
      <c r="J33" s="129" t="str">
        <f t="shared" si="1"/>
        <v>Procesos de Gestión Universitaria</v>
      </c>
      <c r="K33" s="129" t="s">
        <v>538</v>
      </c>
      <c r="L33" s="129" t="s">
        <v>612</v>
      </c>
    </row>
    <row r="34" spans="3:12" ht="30">
      <c r="C34" s="543" t="s">
        <v>1934</v>
      </c>
      <c r="D34" s="188">
        <v>1</v>
      </c>
      <c r="E34" s="546">
        <v>10000000</v>
      </c>
      <c r="F34" s="548">
        <f t="shared" si="0"/>
        <v>10000000</v>
      </c>
      <c r="G34" s="191" t="s">
        <v>270</v>
      </c>
      <c r="H34" s="172" t="s">
        <v>485</v>
      </c>
      <c r="I34" s="161" t="str">
        <f>VLOOKUP(H34,Presupuesto!$B$11:$C$586,2,0)</f>
        <v>CONSTRUCCIONES ADICIONES Y MEJORA DE EDIF (47100-00)</v>
      </c>
      <c r="J34" s="129" t="str">
        <f t="shared" si="1"/>
        <v>Procesos de Gestión Universitaria</v>
      </c>
      <c r="K34" s="129" t="s">
        <v>538</v>
      </c>
      <c r="L34" s="129" t="s">
        <v>612</v>
      </c>
    </row>
    <row r="35" spans="3:12" ht="30">
      <c r="C35" s="543" t="s">
        <v>1935</v>
      </c>
      <c r="D35" s="188">
        <v>1</v>
      </c>
      <c r="E35" s="546">
        <v>5000000</v>
      </c>
      <c r="F35" s="548">
        <f t="shared" si="0"/>
        <v>5000000</v>
      </c>
      <c r="G35" s="191" t="s">
        <v>270</v>
      </c>
      <c r="H35" s="172" t="s">
        <v>485</v>
      </c>
      <c r="I35" s="161" t="str">
        <f>VLOOKUP(H35,Presupuesto!$B$11:$C$586,2,0)</f>
        <v>CONSTRUCCIONES ADICIONES Y MEJORA DE EDIF (47100-00)</v>
      </c>
      <c r="J35" s="129" t="str">
        <f t="shared" si="1"/>
        <v>Procesos de Gestión Universitaria</v>
      </c>
      <c r="K35" s="129" t="s">
        <v>538</v>
      </c>
      <c r="L35" s="129" t="s">
        <v>612</v>
      </c>
    </row>
    <row r="36" spans="3:12" ht="30">
      <c r="C36" s="543" t="s">
        <v>1936</v>
      </c>
      <c r="D36" s="188">
        <v>1</v>
      </c>
      <c r="E36" s="546">
        <v>5000000</v>
      </c>
      <c r="F36" s="548">
        <f t="shared" si="0"/>
        <v>5000000</v>
      </c>
      <c r="G36" s="191" t="s">
        <v>270</v>
      </c>
      <c r="H36" s="172" t="s">
        <v>485</v>
      </c>
      <c r="I36" s="161" t="str">
        <f>VLOOKUP(H36,Presupuesto!$B$11:$C$586,2,0)</f>
        <v>CONSTRUCCIONES ADICIONES Y MEJORA DE EDIF (47100-00)</v>
      </c>
      <c r="J36" s="129" t="str">
        <f t="shared" si="1"/>
        <v>Procesos de Gestión Universitaria</v>
      </c>
      <c r="K36" s="129" t="s">
        <v>538</v>
      </c>
      <c r="L36" s="129" t="s">
        <v>612</v>
      </c>
    </row>
    <row r="37" spans="3:12" ht="30">
      <c r="C37" s="543" t="s">
        <v>1937</v>
      </c>
      <c r="D37" s="188">
        <v>1</v>
      </c>
      <c r="E37" s="546">
        <v>5000000</v>
      </c>
      <c r="F37" s="548">
        <f t="shared" si="0"/>
        <v>5000000</v>
      </c>
      <c r="G37" s="191" t="s">
        <v>270</v>
      </c>
      <c r="H37" s="172" t="s">
        <v>485</v>
      </c>
      <c r="I37" s="161" t="str">
        <f>VLOOKUP(H37,Presupuesto!$B$11:$C$586,2,0)</f>
        <v>CONSTRUCCIONES ADICIONES Y MEJORA DE EDIF (47100-00)</v>
      </c>
      <c r="J37" s="129" t="str">
        <f t="shared" si="1"/>
        <v>Procesos de Gestión Universitaria</v>
      </c>
      <c r="K37" s="129" t="s">
        <v>538</v>
      </c>
      <c r="L37" s="129" t="s">
        <v>612</v>
      </c>
    </row>
    <row r="38" spans="3:12" ht="30">
      <c r="C38" s="543" t="s">
        <v>1938</v>
      </c>
      <c r="D38" s="188">
        <v>1</v>
      </c>
      <c r="E38" s="546">
        <v>181706941.19</v>
      </c>
      <c r="F38" s="548">
        <f t="shared" si="0"/>
        <v>181706941.19</v>
      </c>
      <c r="G38" s="191" t="s">
        <v>270</v>
      </c>
      <c r="H38" s="172" t="s">
        <v>485</v>
      </c>
      <c r="I38" s="161" t="str">
        <f>VLOOKUP(H38,Presupuesto!$B$11:$C$586,2,0)</f>
        <v>CONSTRUCCIONES ADICIONES Y MEJORA DE EDIF (47100-00)</v>
      </c>
      <c r="J38" s="129" t="str">
        <f t="shared" si="1"/>
        <v>Procesos de Gestión Universitaria</v>
      </c>
      <c r="K38" s="129" t="s">
        <v>538</v>
      </c>
      <c r="L38" s="129" t="s">
        <v>613</v>
      </c>
    </row>
    <row r="39" spans="3:12" ht="45">
      <c r="C39" s="544" t="s">
        <v>1939</v>
      </c>
      <c r="D39" s="188">
        <v>1</v>
      </c>
      <c r="E39" s="547">
        <v>222923538.53999999</v>
      </c>
      <c r="F39" s="548">
        <f t="shared" si="0"/>
        <v>222923538.53999999</v>
      </c>
      <c r="G39" s="191" t="s">
        <v>270</v>
      </c>
      <c r="H39" s="172" t="s">
        <v>485</v>
      </c>
      <c r="I39" s="161" t="str">
        <f>VLOOKUP(H39,Presupuesto!$B$11:$C$586,2,0)</f>
        <v>CONSTRUCCIONES ADICIONES Y MEJORA DE EDIF (47100-00)</v>
      </c>
      <c r="J39" s="129" t="str">
        <f t="shared" si="1"/>
        <v>Procesos de Gestión Universitaria</v>
      </c>
      <c r="K39" s="129" t="s">
        <v>538</v>
      </c>
      <c r="L39" s="129" t="s">
        <v>613</v>
      </c>
    </row>
    <row r="40" spans="3:12" ht="60">
      <c r="C40" s="544" t="s">
        <v>1940</v>
      </c>
      <c r="D40" s="188">
        <v>1</v>
      </c>
      <c r="E40" s="547">
        <v>1489307.41</v>
      </c>
      <c r="F40" s="548">
        <f t="shared" si="0"/>
        <v>1489307.41</v>
      </c>
      <c r="G40" s="191" t="s">
        <v>270</v>
      </c>
      <c r="H40" s="172" t="s">
        <v>485</v>
      </c>
      <c r="I40" s="161" t="str">
        <f>VLOOKUP(H40,Presupuesto!$B$11:$C$586,2,0)</f>
        <v>CONSTRUCCIONES ADICIONES Y MEJORA DE EDIF (47100-00)</v>
      </c>
      <c r="J40" s="129" t="str">
        <f t="shared" si="1"/>
        <v>Procesos de Gestión Universitaria</v>
      </c>
      <c r="K40" s="129" t="s">
        <v>538</v>
      </c>
      <c r="L40" s="129" t="s">
        <v>613</v>
      </c>
    </row>
    <row r="41" spans="3:12">
      <c r="C41" s="173"/>
      <c r="D41" s="188"/>
      <c r="E41" s="149"/>
      <c r="F41" s="128">
        <f t="shared" si="0"/>
        <v>0</v>
      </c>
      <c r="G41" s="191"/>
      <c r="H41" s="174"/>
      <c r="I41" s="161" t="e">
        <f>VLOOKUP(H41,Presupuesto!$B$11:$C$586,2,0)</f>
        <v>#N/A</v>
      </c>
      <c r="J41" s="129" t="str">
        <f t="shared" si="1"/>
        <v>Procesos de Gestión Universitaria</v>
      </c>
      <c r="K41" s="129" t="s">
        <v>556</v>
      </c>
      <c r="L41" s="129"/>
    </row>
    <row r="42" spans="3:12">
      <c r="C42" s="173"/>
      <c r="D42" s="188"/>
      <c r="E42" s="149"/>
      <c r="F42" s="128">
        <f t="shared" si="0"/>
        <v>0</v>
      </c>
      <c r="G42" s="191"/>
      <c r="H42" s="174"/>
      <c r="I42" s="161" t="e">
        <f>VLOOKUP(H42,Presupuesto!$B$11:$C$586,2,0)</f>
        <v>#N/A</v>
      </c>
      <c r="J42" s="129" t="str">
        <f t="shared" si="1"/>
        <v>Procesos de Gestión Universitaria</v>
      </c>
      <c r="K42" s="129" t="s">
        <v>556</v>
      </c>
      <c r="L42" s="129"/>
    </row>
    <row r="43" spans="3:12">
      <c r="C43" s="173"/>
      <c r="D43" s="188"/>
      <c r="E43" s="149"/>
      <c r="F43" s="128">
        <f t="shared" si="0"/>
        <v>0</v>
      </c>
      <c r="G43" s="191"/>
      <c r="H43" s="174"/>
      <c r="I43" s="161" t="e">
        <f>VLOOKUP(H43,Presupuesto!$B$11:$C$586,2,0)</f>
        <v>#N/A</v>
      </c>
      <c r="J43" s="129" t="str">
        <f t="shared" si="1"/>
        <v>Procesos de Gestión Universitaria</v>
      </c>
      <c r="K43" s="129" t="s">
        <v>556</v>
      </c>
      <c r="L43" s="129"/>
    </row>
    <row r="44" spans="3:12">
      <c r="C44" s="173"/>
      <c r="D44" s="188"/>
      <c r="E44" s="149"/>
      <c r="F44" s="128">
        <f t="shared" si="0"/>
        <v>0</v>
      </c>
      <c r="G44" s="191"/>
      <c r="H44" s="174"/>
      <c r="I44" s="161" t="e">
        <f>VLOOKUP(H44,Presupuesto!$B$11:$C$586,2,0)</f>
        <v>#N/A</v>
      </c>
      <c r="J44" s="129" t="str">
        <f t="shared" si="1"/>
        <v>Procesos de Gestión Universitaria</v>
      </c>
      <c r="K44" s="129" t="s">
        <v>556</v>
      </c>
      <c r="L44" s="129"/>
    </row>
    <row r="45" spans="3:12">
      <c r="C45" s="173"/>
      <c r="D45" s="188"/>
      <c r="E45" s="149"/>
      <c r="F45" s="128">
        <f t="shared" si="0"/>
        <v>0</v>
      </c>
      <c r="G45" s="191"/>
      <c r="H45" s="174"/>
      <c r="I45" s="161" t="e">
        <f>VLOOKUP(H45,Presupuesto!$B$11:$C$586,2,0)</f>
        <v>#N/A</v>
      </c>
      <c r="J45" s="129" t="str">
        <f t="shared" si="1"/>
        <v>Procesos de Gestión Universitaria</v>
      </c>
      <c r="K45" s="129" t="s">
        <v>556</v>
      </c>
      <c r="L45" s="129"/>
    </row>
    <row r="46" spans="3:12">
      <c r="C46" s="173"/>
      <c r="D46" s="188"/>
      <c r="E46" s="149"/>
      <c r="F46" s="128">
        <f t="shared" si="0"/>
        <v>0</v>
      </c>
      <c r="G46" s="191"/>
      <c r="H46" s="174"/>
      <c r="I46" s="161" t="e">
        <f>VLOOKUP(H46,Presupuesto!$B$11:$C$586,2,0)</f>
        <v>#N/A</v>
      </c>
      <c r="J46" s="129" t="str">
        <f t="shared" si="1"/>
        <v>Procesos de Gestión Universitaria</v>
      </c>
      <c r="K46" s="129" t="s">
        <v>556</v>
      </c>
      <c r="L46" s="129"/>
    </row>
    <row r="47" spans="3:12">
      <c r="C47" s="175"/>
      <c r="D47" s="188"/>
      <c r="E47" s="149"/>
      <c r="F47" s="128">
        <f t="shared" si="0"/>
        <v>0</v>
      </c>
      <c r="G47" s="191"/>
      <c r="H47" s="176"/>
      <c r="I47" s="161" t="e">
        <f>VLOOKUP(H47,Presupuesto!$B$11:$C$586,2,0)</f>
        <v>#N/A</v>
      </c>
      <c r="J47" s="129" t="str">
        <f t="shared" si="1"/>
        <v>Procesos de Gestión Universitaria</v>
      </c>
      <c r="K47" s="129" t="s">
        <v>547</v>
      </c>
      <c r="L47" s="129"/>
    </row>
    <row r="48" spans="3:12">
      <c r="C48" s="175"/>
      <c r="D48" s="188"/>
      <c r="E48" s="149"/>
      <c r="F48" s="128">
        <f t="shared" si="0"/>
        <v>0</v>
      </c>
      <c r="G48" s="191"/>
      <c r="H48" s="176"/>
      <c r="I48" s="161" t="e">
        <f>VLOOKUP(H48,Presupuesto!$B$11:$C$586,2,0)</f>
        <v>#N/A</v>
      </c>
      <c r="J48" s="129" t="str">
        <f t="shared" si="1"/>
        <v>Procesos de Gestión Universitaria</v>
      </c>
      <c r="K48" s="129" t="s">
        <v>556</v>
      </c>
      <c r="L48" s="129"/>
    </row>
    <row r="49" spans="3:12">
      <c r="C49" s="175"/>
      <c r="D49" s="188"/>
      <c r="E49" s="149"/>
      <c r="F49" s="128">
        <f t="shared" si="0"/>
        <v>0</v>
      </c>
      <c r="G49" s="191"/>
      <c r="H49" s="176"/>
      <c r="I49" s="161" t="e">
        <f>VLOOKUP(H49,Presupuesto!$B$11:$C$586,2,0)</f>
        <v>#N/A</v>
      </c>
      <c r="J49" s="129" t="str">
        <f t="shared" si="1"/>
        <v>Procesos de Gestión Universitaria</v>
      </c>
      <c r="K49" s="129" t="s">
        <v>556</v>
      </c>
      <c r="L49" s="129"/>
    </row>
    <row r="50" spans="3:12">
      <c r="C50" s="175"/>
      <c r="D50" s="188"/>
      <c r="E50" s="149"/>
      <c r="F50" s="128">
        <f t="shared" si="0"/>
        <v>0</v>
      </c>
      <c r="G50" s="191"/>
      <c r="H50" s="176"/>
      <c r="I50" s="161" t="e">
        <f>VLOOKUP(H50,Presupuesto!$B$11:$C$586,2,0)</f>
        <v>#N/A</v>
      </c>
      <c r="J50" s="129" t="str">
        <f t="shared" si="1"/>
        <v>Procesos de Gestión Universitaria</v>
      </c>
      <c r="K50" s="129" t="s">
        <v>556</v>
      </c>
      <c r="L50" s="129"/>
    </row>
    <row r="51" spans="3:12" ht="15.75" thickBot="1">
      <c r="C51" s="177"/>
      <c r="D51" s="275"/>
      <c r="E51" s="134"/>
      <c r="F51" s="136">
        <f t="shared" si="0"/>
        <v>0</v>
      </c>
      <c r="G51" s="192"/>
      <c r="H51" s="178"/>
      <c r="I51" s="163" t="e">
        <f>VLOOKUP(H51,Presupuesto!$B$11:$C$586,2,0)</f>
        <v>#N/A</v>
      </c>
      <c r="J51" s="137" t="str">
        <f t="shared" ref="J51" si="2">$J$20</f>
        <v>Procesos de Gestión Universitaria</v>
      </c>
      <c r="K51" s="155" t="s">
        <v>538</v>
      </c>
      <c r="L51" s="137"/>
    </row>
    <row r="52" spans="3:12">
      <c r="F52" s="121"/>
      <c r="G52" s="120"/>
      <c r="H52" s="121"/>
      <c r="I52"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sheetPr>
    <tabColor rgb="FFFFFF00"/>
  </sheetPr>
  <dimension ref="A1:VD107"/>
  <sheetViews>
    <sheetView showGridLines="0" topLeftCell="A4" zoomScale="86" zoomScaleNormal="86" zoomScaleSheetLayoutView="90" workbookViewId="0">
      <selection activeCell="E31" sqref="E31"/>
    </sheetView>
  </sheetViews>
  <sheetFormatPr baseColWidth="10" defaultColWidth="11.5703125" defaultRowHeight="1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576" ht="26.25" hidden="1">
      <c r="A1" s="217"/>
      <c r="B1" s="220"/>
      <c r="C1" s="212" t="s">
        <v>395</v>
      </c>
      <c r="D1" s="212" t="s">
        <v>832</v>
      </c>
      <c r="E1" s="212" t="s">
        <v>834</v>
      </c>
      <c r="F1" s="212" t="s">
        <v>836</v>
      </c>
      <c r="G1" s="212" t="s">
        <v>838</v>
      </c>
      <c r="H1" s="212" t="s">
        <v>840</v>
      </c>
      <c r="I1" s="212" t="s">
        <v>842</v>
      </c>
      <c r="J1" s="212" t="s">
        <v>396</v>
      </c>
      <c r="K1" s="212" t="s">
        <v>845</v>
      </c>
      <c r="L1" s="212" t="s">
        <v>397</v>
      </c>
      <c r="M1" s="212" t="s">
        <v>847</v>
      </c>
      <c r="N1" s="212" t="s">
        <v>849</v>
      </c>
      <c r="O1" s="212" t="s">
        <v>851</v>
      </c>
      <c r="P1" s="212" t="s">
        <v>398</v>
      </c>
      <c r="Q1" s="212" t="s">
        <v>852</v>
      </c>
      <c r="R1" s="212" t="s">
        <v>855</v>
      </c>
      <c r="S1" s="212" t="s">
        <v>399</v>
      </c>
      <c r="T1" s="212" t="s">
        <v>857</v>
      </c>
      <c r="U1" s="212" t="s">
        <v>400</v>
      </c>
      <c r="V1" s="212" t="s">
        <v>858</v>
      </c>
      <c r="W1" s="212" t="s">
        <v>859</v>
      </c>
      <c r="X1" s="212" t="s">
        <v>863</v>
      </c>
      <c r="Y1" s="212" t="s">
        <v>392</v>
      </c>
      <c r="Z1" s="212" t="s">
        <v>878</v>
      </c>
      <c r="AA1" s="220"/>
      <c r="AB1" s="212" t="s">
        <v>880</v>
      </c>
      <c r="AC1" s="212" t="s">
        <v>402</v>
      </c>
      <c r="AD1" s="212" t="s">
        <v>882</v>
      </c>
      <c r="AE1" s="212" t="s">
        <v>884</v>
      </c>
      <c r="AF1" s="212" t="s">
        <v>403</v>
      </c>
      <c r="AG1" s="212" t="s">
        <v>886</v>
      </c>
      <c r="AH1" s="212" t="s">
        <v>888</v>
      </c>
      <c r="AI1" s="212" t="s">
        <v>404</v>
      </c>
      <c r="AJ1" s="212" t="s">
        <v>889</v>
      </c>
      <c r="AK1" s="212" t="s">
        <v>891</v>
      </c>
      <c r="AL1" s="212" t="s">
        <v>892</v>
      </c>
      <c r="AM1" s="212" t="s">
        <v>893</v>
      </c>
      <c r="AN1" s="212" t="s">
        <v>895</v>
      </c>
      <c r="AO1" s="212" t="s">
        <v>897</v>
      </c>
      <c r="AP1" s="212" t="s">
        <v>898</v>
      </c>
      <c r="AQ1" s="212" t="s">
        <v>405</v>
      </c>
      <c r="AR1" s="212" t="s">
        <v>900</v>
      </c>
      <c r="AS1" s="212" t="s">
        <v>902</v>
      </c>
      <c r="AT1" s="212" t="s">
        <v>904</v>
      </c>
      <c r="AU1" s="212" t="s">
        <v>906</v>
      </c>
      <c r="AV1" s="212" t="s">
        <v>908</v>
      </c>
      <c r="AW1" s="212" t="s">
        <v>910</v>
      </c>
      <c r="AX1" s="212" t="s">
        <v>912</v>
      </c>
      <c r="AY1" s="212" t="s">
        <v>914</v>
      </c>
      <c r="AZ1" s="220"/>
      <c r="BA1" s="212" t="s">
        <v>407</v>
      </c>
      <c r="BB1" s="212" t="s">
        <v>936</v>
      </c>
      <c r="BC1" s="212" t="s">
        <v>408</v>
      </c>
      <c r="BD1" s="212" t="s">
        <v>938</v>
      </c>
      <c r="BE1" s="212" t="s">
        <v>940</v>
      </c>
      <c r="BF1" s="220"/>
      <c r="BG1" s="212" t="s">
        <v>410</v>
      </c>
      <c r="BH1" s="212" t="s">
        <v>942</v>
      </c>
      <c r="BI1" s="212" t="s">
        <v>411</v>
      </c>
      <c r="BJ1" s="212" t="s">
        <v>944</v>
      </c>
      <c r="BK1" s="212" t="s">
        <v>946</v>
      </c>
      <c r="BL1" s="212" t="s">
        <v>948</v>
      </c>
      <c r="BM1" s="220"/>
      <c r="BN1" s="212" t="s">
        <v>954</v>
      </c>
      <c r="BO1" s="212" t="s">
        <v>956</v>
      </c>
      <c r="BP1" s="212" t="s">
        <v>413</v>
      </c>
      <c r="BQ1" s="212" t="s">
        <v>950</v>
      </c>
      <c r="BR1" s="212" t="s">
        <v>952</v>
      </c>
      <c r="BS1" s="212" t="s">
        <v>414</v>
      </c>
      <c r="BT1" s="212" t="s">
        <v>958</v>
      </c>
      <c r="BU1" s="212" t="s">
        <v>415</v>
      </c>
      <c r="BV1" s="212" t="s">
        <v>959</v>
      </c>
      <c r="BW1" s="209"/>
      <c r="BX1" s="220"/>
      <c r="BY1" s="212" t="s">
        <v>416</v>
      </c>
      <c r="BZ1" s="212" t="s">
        <v>864</v>
      </c>
      <c r="CA1" s="212" t="s">
        <v>866</v>
      </c>
      <c r="CB1" s="212" t="s">
        <v>868</v>
      </c>
      <c r="CC1" s="212" t="s">
        <v>417</v>
      </c>
      <c r="CD1" s="212" t="s">
        <v>870</v>
      </c>
      <c r="CE1" s="212" t="s">
        <v>872</v>
      </c>
      <c r="CF1" s="212" t="s">
        <v>874</v>
      </c>
      <c r="CG1" s="212" t="s">
        <v>876</v>
      </c>
      <c r="CH1" s="209"/>
      <c r="CI1" s="220"/>
      <c r="CJ1" s="212" t="s">
        <v>418</v>
      </c>
      <c r="CK1" s="212" t="s">
        <v>916</v>
      </c>
      <c r="CL1" s="212" t="s">
        <v>918</v>
      </c>
      <c r="CM1" s="212" t="s">
        <v>920</v>
      </c>
      <c r="CN1" s="212" t="s">
        <v>922</v>
      </c>
      <c r="CO1" s="212" t="s">
        <v>924</v>
      </c>
      <c r="CP1" s="212" t="s">
        <v>926</v>
      </c>
      <c r="CQ1" s="212" t="s">
        <v>928</v>
      </c>
      <c r="CR1" s="212" t="s">
        <v>930</v>
      </c>
      <c r="CS1" s="212" t="s">
        <v>932</v>
      </c>
      <c r="CT1" s="212" t="s">
        <v>934</v>
      </c>
      <c r="CU1" s="209"/>
      <c r="CV1" s="220"/>
      <c r="CW1" s="212" t="s">
        <v>960</v>
      </c>
      <c r="CX1" s="212" t="s">
        <v>961</v>
      </c>
      <c r="CY1" s="212" t="s">
        <v>963</v>
      </c>
      <c r="CZ1" s="212" t="s">
        <v>421</v>
      </c>
      <c r="DA1" s="212" t="s">
        <v>965</v>
      </c>
      <c r="DB1" s="212" t="s">
        <v>967</v>
      </c>
      <c r="DC1" s="212" t="s">
        <v>969</v>
      </c>
      <c r="DD1" s="212" t="s">
        <v>971</v>
      </c>
      <c r="DE1" s="212" t="s">
        <v>973</v>
      </c>
      <c r="DF1" s="212" t="s">
        <v>975</v>
      </c>
      <c r="DG1" s="220"/>
      <c r="DH1" s="212" t="s">
        <v>423</v>
      </c>
      <c r="DI1" s="212" t="s">
        <v>977</v>
      </c>
      <c r="DJ1" s="212" t="s">
        <v>424</v>
      </c>
      <c r="DK1" s="212" t="s">
        <v>979</v>
      </c>
      <c r="DL1" s="212" t="s">
        <v>981</v>
      </c>
      <c r="DM1" s="212" t="s">
        <v>983</v>
      </c>
      <c r="DN1" s="212" t="s">
        <v>985</v>
      </c>
      <c r="DO1" s="212" t="s">
        <v>987</v>
      </c>
      <c r="DP1" s="212" t="s">
        <v>989</v>
      </c>
      <c r="DQ1" s="212" t="s">
        <v>991</v>
      </c>
      <c r="DR1" s="212" t="s">
        <v>425</v>
      </c>
      <c r="DS1" s="212" t="s">
        <v>993</v>
      </c>
      <c r="DT1" s="212" t="s">
        <v>995</v>
      </c>
      <c r="DU1" s="212" t="s">
        <v>997</v>
      </c>
      <c r="DV1" s="220"/>
      <c r="DW1" s="212" t="s">
        <v>999</v>
      </c>
      <c r="DX1" s="212" t="s">
        <v>427</v>
      </c>
      <c r="DY1" s="212" t="s">
        <v>1001</v>
      </c>
      <c r="DZ1" s="212" t="s">
        <v>428</v>
      </c>
      <c r="EA1" s="212" t="s">
        <v>1003</v>
      </c>
      <c r="EB1" s="212" t="s">
        <v>1005</v>
      </c>
      <c r="EC1" s="212" t="s">
        <v>1007</v>
      </c>
      <c r="ED1" s="212" t="s">
        <v>1009</v>
      </c>
      <c r="EE1" s="212" t="s">
        <v>1011</v>
      </c>
      <c r="EF1" s="212" t="s">
        <v>1013</v>
      </c>
      <c r="EG1" s="212" t="s">
        <v>1015</v>
      </c>
      <c r="EH1" s="212" t="s">
        <v>1017</v>
      </c>
      <c r="EI1" s="212" t="s">
        <v>1019</v>
      </c>
      <c r="EJ1" s="212" t="s">
        <v>1021</v>
      </c>
      <c r="EK1" s="212" t="s">
        <v>1023</v>
      </c>
      <c r="EL1" s="220"/>
      <c r="EM1" s="212" t="s">
        <v>1025</v>
      </c>
      <c r="EN1" s="212" t="s">
        <v>430</v>
      </c>
      <c r="EO1" s="212" t="s">
        <v>1027</v>
      </c>
      <c r="EP1" s="212" t="s">
        <v>1029</v>
      </c>
      <c r="EQ1" s="212" t="s">
        <v>431</v>
      </c>
      <c r="ER1" s="212" t="s">
        <v>1031</v>
      </c>
      <c r="ES1" s="212" t="s">
        <v>1033</v>
      </c>
      <c r="ET1" s="212" t="s">
        <v>432</v>
      </c>
      <c r="EU1" s="212" t="s">
        <v>1035</v>
      </c>
      <c r="EV1" s="212" t="s">
        <v>1037</v>
      </c>
      <c r="EW1" s="212" t="s">
        <v>1039</v>
      </c>
      <c r="EX1" s="212" t="s">
        <v>433</v>
      </c>
      <c r="EY1" s="212" t="s">
        <v>1041</v>
      </c>
      <c r="EZ1" s="212" t="s">
        <v>1043</v>
      </c>
      <c r="FA1" s="220"/>
      <c r="FB1" s="212" t="s">
        <v>435</v>
      </c>
      <c r="FC1" s="212" t="s">
        <v>1045</v>
      </c>
      <c r="FD1" s="212" t="s">
        <v>1047</v>
      </c>
      <c r="FE1" s="212" t="s">
        <v>1049</v>
      </c>
      <c r="FF1" s="212" t="s">
        <v>1051</v>
      </c>
      <c r="FG1" s="212" t="s">
        <v>436</v>
      </c>
      <c r="FH1" s="212" t="s">
        <v>1053</v>
      </c>
      <c r="FI1" s="212" t="s">
        <v>1055</v>
      </c>
      <c r="FJ1" s="212" t="s">
        <v>1057</v>
      </c>
      <c r="FK1" s="212" t="s">
        <v>1059</v>
      </c>
      <c r="FL1" s="212" t="s">
        <v>1061</v>
      </c>
      <c r="FM1" s="212" t="s">
        <v>437</v>
      </c>
      <c r="FN1" s="212" t="s">
        <v>1064</v>
      </c>
      <c r="FO1" s="212" t="s">
        <v>438</v>
      </c>
      <c r="FP1" s="212" t="s">
        <v>1067</v>
      </c>
      <c r="FQ1" s="212" t="s">
        <v>1068</v>
      </c>
      <c r="FR1" s="212" t="s">
        <v>1070</v>
      </c>
      <c r="FS1" s="212" t="s">
        <v>439</v>
      </c>
      <c r="FT1" s="212" t="s">
        <v>1073</v>
      </c>
      <c r="FU1" s="212" t="s">
        <v>1074</v>
      </c>
      <c r="FV1" s="212" t="s">
        <v>1076</v>
      </c>
      <c r="FW1" s="212" t="s">
        <v>440</v>
      </c>
      <c r="FX1" s="212" t="s">
        <v>1079</v>
      </c>
      <c r="FY1" s="212" t="s">
        <v>1081</v>
      </c>
      <c r="FZ1" s="212" t="s">
        <v>1083</v>
      </c>
      <c r="GA1" s="220"/>
      <c r="GB1" s="212" t="s">
        <v>442</v>
      </c>
      <c r="GC1" s="212" t="s">
        <v>443</v>
      </c>
      <c r="GD1" s="220"/>
      <c r="GE1" s="212" t="s">
        <v>445</v>
      </c>
      <c r="GF1" s="212" t="s">
        <v>1106</v>
      </c>
      <c r="GG1" s="212" t="s">
        <v>1108</v>
      </c>
      <c r="GH1" s="212" t="s">
        <v>1110</v>
      </c>
      <c r="GI1" s="212" t="s">
        <v>1112</v>
      </c>
      <c r="GJ1" s="212" t="s">
        <v>1114</v>
      </c>
      <c r="GK1" s="220"/>
      <c r="GL1" s="212" t="s">
        <v>447</v>
      </c>
      <c r="GM1" s="212" t="s">
        <v>1116</v>
      </c>
      <c r="GN1" s="212" t="s">
        <v>1118</v>
      </c>
      <c r="GO1" s="212" t="s">
        <v>1120</v>
      </c>
      <c r="GP1" s="212" t="s">
        <v>1122</v>
      </c>
      <c r="GQ1" s="212" t="s">
        <v>1124</v>
      </c>
      <c r="GR1" s="212" t="s">
        <v>1126</v>
      </c>
      <c r="GS1" s="209"/>
      <c r="GT1" s="220"/>
      <c r="GU1" s="212" t="s">
        <v>448</v>
      </c>
      <c r="GV1" s="212" t="s">
        <v>1085</v>
      </c>
      <c r="GW1" s="212" t="s">
        <v>1087</v>
      </c>
      <c r="GX1" s="212" t="s">
        <v>1089</v>
      </c>
      <c r="GY1" s="212" t="s">
        <v>1091</v>
      </c>
      <c r="GZ1" s="212" t="s">
        <v>1093</v>
      </c>
      <c r="HA1" s="212" t="s">
        <v>1095</v>
      </c>
      <c r="HB1" s="220"/>
      <c r="HC1" s="212" t="s">
        <v>449</v>
      </c>
      <c r="HD1" s="212" t="s">
        <v>1097</v>
      </c>
      <c r="HE1" s="212" t="s">
        <v>1099</v>
      </c>
      <c r="HF1" s="212" t="s">
        <v>1100</v>
      </c>
      <c r="HG1" s="212" t="s">
        <v>450</v>
      </c>
      <c r="HH1" s="212" t="s">
        <v>1103</v>
      </c>
      <c r="HI1" s="212" t="s">
        <v>1104</v>
      </c>
      <c r="HJ1" s="209"/>
      <c r="HK1" s="220"/>
      <c r="HL1" s="212" t="s">
        <v>453</v>
      </c>
      <c r="HM1" s="212" t="s">
        <v>1128</v>
      </c>
      <c r="HN1" s="212" t="s">
        <v>1130</v>
      </c>
      <c r="HO1" s="212" t="s">
        <v>1132</v>
      </c>
      <c r="HP1" s="212" t="s">
        <v>1134</v>
      </c>
      <c r="HQ1" s="212" t="s">
        <v>454</v>
      </c>
      <c r="HR1" s="212" t="s">
        <v>1137</v>
      </c>
      <c r="HS1" s="220"/>
      <c r="HT1" s="212" t="s">
        <v>1139</v>
      </c>
      <c r="HU1" s="212" t="s">
        <v>1141</v>
      </c>
      <c r="HV1" s="212" t="s">
        <v>456</v>
      </c>
      <c r="HW1" s="212" t="s">
        <v>1144</v>
      </c>
      <c r="HX1" s="212" t="s">
        <v>1146</v>
      </c>
      <c r="HY1" s="212" t="s">
        <v>1147</v>
      </c>
      <c r="HZ1" s="212" t="s">
        <v>1149</v>
      </c>
      <c r="IA1" s="220"/>
      <c r="IB1" s="212" t="s">
        <v>1151</v>
      </c>
      <c r="IC1" s="212" t="s">
        <v>1153</v>
      </c>
      <c r="ID1" s="212" t="s">
        <v>1155</v>
      </c>
      <c r="IE1" s="212" t="s">
        <v>458</v>
      </c>
      <c r="IF1" s="212" t="s">
        <v>1157</v>
      </c>
      <c r="IG1" s="212" t="s">
        <v>1159</v>
      </c>
      <c r="IH1" s="212" t="s">
        <v>459</v>
      </c>
      <c r="II1" s="212" t="s">
        <v>1161</v>
      </c>
      <c r="IJ1" s="212" t="s">
        <v>1163</v>
      </c>
      <c r="IK1" s="212" t="s">
        <v>460</v>
      </c>
      <c r="IL1" s="212" t="s">
        <v>1165</v>
      </c>
      <c r="IM1" s="212" t="s">
        <v>1167</v>
      </c>
      <c r="IN1" s="212" t="s">
        <v>1169</v>
      </c>
      <c r="IO1" s="212" t="s">
        <v>1171</v>
      </c>
      <c r="IP1" s="212" t="s">
        <v>461</v>
      </c>
      <c r="IQ1" s="212" t="s">
        <v>1173</v>
      </c>
      <c r="IR1" s="220"/>
      <c r="IS1" s="212" t="s">
        <v>1181</v>
      </c>
      <c r="IT1" s="212" t="s">
        <v>1183</v>
      </c>
      <c r="IU1" s="212" t="s">
        <v>463</v>
      </c>
      <c r="IV1" s="212" t="s">
        <v>1185</v>
      </c>
      <c r="IW1" s="212" t="s">
        <v>1187</v>
      </c>
      <c r="IX1" s="212" t="s">
        <v>1189</v>
      </c>
      <c r="IY1" s="220"/>
      <c r="IZ1" s="212" t="s">
        <v>1191</v>
      </c>
      <c r="JA1" s="212" t="s">
        <v>465</v>
      </c>
      <c r="JB1" s="212" t="s">
        <v>1194</v>
      </c>
      <c r="JC1" s="212" t="s">
        <v>1196</v>
      </c>
      <c r="JD1" s="212" t="s">
        <v>1198</v>
      </c>
      <c r="JE1" s="212" t="s">
        <v>1200</v>
      </c>
      <c r="JF1" s="212" t="s">
        <v>1202</v>
      </c>
      <c r="JG1" s="212" t="s">
        <v>1204</v>
      </c>
      <c r="JH1" s="212" t="s">
        <v>466</v>
      </c>
      <c r="JI1" s="212" t="s">
        <v>1207</v>
      </c>
      <c r="JJ1" s="212" t="s">
        <v>1209</v>
      </c>
      <c r="JK1" s="212" t="s">
        <v>1211</v>
      </c>
      <c r="JL1" s="212" t="s">
        <v>1213</v>
      </c>
      <c r="JM1" s="212" t="s">
        <v>1215</v>
      </c>
      <c r="JN1" s="212" t="s">
        <v>1217</v>
      </c>
      <c r="JO1" s="212" t="s">
        <v>1219</v>
      </c>
      <c r="JP1" s="212" t="s">
        <v>1221</v>
      </c>
      <c r="JQ1" s="212" t="s">
        <v>467</v>
      </c>
      <c r="JR1" s="212" t="s">
        <v>1224</v>
      </c>
      <c r="JS1" s="212" t="s">
        <v>1226</v>
      </c>
      <c r="JT1" s="212" t="s">
        <v>1228</v>
      </c>
      <c r="JU1" s="212" t="s">
        <v>1230</v>
      </c>
      <c r="JV1" s="212" t="s">
        <v>1231</v>
      </c>
      <c r="JW1" s="212" t="s">
        <v>1233</v>
      </c>
      <c r="JX1" s="212" t="s">
        <v>1235</v>
      </c>
      <c r="JY1" s="212" t="s">
        <v>1237</v>
      </c>
      <c r="JZ1" s="212" t="s">
        <v>1239</v>
      </c>
      <c r="KA1" s="212" t="s">
        <v>1241</v>
      </c>
      <c r="KB1" s="212" t="s">
        <v>1243</v>
      </c>
      <c r="KC1" s="212" t="s">
        <v>1245</v>
      </c>
      <c r="KD1" s="212" t="s">
        <v>1247</v>
      </c>
      <c r="KE1" s="212" t="s">
        <v>1249</v>
      </c>
      <c r="KF1" s="212" t="s">
        <v>1251</v>
      </c>
      <c r="KG1" s="212" t="s">
        <v>1253</v>
      </c>
      <c r="KH1" s="212" t="s">
        <v>1255</v>
      </c>
      <c r="KI1" s="212" t="s">
        <v>1257</v>
      </c>
      <c r="KJ1" s="212" t="s">
        <v>1259</v>
      </c>
      <c r="KK1" s="212" t="s">
        <v>1261</v>
      </c>
      <c r="KL1" s="212" t="s">
        <v>1263</v>
      </c>
      <c r="KM1" s="212" t="s">
        <v>1265</v>
      </c>
      <c r="KN1" s="212" t="s">
        <v>1267</v>
      </c>
      <c r="KO1" s="212" t="s">
        <v>1269</v>
      </c>
      <c r="KP1" s="212" t="s">
        <v>1271</v>
      </c>
      <c r="KQ1" s="212" t="s">
        <v>1273</v>
      </c>
      <c r="KR1" s="220"/>
      <c r="KS1" s="212" t="s">
        <v>1275</v>
      </c>
      <c r="KT1" s="212" t="s">
        <v>469</v>
      </c>
      <c r="KU1" s="212" t="s">
        <v>1278</v>
      </c>
      <c r="KV1" s="212" t="s">
        <v>1280</v>
      </c>
      <c r="KW1" s="212" t="s">
        <v>1282</v>
      </c>
      <c r="KX1" s="212" t="s">
        <v>1284</v>
      </c>
      <c r="KY1" s="212" t="s">
        <v>470</v>
      </c>
      <c r="KZ1" s="212" t="s">
        <v>1287</v>
      </c>
      <c r="LA1" s="212" t="s">
        <v>1289</v>
      </c>
      <c r="LB1" s="212" t="s">
        <v>1291</v>
      </c>
      <c r="LC1" s="212" t="s">
        <v>1293</v>
      </c>
      <c r="LD1" s="212" t="s">
        <v>1295</v>
      </c>
      <c r="LE1" s="212" t="s">
        <v>1297</v>
      </c>
      <c r="LF1" s="212" t="s">
        <v>1299</v>
      </c>
      <c r="LG1" s="209"/>
      <c r="LH1" s="220"/>
      <c r="LI1" s="212" t="s">
        <v>471</v>
      </c>
      <c r="LJ1" s="212" t="s">
        <v>1175</v>
      </c>
      <c r="LK1" s="212" t="s">
        <v>1177</v>
      </c>
      <c r="LL1" s="212" t="s">
        <v>1179</v>
      </c>
      <c r="LM1" s="209"/>
      <c r="LN1" s="220"/>
      <c r="LO1" s="212" t="s">
        <v>474</v>
      </c>
      <c r="LP1" s="212" t="s">
        <v>475</v>
      </c>
      <c r="LQ1" s="220"/>
      <c r="LR1" s="212" t="s">
        <v>477</v>
      </c>
      <c r="LS1" s="212" t="s">
        <v>1319</v>
      </c>
      <c r="LT1" s="212" t="s">
        <v>1321</v>
      </c>
      <c r="LU1" s="212" t="s">
        <v>1322</v>
      </c>
      <c r="LV1" s="212" t="s">
        <v>1324</v>
      </c>
      <c r="LW1" s="212" t="s">
        <v>1325</v>
      </c>
      <c r="LX1" s="212" t="s">
        <v>1327</v>
      </c>
      <c r="LY1" s="212" t="s">
        <v>1329</v>
      </c>
      <c r="LZ1" s="212" t="s">
        <v>1331</v>
      </c>
      <c r="MA1" s="212" t="s">
        <v>1333</v>
      </c>
      <c r="MB1" s="212" t="s">
        <v>478</v>
      </c>
      <c r="MC1" s="212" t="s">
        <v>1336</v>
      </c>
      <c r="MD1" s="212" t="s">
        <v>1337</v>
      </c>
      <c r="ME1" s="212" t="s">
        <v>1339</v>
      </c>
      <c r="MF1" s="212" t="s">
        <v>479</v>
      </c>
      <c r="MG1" s="212" t="s">
        <v>1342</v>
      </c>
      <c r="MH1" s="212" t="s">
        <v>1343</v>
      </c>
      <c r="MI1" s="212" t="s">
        <v>1345</v>
      </c>
      <c r="MJ1" s="212" t="s">
        <v>1347</v>
      </c>
      <c r="MK1" s="212" t="s">
        <v>480</v>
      </c>
      <c r="ML1" s="212" t="s">
        <v>1350</v>
      </c>
      <c r="MM1" s="212" t="s">
        <v>1352</v>
      </c>
      <c r="MN1" s="212" t="s">
        <v>1354</v>
      </c>
      <c r="MO1" s="212" t="s">
        <v>1356</v>
      </c>
      <c r="MP1" s="212" t="s">
        <v>481</v>
      </c>
      <c r="MQ1" s="212" t="s">
        <v>1359</v>
      </c>
      <c r="MR1" s="212" t="s">
        <v>1361</v>
      </c>
      <c r="MS1" s="212" t="s">
        <v>1363</v>
      </c>
      <c r="MT1" s="212" t="s">
        <v>1365</v>
      </c>
      <c r="MU1" s="212" t="s">
        <v>1367</v>
      </c>
      <c r="MV1" s="212" t="s">
        <v>1369</v>
      </c>
      <c r="MW1" s="212" t="s">
        <v>1371</v>
      </c>
      <c r="MX1" s="212" t="s">
        <v>1373</v>
      </c>
      <c r="MY1" s="212" t="s">
        <v>1375</v>
      </c>
      <c r="MZ1" s="212" t="s">
        <v>1377</v>
      </c>
      <c r="NA1" s="212" t="s">
        <v>1379</v>
      </c>
      <c r="NB1" s="212" t="s">
        <v>1380</v>
      </c>
      <c r="NC1" s="220"/>
      <c r="ND1" s="212" t="s">
        <v>483</v>
      </c>
      <c r="NE1" s="212" t="s">
        <v>1382</v>
      </c>
      <c r="NF1" s="212" t="s">
        <v>1384</v>
      </c>
      <c r="NG1" s="212" t="s">
        <v>1386</v>
      </c>
      <c r="NH1" s="212" t="s">
        <v>1388</v>
      </c>
      <c r="NI1" s="220"/>
      <c r="NJ1" s="212" t="s">
        <v>485</v>
      </c>
      <c r="NK1" s="212" t="s">
        <v>1389</v>
      </c>
      <c r="NL1" s="212" t="s">
        <v>486</v>
      </c>
      <c r="NM1" s="212" t="s">
        <v>1391</v>
      </c>
      <c r="NN1" s="212" t="s">
        <v>1393</v>
      </c>
      <c r="NO1" s="212" t="s">
        <v>487</v>
      </c>
      <c r="NP1" s="212" t="s">
        <v>1395</v>
      </c>
      <c r="NQ1" s="212" t="s">
        <v>1397</v>
      </c>
      <c r="NR1" s="209"/>
      <c r="NS1" s="220"/>
      <c r="NT1" s="212" t="s">
        <v>488</v>
      </c>
      <c r="NU1" s="212" t="s">
        <v>1301</v>
      </c>
      <c r="NV1" s="212" t="s">
        <v>1303</v>
      </c>
      <c r="NW1" s="212" t="s">
        <v>1305</v>
      </c>
      <c r="NX1" s="212" t="s">
        <v>1307</v>
      </c>
      <c r="NY1" s="212" t="s">
        <v>489</v>
      </c>
      <c r="NZ1" s="212" t="s">
        <v>1309</v>
      </c>
      <c r="OA1" s="212" t="s">
        <v>490</v>
      </c>
      <c r="OB1" s="212" t="s">
        <v>1311</v>
      </c>
      <c r="OC1" s="220"/>
      <c r="OD1" s="212" t="s">
        <v>1313</v>
      </c>
      <c r="OE1" s="212" t="s">
        <v>491</v>
      </c>
      <c r="OF1" s="209"/>
      <c r="OG1" s="220"/>
      <c r="OH1" s="212" t="s">
        <v>1315</v>
      </c>
      <c r="OI1" s="212" t="s">
        <v>1317</v>
      </c>
      <c r="OJ1" s="212" t="s">
        <v>492</v>
      </c>
      <c r="OK1" s="209"/>
      <c r="OL1" s="220"/>
      <c r="OM1" s="212" t="s">
        <v>495</v>
      </c>
      <c r="ON1" s="212" t="s">
        <v>1399</v>
      </c>
      <c r="OO1" s="212" t="s">
        <v>1401</v>
      </c>
      <c r="OP1" s="212" t="s">
        <v>496</v>
      </c>
      <c r="OQ1" s="212" t="s">
        <v>497</v>
      </c>
      <c r="OR1" s="212" t="s">
        <v>1499</v>
      </c>
      <c r="OS1" s="212" t="s">
        <v>1501</v>
      </c>
      <c r="OT1" s="212" t="s">
        <v>1503</v>
      </c>
      <c r="OU1" s="212" t="s">
        <v>1505</v>
      </c>
      <c r="OV1" s="212" t="s">
        <v>1507</v>
      </c>
      <c r="OW1" s="220"/>
      <c r="OX1" s="212" t="s">
        <v>499</v>
      </c>
      <c r="OY1" s="212" t="s">
        <v>1509</v>
      </c>
      <c r="OZ1" s="212" t="s">
        <v>1511</v>
      </c>
      <c r="PA1" s="212" t="s">
        <v>1513</v>
      </c>
      <c r="PB1" s="212" t="s">
        <v>1515</v>
      </c>
      <c r="PC1" s="212" t="s">
        <v>1517</v>
      </c>
      <c r="PD1" s="212" t="s">
        <v>1519</v>
      </c>
      <c r="PE1" s="220"/>
      <c r="PF1" s="212" t="s">
        <v>1521</v>
      </c>
      <c r="PG1" s="212" t="s">
        <v>501</v>
      </c>
      <c r="PH1" s="220"/>
      <c r="PI1" s="212" t="s">
        <v>503</v>
      </c>
      <c r="PJ1" s="212" t="s">
        <v>1551</v>
      </c>
      <c r="PK1" s="212" t="s">
        <v>1553</v>
      </c>
      <c r="PL1" s="220"/>
      <c r="PM1" s="212" t="s">
        <v>505</v>
      </c>
      <c r="PN1" s="212" t="s">
        <v>1555</v>
      </c>
      <c r="PO1" s="212" t="s">
        <v>1556</v>
      </c>
      <c r="PP1" s="212" t="s">
        <v>1557</v>
      </c>
      <c r="PQ1" s="212" t="s">
        <v>1558</v>
      </c>
      <c r="PR1" s="212" t="s">
        <v>1560</v>
      </c>
      <c r="PS1" s="212" t="s">
        <v>1561</v>
      </c>
      <c r="PT1" s="212" t="s">
        <v>1563</v>
      </c>
      <c r="PU1" s="212" t="s">
        <v>1564</v>
      </c>
      <c r="PV1" s="209"/>
      <c r="PW1" s="220"/>
      <c r="PX1" s="212" t="s">
        <v>506</v>
      </c>
      <c r="PY1" s="212" t="s">
        <v>1403</v>
      </c>
      <c r="PZ1" s="212" t="s">
        <v>1405</v>
      </c>
      <c r="QA1" s="212" t="s">
        <v>1407</v>
      </c>
      <c r="QB1" s="212" t="s">
        <v>1409</v>
      </c>
      <c r="QC1" s="212" t="s">
        <v>1411</v>
      </c>
      <c r="QD1" s="212" t="s">
        <v>1413</v>
      </c>
      <c r="QE1" s="212" t="s">
        <v>1415</v>
      </c>
      <c r="QF1" s="212" t="s">
        <v>1417</v>
      </c>
      <c r="QG1" s="212" t="s">
        <v>1419</v>
      </c>
      <c r="QH1" s="212" t="s">
        <v>1421</v>
      </c>
      <c r="QI1" s="212" t="s">
        <v>1423</v>
      </c>
      <c r="QJ1" s="212" t="s">
        <v>1425</v>
      </c>
      <c r="QK1" s="212" t="s">
        <v>1427</v>
      </c>
      <c r="QL1" s="212" t="s">
        <v>1429</v>
      </c>
      <c r="QM1" s="212" t="s">
        <v>1431</v>
      </c>
      <c r="QN1" s="212" t="s">
        <v>1433</v>
      </c>
      <c r="QO1" s="212" t="s">
        <v>1435</v>
      </c>
      <c r="QP1" s="212" t="s">
        <v>1437</v>
      </c>
      <c r="QQ1" s="212" t="s">
        <v>1439</v>
      </c>
      <c r="QR1" s="212" t="s">
        <v>1441</v>
      </c>
      <c r="QS1" s="212" t="s">
        <v>1443</v>
      </c>
      <c r="QT1" s="212" t="s">
        <v>1445</v>
      </c>
      <c r="QU1" s="212" t="s">
        <v>507</v>
      </c>
      <c r="QV1" s="212" t="s">
        <v>1448</v>
      </c>
      <c r="QW1" s="212" t="s">
        <v>1450</v>
      </c>
      <c r="QX1" s="212" t="s">
        <v>1451</v>
      </c>
      <c r="QY1" s="212" t="s">
        <v>1453</v>
      </c>
      <c r="QZ1" s="212" t="s">
        <v>1455</v>
      </c>
      <c r="RA1" s="212" t="s">
        <v>1457</v>
      </c>
      <c r="RB1" s="212" t="s">
        <v>1459</v>
      </c>
      <c r="RC1" s="212" t="s">
        <v>1461</v>
      </c>
      <c r="RD1" s="212" t="s">
        <v>1463</v>
      </c>
      <c r="RE1" s="212" t="s">
        <v>1465</v>
      </c>
      <c r="RF1" s="212" t="s">
        <v>1467</v>
      </c>
      <c r="RG1" s="212" t="s">
        <v>1469</v>
      </c>
      <c r="RH1" s="212" t="s">
        <v>1471</v>
      </c>
      <c r="RI1" s="212" t="s">
        <v>1473</v>
      </c>
      <c r="RJ1" s="212" t="s">
        <v>1475</v>
      </c>
      <c r="RK1" s="212" t="s">
        <v>1477</v>
      </c>
      <c r="RL1" s="212" t="s">
        <v>1479</v>
      </c>
      <c r="RM1" s="212" t="s">
        <v>1481</v>
      </c>
      <c r="RN1" s="212" t="s">
        <v>1483</v>
      </c>
      <c r="RO1" s="212" t="s">
        <v>1485</v>
      </c>
      <c r="RP1" s="212" t="s">
        <v>1487</v>
      </c>
      <c r="RQ1" s="212" t="s">
        <v>1489</v>
      </c>
      <c r="RR1" s="212" t="s">
        <v>1491</v>
      </c>
      <c r="RS1" s="212" t="s">
        <v>1493</v>
      </c>
      <c r="RT1" s="212" t="s">
        <v>1495</v>
      </c>
      <c r="RU1" s="212" t="s">
        <v>1497</v>
      </c>
      <c r="RV1" s="209"/>
      <c r="RW1" s="220"/>
      <c r="RX1" s="212" t="s">
        <v>508</v>
      </c>
      <c r="RY1" s="212" t="s">
        <v>1523</v>
      </c>
      <c r="RZ1" s="212" t="s">
        <v>1525</v>
      </c>
      <c r="SA1" s="212" t="s">
        <v>1527</v>
      </c>
      <c r="SB1" s="212" t="s">
        <v>1529</v>
      </c>
      <c r="SC1" s="212" t="s">
        <v>1531</v>
      </c>
      <c r="SD1" s="212" t="s">
        <v>1533</v>
      </c>
      <c r="SE1" s="212" t="s">
        <v>1535</v>
      </c>
      <c r="SF1" s="212" t="s">
        <v>1537</v>
      </c>
      <c r="SG1" s="212" t="s">
        <v>1539</v>
      </c>
      <c r="SH1" s="212" t="s">
        <v>1541</v>
      </c>
      <c r="SI1" s="212" t="s">
        <v>1543</v>
      </c>
      <c r="SJ1" s="212" t="s">
        <v>1545</v>
      </c>
      <c r="SK1" s="212" t="s">
        <v>1547</v>
      </c>
      <c r="SL1" s="212" t="s">
        <v>1549</v>
      </c>
      <c r="SM1" s="209"/>
      <c r="SN1" s="220"/>
      <c r="SO1" s="212" t="s">
        <v>511</v>
      </c>
      <c r="SP1" s="212" t="s">
        <v>1566</v>
      </c>
      <c r="SQ1" s="212" t="s">
        <v>1568</v>
      </c>
      <c r="SR1" s="212" t="s">
        <v>512</v>
      </c>
      <c r="SS1" s="212" t="s">
        <v>1570</v>
      </c>
      <c r="ST1" s="212" t="s">
        <v>1572</v>
      </c>
      <c r="SU1" s="212" t="s">
        <v>1574</v>
      </c>
      <c r="SV1" s="212" t="s">
        <v>1576</v>
      </c>
      <c r="SW1" s="220"/>
      <c r="SX1" s="212" t="s">
        <v>514</v>
      </c>
      <c r="SY1" s="212" t="s">
        <v>1578</v>
      </c>
      <c r="SZ1" s="212" t="s">
        <v>1580</v>
      </c>
      <c r="TA1" s="212" t="s">
        <v>1582</v>
      </c>
      <c r="TB1" s="212" t="s">
        <v>1584</v>
      </c>
      <c r="TC1" s="212" t="s">
        <v>1586</v>
      </c>
      <c r="TD1" s="212" t="s">
        <v>1588</v>
      </c>
      <c r="TE1" s="212" t="s">
        <v>1590</v>
      </c>
      <c r="TF1" s="212" t="s">
        <v>1592</v>
      </c>
      <c r="TG1" s="212" t="s">
        <v>1594</v>
      </c>
      <c r="TH1" s="212" t="s">
        <v>1596</v>
      </c>
      <c r="TI1" s="212" t="s">
        <v>1598</v>
      </c>
      <c r="TJ1" s="212" t="s">
        <v>1600</v>
      </c>
      <c r="TK1" s="212" t="s">
        <v>1602</v>
      </c>
      <c r="TL1" s="212" t="s">
        <v>1604</v>
      </c>
      <c r="TM1" s="212" t="s">
        <v>1606</v>
      </c>
      <c r="TN1" s="209"/>
      <c r="TO1" s="220"/>
      <c r="TP1" s="212" t="s">
        <v>517</v>
      </c>
      <c r="TQ1" s="212" t="s">
        <v>1608</v>
      </c>
      <c r="TR1" s="212" t="s">
        <v>1610</v>
      </c>
      <c r="TS1" s="212" t="s">
        <v>1612</v>
      </c>
      <c r="TT1" s="212" t="s">
        <v>1614</v>
      </c>
      <c r="TU1" s="212" t="s">
        <v>1616</v>
      </c>
      <c r="TV1" s="212" t="s">
        <v>518</v>
      </c>
      <c r="TW1" s="212" t="s">
        <v>1618</v>
      </c>
      <c r="TX1" s="212" t="s">
        <v>1620</v>
      </c>
      <c r="TY1" s="212" t="s">
        <v>1622</v>
      </c>
      <c r="TZ1" s="212" t="s">
        <v>1624</v>
      </c>
      <c r="UA1" s="212" t="s">
        <v>1626</v>
      </c>
      <c r="UB1" s="212" t="s">
        <v>1628</v>
      </c>
      <c r="UC1" s="220"/>
      <c r="UD1" s="212" t="s">
        <v>520</v>
      </c>
      <c r="UE1" s="209"/>
      <c r="UF1" s="220"/>
      <c r="UG1" s="212" t="s">
        <v>521</v>
      </c>
      <c r="UH1" s="212" t="s">
        <v>1630</v>
      </c>
      <c r="UI1" s="212" t="s">
        <v>1632</v>
      </c>
      <c r="UJ1" s="212" t="s">
        <v>1633</v>
      </c>
      <c r="UK1" s="212" t="s">
        <v>1635</v>
      </c>
      <c r="UL1" s="212" t="s">
        <v>1637</v>
      </c>
      <c r="UM1" s="212" t="s">
        <v>1639</v>
      </c>
      <c r="UN1" s="212" t="s">
        <v>1641</v>
      </c>
      <c r="UO1" s="212" t="s">
        <v>1643</v>
      </c>
      <c r="UP1" s="212" t="s">
        <v>1645</v>
      </c>
      <c r="UQ1" s="212" t="s">
        <v>1647</v>
      </c>
      <c r="UR1" s="212" t="s">
        <v>1649</v>
      </c>
      <c r="US1" s="212" t="s">
        <v>1651</v>
      </c>
      <c r="UT1" s="212" t="s">
        <v>1653</v>
      </c>
      <c r="UU1" s="212" t="s">
        <v>1655</v>
      </c>
      <c r="UV1" s="212" t="s">
        <v>1657</v>
      </c>
      <c r="UW1" s="212" t="s">
        <v>1659</v>
      </c>
      <c r="UX1" s="209"/>
      <c r="UY1" s="212" t="s">
        <v>1663</v>
      </c>
      <c r="UZ1" s="212" t="s">
        <v>1665</v>
      </c>
      <c r="VA1" s="212" t="s">
        <v>1667</v>
      </c>
      <c r="VB1" s="212" t="s">
        <v>1669</v>
      </c>
      <c r="VC1" s="212" t="s">
        <v>1671</v>
      </c>
      <c r="VD1" s="215"/>
    </row>
    <row r="2" spans="1:576" s="153" customFormat="1" hidden="1">
      <c r="A2" s="153" t="s">
        <v>264</v>
      </c>
      <c r="B2" s="153" t="s">
        <v>250</v>
      </c>
      <c r="C2" s="153" t="s">
        <v>618</v>
      </c>
      <c r="D2" s="153" t="s">
        <v>265</v>
      </c>
      <c r="E2" s="153" t="s">
        <v>183</v>
      </c>
      <c r="F2" s="153" t="s">
        <v>619</v>
      </c>
      <c r="G2" s="190" t="s">
        <v>266</v>
      </c>
      <c r="H2" s="153" t="s">
        <v>620</v>
      </c>
      <c r="I2" s="153" t="s">
        <v>621</v>
      </c>
      <c r="J2" s="153" t="s">
        <v>267</v>
      </c>
      <c r="K2" s="153" t="s">
        <v>622</v>
      </c>
      <c r="R2" s="153" t="s">
        <v>269</v>
      </c>
      <c r="S2" s="153" t="s">
        <v>270</v>
      </c>
      <c r="U2" s="153" t="s">
        <v>538</v>
      </c>
      <c r="V2" s="153" t="s">
        <v>556</v>
      </c>
      <c r="W2" s="153" t="s">
        <v>539</v>
      </c>
      <c r="X2" s="153" t="s">
        <v>540</v>
      </c>
      <c r="Y2" s="153" t="s">
        <v>541</v>
      </c>
      <c r="Z2" s="153" t="s">
        <v>542</v>
      </c>
      <c r="AA2" s="153" t="s">
        <v>543</v>
      </c>
      <c r="AB2" s="153" t="s">
        <v>544</v>
      </c>
      <c r="AC2" s="153" t="s">
        <v>545</v>
      </c>
      <c r="AD2" s="153" t="s">
        <v>546</v>
      </c>
      <c r="AE2" s="153" t="s">
        <v>547</v>
      </c>
      <c r="AF2" s="153" t="s">
        <v>548</v>
      </c>
      <c r="AH2" s="153" t="s">
        <v>566</v>
      </c>
      <c r="AI2" s="153" t="s">
        <v>567</v>
      </c>
      <c r="AJ2" s="153" t="s">
        <v>568</v>
      </c>
      <c r="AK2" s="153" t="s">
        <v>569</v>
      </c>
      <c r="AL2" s="153" t="s">
        <v>570</v>
      </c>
      <c r="AM2" s="153" t="s">
        <v>573</v>
      </c>
      <c r="AN2" s="153" t="s">
        <v>571</v>
      </c>
      <c r="AO2" s="153" t="s">
        <v>572</v>
      </c>
      <c r="AP2" s="153" t="s">
        <v>574</v>
      </c>
      <c r="AQ2" s="153" t="s">
        <v>575</v>
      </c>
      <c r="AR2" s="153" t="s">
        <v>576</v>
      </c>
      <c r="AS2" s="153" t="s">
        <v>577</v>
      </c>
      <c r="AT2" s="153" t="s">
        <v>578</v>
      </c>
      <c r="AU2" s="153" t="s">
        <v>579</v>
      </c>
      <c r="AV2" s="153" t="s">
        <v>580</v>
      </c>
      <c r="AW2" s="153" t="s">
        <v>581</v>
      </c>
      <c r="AX2" s="153" t="s">
        <v>582</v>
      </c>
      <c r="AY2" s="153" t="s">
        <v>583</v>
      </c>
      <c r="AZ2" s="153" t="s">
        <v>584</v>
      </c>
      <c r="BA2" s="153" t="s">
        <v>585</v>
      </c>
      <c r="BB2" s="153" t="s">
        <v>586</v>
      </c>
      <c r="BC2" s="153" t="s">
        <v>587</v>
      </c>
      <c r="BD2" s="153" t="s">
        <v>588</v>
      </c>
      <c r="BE2" s="153" t="s">
        <v>589</v>
      </c>
      <c r="BF2" s="153" t="s">
        <v>590</v>
      </c>
      <c r="BG2" s="153" t="s">
        <v>591</v>
      </c>
      <c r="BH2" s="153" t="s">
        <v>592</v>
      </c>
      <c r="BI2" s="153" t="s">
        <v>593</v>
      </c>
      <c r="BJ2" s="153" t="s">
        <v>594</v>
      </c>
      <c r="BK2" s="153" t="s">
        <v>595</v>
      </c>
      <c r="BL2" s="153" t="s">
        <v>596</v>
      </c>
      <c r="BM2" s="153" t="s">
        <v>597</v>
      </c>
      <c r="BN2" s="153" t="s">
        <v>598</v>
      </c>
      <c r="BO2" s="153" t="s">
        <v>599</v>
      </c>
      <c r="BP2" s="153" t="s">
        <v>600</v>
      </c>
      <c r="BQ2" s="153" t="s">
        <v>601</v>
      </c>
      <c r="BR2" s="153" t="s">
        <v>602</v>
      </c>
      <c r="BS2" s="153" t="s">
        <v>603</v>
      </c>
      <c r="BT2" s="153" t="s">
        <v>604</v>
      </c>
      <c r="BU2" s="153" t="s">
        <v>605</v>
      </c>
    </row>
    <row r="3" spans="1:576" hidden="1">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row r="5" spans="1:576" ht="53.25" thickBot="1">
      <c r="C5" s="117" t="s">
        <v>565</v>
      </c>
      <c r="D5" s="232">
        <f>SUMIF(C:C,$C$10,D:D)</f>
        <v>0</v>
      </c>
    </row>
    <row r="6" spans="1:576">
      <c r="C6" s="138"/>
      <c r="D6" s="138"/>
      <c r="E6" s="138"/>
      <c r="F6" s="138"/>
      <c r="G6" s="99"/>
      <c r="H6" s="138"/>
      <c r="I6" s="138"/>
    </row>
    <row r="7" spans="1:576">
      <c r="C7" s="138"/>
      <c r="D7" s="138"/>
      <c r="E7" s="138"/>
      <c r="F7" s="138"/>
      <c r="G7" s="99"/>
      <c r="H7" s="138"/>
      <c r="I7" s="138"/>
    </row>
    <row r="8" spans="1:576">
      <c r="C8" s="138"/>
      <c r="D8" s="138"/>
      <c r="E8" s="138"/>
      <c r="F8" s="138"/>
      <c r="G8" s="99"/>
      <c r="H8" s="138"/>
      <c r="I8" s="138"/>
    </row>
    <row r="9" spans="1:576" ht="15.75" thickBot="1">
      <c r="C9" s="138"/>
      <c r="D9" s="138"/>
      <c r="E9" s="138"/>
      <c r="F9" s="138"/>
      <c r="G9" s="99"/>
      <c r="H9" s="138"/>
      <c r="I9" s="138"/>
      <c r="K9" s="207"/>
    </row>
    <row r="10" spans="1:576" ht="32.25" thickBot="1">
      <c r="A10" s="478" t="s">
        <v>534</v>
      </c>
      <c r="B10" s="241" t="s">
        <v>535</v>
      </c>
      <c r="C10" s="187" t="s">
        <v>53</v>
      </c>
      <c r="D10" s="139">
        <f>SUM(F17:F51)</f>
        <v>0</v>
      </c>
      <c r="G10" s="100"/>
      <c r="H10" s="72"/>
      <c r="I10" s="72"/>
    </row>
    <row r="11" spans="1:576" ht="18.75">
      <c r="A11" s="260"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Realizar un apoyo de universidades líderes, reformas en los planes y programas de estudio de todas las carreras para ajustarlas al Modelo Educativo de la UNAH y a las exigencias del desarrollo tecnológico, científico y del entorno social.</v>
      </c>
      <c r="B11" s="31"/>
      <c r="G11" s="100"/>
      <c r="H11" s="72"/>
      <c r="I11" s="72"/>
    </row>
    <row r="12" spans="1:576">
      <c r="F12" s="72"/>
      <c r="G12" s="100"/>
      <c r="H12" s="72"/>
      <c r="I12" s="72"/>
    </row>
    <row r="13" spans="1:576">
      <c r="F13" s="72"/>
      <c r="G13" s="100"/>
      <c r="H13" s="72"/>
      <c r="I13" s="72"/>
    </row>
    <row r="14" spans="1:576">
      <c r="F14" s="72"/>
      <c r="G14" s="100"/>
      <c r="H14" s="72"/>
      <c r="I14" s="72"/>
    </row>
    <row r="15" spans="1:576" ht="42.75" thickBot="1">
      <c r="F15" s="124"/>
      <c r="G15" s="97"/>
      <c r="H15" s="97"/>
      <c r="I15" s="97"/>
      <c r="L15" s="279"/>
      <c r="M15" s="280"/>
      <c r="N15" s="279"/>
      <c r="O15" s="279"/>
      <c r="P15" s="282" t="s">
        <v>616</v>
      </c>
      <c r="Q15" s="282" t="s">
        <v>617</v>
      </c>
    </row>
    <row r="16" spans="1:576" ht="30.75" thickBot="1">
      <c r="C16" s="160" t="s">
        <v>44</v>
      </c>
      <c r="D16" s="160" t="s">
        <v>55</v>
      </c>
      <c r="E16" s="167" t="s">
        <v>57</v>
      </c>
      <c r="F16" s="166" t="s">
        <v>27</v>
      </c>
      <c r="G16" s="164" t="s">
        <v>271</v>
      </c>
      <c r="H16" s="167" t="s">
        <v>46</v>
      </c>
      <c r="I16" s="164" t="s">
        <v>272</v>
      </c>
      <c r="J16" s="164" t="s">
        <v>554</v>
      </c>
      <c r="K16" s="164" t="s">
        <v>555</v>
      </c>
      <c r="L16" s="276" t="s">
        <v>21</v>
      </c>
      <c r="M16" s="276" t="s">
        <v>55</v>
      </c>
      <c r="N16" s="277" t="s">
        <v>614</v>
      </c>
      <c r="O16" s="278" t="s">
        <v>615</v>
      </c>
      <c r="P16" s="281">
        <v>0.7</v>
      </c>
      <c r="Q16" s="281">
        <v>0.3</v>
      </c>
    </row>
    <row r="17" spans="3:17">
      <c r="C17" s="273" t="s">
        <v>585</v>
      </c>
      <c r="D17" s="274"/>
      <c r="E17" s="272">
        <f>HLOOKUP(C17,$AH$2:$BU$3,2,0)</f>
        <v>620</v>
      </c>
      <c r="F17" s="128">
        <f t="shared" ref="F17:F51" si="0">D17*E17</f>
        <v>0</v>
      </c>
      <c r="G17" s="191" t="s">
        <v>270</v>
      </c>
      <c r="H17" s="172"/>
      <c r="I17" s="161" t="e">
        <f>VLOOKUP(H17,Presupuesto!$B$11:$C$586,2,0)</f>
        <v>#N/A</v>
      </c>
      <c r="J17" s="271" t="s">
        <v>264</v>
      </c>
      <c r="K17" s="129" t="s">
        <v>538</v>
      </c>
      <c r="L17" s="171" t="s">
        <v>172</v>
      </c>
      <c r="M17" s="188">
        <v>3</v>
      </c>
      <c r="N17" s="154">
        <v>200</v>
      </c>
      <c r="O17" s="128">
        <f t="shared" ref="O17:O51" si="1">M17*N17</f>
        <v>600</v>
      </c>
      <c r="P17" s="128">
        <f>$O17*P$16</f>
        <v>420</v>
      </c>
      <c r="Q17" s="128">
        <f t="shared" ref="Q17:Q51" si="2">$O17*Q$16</f>
        <v>180</v>
      </c>
    </row>
    <row r="18" spans="3:17">
      <c r="C18" s="171" t="s">
        <v>172</v>
      </c>
      <c r="D18" s="188"/>
      <c r="E18" s="154"/>
      <c r="F18" s="128">
        <f t="shared" si="0"/>
        <v>0</v>
      </c>
      <c r="G18" s="191"/>
      <c r="H18" s="172">
        <v>42500</v>
      </c>
      <c r="I18" s="161" t="e">
        <f>VLOOKUP(H18,Presupuesto!$B$11:$C$586,2,0)</f>
        <v>#N/A</v>
      </c>
      <c r="J18" s="129" t="str">
        <f>$J$17</f>
        <v>Desarrollo Curricular</v>
      </c>
      <c r="K18" s="129" t="s">
        <v>556</v>
      </c>
      <c r="L18" s="171" t="s">
        <v>172</v>
      </c>
      <c r="M18" s="188">
        <v>3</v>
      </c>
      <c r="N18" s="154">
        <v>100</v>
      </c>
      <c r="O18" s="128">
        <f t="shared" si="1"/>
        <v>300</v>
      </c>
      <c r="P18" s="128">
        <f t="shared" ref="P18:P37" si="3">$O18*P$16</f>
        <v>210</v>
      </c>
      <c r="Q18" s="128">
        <f t="shared" si="2"/>
        <v>90</v>
      </c>
    </row>
    <row r="19" spans="3:17">
      <c r="C19" s="171" t="s">
        <v>173</v>
      </c>
      <c r="D19" s="188"/>
      <c r="E19" s="154"/>
      <c r="F19" s="128">
        <f t="shared" si="0"/>
        <v>0</v>
      </c>
      <c r="G19" s="191"/>
      <c r="H19" s="172">
        <v>42500</v>
      </c>
      <c r="I19" s="161" t="e">
        <f>VLOOKUP(H19,Presupuesto!$B$11:$C$586,2,0)</f>
        <v>#N/A</v>
      </c>
      <c r="J19" s="129" t="str">
        <f t="shared" ref="J19:J50" si="4">$J$17</f>
        <v>Desarrollo Curricular</v>
      </c>
      <c r="K19" s="129" t="s">
        <v>556</v>
      </c>
      <c r="L19" s="171" t="s">
        <v>173</v>
      </c>
      <c r="M19" s="188">
        <v>3</v>
      </c>
      <c r="N19" s="154"/>
      <c r="O19" s="128">
        <f t="shared" si="1"/>
        <v>0</v>
      </c>
      <c r="P19" s="128">
        <f t="shared" si="3"/>
        <v>0</v>
      </c>
      <c r="Q19" s="128">
        <f t="shared" si="2"/>
        <v>0</v>
      </c>
    </row>
    <row r="20" spans="3:17">
      <c r="C20" s="171" t="s">
        <v>174</v>
      </c>
      <c r="D20" s="188"/>
      <c r="E20" s="154"/>
      <c r="F20" s="128">
        <f t="shared" si="0"/>
        <v>0</v>
      </c>
      <c r="G20" s="191"/>
      <c r="H20" s="172">
        <v>42500</v>
      </c>
      <c r="I20" s="161" t="e">
        <f>VLOOKUP(H20,Presupuesto!$B$11:$C$586,2,0)</f>
        <v>#N/A</v>
      </c>
      <c r="J20" s="129" t="str">
        <f t="shared" si="4"/>
        <v>Desarrollo Curricular</v>
      </c>
      <c r="K20" s="129" t="s">
        <v>556</v>
      </c>
      <c r="L20" s="171" t="s">
        <v>174</v>
      </c>
      <c r="M20" s="188">
        <v>3</v>
      </c>
      <c r="N20" s="154"/>
      <c r="O20" s="128">
        <f t="shared" si="1"/>
        <v>0</v>
      </c>
      <c r="P20" s="128">
        <f t="shared" si="3"/>
        <v>0</v>
      </c>
      <c r="Q20" s="128">
        <f t="shared" si="2"/>
        <v>0</v>
      </c>
    </row>
    <row r="21" spans="3:17">
      <c r="C21" s="171" t="s">
        <v>175</v>
      </c>
      <c r="D21" s="188"/>
      <c r="E21" s="154"/>
      <c r="F21" s="128">
        <f t="shared" si="0"/>
        <v>0</v>
      </c>
      <c r="G21" s="191"/>
      <c r="H21" s="172">
        <v>42500</v>
      </c>
      <c r="I21" s="161" t="e">
        <f>VLOOKUP(H21,Presupuesto!$B$11:$C$586,2,0)</f>
        <v>#N/A</v>
      </c>
      <c r="J21" s="129" t="str">
        <f t="shared" si="4"/>
        <v>Desarrollo Curricular</v>
      </c>
      <c r="K21" s="129" t="s">
        <v>556</v>
      </c>
      <c r="L21" s="171" t="s">
        <v>175</v>
      </c>
      <c r="M21" s="188">
        <v>3</v>
      </c>
      <c r="N21" s="154"/>
      <c r="O21" s="128">
        <f t="shared" si="1"/>
        <v>0</v>
      </c>
      <c r="P21" s="128">
        <f t="shared" si="3"/>
        <v>0</v>
      </c>
      <c r="Q21" s="128">
        <f t="shared" si="2"/>
        <v>0</v>
      </c>
    </row>
    <row r="22" spans="3:17">
      <c r="C22" s="171" t="s">
        <v>176</v>
      </c>
      <c r="D22" s="188"/>
      <c r="E22" s="154"/>
      <c r="F22" s="128">
        <f t="shared" si="0"/>
        <v>0</v>
      </c>
      <c r="G22" s="191"/>
      <c r="H22" s="172">
        <v>42500</v>
      </c>
      <c r="I22" s="161" t="e">
        <f>VLOOKUP(H22,Presupuesto!$B$11:$C$586,2,0)</f>
        <v>#N/A</v>
      </c>
      <c r="J22" s="129" t="str">
        <f t="shared" si="4"/>
        <v>Desarrollo Curricular</v>
      </c>
      <c r="K22" s="129" t="s">
        <v>545</v>
      </c>
      <c r="L22" s="171" t="s">
        <v>176</v>
      </c>
      <c r="M22" s="188">
        <v>3</v>
      </c>
      <c r="N22" s="154"/>
      <c r="O22" s="128">
        <f t="shared" si="1"/>
        <v>0</v>
      </c>
      <c r="P22" s="128">
        <f t="shared" si="3"/>
        <v>0</v>
      </c>
      <c r="Q22" s="128">
        <f t="shared" si="2"/>
        <v>0</v>
      </c>
    </row>
    <row r="23" spans="3:17">
      <c r="C23" s="171" t="s">
        <v>177</v>
      </c>
      <c r="D23" s="188"/>
      <c r="E23" s="154"/>
      <c r="F23" s="128">
        <f t="shared" si="0"/>
        <v>0</v>
      </c>
      <c r="G23" s="191"/>
      <c r="H23" s="172">
        <v>42500</v>
      </c>
      <c r="I23" s="161" t="e">
        <f>VLOOKUP(H23,Presupuesto!$B$11:$C$586,2,0)</f>
        <v>#N/A</v>
      </c>
      <c r="J23" s="129" t="str">
        <f t="shared" si="4"/>
        <v>Desarrollo Curricular</v>
      </c>
      <c r="K23" s="129" t="s">
        <v>556</v>
      </c>
      <c r="L23" s="171" t="s">
        <v>177</v>
      </c>
      <c r="M23" s="188">
        <v>20</v>
      </c>
      <c r="N23" s="154"/>
      <c r="O23" s="128">
        <f t="shared" si="1"/>
        <v>0</v>
      </c>
      <c r="P23" s="128">
        <f t="shared" si="3"/>
        <v>0</v>
      </c>
      <c r="Q23" s="128">
        <f t="shared" si="2"/>
        <v>0</v>
      </c>
    </row>
    <row r="24" spans="3:17">
      <c r="C24" s="171" t="s">
        <v>178</v>
      </c>
      <c r="D24" s="188"/>
      <c r="E24" s="154"/>
      <c r="F24" s="128">
        <f t="shared" si="0"/>
        <v>0</v>
      </c>
      <c r="G24" s="191"/>
      <c r="H24" s="172">
        <v>35600</v>
      </c>
      <c r="I24" s="161" t="e">
        <f>VLOOKUP(H24,Presupuesto!$B$11:$C$586,2,0)</f>
        <v>#N/A</v>
      </c>
      <c r="J24" s="129" t="str">
        <f t="shared" si="4"/>
        <v>Desarrollo Curricular</v>
      </c>
      <c r="K24" s="129" t="s">
        <v>556</v>
      </c>
      <c r="L24" s="171" t="s">
        <v>178</v>
      </c>
      <c r="M24" s="188"/>
      <c r="N24" s="154"/>
      <c r="O24" s="128">
        <f t="shared" si="1"/>
        <v>0</v>
      </c>
      <c r="P24" s="128">
        <f t="shared" si="3"/>
        <v>0</v>
      </c>
      <c r="Q24" s="128">
        <f t="shared" si="2"/>
        <v>0</v>
      </c>
    </row>
    <row r="25" spans="3:17">
      <c r="C25" s="171"/>
      <c r="D25" s="188"/>
      <c r="E25" s="154"/>
      <c r="F25" s="128">
        <f t="shared" si="0"/>
        <v>0</v>
      </c>
      <c r="G25" s="191"/>
      <c r="H25" s="172"/>
      <c r="I25" s="161" t="e">
        <f>VLOOKUP(H25,Presupuesto!$B$11:$C$586,2,0)</f>
        <v>#N/A</v>
      </c>
      <c r="J25" s="129" t="str">
        <f t="shared" si="4"/>
        <v>Desarrollo Curricular</v>
      </c>
      <c r="K25" s="129" t="s">
        <v>556</v>
      </c>
      <c r="L25" s="171"/>
      <c r="M25" s="188"/>
      <c r="N25" s="154"/>
      <c r="O25" s="128">
        <f t="shared" si="1"/>
        <v>0</v>
      </c>
      <c r="P25" s="128">
        <f t="shared" si="3"/>
        <v>0</v>
      </c>
      <c r="Q25" s="128">
        <f t="shared" si="2"/>
        <v>0</v>
      </c>
    </row>
    <row r="26" spans="3:17">
      <c r="C26" s="171"/>
      <c r="D26" s="188"/>
      <c r="E26" s="154"/>
      <c r="F26" s="128">
        <f t="shared" si="0"/>
        <v>0</v>
      </c>
      <c r="G26" s="191"/>
      <c r="H26" s="172"/>
      <c r="I26" s="161" t="e">
        <f>VLOOKUP(H26,Presupuesto!$B$11:$C$586,2,0)</f>
        <v>#N/A</v>
      </c>
      <c r="J26" s="129" t="str">
        <f t="shared" si="4"/>
        <v>Desarrollo Curricular</v>
      </c>
      <c r="K26" s="129" t="s">
        <v>556</v>
      </c>
      <c r="L26" s="171"/>
      <c r="M26" s="188"/>
      <c r="N26" s="154"/>
      <c r="O26" s="128">
        <f t="shared" si="1"/>
        <v>0</v>
      </c>
      <c r="P26" s="128">
        <f t="shared" si="3"/>
        <v>0</v>
      </c>
      <c r="Q26" s="128">
        <f t="shared" si="2"/>
        <v>0</v>
      </c>
    </row>
    <row r="27" spans="3:17">
      <c r="C27" s="171"/>
      <c r="D27" s="188"/>
      <c r="E27" s="154"/>
      <c r="F27" s="128">
        <f t="shared" si="0"/>
        <v>0</v>
      </c>
      <c r="G27" s="191"/>
      <c r="H27" s="172"/>
      <c r="I27" s="161" t="e">
        <f>VLOOKUP(H27,Presupuesto!$B$11:$C$586,2,0)</f>
        <v>#N/A</v>
      </c>
      <c r="J27" s="129" t="str">
        <f t="shared" si="4"/>
        <v>Desarrollo Curricular</v>
      </c>
      <c r="K27" s="129" t="s">
        <v>556</v>
      </c>
      <c r="L27" s="171"/>
      <c r="M27" s="188"/>
      <c r="N27" s="154"/>
      <c r="O27" s="128">
        <f t="shared" si="1"/>
        <v>0</v>
      </c>
      <c r="P27" s="128">
        <f t="shared" si="3"/>
        <v>0</v>
      </c>
      <c r="Q27" s="128">
        <f t="shared" si="2"/>
        <v>0</v>
      </c>
    </row>
    <row r="28" spans="3:17">
      <c r="C28" s="171"/>
      <c r="D28" s="188"/>
      <c r="E28" s="154"/>
      <c r="F28" s="128">
        <f t="shared" si="0"/>
        <v>0</v>
      </c>
      <c r="G28" s="191"/>
      <c r="H28" s="172"/>
      <c r="I28" s="161" t="e">
        <f>VLOOKUP(H28,Presupuesto!$B$11:$C$586,2,0)</f>
        <v>#N/A</v>
      </c>
      <c r="J28" s="129" t="str">
        <f t="shared" si="4"/>
        <v>Desarrollo Curricular</v>
      </c>
      <c r="K28" s="129" t="s">
        <v>556</v>
      </c>
      <c r="L28" s="171"/>
      <c r="M28" s="188"/>
      <c r="N28" s="154"/>
      <c r="O28" s="128">
        <f t="shared" si="1"/>
        <v>0</v>
      </c>
      <c r="P28" s="128">
        <f t="shared" si="3"/>
        <v>0</v>
      </c>
      <c r="Q28" s="128">
        <f t="shared" si="2"/>
        <v>0</v>
      </c>
    </row>
    <row r="29" spans="3:17">
      <c r="C29" s="171"/>
      <c r="D29" s="188"/>
      <c r="E29" s="154"/>
      <c r="F29" s="128">
        <f t="shared" si="0"/>
        <v>0</v>
      </c>
      <c r="G29" s="191"/>
      <c r="H29" s="172"/>
      <c r="I29" s="161" t="e">
        <f>VLOOKUP(H29,Presupuesto!$B$11:$C$586,2,0)</f>
        <v>#N/A</v>
      </c>
      <c r="J29" s="129" t="str">
        <f t="shared" si="4"/>
        <v>Desarrollo Curricular</v>
      </c>
      <c r="K29" s="129" t="s">
        <v>556</v>
      </c>
      <c r="L29" s="171"/>
      <c r="M29" s="188"/>
      <c r="N29" s="154"/>
      <c r="O29" s="128">
        <f t="shared" si="1"/>
        <v>0</v>
      </c>
      <c r="P29" s="128">
        <f t="shared" si="3"/>
        <v>0</v>
      </c>
      <c r="Q29" s="128">
        <f t="shared" si="2"/>
        <v>0</v>
      </c>
    </row>
    <row r="30" spans="3:17">
      <c r="C30" s="171"/>
      <c r="D30" s="188"/>
      <c r="E30" s="154"/>
      <c r="F30" s="128">
        <f t="shared" si="0"/>
        <v>0</v>
      </c>
      <c r="G30" s="191"/>
      <c r="H30" s="172"/>
      <c r="I30" s="161" t="e">
        <f>VLOOKUP(H30,Presupuesto!$B$11:$C$586,2,0)</f>
        <v>#N/A</v>
      </c>
      <c r="J30" s="129" t="str">
        <f t="shared" si="4"/>
        <v>Desarrollo Curricular</v>
      </c>
      <c r="K30" s="129" t="s">
        <v>556</v>
      </c>
      <c r="L30" s="171"/>
      <c r="M30" s="188"/>
      <c r="N30" s="154"/>
      <c r="O30" s="128">
        <f t="shared" si="1"/>
        <v>0</v>
      </c>
      <c r="P30" s="128">
        <f t="shared" si="3"/>
        <v>0</v>
      </c>
      <c r="Q30" s="128">
        <f t="shared" si="2"/>
        <v>0</v>
      </c>
    </row>
    <row r="31" spans="3:17">
      <c r="C31" s="171"/>
      <c r="D31" s="188"/>
      <c r="E31" s="154"/>
      <c r="F31" s="128">
        <f t="shared" si="0"/>
        <v>0</v>
      </c>
      <c r="G31" s="191"/>
      <c r="H31" s="172"/>
      <c r="I31" s="161" t="e">
        <f>VLOOKUP(H31,Presupuesto!$B$11:$C$586,2,0)</f>
        <v>#N/A</v>
      </c>
      <c r="J31" s="129" t="str">
        <f t="shared" si="4"/>
        <v>Desarrollo Curricular</v>
      </c>
      <c r="K31" s="129" t="s">
        <v>556</v>
      </c>
      <c r="L31" s="171"/>
      <c r="M31" s="188"/>
      <c r="N31" s="154"/>
      <c r="O31" s="128">
        <f t="shared" si="1"/>
        <v>0</v>
      </c>
      <c r="P31" s="128">
        <f t="shared" si="3"/>
        <v>0</v>
      </c>
      <c r="Q31" s="128">
        <f t="shared" si="2"/>
        <v>0</v>
      </c>
    </row>
    <row r="32" spans="3:17">
      <c r="C32" s="171"/>
      <c r="D32" s="188"/>
      <c r="E32" s="154"/>
      <c r="F32" s="128">
        <f t="shared" si="0"/>
        <v>0</v>
      </c>
      <c r="G32" s="191"/>
      <c r="H32" s="172"/>
      <c r="I32" s="161" t="e">
        <f>VLOOKUP(H32,Presupuesto!$B$11:$C$586,2,0)</f>
        <v>#N/A</v>
      </c>
      <c r="J32" s="129" t="str">
        <f t="shared" si="4"/>
        <v>Desarrollo Curricular</v>
      </c>
      <c r="K32" s="129" t="s">
        <v>556</v>
      </c>
      <c r="L32" s="171"/>
      <c r="M32" s="188"/>
      <c r="N32" s="154"/>
      <c r="O32" s="128">
        <f t="shared" si="1"/>
        <v>0</v>
      </c>
      <c r="P32" s="128">
        <f t="shared" si="3"/>
        <v>0</v>
      </c>
      <c r="Q32" s="128">
        <f t="shared" si="2"/>
        <v>0</v>
      </c>
    </row>
    <row r="33" spans="3:17">
      <c r="C33" s="171"/>
      <c r="D33" s="188"/>
      <c r="E33" s="154"/>
      <c r="F33" s="128">
        <f t="shared" si="0"/>
        <v>0</v>
      </c>
      <c r="G33" s="191"/>
      <c r="H33" s="172"/>
      <c r="I33" s="161" t="e">
        <f>VLOOKUP(H33,Presupuesto!$B$11:$C$586,2,0)</f>
        <v>#N/A</v>
      </c>
      <c r="J33" s="129" t="str">
        <f t="shared" si="4"/>
        <v>Desarrollo Curricular</v>
      </c>
      <c r="K33" s="129" t="s">
        <v>556</v>
      </c>
      <c r="L33" s="171"/>
      <c r="M33" s="188"/>
      <c r="N33" s="154"/>
      <c r="O33" s="128">
        <f t="shared" si="1"/>
        <v>0</v>
      </c>
      <c r="P33" s="128">
        <f t="shared" si="3"/>
        <v>0</v>
      </c>
      <c r="Q33" s="128">
        <f t="shared" si="2"/>
        <v>0</v>
      </c>
    </row>
    <row r="34" spans="3:17">
      <c r="C34" s="171"/>
      <c r="D34" s="188"/>
      <c r="E34" s="154"/>
      <c r="F34" s="128">
        <f t="shared" si="0"/>
        <v>0</v>
      </c>
      <c r="G34" s="191"/>
      <c r="H34" s="172"/>
      <c r="I34" s="161" t="e">
        <f>VLOOKUP(H34,Presupuesto!$B$11:$C$586,2,0)</f>
        <v>#N/A</v>
      </c>
      <c r="J34" s="129" t="str">
        <f t="shared" si="4"/>
        <v>Desarrollo Curricular</v>
      </c>
      <c r="K34" s="129" t="s">
        <v>556</v>
      </c>
      <c r="L34" s="171"/>
      <c r="M34" s="188"/>
      <c r="N34" s="154"/>
      <c r="O34" s="128">
        <f t="shared" si="1"/>
        <v>0</v>
      </c>
      <c r="P34" s="128">
        <f t="shared" si="3"/>
        <v>0</v>
      </c>
      <c r="Q34" s="128">
        <f t="shared" si="2"/>
        <v>0</v>
      </c>
    </row>
    <row r="35" spans="3:17">
      <c r="C35" s="171"/>
      <c r="D35" s="188"/>
      <c r="E35" s="154"/>
      <c r="F35" s="128">
        <f t="shared" si="0"/>
        <v>0</v>
      </c>
      <c r="G35" s="191"/>
      <c r="H35" s="172"/>
      <c r="I35" s="161" t="e">
        <f>VLOOKUP(H35,Presupuesto!$B$11:$C$586,2,0)</f>
        <v>#N/A</v>
      </c>
      <c r="J35" s="129" t="str">
        <f t="shared" si="4"/>
        <v>Desarrollo Curricular</v>
      </c>
      <c r="K35" s="129" t="s">
        <v>556</v>
      </c>
      <c r="L35" s="171"/>
      <c r="M35" s="188"/>
      <c r="N35" s="154"/>
      <c r="O35" s="128">
        <f t="shared" si="1"/>
        <v>0</v>
      </c>
      <c r="P35" s="128">
        <f t="shared" si="3"/>
        <v>0</v>
      </c>
      <c r="Q35" s="128">
        <f t="shared" si="2"/>
        <v>0</v>
      </c>
    </row>
    <row r="36" spans="3:17">
      <c r="C36" s="171"/>
      <c r="D36" s="188"/>
      <c r="E36" s="154"/>
      <c r="F36" s="128">
        <f t="shared" si="0"/>
        <v>0</v>
      </c>
      <c r="G36" s="191"/>
      <c r="H36" s="172"/>
      <c r="I36" s="161" t="e">
        <f>VLOOKUP(H36,Presupuesto!$B$11:$C$586,2,0)</f>
        <v>#N/A</v>
      </c>
      <c r="J36" s="129" t="str">
        <f t="shared" si="4"/>
        <v>Desarrollo Curricular</v>
      </c>
      <c r="K36" s="129" t="s">
        <v>556</v>
      </c>
      <c r="L36" s="171"/>
      <c r="M36" s="188"/>
      <c r="N36" s="154"/>
      <c r="O36" s="128">
        <f t="shared" si="1"/>
        <v>0</v>
      </c>
      <c r="P36" s="128">
        <f t="shared" si="3"/>
        <v>0</v>
      </c>
      <c r="Q36" s="128">
        <f t="shared" si="2"/>
        <v>0</v>
      </c>
    </row>
    <row r="37" spans="3:17">
      <c r="C37" s="171"/>
      <c r="D37" s="188"/>
      <c r="E37" s="154"/>
      <c r="F37" s="128">
        <f t="shared" si="0"/>
        <v>0</v>
      </c>
      <c r="G37" s="191"/>
      <c r="H37" s="172"/>
      <c r="I37" s="161" t="e">
        <f>VLOOKUP(H37,Presupuesto!$B$11:$C$586,2,0)</f>
        <v>#N/A</v>
      </c>
      <c r="J37" s="129" t="str">
        <f t="shared" si="4"/>
        <v>Desarrollo Curricular</v>
      </c>
      <c r="K37" s="129" t="s">
        <v>556</v>
      </c>
      <c r="L37" s="171"/>
      <c r="M37" s="188"/>
      <c r="N37" s="154"/>
      <c r="O37" s="128">
        <f t="shared" si="1"/>
        <v>0</v>
      </c>
      <c r="P37" s="128">
        <f t="shared" si="3"/>
        <v>0</v>
      </c>
      <c r="Q37" s="128">
        <f t="shared" si="2"/>
        <v>0</v>
      </c>
    </row>
    <row r="38" spans="3:17">
      <c r="C38" s="171"/>
      <c r="D38" s="188"/>
      <c r="E38" s="154"/>
      <c r="F38" s="128">
        <f t="shared" si="0"/>
        <v>0</v>
      </c>
      <c r="G38" s="191"/>
      <c r="H38" s="172"/>
      <c r="I38" s="161" t="e">
        <f>VLOOKUP(H38,Presupuesto!$B$11:$C$586,2,0)</f>
        <v>#N/A</v>
      </c>
      <c r="J38" s="129" t="str">
        <f t="shared" si="4"/>
        <v>Desarrollo Curricular</v>
      </c>
      <c r="K38" s="129" t="s">
        <v>556</v>
      </c>
      <c r="L38" s="171"/>
      <c r="M38" s="188"/>
      <c r="N38" s="154"/>
      <c r="O38" s="128">
        <f t="shared" si="1"/>
        <v>0</v>
      </c>
      <c r="P38" s="128">
        <f t="shared" ref="P38:P51" si="5">$O38*P$16</f>
        <v>0</v>
      </c>
      <c r="Q38" s="128">
        <f t="shared" si="2"/>
        <v>0</v>
      </c>
    </row>
    <row r="39" spans="3:17">
      <c r="C39" s="173"/>
      <c r="D39" s="181"/>
      <c r="E39" s="149"/>
      <c r="F39" s="128">
        <f t="shared" si="0"/>
        <v>0</v>
      </c>
      <c r="G39" s="191"/>
      <c r="H39" s="174"/>
      <c r="I39" s="161" t="e">
        <f>VLOOKUP(H39,Presupuesto!$B$11:$C$586,2,0)</f>
        <v>#N/A</v>
      </c>
      <c r="J39" s="129" t="str">
        <f t="shared" si="4"/>
        <v>Desarrollo Curricular</v>
      </c>
      <c r="K39" s="129" t="s">
        <v>556</v>
      </c>
      <c r="L39" s="173"/>
      <c r="M39" s="181"/>
      <c r="N39" s="149"/>
      <c r="O39" s="128">
        <f t="shared" si="1"/>
        <v>0</v>
      </c>
      <c r="P39" s="128">
        <f t="shared" si="5"/>
        <v>0</v>
      </c>
      <c r="Q39" s="128">
        <f t="shared" si="2"/>
        <v>0</v>
      </c>
    </row>
    <row r="40" spans="3:17">
      <c r="C40" s="173"/>
      <c r="D40" s="181"/>
      <c r="E40" s="149"/>
      <c r="F40" s="128">
        <f t="shared" si="0"/>
        <v>0</v>
      </c>
      <c r="G40" s="191"/>
      <c r="H40" s="174"/>
      <c r="I40" s="161" t="e">
        <f>VLOOKUP(H40,Presupuesto!$B$11:$C$586,2,0)</f>
        <v>#N/A</v>
      </c>
      <c r="J40" s="129" t="str">
        <f t="shared" si="4"/>
        <v>Desarrollo Curricular</v>
      </c>
      <c r="K40" s="129" t="s">
        <v>556</v>
      </c>
      <c r="L40" s="173"/>
      <c r="M40" s="181"/>
      <c r="N40" s="149"/>
      <c r="O40" s="128">
        <f t="shared" si="1"/>
        <v>0</v>
      </c>
      <c r="P40" s="128">
        <f t="shared" si="5"/>
        <v>0</v>
      </c>
      <c r="Q40" s="128">
        <f t="shared" si="2"/>
        <v>0</v>
      </c>
    </row>
    <row r="41" spans="3:17">
      <c r="C41" s="173"/>
      <c r="D41" s="181"/>
      <c r="E41" s="149"/>
      <c r="F41" s="128">
        <f t="shared" si="0"/>
        <v>0</v>
      </c>
      <c r="G41" s="191"/>
      <c r="H41" s="174"/>
      <c r="I41" s="161" t="e">
        <f>VLOOKUP(H41,Presupuesto!$B$11:$C$586,2,0)</f>
        <v>#N/A</v>
      </c>
      <c r="J41" s="129" t="str">
        <f t="shared" si="4"/>
        <v>Desarrollo Curricular</v>
      </c>
      <c r="K41" s="129" t="s">
        <v>556</v>
      </c>
      <c r="L41" s="173"/>
      <c r="M41" s="181"/>
      <c r="N41" s="149"/>
      <c r="O41" s="128">
        <f t="shared" si="1"/>
        <v>0</v>
      </c>
      <c r="P41" s="128">
        <f t="shared" si="5"/>
        <v>0</v>
      </c>
      <c r="Q41" s="128">
        <f t="shared" si="2"/>
        <v>0</v>
      </c>
    </row>
    <row r="42" spans="3:17">
      <c r="C42" s="173"/>
      <c r="D42" s="181"/>
      <c r="E42" s="149"/>
      <c r="F42" s="128">
        <f t="shared" si="0"/>
        <v>0</v>
      </c>
      <c r="G42" s="191"/>
      <c r="H42" s="174"/>
      <c r="I42" s="161" t="e">
        <f>VLOOKUP(H42,Presupuesto!$B$11:$C$586,2,0)</f>
        <v>#N/A</v>
      </c>
      <c r="J42" s="129" t="str">
        <f t="shared" si="4"/>
        <v>Desarrollo Curricular</v>
      </c>
      <c r="K42" s="129" t="s">
        <v>556</v>
      </c>
      <c r="L42" s="173"/>
      <c r="M42" s="181"/>
      <c r="N42" s="149"/>
      <c r="O42" s="128">
        <f t="shared" si="1"/>
        <v>0</v>
      </c>
      <c r="P42" s="128">
        <f t="shared" si="5"/>
        <v>0</v>
      </c>
      <c r="Q42" s="128">
        <f t="shared" si="2"/>
        <v>0</v>
      </c>
    </row>
    <row r="43" spans="3:17">
      <c r="C43" s="173"/>
      <c r="D43" s="181"/>
      <c r="E43" s="149"/>
      <c r="F43" s="128">
        <f t="shared" si="0"/>
        <v>0</v>
      </c>
      <c r="G43" s="191"/>
      <c r="H43" s="174"/>
      <c r="I43" s="161" t="e">
        <f>VLOOKUP(H43,Presupuesto!$B$11:$C$586,2,0)</f>
        <v>#N/A</v>
      </c>
      <c r="J43" s="129" t="str">
        <f t="shared" si="4"/>
        <v>Desarrollo Curricular</v>
      </c>
      <c r="K43" s="129" t="s">
        <v>556</v>
      </c>
      <c r="L43" s="173"/>
      <c r="M43" s="181"/>
      <c r="N43" s="149"/>
      <c r="O43" s="128">
        <f t="shared" si="1"/>
        <v>0</v>
      </c>
      <c r="P43" s="128">
        <f t="shared" si="5"/>
        <v>0</v>
      </c>
      <c r="Q43" s="128">
        <f t="shared" si="2"/>
        <v>0</v>
      </c>
    </row>
    <row r="44" spans="3:17">
      <c r="C44" s="173"/>
      <c r="D44" s="181"/>
      <c r="E44" s="149"/>
      <c r="F44" s="128">
        <f t="shared" si="0"/>
        <v>0</v>
      </c>
      <c r="G44" s="191"/>
      <c r="H44" s="174"/>
      <c r="I44" s="161" t="e">
        <f>VLOOKUP(H44,Presupuesto!$B$11:$C$586,2,0)</f>
        <v>#N/A</v>
      </c>
      <c r="J44" s="129" t="str">
        <f t="shared" si="4"/>
        <v>Desarrollo Curricular</v>
      </c>
      <c r="K44" s="129" t="s">
        <v>556</v>
      </c>
      <c r="L44" s="173"/>
      <c r="M44" s="181"/>
      <c r="N44" s="149"/>
      <c r="O44" s="128">
        <f t="shared" si="1"/>
        <v>0</v>
      </c>
      <c r="P44" s="128">
        <f t="shared" si="5"/>
        <v>0</v>
      </c>
      <c r="Q44" s="128">
        <f t="shared" si="2"/>
        <v>0</v>
      </c>
    </row>
    <row r="45" spans="3:17">
      <c r="C45" s="173"/>
      <c r="D45" s="181"/>
      <c r="E45" s="149"/>
      <c r="F45" s="128">
        <f t="shared" si="0"/>
        <v>0</v>
      </c>
      <c r="G45" s="191"/>
      <c r="H45" s="174"/>
      <c r="I45" s="161" t="e">
        <f>VLOOKUP(H45,Presupuesto!$B$11:$C$586,2,0)</f>
        <v>#N/A</v>
      </c>
      <c r="J45" s="129" t="str">
        <f t="shared" si="4"/>
        <v>Desarrollo Curricular</v>
      </c>
      <c r="K45" s="129" t="s">
        <v>556</v>
      </c>
      <c r="L45" s="173"/>
      <c r="M45" s="181"/>
      <c r="N45" s="149"/>
      <c r="O45" s="128">
        <f t="shared" si="1"/>
        <v>0</v>
      </c>
      <c r="P45" s="128">
        <f t="shared" si="5"/>
        <v>0</v>
      </c>
      <c r="Q45" s="128">
        <f t="shared" si="2"/>
        <v>0</v>
      </c>
    </row>
    <row r="46" spans="3:17">
      <c r="C46" s="173"/>
      <c r="D46" s="181"/>
      <c r="E46" s="149"/>
      <c r="F46" s="128">
        <f t="shared" si="0"/>
        <v>0</v>
      </c>
      <c r="G46" s="191"/>
      <c r="H46" s="174"/>
      <c r="I46" s="161" t="e">
        <f>VLOOKUP(H46,Presupuesto!$B$11:$C$586,2,0)</f>
        <v>#N/A</v>
      </c>
      <c r="J46" s="129" t="str">
        <f t="shared" si="4"/>
        <v>Desarrollo Curricular</v>
      </c>
      <c r="K46" s="129" t="s">
        <v>556</v>
      </c>
      <c r="L46" s="173"/>
      <c r="M46" s="181"/>
      <c r="N46" s="149"/>
      <c r="O46" s="128">
        <f t="shared" si="1"/>
        <v>0</v>
      </c>
      <c r="P46" s="128">
        <f t="shared" si="5"/>
        <v>0</v>
      </c>
      <c r="Q46" s="128">
        <f t="shared" si="2"/>
        <v>0</v>
      </c>
    </row>
    <row r="47" spans="3:17">
      <c r="C47" s="175"/>
      <c r="D47" s="181"/>
      <c r="E47" s="149"/>
      <c r="F47" s="128">
        <f t="shared" si="0"/>
        <v>0</v>
      </c>
      <c r="G47" s="191"/>
      <c r="H47" s="176"/>
      <c r="I47" s="161" t="e">
        <f>VLOOKUP(H47,Presupuesto!$B$11:$C$586,2,0)</f>
        <v>#N/A</v>
      </c>
      <c r="J47" s="129" t="str">
        <f t="shared" si="4"/>
        <v>Desarrollo Curricular</v>
      </c>
      <c r="K47" s="129" t="s">
        <v>547</v>
      </c>
      <c r="L47" s="175"/>
      <c r="M47" s="181"/>
      <c r="N47" s="149"/>
      <c r="O47" s="128">
        <f t="shared" si="1"/>
        <v>0</v>
      </c>
      <c r="P47" s="128">
        <f t="shared" si="5"/>
        <v>0</v>
      </c>
      <c r="Q47" s="128">
        <f t="shared" si="2"/>
        <v>0</v>
      </c>
    </row>
    <row r="48" spans="3:17">
      <c r="C48" s="175"/>
      <c r="D48" s="181"/>
      <c r="E48" s="149"/>
      <c r="F48" s="128">
        <f t="shared" si="0"/>
        <v>0</v>
      </c>
      <c r="G48" s="191"/>
      <c r="H48" s="176"/>
      <c r="I48" s="161" t="e">
        <f>VLOOKUP(H48,Presupuesto!$B$11:$C$586,2,0)</f>
        <v>#N/A</v>
      </c>
      <c r="J48" s="129" t="str">
        <f t="shared" si="4"/>
        <v>Desarrollo Curricular</v>
      </c>
      <c r="K48" s="129" t="s">
        <v>556</v>
      </c>
      <c r="L48" s="175"/>
      <c r="M48" s="181"/>
      <c r="N48" s="149"/>
      <c r="O48" s="128">
        <f t="shared" si="1"/>
        <v>0</v>
      </c>
      <c r="P48" s="128">
        <f t="shared" si="5"/>
        <v>0</v>
      </c>
      <c r="Q48" s="128">
        <f t="shared" si="2"/>
        <v>0</v>
      </c>
    </row>
    <row r="49" spans="3:17">
      <c r="C49" s="175"/>
      <c r="D49" s="181"/>
      <c r="E49" s="149"/>
      <c r="F49" s="128">
        <f t="shared" si="0"/>
        <v>0</v>
      </c>
      <c r="G49" s="191"/>
      <c r="H49" s="176"/>
      <c r="I49" s="161" t="e">
        <f>VLOOKUP(H49,Presupuesto!$B$11:$C$586,2,0)</f>
        <v>#N/A</v>
      </c>
      <c r="J49" s="129" t="str">
        <f t="shared" si="4"/>
        <v>Desarrollo Curricular</v>
      </c>
      <c r="K49" s="129" t="s">
        <v>556</v>
      </c>
      <c r="L49" s="175"/>
      <c r="M49" s="181"/>
      <c r="N49" s="149"/>
      <c r="O49" s="128">
        <f t="shared" si="1"/>
        <v>0</v>
      </c>
      <c r="P49" s="128">
        <f t="shared" si="5"/>
        <v>0</v>
      </c>
      <c r="Q49" s="128">
        <f t="shared" si="2"/>
        <v>0</v>
      </c>
    </row>
    <row r="50" spans="3:17">
      <c r="C50" s="175"/>
      <c r="D50" s="181"/>
      <c r="E50" s="149"/>
      <c r="F50" s="128">
        <f t="shared" si="0"/>
        <v>0</v>
      </c>
      <c r="G50" s="191"/>
      <c r="H50" s="176"/>
      <c r="I50" s="161" t="e">
        <f>VLOOKUP(H50,Presupuesto!$B$11:$C$586,2,0)</f>
        <v>#N/A</v>
      </c>
      <c r="J50" s="129" t="str">
        <f t="shared" si="4"/>
        <v>Desarrollo Curricular</v>
      </c>
      <c r="K50" s="129" t="s">
        <v>556</v>
      </c>
      <c r="L50" s="175"/>
      <c r="M50" s="181"/>
      <c r="N50" s="149"/>
      <c r="O50" s="128">
        <f t="shared" si="1"/>
        <v>0</v>
      </c>
      <c r="P50" s="128">
        <f t="shared" si="5"/>
        <v>0</v>
      </c>
      <c r="Q50" s="128">
        <f t="shared" si="2"/>
        <v>0</v>
      </c>
    </row>
    <row r="51" spans="3:17" ht="15.75" thickBot="1">
      <c r="C51" s="177"/>
      <c r="D51" s="189"/>
      <c r="E51" s="134"/>
      <c r="F51" s="136">
        <f t="shared" si="0"/>
        <v>0</v>
      </c>
      <c r="G51" s="192"/>
      <c r="H51" s="178"/>
      <c r="I51" s="163" t="e">
        <f>VLOOKUP(H51,Presupuesto!$B$11:$C$586,2,0)</f>
        <v>#N/A</v>
      </c>
      <c r="J51" s="137" t="str">
        <f t="shared" ref="J51" si="6">$J$20</f>
        <v>Desarrollo Curricular</v>
      </c>
      <c r="K51" s="155" t="s">
        <v>538</v>
      </c>
      <c r="L51" s="177"/>
      <c r="M51" s="189"/>
      <c r="N51" s="134"/>
      <c r="O51" s="136">
        <f t="shared" si="1"/>
        <v>0</v>
      </c>
      <c r="P51" s="136">
        <f t="shared" si="5"/>
        <v>0</v>
      </c>
      <c r="Q51" s="136">
        <f t="shared" si="2"/>
        <v>0</v>
      </c>
    </row>
    <row r="52" spans="3:17">
      <c r="G52" s="116"/>
    </row>
    <row r="53" spans="3:17">
      <c r="G53" s="116"/>
    </row>
    <row r="54" spans="3:17">
      <c r="G54" s="116"/>
    </row>
    <row r="55" spans="3:17">
      <c r="G55" s="116"/>
    </row>
    <row r="56" spans="3:17">
      <c r="G56" s="116"/>
    </row>
    <row r="57" spans="3:17">
      <c r="G57" s="116"/>
    </row>
    <row r="58" spans="3:17">
      <c r="G58" s="116"/>
    </row>
    <row r="59" spans="3:17">
      <c r="G59" s="116"/>
    </row>
    <row r="60" spans="3:17">
      <c r="G60" s="116"/>
    </row>
    <row r="61" spans="3:17">
      <c r="G61" s="116"/>
    </row>
    <row r="62" spans="3:17">
      <c r="G62" s="116"/>
    </row>
    <row r="63" spans="3:17">
      <c r="G63" s="116"/>
    </row>
    <row r="64" spans="3:17">
      <c r="G64" s="116"/>
    </row>
    <row r="65" spans="7:7">
      <c r="G65" s="116"/>
    </row>
    <row r="66" spans="7:7">
      <c r="G66" s="116"/>
    </row>
    <row r="67" spans="7:7">
      <c r="G67" s="116"/>
    </row>
    <row r="68" spans="7:7">
      <c r="G68" s="116"/>
    </row>
    <row r="69" spans="7:7">
      <c r="G69" s="116"/>
    </row>
    <row r="70" spans="7:7">
      <c r="G70" s="116"/>
    </row>
    <row r="71" spans="7:7">
      <c r="G71" s="116"/>
    </row>
    <row r="72" spans="7:7">
      <c r="G72" s="116"/>
    </row>
    <row r="73" spans="7:7">
      <c r="G73" s="116"/>
    </row>
    <row r="74" spans="7:7">
      <c r="G74" s="116"/>
    </row>
    <row r="75" spans="7:7">
      <c r="G75" s="116"/>
    </row>
    <row r="76" spans="7:7">
      <c r="G76" s="116"/>
    </row>
    <row r="77" spans="7:7">
      <c r="G77" s="116"/>
    </row>
    <row r="78" spans="7:7">
      <c r="G78" s="116"/>
    </row>
    <row r="79" spans="7:7">
      <c r="G79" s="116"/>
    </row>
    <row r="80" spans="7:7">
      <c r="G80" s="116"/>
    </row>
    <row r="81" spans="7:7">
      <c r="G81" s="116"/>
    </row>
    <row r="82" spans="7:7">
      <c r="G82" s="116"/>
    </row>
    <row r="83" spans="7:7">
      <c r="G83" s="116"/>
    </row>
    <row r="84" spans="7:7">
      <c r="G84" s="116"/>
    </row>
    <row r="85" spans="7:7">
      <c r="G85" s="116"/>
    </row>
    <row r="86" spans="7:7">
      <c r="G86" s="116"/>
    </row>
    <row r="87" spans="7:7">
      <c r="G87" s="116"/>
    </row>
    <row r="88" spans="7:7">
      <c r="G88" s="116"/>
    </row>
    <row r="89" spans="7:7">
      <c r="G89" s="116"/>
    </row>
    <row r="90" spans="7:7">
      <c r="G90" s="116"/>
    </row>
    <row r="91" spans="7:7">
      <c r="G91" s="116"/>
    </row>
    <row r="92" spans="7:7">
      <c r="G92" s="116"/>
    </row>
    <row r="93" spans="7:7">
      <c r="G93" s="116"/>
    </row>
    <row r="94" spans="7:7">
      <c r="G94" s="116"/>
    </row>
    <row r="95" spans="7:7">
      <c r="G95" s="116"/>
    </row>
    <row r="96" spans="7:7">
      <c r="G96" s="116"/>
    </row>
    <row r="97" spans="7:7">
      <c r="G97" s="116"/>
    </row>
    <row r="98" spans="7:7">
      <c r="G98" s="116"/>
    </row>
    <row r="99" spans="7:7">
      <c r="G99" s="116"/>
    </row>
    <row r="100" spans="7:7">
      <c r="G100" s="116"/>
    </row>
    <row r="101" spans="7:7">
      <c r="G101" s="116"/>
    </row>
    <row r="102" spans="7:7">
      <c r="G102" s="116"/>
    </row>
    <row r="103" spans="7:7">
      <c r="G103" s="116"/>
    </row>
    <row r="104" spans="7:7">
      <c r="G104" s="116"/>
    </row>
    <row r="105" spans="7:7">
      <c r="G105" s="116"/>
    </row>
    <row r="106" spans="7:7">
      <c r="G106" s="116"/>
    </row>
    <row r="107" spans="7:7">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dimension ref="A1:W82"/>
  <sheetViews>
    <sheetView topLeftCell="C1" zoomScale="50" zoomScaleNormal="50" workbookViewId="0">
      <selection activeCell="C17" sqref="C17"/>
    </sheetView>
  </sheetViews>
  <sheetFormatPr baseColWidth="10" defaultColWidth="11.5703125" defaultRowHeight="15"/>
  <cols>
    <col min="1" max="1" width="35.5703125" style="116" customWidth="1"/>
    <col min="2" max="2" width="21.7109375" style="116" customWidth="1"/>
    <col min="3" max="4" width="27.42578125" style="116" customWidth="1"/>
    <col min="5" max="5" width="27.42578125" style="98" customWidth="1"/>
    <col min="6" max="6" width="27.42578125" style="116" customWidth="1"/>
    <col min="7" max="7" width="15.28515625" style="116" customWidth="1"/>
    <col min="8" max="8" width="13.7109375" style="116" bestFit="1" customWidth="1"/>
    <col min="9" max="9" width="15.28515625" style="116" customWidth="1"/>
    <col min="10" max="10" width="18.85546875" style="116" customWidth="1"/>
    <col min="11" max="11" width="12.7109375" style="116" bestFit="1" customWidth="1"/>
    <col min="12" max="12" width="13.7109375" style="116" bestFit="1" customWidth="1"/>
    <col min="13" max="14" width="12.7109375" style="116" bestFit="1" customWidth="1"/>
    <col min="15" max="15" width="15.28515625" style="116" customWidth="1"/>
    <col min="16" max="16" width="18.28515625" style="116" customWidth="1"/>
    <col min="17" max="18" width="11.5703125" style="116"/>
    <col min="19" max="22" width="14.140625" style="116" customWidth="1"/>
    <col min="23" max="23" width="17" style="116" customWidth="1"/>
    <col min="24" max="16384" width="11.5703125" style="116"/>
  </cols>
  <sheetData>
    <row r="1" spans="1:23" ht="18" customHeight="1">
      <c r="B1" s="251"/>
      <c r="C1" s="251"/>
      <c r="D1" s="251"/>
      <c r="E1" s="325"/>
      <c r="G1" s="252" t="s">
        <v>1789</v>
      </c>
      <c r="H1" s="251"/>
      <c r="I1" s="251"/>
      <c r="J1" s="251"/>
      <c r="K1" s="251"/>
      <c r="L1" s="251"/>
      <c r="M1" s="251"/>
      <c r="N1" s="251"/>
      <c r="O1" s="251"/>
      <c r="P1" s="251"/>
      <c r="Q1" s="251"/>
      <c r="R1" s="251"/>
      <c r="S1" s="251"/>
      <c r="T1" s="251"/>
      <c r="U1" s="251"/>
      <c r="V1" s="251"/>
      <c r="W1" s="251"/>
    </row>
    <row r="2" spans="1:23" ht="18" customHeight="1">
      <c r="A2" s="497" t="s">
        <v>1788</v>
      </c>
      <c r="B2" s="251"/>
      <c r="C2" s="251"/>
      <c r="D2" s="251"/>
      <c r="E2" s="325"/>
      <c r="G2" s="252"/>
      <c r="H2" s="251"/>
      <c r="I2" s="251"/>
      <c r="J2" s="251"/>
      <c r="K2" s="251"/>
      <c r="L2" s="251"/>
      <c r="M2" s="251"/>
      <c r="N2" s="251"/>
      <c r="O2" s="251"/>
      <c r="P2" s="251"/>
      <c r="Q2" s="251"/>
      <c r="R2" s="251"/>
      <c r="S2" s="251"/>
      <c r="T2" s="251"/>
      <c r="U2" s="251"/>
      <c r="V2" s="251"/>
      <c r="W2" s="251"/>
    </row>
    <row r="3" spans="1:23" ht="18" customHeight="1">
      <c r="A3" s="497" t="s">
        <v>1790</v>
      </c>
      <c r="B3" s="251"/>
      <c r="C3" s="251"/>
      <c r="D3" s="251"/>
      <c r="E3" s="325"/>
      <c r="G3" s="252"/>
      <c r="H3" s="251"/>
      <c r="I3" s="251"/>
      <c r="J3" s="251"/>
      <c r="K3" s="251"/>
      <c r="L3" s="251"/>
      <c r="M3" s="251"/>
      <c r="N3" s="251"/>
      <c r="O3" s="251"/>
      <c r="P3" s="251"/>
      <c r="Q3" s="251"/>
      <c r="R3" s="251"/>
      <c r="S3" s="251"/>
      <c r="T3" s="251"/>
      <c r="U3" s="251"/>
      <c r="V3" s="251"/>
      <c r="W3" s="251"/>
    </row>
    <row r="4" spans="1:23" ht="18" customHeight="1">
      <c r="A4" s="497" t="s">
        <v>1791</v>
      </c>
      <c r="B4" s="251"/>
      <c r="C4" s="251"/>
      <c r="D4" s="251"/>
      <c r="E4" s="325"/>
      <c r="G4" s="252"/>
      <c r="H4" s="251"/>
      <c r="I4" s="251"/>
      <c r="J4" s="251"/>
      <c r="K4" s="251"/>
      <c r="L4" s="251"/>
      <c r="M4" s="251"/>
      <c r="N4" s="251"/>
      <c r="O4" s="251"/>
      <c r="P4" s="251"/>
      <c r="Q4" s="251"/>
      <c r="R4" s="251"/>
      <c r="S4" s="251"/>
      <c r="T4" s="251"/>
      <c r="U4" s="251"/>
      <c r="V4" s="251"/>
      <c r="W4" s="251"/>
    </row>
    <row r="5" spans="1:23" ht="14.45" customHeight="1">
      <c r="A5" s="497" t="s">
        <v>1792</v>
      </c>
      <c r="B5" s="253"/>
      <c r="C5" s="253"/>
      <c r="D5" s="253"/>
      <c r="E5" s="259"/>
      <c r="F5" s="253"/>
      <c r="G5" s="253"/>
      <c r="H5" s="253"/>
      <c r="I5" s="253"/>
      <c r="J5" s="253"/>
      <c r="K5" s="253"/>
      <c r="L5" s="253"/>
      <c r="M5" s="253"/>
      <c r="N5" s="253"/>
      <c r="O5" s="253"/>
      <c r="P5" s="253"/>
      <c r="Q5" s="253"/>
      <c r="R5" s="253"/>
      <c r="S5" s="253"/>
      <c r="T5" s="253"/>
      <c r="U5" s="253"/>
      <c r="V5" s="253"/>
      <c r="W5" s="253"/>
    </row>
    <row r="6" spans="1:23" ht="14.45" customHeight="1">
      <c r="A6" s="596" t="s">
        <v>102</v>
      </c>
      <c r="B6" s="595" t="s">
        <v>121</v>
      </c>
      <c r="C6" s="607" t="s">
        <v>90</v>
      </c>
      <c r="D6" s="607" t="s">
        <v>91</v>
      </c>
      <c r="E6" s="598" t="s">
        <v>534</v>
      </c>
      <c r="F6" s="607" t="s">
        <v>92</v>
      </c>
      <c r="G6" s="601" t="s">
        <v>106</v>
      </c>
      <c r="H6" s="610"/>
      <c r="I6" s="610"/>
      <c r="J6" s="610"/>
      <c r="K6" s="610"/>
      <c r="L6" s="610"/>
      <c r="M6" s="610"/>
      <c r="N6" s="602"/>
      <c r="O6" s="603" t="s">
        <v>107</v>
      </c>
      <c r="P6" s="604"/>
      <c r="Q6" s="591" t="s">
        <v>108</v>
      </c>
      <c r="R6" s="592"/>
      <c r="S6" s="595" t="s">
        <v>109</v>
      </c>
      <c r="T6" s="595" t="s">
        <v>110</v>
      </c>
      <c r="U6" s="595" t="s">
        <v>118</v>
      </c>
      <c r="V6" s="595" t="s">
        <v>117</v>
      </c>
      <c r="W6" s="588" t="s">
        <v>93</v>
      </c>
    </row>
    <row r="7" spans="1:23" ht="14.45" customHeight="1">
      <c r="A7" s="596"/>
      <c r="B7" s="596"/>
      <c r="C7" s="608"/>
      <c r="D7" s="608"/>
      <c r="E7" s="599"/>
      <c r="F7" s="608"/>
      <c r="G7" s="601" t="s">
        <v>111</v>
      </c>
      <c r="H7" s="602"/>
      <c r="I7" s="601" t="s">
        <v>112</v>
      </c>
      <c r="J7" s="602"/>
      <c r="K7" s="601" t="s">
        <v>113</v>
      </c>
      <c r="L7" s="602"/>
      <c r="M7" s="601" t="s">
        <v>114</v>
      </c>
      <c r="N7" s="602"/>
      <c r="O7" s="605"/>
      <c r="P7" s="606"/>
      <c r="Q7" s="593"/>
      <c r="R7" s="594"/>
      <c r="S7" s="596"/>
      <c r="T7" s="596"/>
      <c r="U7" s="596"/>
      <c r="V7" s="596"/>
      <c r="W7" s="589"/>
    </row>
    <row r="8" spans="1:23" ht="25.5">
      <c r="A8" s="597"/>
      <c r="B8" s="597"/>
      <c r="C8" s="609"/>
      <c r="D8" s="609"/>
      <c r="E8" s="600"/>
      <c r="F8" s="609"/>
      <c r="G8" s="332" t="s">
        <v>115</v>
      </c>
      <c r="H8" s="332" t="s">
        <v>12</v>
      </c>
      <c r="I8" s="332" t="s">
        <v>115</v>
      </c>
      <c r="J8" s="332" t="s">
        <v>12</v>
      </c>
      <c r="K8" s="332" t="s">
        <v>115</v>
      </c>
      <c r="L8" s="332" t="s">
        <v>12</v>
      </c>
      <c r="M8" s="332" t="s">
        <v>115</v>
      </c>
      <c r="N8" s="332" t="s">
        <v>12</v>
      </c>
      <c r="O8" s="332" t="s">
        <v>115</v>
      </c>
      <c r="P8" s="332" t="s">
        <v>12</v>
      </c>
      <c r="Q8" s="332" t="s">
        <v>116</v>
      </c>
      <c r="R8" s="332" t="s">
        <v>87</v>
      </c>
      <c r="S8" s="597"/>
      <c r="T8" s="597"/>
      <c r="U8" s="597"/>
      <c r="V8" s="597"/>
      <c r="W8" s="590"/>
    </row>
    <row r="9" spans="1:23" ht="256.5" customHeight="1">
      <c r="A9" s="617" t="s">
        <v>1790</v>
      </c>
      <c r="B9" s="614" t="s">
        <v>627</v>
      </c>
      <c r="C9" s="503" t="s">
        <v>628</v>
      </c>
      <c r="D9" s="503" t="s">
        <v>629</v>
      </c>
      <c r="E9" s="74" t="s">
        <v>814</v>
      </c>
      <c r="F9" s="504" t="s">
        <v>630</v>
      </c>
      <c r="G9" s="242"/>
      <c r="H9" s="243"/>
      <c r="I9" s="242"/>
      <c r="J9" s="243"/>
      <c r="K9" s="242"/>
      <c r="L9" s="243"/>
      <c r="M9" s="242"/>
      <c r="N9" s="243"/>
      <c r="O9" s="74"/>
      <c r="P9" s="283">
        <f>SUMIFS('8. Venta de Servicios'!D:D,'8. Venta de Servicios'!$B:$B,'Desarrollo e Innov. Curricular'!$E$9:$E$18,'8. Venta de Servicios'!$C:$C,'8. Venta de Servicios'!$C$10)</f>
        <v>0</v>
      </c>
      <c r="Q9" s="74"/>
      <c r="R9" s="74"/>
      <c r="S9" s="74"/>
      <c r="T9" s="74"/>
      <c r="U9" s="74"/>
      <c r="V9" s="74"/>
      <c r="W9" s="74"/>
    </row>
    <row r="10" spans="1:23" ht="186.75" customHeight="1">
      <c r="A10" s="618"/>
      <c r="B10" s="615"/>
      <c r="C10" s="338" t="s">
        <v>632</v>
      </c>
      <c r="D10" s="338" t="s">
        <v>633</v>
      </c>
      <c r="E10" s="74" t="s">
        <v>535</v>
      </c>
      <c r="F10" s="70" t="s">
        <v>634</v>
      </c>
      <c r="G10" s="242"/>
      <c r="H10" s="243"/>
      <c r="I10" s="242"/>
      <c r="J10" s="243"/>
      <c r="K10" s="242"/>
      <c r="L10" s="243"/>
      <c r="M10" s="242"/>
      <c r="N10" s="243"/>
      <c r="O10" s="74"/>
      <c r="P10" s="283">
        <f>SUMIFS('8. Venta de Servicios'!D:D,'8. Venta de Servicios'!$B:$B,'Desarrollo e Innov. Curricular'!$E$9:$E$18,'8. Venta de Servicios'!$C:$C,'8. Venta de Servicios'!$C$10)</f>
        <v>0</v>
      </c>
      <c r="Q10" s="74"/>
      <c r="R10" s="74"/>
      <c r="S10" s="247"/>
      <c r="T10" s="74"/>
      <c r="U10" s="74"/>
      <c r="V10" s="74"/>
      <c r="W10" s="74"/>
    </row>
    <row r="11" spans="1:23" ht="141.75">
      <c r="A11" s="619"/>
      <c r="B11" s="616"/>
      <c r="C11" s="338" t="s">
        <v>635</v>
      </c>
      <c r="D11" s="338" t="s">
        <v>636</v>
      </c>
      <c r="E11" s="74" t="s">
        <v>815</v>
      </c>
      <c r="F11" s="74" t="s">
        <v>637</v>
      </c>
      <c r="G11" s="242"/>
      <c r="H11" s="243"/>
      <c r="I11" s="242"/>
      <c r="J11" s="243"/>
      <c r="K11" s="242"/>
      <c r="L11" s="243"/>
      <c r="M11" s="242"/>
      <c r="N11" s="243"/>
      <c r="O11" s="74"/>
      <c r="P11" s="283">
        <f>SUMIFS('8. Venta de Servicios'!D:D,'8. Venta de Servicios'!$B:$B,'Desarrollo e Innov. Curricular'!$E$9:$E$18,'8. Venta de Servicios'!$C:$C,'8. Venta de Servicios'!$C$10)</f>
        <v>0</v>
      </c>
      <c r="Q11" s="255"/>
      <c r="R11" s="74"/>
      <c r="S11" s="247"/>
      <c r="T11" s="74"/>
      <c r="U11" s="74"/>
      <c r="V11" s="74"/>
      <c r="W11" s="74"/>
    </row>
    <row r="12" spans="1:23" ht="78.75" customHeight="1">
      <c r="A12" s="611" t="s">
        <v>1791</v>
      </c>
      <c r="B12" s="611" t="s">
        <v>631</v>
      </c>
      <c r="C12" s="338" t="s">
        <v>638</v>
      </c>
      <c r="D12" s="338" t="s">
        <v>639</v>
      </c>
      <c r="E12" s="74" t="s">
        <v>535</v>
      </c>
      <c r="F12" s="70" t="s">
        <v>243</v>
      </c>
      <c r="G12" s="244"/>
      <c r="H12" s="244"/>
      <c r="I12" s="244"/>
      <c r="J12" s="244"/>
      <c r="K12" s="244"/>
      <c r="L12" s="244"/>
      <c r="M12" s="244"/>
      <c r="N12" s="244"/>
      <c r="O12" s="244"/>
      <c r="P12" s="283">
        <f>SUMIFS('8. Venta de Servicios'!D:D,'8. Venta de Servicios'!$B:$B,'Desarrollo e Innov. Curricular'!$E$9:$E$18,'8. Venta de Servicios'!$C:$C,'8. Venta de Servicios'!$C$10)</f>
        <v>0</v>
      </c>
      <c r="Q12" s="70"/>
      <c r="R12" s="70"/>
      <c r="S12" s="339"/>
      <c r="T12" s="339"/>
      <c r="U12" s="340"/>
      <c r="V12" s="341"/>
      <c r="W12" s="257"/>
    </row>
    <row r="13" spans="1:23" ht="94.5">
      <c r="A13" s="612"/>
      <c r="B13" s="612"/>
      <c r="C13" s="338" t="s">
        <v>640</v>
      </c>
      <c r="D13" s="338" t="s">
        <v>641</v>
      </c>
      <c r="E13" s="74"/>
      <c r="F13" s="70" t="s">
        <v>642</v>
      </c>
      <c r="G13" s="244"/>
      <c r="H13" s="244"/>
      <c r="I13" s="254"/>
      <c r="J13" s="256"/>
      <c r="K13" s="244"/>
      <c r="L13" s="244"/>
      <c r="M13" s="244"/>
      <c r="N13" s="244"/>
      <c r="O13" s="244"/>
      <c r="P13" s="283">
        <f>SUMIFS('8. Venta de Servicios'!D:D,'8. Venta de Servicios'!$B:$B,'Desarrollo e Innov. Curricular'!$E$9:$E$18,'8. Venta de Servicios'!$C:$C,'8. Venta de Servicios'!$C$10)</f>
        <v>0</v>
      </c>
      <c r="Q13" s="74"/>
      <c r="R13" s="74"/>
      <c r="S13" s="70"/>
      <c r="T13" s="70"/>
      <c r="U13" s="70"/>
      <c r="V13" s="70"/>
      <c r="W13" s="74"/>
    </row>
    <row r="14" spans="1:23" ht="53.25" customHeight="1">
      <c r="A14" s="613"/>
      <c r="B14" s="613"/>
      <c r="C14" s="338" t="s">
        <v>643</v>
      </c>
      <c r="D14" s="338" t="s">
        <v>644</v>
      </c>
      <c r="E14" s="74"/>
      <c r="F14" s="70" t="s">
        <v>645</v>
      </c>
      <c r="G14" s="246"/>
      <c r="H14" s="244"/>
      <c r="I14" s="244"/>
      <c r="J14" s="244"/>
      <c r="K14" s="244"/>
      <c r="L14" s="244"/>
      <c r="M14" s="244"/>
      <c r="N14" s="244"/>
      <c r="O14" s="244"/>
      <c r="P14" s="283">
        <f>SUMIFS('8. Venta de Servicios'!D:D,'8. Venta de Servicios'!$B:$B,'Desarrollo e Innov. Curricular'!$E$9:$E$18,'8. Venta de Servicios'!$C:$C,'8. Venta de Servicios'!$C$10)</f>
        <v>0</v>
      </c>
      <c r="Q14" s="70"/>
      <c r="R14" s="70"/>
      <c r="S14" s="70"/>
      <c r="T14" s="70"/>
      <c r="U14" s="70"/>
      <c r="V14" s="70"/>
      <c r="W14" s="76"/>
    </row>
    <row r="15" spans="1:23" ht="132" customHeight="1">
      <c r="A15" s="611" t="s">
        <v>1793</v>
      </c>
      <c r="B15" s="611" t="s">
        <v>1796</v>
      </c>
      <c r="C15" s="342" t="s">
        <v>646</v>
      </c>
      <c r="D15" s="338" t="s">
        <v>120</v>
      </c>
      <c r="E15" s="74"/>
      <c r="F15" s="70" t="s">
        <v>647</v>
      </c>
      <c r="G15" s="244"/>
      <c r="H15" s="245"/>
      <c r="I15" s="244"/>
      <c r="J15" s="244"/>
      <c r="K15" s="244"/>
      <c r="L15" s="245"/>
      <c r="M15" s="244"/>
      <c r="N15" s="244"/>
      <c r="O15" s="244"/>
      <c r="P15" s="283">
        <f>SUMIFS('8. Venta de Servicios'!D:D,'8. Venta de Servicios'!$B:$B,'Desarrollo e Innov. Curricular'!$E$9:$E$18,'8. Venta de Servicios'!$C:$C,'8. Venta de Servicios'!$C$10)</f>
        <v>0</v>
      </c>
      <c r="Q15" s="74"/>
      <c r="R15" s="74"/>
      <c r="S15" s="70"/>
      <c r="T15" s="70"/>
      <c r="U15" s="70"/>
      <c r="V15" s="70"/>
      <c r="W15" s="74"/>
    </row>
    <row r="16" spans="1:23" ht="75">
      <c r="A16" s="612"/>
      <c r="B16" s="612"/>
      <c r="C16" s="342" t="s">
        <v>648</v>
      </c>
      <c r="D16" s="338" t="s">
        <v>649</v>
      </c>
      <c r="E16" s="74"/>
      <c r="F16" s="70" t="s">
        <v>650</v>
      </c>
      <c r="G16" s="246"/>
      <c r="H16" s="244"/>
      <c r="I16" s="244"/>
      <c r="J16" s="244"/>
      <c r="K16" s="244"/>
      <c r="L16" s="244"/>
      <c r="M16" s="244"/>
      <c r="N16" s="244"/>
      <c r="O16" s="244"/>
      <c r="P16" s="283">
        <f>SUMIFS('8. Venta de Servicios'!D:D,'8. Venta de Servicios'!$B:$B,'Desarrollo e Innov. Curricular'!$E$9:$E$18,'8. Venta de Servicios'!$C:$C,'8. Venta de Servicios'!$C$10)</f>
        <v>0</v>
      </c>
      <c r="Q16" s="70"/>
      <c r="R16" s="70"/>
      <c r="S16" s="70"/>
      <c r="T16" s="70"/>
      <c r="U16" s="70"/>
      <c r="V16" s="70"/>
      <c r="W16" s="74"/>
    </row>
    <row r="17" spans="1:23" ht="94.5">
      <c r="A17" s="612"/>
      <c r="B17" s="612"/>
      <c r="C17" s="342" t="s">
        <v>651</v>
      </c>
      <c r="D17" s="342" t="s">
        <v>652</v>
      </c>
      <c r="E17" s="74"/>
      <c r="F17" s="70" t="s">
        <v>653</v>
      </c>
      <c r="G17" s="244"/>
      <c r="H17" s="244"/>
      <c r="I17" s="244"/>
      <c r="J17" s="244"/>
      <c r="K17" s="244"/>
      <c r="L17" s="244"/>
      <c r="M17" s="244"/>
      <c r="N17" s="244"/>
      <c r="O17" s="244"/>
      <c r="P17" s="283">
        <f>SUMIFS('8. Venta de Servicios'!D:D,'8. Venta de Servicios'!$B:$B,'Desarrollo e Innov. Curricular'!$E$9:$E$18,'8. Venta de Servicios'!$C:$C,'8. Venta de Servicios'!$C$10)</f>
        <v>0</v>
      </c>
      <c r="Q17" s="70"/>
      <c r="R17" s="70"/>
      <c r="S17" s="70"/>
      <c r="T17" s="70"/>
      <c r="U17" s="70"/>
      <c r="V17" s="70"/>
      <c r="W17" s="74"/>
    </row>
    <row r="18" spans="1:23" ht="150">
      <c r="A18" s="613"/>
      <c r="B18" s="613"/>
      <c r="C18" s="343" t="s">
        <v>654</v>
      </c>
      <c r="D18" s="342" t="s">
        <v>655</v>
      </c>
      <c r="E18" s="74"/>
      <c r="F18" s="70" t="s">
        <v>656</v>
      </c>
      <c r="G18" s="244"/>
      <c r="H18" s="244"/>
      <c r="I18" s="244"/>
      <c r="J18" s="244"/>
      <c r="K18" s="244"/>
      <c r="L18" s="244"/>
      <c r="M18" s="244"/>
      <c r="N18" s="244"/>
      <c r="O18" s="244"/>
      <c r="P18" s="283">
        <f>SUMIFS('8. Venta de Servicios'!D:D,'8. Venta de Servicios'!$B:$B,'Desarrollo e Innov. Curricular'!$E$9:$E$18,'8. Venta de Servicios'!$C:$C,'8. Venta de Servicios'!$C$10)</f>
        <v>0</v>
      </c>
      <c r="Q18" s="70"/>
      <c r="R18" s="70"/>
      <c r="S18" s="70"/>
      <c r="T18" s="70"/>
      <c r="U18" s="70"/>
      <c r="V18" s="70"/>
      <c r="W18" s="76"/>
    </row>
    <row r="19" spans="1:23" ht="15.6" customHeight="1">
      <c r="A19" s="461"/>
      <c r="B19" s="462"/>
      <c r="C19" s="461" t="s">
        <v>122</v>
      </c>
      <c r="D19" s="462"/>
      <c r="E19" s="462"/>
      <c r="F19" s="463"/>
      <c r="G19" s="285">
        <f t="shared" ref="G19:N19" si="0">SUM(G9:G18)</f>
        <v>0</v>
      </c>
      <c r="H19" s="285">
        <f t="shared" si="0"/>
        <v>0</v>
      </c>
      <c r="I19" s="285">
        <f t="shared" si="0"/>
        <v>0</v>
      </c>
      <c r="J19" s="285">
        <f t="shared" si="0"/>
        <v>0</v>
      </c>
      <c r="K19" s="285">
        <f t="shared" si="0"/>
        <v>0</v>
      </c>
      <c r="L19" s="285">
        <f t="shared" si="0"/>
        <v>0</v>
      </c>
      <c r="M19" s="285">
        <f t="shared" si="0"/>
        <v>0</v>
      </c>
      <c r="N19" s="285">
        <f t="shared" si="0"/>
        <v>0</v>
      </c>
      <c r="O19" s="285">
        <f>G19+I19+K19+M19</f>
        <v>0</v>
      </c>
      <c r="P19" s="286">
        <f>H19+J19+L19+N19</f>
        <v>0</v>
      </c>
      <c r="Q19" s="250"/>
      <c r="R19" s="250"/>
      <c r="S19" s="250"/>
      <c r="T19" s="250"/>
      <c r="U19" s="250"/>
      <c r="V19" s="250"/>
      <c r="W19" s="258"/>
    </row>
    <row r="20" spans="1:23">
      <c r="E20" s="116"/>
    </row>
    <row r="21" spans="1:23">
      <c r="E21" s="116"/>
    </row>
    <row r="22" spans="1:23">
      <c r="E22" s="116"/>
    </row>
    <row r="23" spans="1:23">
      <c r="E23" s="116"/>
    </row>
    <row r="24" spans="1:23">
      <c r="E24" s="116"/>
    </row>
    <row r="25" spans="1:23">
      <c r="E25" s="116"/>
    </row>
    <row r="26" spans="1:23">
      <c r="E26" s="116"/>
    </row>
    <row r="27" spans="1:23">
      <c r="E27" s="116"/>
    </row>
    <row r="28" spans="1:23">
      <c r="E28" s="116"/>
    </row>
    <row r="29" spans="1:23">
      <c r="E29" s="116"/>
    </row>
    <row r="30" spans="1:23">
      <c r="E30" s="116"/>
    </row>
    <row r="31" spans="1:23">
      <c r="E31" s="116"/>
    </row>
    <row r="32" spans="1:23">
      <c r="E32" s="116"/>
    </row>
    <row r="33" spans="5:5">
      <c r="E33" s="116"/>
    </row>
    <row r="34" spans="5:5">
      <c r="E34" s="116"/>
    </row>
    <row r="35" spans="5:5">
      <c r="E35" s="116"/>
    </row>
    <row r="36" spans="5:5">
      <c r="E36" s="116"/>
    </row>
    <row r="37" spans="5:5">
      <c r="E37" s="116"/>
    </row>
    <row r="38" spans="5:5">
      <c r="E38" s="116"/>
    </row>
    <row r="39" spans="5:5">
      <c r="E39" s="116"/>
    </row>
    <row r="40" spans="5:5">
      <c r="E40" s="116"/>
    </row>
    <row r="41" spans="5:5">
      <c r="E41" s="116"/>
    </row>
    <row r="42" spans="5:5">
      <c r="E42" s="116"/>
    </row>
    <row r="43" spans="5:5">
      <c r="E43" s="116"/>
    </row>
    <row r="44" spans="5:5">
      <c r="E44" s="116"/>
    </row>
    <row r="45" spans="5:5">
      <c r="E45" s="116"/>
    </row>
    <row r="46" spans="5:5">
      <c r="E46" s="116"/>
    </row>
    <row r="47" spans="5:5">
      <c r="E47" s="116"/>
    </row>
    <row r="48" spans="5:5">
      <c r="E48" s="116"/>
    </row>
    <row r="49" spans="5:5">
      <c r="E49" s="116"/>
    </row>
    <row r="50" spans="5:5">
      <c r="E50" s="116"/>
    </row>
    <row r="51" spans="5:5">
      <c r="E51" s="116"/>
    </row>
    <row r="52" spans="5:5">
      <c r="E52" s="116"/>
    </row>
    <row r="53" spans="5:5">
      <c r="E53" s="116"/>
    </row>
    <row r="54" spans="5:5">
      <c r="E54" s="116"/>
    </row>
    <row r="55" spans="5:5">
      <c r="E55" s="116"/>
    </row>
    <row r="56" spans="5:5">
      <c r="E56" s="116"/>
    </row>
    <row r="57" spans="5:5">
      <c r="E57" s="116"/>
    </row>
    <row r="58" spans="5:5">
      <c r="E58" s="116"/>
    </row>
    <row r="59" spans="5:5">
      <c r="E59" s="116"/>
    </row>
    <row r="60" spans="5:5">
      <c r="E60" s="116"/>
    </row>
    <row r="61" spans="5:5">
      <c r="E61" s="116"/>
    </row>
    <row r="62" spans="5:5">
      <c r="E62" s="116"/>
    </row>
    <row r="63" spans="5:5">
      <c r="E63" s="116"/>
    </row>
    <row r="64" spans="5:5">
      <c r="E64" s="116"/>
    </row>
    <row r="65" spans="5:5">
      <c r="E65" s="116"/>
    </row>
    <row r="66" spans="5:5">
      <c r="E66" s="116"/>
    </row>
    <row r="67" spans="5:5">
      <c r="E67" s="116"/>
    </row>
    <row r="68" spans="5:5">
      <c r="E68" s="116"/>
    </row>
    <row r="69" spans="5:5">
      <c r="E69" s="116"/>
    </row>
    <row r="70" spans="5:5">
      <c r="E70" s="116"/>
    </row>
    <row r="71" spans="5:5">
      <c r="E71" s="116"/>
    </row>
    <row r="72" spans="5:5">
      <c r="E72" s="116"/>
    </row>
    <row r="73" spans="5:5">
      <c r="E73" s="116"/>
    </row>
    <row r="74" spans="5:5">
      <c r="E74" s="116"/>
    </row>
    <row r="75" spans="5:5">
      <c r="E75" s="116"/>
    </row>
    <row r="76" spans="5:5">
      <c r="E76" s="116"/>
    </row>
    <row r="77" spans="5:5">
      <c r="E77" s="116"/>
    </row>
    <row r="78" spans="5:5">
      <c r="E78" s="116"/>
    </row>
    <row r="79" spans="5:5">
      <c r="E79" s="116"/>
    </row>
    <row r="80" spans="5:5">
      <c r="E80" s="116"/>
    </row>
    <row r="81" spans="5:5">
      <c r="E81" s="116"/>
    </row>
    <row r="82" spans="5:5">
      <c r="E82" s="116"/>
    </row>
  </sheetData>
  <mergeCells count="24">
    <mergeCell ref="A6:A8"/>
    <mergeCell ref="B6:B8"/>
    <mergeCell ref="B15:B18"/>
    <mergeCell ref="B9:B11"/>
    <mergeCell ref="A9:A11"/>
    <mergeCell ref="B12:B14"/>
    <mergeCell ref="A12:A14"/>
    <mergeCell ref="A15:A18"/>
    <mergeCell ref="C6:C8"/>
    <mergeCell ref="I7:J7"/>
    <mergeCell ref="D6:D8"/>
    <mergeCell ref="F6:F8"/>
    <mergeCell ref="G6:N6"/>
    <mergeCell ref="W6:W8"/>
    <mergeCell ref="Q6:R7"/>
    <mergeCell ref="S6:S8"/>
    <mergeCell ref="T6:T8"/>
    <mergeCell ref="E6:E8"/>
    <mergeCell ref="V6:V8"/>
    <mergeCell ref="U6:U8"/>
    <mergeCell ref="G7:H7"/>
    <mergeCell ref="K7:L7"/>
    <mergeCell ref="M7:N7"/>
    <mergeCell ref="O6:P7"/>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X144"/>
  <sheetViews>
    <sheetView showGridLines="0" topLeftCell="B1" zoomScale="70" zoomScaleNormal="70" workbookViewId="0">
      <pane ySplit="6" topLeftCell="A7" activePane="bottomLeft" state="frozen"/>
      <selection sqref="A1:V1"/>
      <selection pane="bottomLeft" activeCell="D8" sqref="D8"/>
    </sheetView>
  </sheetViews>
  <sheetFormatPr baseColWidth="10" defaultColWidth="12.5703125" defaultRowHeight="12"/>
  <cols>
    <col min="1" max="1" width="45.42578125" style="375" customWidth="1"/>
    <col min="2" max="2" width="48.140625" style="355" customWidth="1"/>
    <col min="3" max="3" width="32.42578125" style="355" customWidth="1"/>
    <col min="4" max="4" width="32.7109375" style="355" customWidth="1"/>
    <col min="5" max="5" width="27.42578125" style="376" customWidth="1"/>
    <col min="6" max="7" width="36.42578125" style="355" customWidth="1"/>
    <col min="8" max="8" width="15.28515625" style="355" customWidth="1"/>
    <col min="9" max="9" width="15.85546875" style="355" customWidth="1"/>
    <col min="10" max="10" width="15.28515625" style="355" customWidth="1"/>
    <col min="11" max="11" width="15.42578125" style="355" customWidth="1"/>
    <col min="12" max="12" width="15.28515625" style="355" customWidth="1"/>
    <col min="13" max="13" width="14.85546875" style="355" customWidth="1"/>
    <col min="14" max="14" width="15.28515625" style="355" customWidth="1"/>
    <col min="15" max="15" width="17.5703125" style="355" customWidth="1"/>
    <col min="16" max="16" width="15.28515625" style="355" customWidth="1"/>
    <col min="17" max="17" width="16.28515625" style="355" bestFit="1" customWidth="1"/>
    <col min="18" max="19" width="12.5703125" style="355"/>
    <col min="20" max="23" width="14.28515625" style="355" customWidth="1"/>
    <col min="24" max="24" width="15.7109375" style="355" customWidth="1"/>
    <col min="25" max="16384" width="12.5703125" style="355"/>
  </cols>
  <sheetData>
    <row r="1" spans="1:24" s="344" customFormat="1" ht="18.75">
      <c r="B1" s="454"/>
      <c r="C1" s="454"/>
      <c r="D1" s="454"/>
      <c r="E1" s="454"/>
      <c r="F1" s="454"/>
      <c r="G1" s="454"/>
      <c r="H1" s="454" t="s">
        <v>95</v>
      </c>
      <c r="I1" s="454"/>
      <c r="J1" s="454"/>
      <c r="K1" s="454"/>
      <c r="L1" s="454"/>
      <c r="M1" s="454"/>
      <c r="N1" s="454"/>
      <c r="O1" s="454"/>
      <c r="P1" s="454"/>
      <c r="Q1" s="454"/>
      <c r="R1" s="454"/>
      <c r="S1" s="454"/>
      <c r="T1" s="454"/>
      <c r="U1" s="454"/>
      <c r="V1" s="454"/>
      <c r="W1" s="454"/>
      <c r="X1" s="454"/>
    </row>
    <row r="2" spans="1:24" s="344" customFormat="1" ht="18.75">
      <c r="A2" s="498" t="s">
        <v>1788</v>
      </c>
      <c r="B2" s="454"/>
      <c r="C2" s="454"/>
      <c r="D2" s="454"/>
      <c r="E2" s="454"/>
      <c r="F2" s="454"/>
      <c r="G2" s="454"/>
      <c r="H2" s="454"/>
      <c r="I2" s="454"/>
      <c r="J2" s="454"/>
      <c r="K2" s="454"/>
      <c r="L2" s="454"/>
      <c r="M2" s="454"/>
      <c r="N2" s="454"/>
      <c r="O2" s="454"/>
      <c r="P2" s="454"/>
      <c r="Q2" s="454"/>
      <c r="R2" s="454"/>
      <c r="S2" s="454"/>
      <c r="T2" s="454"/>
      <c r="U2" s="454"/>
      <c r="V2" s="454"/>
      <c r="W2" s="454"/>
      <c r="X2" s="454"/>
    </row>
    <row r="3" spans="1:24" s="344" customFormat="1" ht="21" customHeight="1">
      <c r="A3" s="345" t="s">
        <v>1794</v>
      </c>
      <c r="B3" s="346"/>
      <c r="C3" s="346"/>
      <c r="D3" s="346"/>
      <c r="E3" s="347"/>
      <c r="F3" s="346"/>
      <c r="G3" s="346"/>
      <c r="H3" s="346"/>
      <c r="I3" s="346"/>
      <c r="J3" s="346"/>
      <c r="K3" s="346"/>
      <c r="L3" s="346"/>
      <c r="M3" s="346"/>
      <c r="N3" s="346"/>
      <c r="O3" s="346"/>
      <c r="P3" s="346"/>
      <c r="Q3" s="346"/>
      <c r="R3" s="346"/>
      <c r="S3" s="346"/>
      <c r="T3" s="346"/>
      <c r="U3" s="346"/>
      <c r="V3" s="346"/>
      <c r="W3" s="346"/>
      <c r="X3" s="346"/>
    </row>
    <row r="4" spans="1:24" s="67" customFormat="1" ht="23.25" customHeight="1">
      <c r="A4" s="595" t="s">
        <v>102</v>
      </c>
      <c r="B4" s="595" t="s">
        <v>121</v>
      </c>
      <c r="C4" s="607" t="s">
        <v>90</v>
      </c>
      <c r="D4" s="607" t="s">
        <v>91</v>
      </c>
      <c r="E4" s="598" t="s">
        <v>536</v>
      </c>
      <c r="F4" s="607" t="s">
        <v>92</v>
      </c>
      <c r="G4" s="492"/>
      <c r="H4" s="601" t="s">
        <v>106</v>
      </c>
      <c r="I4" s="610"/>
      <c r="J4" s="610"/>
      <c r="K4" s="610"/>
      <c r="L4" s="610"/>
      <c r="M4" s="610"/>
      <c r="N4" s="610"/>
      <c r="O4" s="602"/>
      <c r="P4" s="603" t="s">
        <v>107</v>
      </c>
      <c r="Q4" s="604"/>
      <c r="R4" s="591" t="s">
        <v>108</v>
      </c>
      <c r="S4" s="592"/>
      <c r="T4" s="595" t="s">
        <v>109</v>
      </c>
      <c r="U4" s="595" t="s">
        <v>110</v>
      </c>
      <c r="V4" s="595" t="s">
        <v>118</v>
      </c>
      <c r="W4" s="595" t="s">
        <v>117</v>
      </c>
      <c r="X4" s="607" t="s">
        <v>93</v>
      </c>
    </row>
    <row r="5" spans="1:24" s="67" customFormat="1" ht="15" customHeight="1">
      <c r="A5" s="596"/>
      <c r="B5" s="596"/>
      <c r="C5" s="608"/>
      <c r="D5" s="608"/>
      <c r="E5" s="599"/>
      <c r="F5" s="608"/>
      <c r="G5" s="496"/>
      <c r="H5" s="601" t="s">
        <v>111</v>
      </c>
      <c r="I5" s="602"/>
      <c r="J5" s="601" t="s">
        <v>112</v>
      </c>
      <c r="K5" s="602"/>
      <c r="L5" s="601" t="s">
        <v>113</v>
      </c>
      <c r="M5" s="602"/>
      <c r="N5" s="601" t="s">
        <v>114</v>
      </c>
      <c r="O5" s="602"/>
      <c r="P5" s="605"/>
      <c r="Q5" s="606"/>
      <c r="R5" s="593"/>
      <c r="S5" s="594"/>
      <c r="T5" s="596"/>
      <c r="U5" s="596"/>
      <c r="V5" s="596"/>
      <c r="W5" s="596"/>
      <c r="X5" s="608"/>
    </row>
    <row r="6" spans="1:24" s="67" customFormat="1" ht="24" customHeight="1">
      <c r="A6" s="597"/>
      <c r="B6" s="597"/>
      <c r="C6" s="609"/>
      <c r="D6" s="609"/>
      <c r="E6" s="600"/>
      <c r="F6" s="609"/>
      <c r="G6" s="493"/>
      <c r="H6" s="332" t="s">
        <v>115</v>
      </c>
      <c r="I6" s="332" t="s">
        <v>12</v>
      </c>
      <c r="J6" s="332" t="s">
        <v>115</v>
      </c>
      <c r="K6" s="332" t="s">
        <v>12</v>
      </c>
      <c r="L6" s="332" t="s">
        <v>115</v>
      </c>
      <c r="M6" s="332" t="s">
        <v>12</v>
      </c>
      <c r="N6" s="332" t="s">
        <v>115</v>
      </c>
      <c r="O6" s="332" t="s">
        <v>12</v>
      </c>
      <c r="P6" s="332" t="s">
        <v>115</v>
      </c>
      <c r="Q6" s="332" t="s">
        <v>12</v>
      </c>
      <c r="R6" s="332" t="s">
        <v>116</v>
      </c>
      <c r="S6" s="332" t="s">
        <v>87</v>
      </c>
      <c r="T6" s="597"/>
      <c r="U6" s="597"/>
      <c r="V6" s="597"/>
      <c r="W6" s="597"/>
      <c r="X6" s="609"/>
    </row>
    <row r="7" spans="1:24" ht="132.75" customHeight="1">
      <c r="A7" s="620" t="s">
        <v>1795</v>
      </c>
      <c r="B7" s="348" t="s">
        <v>1677</v>
      </c>
      <c r="C7" s="349" t="s">
        <v>1681</v>
      </c>
      <c r="D7" s="350" t="s">
        <v>1683</v>
      </c>
      <c r="E7" s="351" t="s">
        <v>803</v>
      </c>
      <c r="F7" s="351" t="s">
        <v>1685</v>
      </c>
      <c r="G7" s="485"/>
      <c r="H7" s="352"/>
      <c r="I7" s="352"/>
      <c r="J7" s="353"/>
      <c r="K7" s="354"/>
      <c r="L7" s="352"/>
      <c r="M7" s="283"/>
      <c r="N7" s="353"/>
      <c r="O7" s="283"/>
      <c r="P7" s="352"/>
      <c r="Q7" s="283"/>
      <c r="R7" s="352"/>
      <c r="S7" s="352"/>
      <c r="T7" s="352"/>
      <c r="U7" s="352"/>
      <c r="V7" s="352"/>
      <c r="W7" s="352"/>
      <c r="X7" s="351"/>
    </row>
    <row r="8" spans="1:24" ht="108.75" customHeight="1">
      <c r="A8" s="620"/>
      <c r="B8" s="348"/>
      <c r="C8" s="349" t="s">
        <v>1682</v>
      </c>
      <c r="D8" s="350" t="s">
        <v>1684</v>
      </c>
      <c r="E8" s="485"/>
      <c r="F8" s="485" t="s">
        <v>1686</v>
      </c>
      <c r="G8" s="485"/>
      <c r="H8" s="352"/>
      <c r="I8" s="352"/>
      <c r="J8" s="353"/>
      <c r="K8" s="354"/>
      <c r="L8" s="352"/>
      <c r="M8" s="283"/>
      <c r="N8" s="353"/>
      <c r="O8" s="283"/>
      <c r="P8" s="352"/>
      <c r="Q8" s="283"/>
      <c r="R8" s="352"/>
      <c r="S8" s="352"/>
      <c r="T8" s="352"/>
      <c r="U8" s="352"/>
      <c r="V8" s="352"/>
      <c r="W8" s="352"/>
      <c r="X8" s="485"/>
    </row>
    <row r="9" spans="1:24" ht="108.75" customHeight="1">
      <c r="A9" s="620"/>
      <c r="B9" s="348"/>
      <c r="C9" s="349"/>
      <c r="D9" s="350" t="s">
        <v>1687</v>
      </c>
      <c r="E9" s="485"/>
      <c r="F9" s="485" t="s">
        <v>1688</v>
      </c>
      <c r="G9" s="485"/>
      <c r="H9" s="352"/>
      <c r="I9" s="352"/>
      <c r="J9" s="353"/>
      <c r="K9" s="354"/>
      <c r="L9" s="352"/>
      <c r="M9" s="283"/>
      <c r="N9" s="353"/>
      <c r="O9" s="283"/>
      <c r="P9" s="352"/>
      <c r="Q9" s="283"/>
      <c r="R9" s="352"/>
      <c r="S9" s="352"/>
      <c r="T9" s="352"/>
      <c r="U9" s="352"/>
      <c r="V9" s="352"/>
      <c r="W9" s="352"/>
      <c r="X9" s="485"/>
    </row>
    <row r="10" spans="1:24" ht="129.75" customHeight="1">
      <c r="A10" s="620"/>
      <c r="B10" s="348"/>
      <c r="C10" s="349" t="s">
        <v>1689</v>
      </c>
      <c r="D10" s="350" t="s">
        <v>1690</v>
      </c>
      <c r="E10" s="485"/>
      <c r="F10" s="485" t="s">
        <v>1691</v>
      </c>
      <c r="G10" s="485"/>
      <c r="H10" s="352"/>
      <c r="I10" s="352"/>
      <c r="J10" s="353"/>
      <c r="K10" s="354"/>
      <c r="L10" s="352"/>
      <c r="M10" s="283"/>
      <c r="N10" s="353"/>
      <c r="O10" s="283"/>
      <c r="P10" s="352"/>
      <c r="Q10" s="283"/>
      <c r="R10" s="352"/>
      <c r="S10" s="352"/>
      <c r="T10" s="352"/>
      <c r="U10" s="352"/>
      <c r="V10" s="352"/>
      <c r="W10" s="352"/>
      <c r="X10" s="485"/>
    </row>
    <row r="11" spans="1:24" ht="85.5" customHeight="1">
      <c r="A11" s="620"/>
      <c r="B11" s="621" t="s">
        <v>1678</v>
      </c>
      <c r="C11" s="349" t="s">
        <v>1692</v>
      </c>
      <c r="D11" s="350" t="s">
        <v>1693</v>
      </c>
      <c r="E11" s="351"/>
      <c r="F11" s="351" t="s">
        <v>1694</v>
      </c>
      <c r="G11" s="485"/>
      <c r="H11" s="352"/>
      <c r="I11" s="352"/>
      <c r="J11" s="353"/>
      <c r="K11" s="354"/>
      <c r="L11" s="352"/>
      <c r="M11" s="283"/>
      <c r="N11" s="353"/>
      <c r="O11" s="283"/>
      <c r="P11" s="352"/>
      <c r="Q11" s="283"/>
      <c r="R11" s="352"/>
      <c r="S11" s="352"/>
      <c r="T11" s="352"/>
      <c r="U11" s="352"/>
      <c r="V11" s="352"/>
      <c r="W11" s="352"/>
      <c r="X11" s="351"/>
    </row>
    <row r="12" spans="1:24" ht="85.5" customHeight="1">
      <c r="A12" s="620"/>
      <c r="B12" s="621"/>
      <c r="C12" s="349"/>
      <c r="D12" s="350" t="s">
        <v>1697</v>
      </c>
      <c r="E12" s="485"/>
      <c r="F12" s="485" t="s">
        <v>1695</v>
      </c>
      <c r="G12" s="485"/>
      <c r="H12" s="352"/>
      <c r="I12" s="352"/>
      <c r="J12" s="353"/>
      <c r="K12" s="354"/>
      <c r="L12" s="352"/>
      <c r="M12" s="283"/>
      <c r="N12" s="353"/>
      <c r="O12" s="283"/>
      <c r="P12" s="352"/>
      <c r="Q12" s="283"/>
      <c r="R12" s="352"/>
      <c r="S12" s="352"/>
      <c r="T12" s="352"/>
      <c r="U12" s="352"/>
      <c r="V12" s="352"/>
      <c r="W12" s="352"/>
      <c r="X12" s="485"/>
    </row>
    <row r="13" spans="1:24" ht="211.5" customHeight="1">
      <c r="A13" s="620"/>
      <c r="B13" s="621"/>
      <c r="C13" s="349" t="s">
        <v>1696</v>
      </c>
      <c r="D13" s="350" t="s">
        <v>1703</v>
      </c>
      <c r="E13" s="351"/>
      <c r="F13" s="356" t="s">
        <v>1698</v>
      </c>
      <c r="G13" s="356"/>
      <c r="H13" s="357"/>
      <c r="I13" s="357"/>
      <c r="J13" s="357"/>
      <c r="K13" s="357"/>
      <c r="L13" s="357"/>
      <c r="M13" s="284"/>
      <c r="N13" s="357"/>
      <c r="O13" s="284"/>
      <c r="P13" s="358"/>
      <c r="Q13" s="287"/>
      <c r="R13" s="358"/>
      <c r="S13" s="358"/>
      <c r="T13" s="359"/>
      <c r="U13" s="359"/>
      <c r="V13" s="359"/>
      <c r="W13" s="359"/>
      <c r="X13" s="351"/>
    </row>
    <row r="14" spans="1:24" ht="211.5" customHeight="1">
      <c r="A14" s="620"/>
      <c r="B14" s="621"/>
      <c r="C14" s="349"/>
      <c r="D14" s="350" t="s">
        <v>1702</v>
      </c>
      <c r="E14" s="485"/>
      <c r="F14" s="356" t="s">
        <v>1699</v>
      </c>
      <c r="G14" s="356"/>
      <c r="H14" s="357"/>
      <c r="I14" s="357"/>
      <c r="J14" s="357"/>
      <c r="K14" s="357"/>
      <c r="L14" s="357"/>
      <c r="M14" s="284"/>
      <c r="N14" s="357"/>
      <c r="O14" s="284"/>
      <c r="P14" s="358"/>
      <c r="Q14" s="287"/>
      <c r="R14" s="358"/>
      <c r="S14" s="358"/>
      <c r="T14" s="359"/>
      <c r="U14" s="359"/>
      <c r="V14" s="359"/>
      <c r="W14" s="359"/>
      <c r="X14" s="485"/>
    </row>
    <row r="15" spans="1:24" ht="178.5" customHeight="1">
      <c r="A15" s="620"/>
      <c r="B15" s="621"/>
      <c r="C15" s="349" t="s">
        <v>1700</v>
      </c>
      <c r="D15" s="350" t="s">
        <v>1701</v>
      </c>
      <c r="E15" s="351"/>
      <c r="F15" s="350" t="s">
        <v>1704</v>
      </c>
      <c r="G15" s="350"/>
      <c r="H15" s="357"/>
      <c r="I15" s="360"/>
      <c r="J15" s="357"/>
      <c r="K15" s="360"/>
      <c r="L15" s="357"/>
      <c r="M15" s="284"/>
      <c r="N15" s="357"/>
      <c r="O15" s="284"/>
      <c r="P15" s="358"/>
      <c r="Q15" s="287"/>
      <c r="R15" s="358"/>
      <c r="S15" s="358"/>
      <c r="T15" s="358"/>
      <c r="U15" s="358"/>
      <c r="V15" s="358"/>
      <c r="W15" s="358"/>
      <c r="X15" s="351"/>
    </row>
    <row r="16" spans="1:24" ht="178.5" customHeight="1">
      <c r="A16" s="620"/>
      <c r="B16" s="484"/>
      <c r="C16" s="349" t="s">
        <v>1705</v>
      </c>
      <c r="D16" s="487" t="s">
        <v>1706</v>
      </c>
      <c r="E16" s="485"/>
      <c r="F16" s="350" t="s">
        <v>1707</v>
      </c>
      <c r="G16" s="350"/>
      <c r="H16" s="357"/>
      <c r="I16" s="360"/>
      <c r="J16" s="357"/>
      <c r="K16" s="360"/>
      <c r="L16" s="357"/>
      <c r="M16" s="284"/>
      <c r="N16" s="357"/>
      <c r="O16" s="284"/>
      <c r="P16" s="358"/>
      <c r="Q16" s="287"/>
      <c r="R16" s="358"/>
      <c r="S16" s="358"/>
      <c r="T16" s="358"/>
      <c r="U16" s="358"/>
      <c r="V16" s="358"/>
      <c r="W16" s="358"/>
      <c r="X16" s="485"/>
    </row>
    <row r="17" spans="1:24" ht="126.75" customHeight="1">
      <c r="A17" s="620"/>
      <c r="B17" s="348" t="s">
        <v>1711</v>
      </c>
      <c r="C17" s="488" t="s">
        <v>1708</v>
      </c>
      <c r="D17" s="487" t="s">
        <v>1709</v>
      </c>
      <c r="E17" s="351"/>
      <c r="F17" s="361" t="s">
        <v>1710</v>
      </c>
      <c r="G17" s="361"/>
      <c r="H17" s="362"/>
      <c r="I17" s="357"/>
      <c r="J17" s="362"/>
      <c r="K17" s="357"/>
      <c r="L17" s="362"/>
      <c r="M17" s="284"/>
      <c r="N17" s="362"/>
      <c r="O17" s="284"/>
      <c r="P17" s="363"/>
      <c r="Q17" s="287"/>
      <c r="R17" s="358"/>
      <c r="S17" s="358"/>
      <c r="T17" s="358"/>
      <c r="U17" s="358"/>
      <c r="V17" s="358"/>
      <c r="W17" s="358"/>
      <c r="X17" s="352"/>
    </row>
    <row r="18" spans="1:24" ht="95.25" customHeight="1">
      <c r="A18" s="620"/>
      <c r="B18" s="624" t="s">
        <v>1679</v>
      </c>
      <c r="C18" s="622" t="s">
        <v>1712</v>
      </c>
      <c r="D18" s="487" t="s">
        <v>1713</v>
      </c>
      <c r="E18" s="351"/>
      <c r="F18" s="350" t="s">
        <v>1714</v>
      </c>
      <c r="G18" s="350"/>
      <c r="H18" s="353"/>
      <c r="I18" s="365"/>
      <c r="J18" s="353"/>
      <c r="K18" s="365"/>
      <c r="L18" s="353"/>
      <c r="M18" s="283"/>
      <c r="N18" s="353"/>
      <c r="O18" s="283"/>
      <c r="P18" s="352"/>
      <c r="Q18" s="283"/>
      <c r="R18" s="366"/>
      <c r="S18" s="366"/>
      <c r="T18" s="352"/>
      <c r="U18" s="352"/>
      <c r="V18" s="352"/>
      <c r="W18" s="352"/>
      <c r="X18" s="351"/>
    </row>
    <row r="19" spans="1:24" ht="113.25" customHeight="1">
      <c r="A19" s="620"/>
      <c r="B19" s="625"/>
      <c r="C19" s="623"/>
      <c r="D19" s="487" t="s">
        <v>1715</v>
      </c>
      <c r="E19" s="351"/>
      <c r="F19" s="367" t="s">
        <v>1716</v>
      </c>
      <c r="G19" s="367"/>
      <c r="H19" s="362"/>
      <c r="I19" s="357"/>
      <c r="J19" s="362"/>
      <c r="K19" s="357"/>
      <c r="L19" s="362"/>
      <c r="M19" s="284"/>
      <c r="N19" s="362"/>
      <c r="O19" s="284"/>
      <c r="P19" s="363"/>
      <c r="Q19" s="287"/>
      <c r="R19" s="358"/>
      <c r="S19" s="358"/>
      <c r="T19" s="358"/>
      <c r="U19" s="358"/>
      <c r="V19" s="358"/>
      <c r="W19" s="358"/>
      <c r="X19" s="351"/>
    </row>
    <row r="20" spans="1:24" ht="103.5" customHeight="1">
      <c r="A20" s="620"/>
      <c r="B20" s="624" t="s">
        <v>1680</v>
      </c>
      <c r="C20" s="622" t="s">
        <v>1717</v>
      </c>
      <c r="D20" s="487" t="s">
        <v>1718</v>
      </c>
      <c r="E20" s="351"/>
      <c r="F20" s="350" t="s">
        <v>1719</v>
      </c>
      <c r="G20" s="350"/>
      <c r="H20" s="357"/>
      <c r="I20" s="357"/>
      <c r="J20" s="248"/>
      <c r="K20" s="357"/>
      <c r="L20" s="357"/>
      <c r="M20" s="284"/>
      <c r="N20" s="357"/>
      <c r="O20" s="284"/>
      <c r="P20" s="249"/>
      <c r="Q20" s="283"/>
      <c r="R20" s="352"/>
      <c r="S20" s="352"/>
      <c r="T20" s="361"/>
      <c r="U20" s="361"/>
      <c r="V20" s="358"/>
      <c r="W20" s="358"/>
      <c r="X20" s="351"/>
    </row>
    <row r="21" spans="1:24" ht="170.25" customHeight="1">
      <c r="A21" s="620"/>
      <c r="B21" s="625"/>
      <c r="C21" s="623"/>
      <c r="D21" s="350" t="s">
        <v>1722</v>
      </c>
      <c r="E21" s="351"/>
      <c r="F21" s="350" t="s">
        <v>1723</v>
      </c>
      <c r="G21" s="350"/>
      <c r="H21" s="357"/>
      <c r="I21" s="357"/>
      <c r="J21" s="248"/>
      <c r="K21" s="357"/>
      <c r="L21" s="357"/>
      <c r="M21" s="284"/>
      <c r="N21" s="357"/>
      <c r="O21" s="284"/>
      <c r="P21" s="249"/>
      <c r="Q21" s="283"/>
      <c r="R21" s="352"/>
      <c r="S21" s="352"/>
      <c r="T21" s="361"/>
      <c r="U21" s="361"/>
      <c r="V21" s="358"/>
      <c r="W21" s="358"/>
      <c r="X21" s="351"/>
    </row>
    <row r="22" spans="1:24" ht="96" customHeight="1">
      <c r="A22" s="489"/>
      <c r="B22" s="348"/>
      <c r="C22" s="349"/>
      <c r="D22" s="350" t="s">
        <v>1720</v>
      </c>
      <c r="E22" s="491"/>
      <c r="F22" s="350" t="s">
        <v>1721</v>
      </c>
      <c r="G22" s="350"/>
      <c r="H22" s="357"/>
      <c r="I22" s="357"/>
      <c r="J22" s="248"/>
      <c r="K22" s="357"/>
      <c r="L22" s="357"/>
      <c r="M22" s="284"/>
      <c r="N22" s="357"/>
      <c r="O22" s="284"/>
      <c r="P22" s="249"/>
      <c r="Q22" s="283"/>
      <c r="R22" s="352"/>
      <c r="S22" s="352"/>
      <c r="T22" s="361"/>
      <c r="U22" s="361"/>
      <c r="V22" s="358"/>
      <c r="W22" s="358"/>
      <c r="X22" s="485"/>
    </row>
    <row r="23" spans="1:24" ht="96" customHeight="1">
      <c r="A23" s="489"/>
      <c r="B23" s="490"/>
      <c r="C23" s="349" t="s">
        <v>1724</v>
      </c>
      <c r="D23" s="350" t="s">
        <v>1726</v>
      </c>
      <c r="E23" s="485"/>
      <c r="F23" s="350" t="s">
        <v>1725</v>
      </c>
      <c r="G23" s="350"/>
      <c r="H23" s="357"/>
      <c r="I23" s="357"/>
      <c r="J23" s="248"/>
      <c r="K23" s="357"/>
      <c r="L23" s="357"/>
      <c r="M23" s="284"/>
      <c r="N23" s="357"/>
      <c r="O23" s="284"/>
      <c r="P23" s="249"/>
      <c r="Q23" s="283"/>
      <c r="R23" s="352"/>
      <c r="S23" s="352"/>
      <c r="T23" s="361"/>
      <c r="U23" s="361"/>
      <c r="V23" s="358"/>
      <c r="W23" s="358"/>
      <c r="X23" s="485"/>
    </row>
    <row r="24" spans="1:24" ht="133.5" customHeight="1">
      <c r="A24" s="489"/>
      <c r="B24" s="490"/>
      <c r="C24" s="349" t="s">
        <v>1727</v>
      </c>
      <c r="D24" s="487" t="s">
        <v>1728</v>
      </c>
      <c r="E24" s="485"/>
      <c r="F24" s="350" t="s">
        <v>1732</v>
      </c>
      <c r="G24" s="350"/>
      <c r="H24" s="357"/>
      <c r="I24" s="357"/>
      <c r="J24" s="248"/>
      <c r="K24" s="357"/>
      <c r="L24" s="357"/>
      <c r="M24" s="284"/>
      <c r="N24" s="357"/>
      <c r="O24" s="284"/>
      <c r="P24" s="249"/>
      <c r="Q24" s="283"/>
      <c r="R24" s="352"/>
      <c r="S24" s="352"/>
      <c r="T24" s="361"/>
      <c r="U24" s="361"/>
      <c r="V24" s="358"/>
      <c r="W24" s="358"/>
      <c r="X24" s="485"/>
    </row>
    <row r="25" spans="1:24" ht="186.75" customHeight="1">
      <c r="A25" s="489"/>
      <c r="B25" s="490"/>
      <c r="C25" s="488" t="s">
        <v>1729</v>
      </c>
      <c r="D25" s="350" t="s">
        <v>1730</v>
      </c>
      <c r="E25" s="485"/>
      <c r="F25" s="350" t="s">
        <v>1731</v>
      </c>
      <c r="G25" s="350"/>
      <c r="H25" s="357"/>
      <c r="I25" s="357"/>
      <c r="J25" s="248"/>
      <c r="K25" s="357"/>
      <c r="L25" s="357"/>
      <c r="M25" s="284"/>
      <c r="N25" s="357"/>
      <c r="O25" s="284"/>
      <c r="P25" s="249"/>
      <c r="Q25" s="283"/>
      <c r="R25" s="352"/>
      <c r="S25" s="352"/>
      <c r="T25" s="361"/>
      <c r="U25" s="361"/>
      <c r="V25" s="358"/>
      <c r="W25" s="358"/>
      <c r="X25" s="485"/>
    </row>
    <row r="26" spans="1:24" ht="96" customHeight="1">
      <c r="A26" s="489"/>
      <c r="B26" s="490"/>
      <c r="C26" s="349"/>
      <c r="D26" s="350" t="s">
        <v>1734</v>
      </c>
      <c r="E26" s="485"/>
      <c r="F26" s="350" t="s">
        <v>1733</v>
      </c>
      <c r="G26" s="350"/>
      <c r="H26" s="357"/>
      <c r="I26" s="357"/>
      <c r="J26" s="248"/>
      <c r="K26" s="357"/>
      <c r="L26" s="357"/>
      <c r="M26" s="284"/>
      <c r="N26" s="357"/>
      <c r="O26" s="284"/>
      <c r="P26" s="249"/>
      <c r="Q26" s="283"/>
      <c r="R26" s="352"/>
      <c r="S26" s="352"/>
      <c r="T26" s="361"/>
      <c r="U26" s="361"/>
      <c r="V26" s="358"/>
      <c r="W26" s="358"/>
      <c r="X26" s="485"/>
    </row>
    <row r="27" spans="1:24" ht="133.5" customHeight="1">
      <c r="A27" s="489"/>
      <c r="B27" s="490"/>
      <c r="C27" s="349"/>
      <c r="D27" s="487" t="s">
        <v>1735</v>
      </c>
      <c r="E27" s="485"/>
      <c r="F27" s="350" t="s">
        <v>1736</v>
      </c>
      <c r="G27" s="350"/>
      <c r="H27" s="357"/>
      <c r="I27" s="357"/>
      <c r="J27" s="248"/>
      <c r="K27" s="357"/>
      <c r="L27" s="357"/>
      <c r="M27" s="284"/>
      <c r="N27" s="357"/>
      <c r="O27" s="284"/>
      <c r="P27" s="249"/>
      <c r="Q27" s="283"/>
      <c r="R27" s="352"/>
      <c r="S27" s="352"/>
      <c r="T27" s="361"/>
      <c r="U27" s="361"/>
      <c r="V27" s="358"/>
      <c r="W27" s="358"/>
      <c r="X27" s="485"/>
    </row>
    <row r="28" spans="1:24" ht="67.5" customHeight="1">
      <c r="A28" s="458"/>
      <c r="B28" s="459"/>
      <c r="C28" s="458" t="s">
        <v>103</v>
      </c>
      <c r="D28" s="459"/>
      <c r="E28" s="459"/>
      <c r="F28" s="460"/>
      <c r="G28" s="460"/>
      <c r="H28" s="368">
        <f t="shared" ref="H28:O28" si="0">SUM(H7:H21)</f>
        <v>0</v>
      </c>
      <c r="I28" s="369">
        <f t="shared" si="0"/>
        <v>0</v>
      </c>
      <c r="J28" s="368">
        <f t="shared" si="0"/>
        <v>0</v>
      </c>
      <c r="K28" s="368">
        <f t="shared" si="0"/>
        <v>0</v>
      </c>
      <c r="L28" s="368">
        <f t="shared" si="0"/>
        <v>0</v>
      </c>
      <c r="M28" s="369">
        <f t="shared" si="0"/>
        <v>0</v>
      </c>
      <c r="N28" s="368">
        <f t="shared" si="0"/>
        <v>0</v>
      </c>
      <c r="O28" s="368">
        <f t="shared" si="0"/>
        <v>0</v>
      </c>
      <c r="P28" s="368">
        <f>H28+J28+L28+N28</f>
        <v>0</v>
      </c>
      <c r="Q28" s="370">
        <f>I28+K28+M28+O28</f>
        <v>0</v>
      </c>
      <c r="R28" s="371"/>
      <c r="S28" s="371"/>
      <c r="T28" s="371"/>
      <c r="U28" s="371"/>
      <c r="V28" s="371"/>
      <c r="W28" s="371"/>
      <c r="X28" s="371"/>
    </row>
    <row r="29" spans="1:24" ht="197.25" customHeight="1">
      <c r="A29" s="372"/>
      <c r="B29" s="373"/>
      <c r="C29" s="373"/>
      <c r="D29" s="373"/>
      <c r="E29" s="374"/>
      <c r="F29" s="373"/>
      <c r="G29" s="373"/>
      <c r="H29" s="373"/>
      <c r="I29" s="373"/>
      <c r="J29" s="373"/>
      <c r="K29" s="373"/>
      <c r="L29" s="373"/>
      <c r="M29" s="373"/>
      <c r="N29" s="373"/>
      <c r="O29" s="373"/>
      <c r="P29" s="373"/>
      <c r="Q29" s="373"/>
      <c r="R29" s="373"/>
      <c r="S29" s="373"/>
      <c r="T29" s="373"/>
      <c r="U29" s="373"/>
      <c r="V29" s="373"/>
      <c r="W29" s="373"/>
      <c r="X29" s="373"/>
    </row>
    <row r="30" spans="1:24" ht="105" customHeight="1">
      <c r="A30" s="372"/>
      <c r="B30" s="373"/>
      <c r="C30" s="373"/>
      <c r="D30" s="373"/>
      <c r="E30" s="374"/>
      <c r="F30" s="373"/>
      <c r="G30" s="373"/>
      <c r="H30" s="373"/>
      <c r="I30" s="373"/>
      <c r="J30" s="373"/>
      <c r="K30" s="373"/>
      <c r="L30" s="373"/>
      <c r="M30" s="373"/>
      <c r="N30" s="373"/>
      <c r="O30" s="373"/>
      <c r="P30" s="373"/>
      <c r="Q30" s="373"/>
      <c r="R30" s="373"/>
      <c r="S30" s="373"/>
      <c r="T30" s="373"/>
      <c r="U30" s="373"/>
      <c r="V30" s="373"/>
      <c r="W30" s="373"/>
      <c r="X30" s="373"/>
    </row>
    <row r="31" spans="1:24" ht="69" customHeight="1">
      <c r="A31" s="372"/>
      <c r="B31" s="373"/>
      <c r="C31" s="373"/>
      <c r="D31" s="373"/>
      <c r="E31" s="374"/>
      <c r="F31" s="373"/>
      <c r="G31" s="373"/>
      <c r="H31" s="373"/>
      <c r="I31" s="373"/>
      <c r="J31" s="373"/>
      <c r="K31" s="373"/>
      <c r="L31" s="373"/>
      <c r="M31" s="373"/>
      <c r="N31" s="373"/>
      <c r="O31" s="373"/>
      <c r="P31" s="373"/>
      <c r="Q31" s="373"/>
      <c r="R31" s="373"/>
      <c r="S31" s="373"/>
      <c r="T31" s="373"/>
      <c r="U31" s="373"/>
      <c r="V31" s="373"/>
      <c r="W31" s="373"/>
      <c r="X31" s="373"/>
    </row>
    <row r="32" spans="1:24" ht="57.75" customHeight="1">
      <c r="A32" s="372"/>
      <c r="B32" s="373"/>
      <c r="C32" s="373"/>
      <c r="D32" s="373"/>
      <c r="E32" s="374"/>
      <c r="F32" s="373"/>
      <c r="G32" s="373"/>
      <c r="H32" s="373"/>
      <c r="I32" s="373"/>
      <c r="J32" s="373"/>
      <c r="K32" s="373"/>
      <c r="L32" s="373"/>
      <c r="M32" s="373"/>
      <c r="N32" s="373"/>
      <c r="O32" s="373"/>
      <c r="P32" s="373"/>
      <c r="Q32" s="373"/>
      <c r="R32" s="373"/>
      <c r="S32" s="373"/>
      <c r="T32" s="373"/>
      <c r="U32" s="373"/>
      <c r="V32" s="373"/>
      <c r="W32" s="373"/>
      <c r="X32" s="373"/>
    </row>
    <row r="33" spans="1:24" ht="94.5" customHeight="1">
      <c r="A33" s="372"/>
      <c r="B33" s="373"/>
      <c r="C33" s="373"/>
      <c r="D33" s="373"/>
      <c r="E33" s="374"/>
      <c r="F33" s="373"/>
      <c r="G33" s="373"/>
      <c r="H33" s="373"/>
      <c r="I33" s="373"/>
      <c r="J33" s="373"/>
      <c r="K33" s="373"/>
      <c r="L33" s="373"/>
      <c r="M33" s="373"/>
      <c r="N33" s="373"/>
      <c r="O33" s="373"/>
      <c r="P33" s="373"/>
      <c r="Q33" s="373"/>
      <c r="R33" s="373"/>
      <c r="S33" s="373"/>
      <c r="T33" s="373"/>
      <c r="U33" s="373"/>
      <c r="V33" s="373"/>
      <c r="W33" s="373"/>
      <c r="X33" s="373"/>
    </row>
    <row r="34" spans="1:24" ht="72.75" customHeight="1">
      <c r="A34" s="372"/>
      <c r="B34" s="373"/>
      <c r="C34" s="373"/>
      <c r="D34" s="373"/>
      <c r="E34" s="374"/>
      <c r="F34" s="373"/>
      <c r="G34" s="373"/>
      <c r="H34" s="373"/>
      <c r="I34" s="373"/>
      <c r="J34" s="373"/>
      <c r="K34" s="373"/>
      <c r="L34" s="373"/>
      <c r="M34" s="373"/>
      <c r="N34" s="373"/>
      <c r="O34" s="373"/>
      <c r="P34" s="373"/>
      <c r="Q34" s="373"/>
      <c r="R34" s="373"/>
      <c r="S34" s="373"/>
      <c r="T34" s="373"/>
      <c r="U34" s="373"/>
      <c r="V34" s="373"/>
      <c r="W34" s="373"/>
      <c r="X34" s="373"/>
    </row>
    <row r="35" spans="1:24" ht="94.5" customHeight="1">
      <c r="A35" s="372"/>
      <c r="B35" s="373"/>
      <c r="C35" s="373"/>
      <c r="D35" s="373"/>
      <c r="E35" s="374"/>
      <c r="F35" s="373"/>
      <c r="G35" s="373"/>
      <c r="H35" s="373"/>
      <c r="I35" s="373"/>
      <c r="J35" s="373"/>
      <c r="K35" s="373"/>
      <c r="L35" s="373"/>
      <c r="M35" s="373"/>
      <c r="N35" s="373"/>
      <c r="O35" s="373"/>
      <c r="P35" s="373"/>
      <c r="Q35" s="373"/>
      <c r="R35" s="373"/>
      <c r="S35" s="373"/>
      <c r="T35" s="373"/>
      <c r="U35" s="373"/>
      <c r="V35" s="373"/>
      <c r="W35" s="373"/>
      <c r="X35" s="373"/>
    </row>
    <row r="36" spans="1:24" ht="94.5" customHeight="1">
      <c r="A36" s="372"/>
      <c r="B36" s="373"/>
      <c r="C36" s="373"/>
      <c r="D36" s="373"/>
      <c r="E36" s="374"/>
      <c r="F36" s="373"/>
      <c r="G36" s="373"/>
      <c r="H36" s="373"/>
      <c r="I36" s="373"/>
      <c r="J36" s="373"/>
      <c r="K36" s="373"/>
      <c r="L36" s="373"/>
      <c r="M36" s="373"/>
      <c r="N36" s="373"/>
      <c r="O36" s="373"/>
      <c r="P36" s="373"/>
      <c r="Q36" s="373"/>
      <c r="R36" s="373"/>
      <c r="S36" s="373"/>
      <c r="T36" s="373"/>
      <c r="U36" s="373"/>
      <c r="V36" s="373"/>
      <c r="W36" s="373"/>
      <c r="X36" s="373"/>
    </row>
    <row r="37" spans="1:24" ht="94.5" customHeight="1">
      <c r="A37" s="372"/>
      <c r="B37" s="373"/>
      <c r="C37" s="373"/>
      <c r="D37" s="373"/>
      <c r="E37" s="374"/>
      <c r="F37" s="373"/>
      <c r="G37" s="373"/>
      <c r="H37" s="373"/>
      <c r="I37" s="373"/>
      <c r="J37" s="373"/>
      <c r="K37" s="373"/>
      <c r="L37" s="373"/>
      <c r="M37" s="373"/>
      <c r="N37" s="373"/>
      <c r="O37" s="373"/>
      <c r="P37" s="373"/>
      <c r="Q37" s="373"/>
      <c r="R37" s="373"/>
      <c r="S37" s="373"/>
      <c r="T37" s="373"/>
      <c r="U37" s="373"/>
      <c r="V37" s="373"/>
      <c r="W37" s="373"/>
      <c r="X37" s="373"/>
    </row>
    <row r="38" spans="1:24" ht="94.5" customHeight="1">
      <c r="A38" s="372"/>
      <c r="B38" s="373"/>
      <c r="C38" s="373"/>
      <c r="D38" s="373"/>
      <c r="E38" s="374"/>
      <c r="F38" s="373"/>
      <c r="G38" s="373"/>
      <c r="H38" s="373"/>
      <c r="I38" s="373"/>
      <c r="J38" s="373"/>
      <c r="K38" s="373"/>
      <c r="L38" s="373"/>
      <c r="M38" s="373"/>
      <c r="N38" s="373"/>
      <c r="O38" s="373"/>
      <c r="P38" s="373"/>
      <c r="Q38" s="373"/>
      <c r="R38" s="373"/>
      <c r="S38" s="373"/>
      <c r="T38" s="373"/>
      <c r="U38" s="373"/>
      <c r="V38" s="373"/>
      <c r="W38" s="373"/>
      <c r="X38" s="373"/>
    </row>
    <row r="39" spans="1:24" ht="72.75" customHeight="1">
      <c r="A39" s="372"/>
      <c r="B39" s="373"/>
      <c r="C39" s="373"/>
      <c r="D39" s="373"/>
      <c r="E39" s="374"/>
      <c r="F39" s="373"/>
      <c r="G39" s="373"/>
      <c r="H39" s="373"/>
      <c r="I39" s="373"/>
      <c r="J39" s="373"/>
      <c r="K39" s="373"/>
      <c r="L39" s="373"/>
      <c r="M39" s="373"/>
      <c r="N39" s="373"/>
      <c r="O39" s="373"/>
      <c r="P39" s="373"/>
      <c r="Q39" s="373"/>
      <c r="R39" s="373"/>
      <c r="S39" s="373"/>
      <c r="T39" s="373"/>
      <c r="U39" s="373"/>
      <c r="V39" s="373"/>
      <c r="W39" s="373"/>
      <c r="X39" s="373"/>
    </row>
    <row r="40" spans="1:24" ht="72.75" customHeight="1">
      <c r="A40" s="372"/>
      <c r="B40" s="373"/>
      <c r="C40" s="373"/>
      <c r="D40" s="373"/>
      <c r="E40" s="374"/>
      <c r="F40" s="373"/>
      <c r="G40" s="373"/>
      <c r="H40" s="373"/>
      <c r="I40" s="373"/>
      <c r="J40" s="373"/>
      <c r="K40" s="373"/>
      <c r="L40" s="373"/>
      <c r="M40" s="373"/>
      <c r="N40" s="373"/>
      <c r="O40" s="373"/>
      <c r="P40" s="373"/>
      <c r="Q40" s="373"/>
      <c r="R40" s="373"/>
      <c r="S40" s="373"/>
      <c r="T40" s="373"/>
      <c r="U40" s="373"/>
      <c r="V40" s="373"/>
      <c r="W40" s="373"/>
      <c r="X40" s="373"/>
    </row>
    <row r="41" spans="1:24" ht="72.75" customHeight="1">
      <c r="A41" s="372"/>
      <c r="B41" s="373"/>
      <c r="C41" s="373"/>
      <c r="D41" s="373"/>
      <c r="E41" s="374"/>
      <c r="F41" s="373"/>
      <c r="G41" s="373"/>
      <c r="H41" s="373"/>
      <c r="I41" s="373"/>
      <c r="J41" s="373"/>
      <c r="K41" s="373"/>
      <c r="L41" s="373"/>
      <c r="M41" s="373"/>
      <c r="N41" s="373"/>
      <c r="O41" s="373"/>
      <c r="P41" s="373"/>
      <c r="Q41" s="373"/>
      <c r="R41" s="373"/>
      <c r="S41" s="373"/>
      <c r="T41" s="373"/>
      <c r="U41" s="373"/>
      <c r="V41" s="373"/>
      <c r="W41" s="373"/>
      <c r="X41" s="373"/>
    </row>
    <row r="42" spans="1:24" ht="72.75" customHeight="1">
      <c r="A42" s="372"/>
      <c r="B42" s="373"/>
      <c r="C42" s="373"/>
      <c r="D42" s="373"/>
      <c r="E42" s="374"/>
      <c r="F42" s="373"/>
      <c r="G42" s="373"/>
      <c r="H42" s="373"/>
      <c r="I42" s="373"/>
      <c r="J42" s="373"/>
      <c r="K42" s="373"/>
      <c r="L42" s="373"/>
      <c r="M42" s="373"/>
      <c r="N42" s="373"/>
      <c r="O42" s="373"/>
      <c r="P42" s="373"/>
      <c r="Q42" s="373"/>
      <c r="R42" s="373"/>
      <c r="S42" s="373"/>
      <c r="T42" s="373"/>
      <c r="U42" s="373"/>
      <c r="V42" s="373"/>
      <c r="W42" s="373"/>
      <c r="X42" s="373"/>
    </row>
    <row r="43" spans="1:24" ht="52.5" customHeight="1">
      <c r="A43" s="372"/>
      <c r="B43" s="373"/>
      <c r="C43" s="373"/>
      <c r="D43" s="373"/>
      <c r="E43" s="374"/>
      <c r="F43" s="373"/>
      <c r="G43" s="373"/>
      <c r="H43" s="373"/>
      <c r="I43" s="373"/>
      <c r="J43" s="373"/>
      <c r="K43" s="373"/>
      <c r="L43" s="373"/>
      <c r="M43" s="373"/>
      <c r="N43" s="373"/>
      <c r="O43" s="373"/>
      <c r="P43" s="373"/>
      <c r="Q43" s="373"/>
      <c r="R43" s="373"/>
      <c r="S43" s="373"/>
      <c r="T43" s="373"/>
      <c r="U43" s="373"/>
      <c r="V43" s="373"/>
      <c r="W43" s="373"/>
      <c r="X43" s="373"/>
    </row>
    <row r="44" spans="1:24" ht="72.75" customHeight="1">
      <c r="A44" s="372"/>
      <c r="B44" s="373"/>
      <c r="C44" s="373"/>
      <c r="D44" s="373"/>
      <c r="E44" s="374"/>
      <c r="F44" s="373"/>
      <c r="G44" s="373"/>
      <c r="H44" s="373"/>
      <c r="I44" s="373"/>
      <c r="J44" s="373"/>
      <c r="K44" s="373"/>
      <c r="L44" s="373"/>
      <c r="M44" s="373"/>
      <c r="N44" s="373"/>
      <c r="O44" s="373"/>
      <c r="P44" s="373"/>
      <c r="Q44" s="373"/>
      <c r="R44" s="373"/>
      <c r="S44" s="373"/>
      <c r="T44" s="373"/>
      <c r="U44" s="373"/>
      <c r="V44" s="373"/>
      <c r="W44" s="373"/>
      <c r="X44" s="373"/>
    </row>
    <row r="45" spans="1:24" ht="67.5" customHeight="1">
      <c r="A45" s="372"/>
      <c r="B45" s="373"/>
      <c r="C45" s="373"/>
      <c r="D45" s="373"/>
      <c r="E45" s="374"/>
      <c r="F45" s="373"/>
      <c r="G45" s="373"/>
      <c r="H45" s="373"/>
      <c r="I45" s="373"/>
      <c r="J45" s="373"/>
      <c r="K45" s="373"/>
      <c r="L45" s="373"/>
      <c r="M45" s="373"/>
      <c r="N45" s="373"/>
      <c r="O45" s="373"/>
      <c r="P45" s="373"/>
      <c r="Q45" s="373"/>
      <c r="R45" s="373"/>
      <c r="S45" s="373"/>
      <c r="T45" s="373"/>
      <c r="U45" s="373"/>
      <c r="V45" s="373"/>
      <c r="W45" s="373"/>
      <c r="X45" s="373"/>
    </row>
    <row r="46" spans="1:24" ht="39.75" customHeight="1">
      <c r="A46" s="372"/>
      <c r="B46" s="373"/>
      <c r="C46" s="373"/>
      <c r="D46" s="373"/>
      <c r="E46" s="374"/>
      <c r="F46" s="373"/>
      <c r="G46" s="373"/>
      <c r="H46" s="373"/>
      <c r="I46" s="373"/>
      <c r="J46" s="373"/>
      <c r="K46" s="373"/>
      <c r="L46" s="373"/>
      <c r="M46" s="373"/>
      <c r="N46" s="373"/>
      <c r="O46" s="373"/>
      <c r="P46" s="373"/>
      <c r="Q46" s="373"/>
      <c r="R46" s="373"/>
      <c r="S46" s="373"/>
      <c r="T46" s="373"/>
      <c r="U46" s="373"/>
      <c r="V46" s="373"/>
      <c r="W46" s="373"/>
      <c r="X46" s="373"/>
    </row>
    <row r="47" spans="1:24" ht="72.75" customHeight="1">
      <c r="A47" s="372"/>
      <c r="B47" s="373"/>
      <c r="C47" s="373"/>
      <c r="D47" s="373"/>
      <c r="E47" s="374"/>
      <c r="F47" s="373"/>
      <c r="G47" s="373"/>
      <c r="H47" s="373"/>
      <c r="I47" s="373"/>
      <c r="J47" s="373"/>
      <c r="K47" s="373"/>
      <c r="L47" s="373"/>
      <c r="M47" s="373"/>
      <c r="N47" s="373"/>
      <c r="O47" s="373"/>
      <c r="P47" s="373"/>
      <c r="Q47" s="373"/>
      <c r="R47" s="373"/>
      <c r="S47" s="373"/>
      <c r="T47" s="373"/>
      <c r="U47" s="373"/>
      <c r="V47" s="373"/>
      <c r="W47" s="373"/>
      <c r="X47" s="373"/>
    </row>
    <row r="48" spans="1:24" ht="72.75" customHeight="1">
      <c r="A48" s="372"/>
      <c r="B48" s="373"/>
      <c r="C48" s="373"/>
      <c r="D48" s="373"/>
      <c r="E48" s="374"/>
      <c r="F48" s="373"/>
      <c r="G48" s="373"/>
      <c r="H48" s="373"/>
      <c r="I48" s="373"/>
      <c r="J48" s="373"/>
      <c r="K48" s="373"/>
      <c r="L48" s="373"/>
      <c r="M48" s="373"/>
      <c r="N48" s="373"/>
      <c r="O48" s="373"/>
      <c r="P48" s="373"/>
      <c r="Q48" s="373"/>
      <c r="R48" s="373"/>
      <c r="S48" s="373"/>
      <c r="T48" s="373"/>
      <c r="U48" s="373"/>
      <c r="V48" s="373"/>
      <c r="W48" s="373"/>
      <c r="X48" s="373"/>
    </row>
    <row r="49" spans="1:24" ht="73.5" customHeight="1">
      <c r="A49" s="372"/>
      <c r="B49" s="373"/>
      <c r="C49" s="373"/>
      <c r="D49" s="373"/>
      <c r="E49" s="374"/>
      <c r="F49" s="373"/>
      <c r="G49" s="373"/>
      <c r="H49" s="373"/>
      <c r="I49" s="373"/>
      <c r="J49" s="373"/>
      <c r="K49" s="373"/>
      <c r="L49" s="373"/>
      <c r="M49" s="373"/>
      <c r="N49" s="373"/>
      <c r="O49" s="373"/>
      <c r="P49" s="373"/>
      <c r="Q49" s="373"/>
      <c r="R49" s="373"/>
      <c r="S49" s="373"/>
      <c r="T49" s="373"/>
      <c r="U49" s="373"/>
      <c r="V49" s="373"/>
      <c r="W49" s="373"/>
      <c r="X49" s="373"/>
    </row>
    <row r="50" spans="1:24" ht="87.75" customHeight="1">
      <c r="A50" s="372"/>
      <c r="B50" s="373"/>
      <c r="C50" s="373"/>
      <c r="D50" s="373"/>
      <c r="E50" s="374"/>
      <c r="F50" s="373"/>
      <c r="G50" s="373"/>
      <c r="H50" s="373"/>
      <c r="I50" s="373"/>
      <c r="J50" s="373"/>
      <c r="K50" s="373"/>
      <c r="L50" s="373"/>
      <c r="M50" s="373"/>
      <c r="N50" s="373"/>
      <c r="O50" s="373"/>
      <c r="P50" s="373"/>
      <c r="Q50" s="373"/>
      <c r="R50" s="373"/>
      <c r="S50" s="373"/>
      <c r="T50" s="373"/>
      <c r="U50" s="373"/>
      <c r="V50" s="373"/>
      <c r="W50" s="373"/>
      <c r="X50" s="373"/>
    </row>
    <row r="51" spans="1:24" ht="87.75" customHeight="1">
      <c r="A51" s="372"/>
      <c r="B51" s="373"/>
      <c r="C51" s="373"/>
      <c r="D51" s="373"/>
      <c r="E51" s="374"/>
      <c r="F51" s="373"/>
      <c r="G51" s="373"/>
      <c r="H51" s="373"/>
      <c r="I51" s="373"/>
      <c r="J51" s="373"/>
      <c r="K51" s="373"/>
      <c r="L51" s="373"/>
      <c r="M51" s="373"/>
      <c r="N51" s="373"/>
      <c r="O51" s="373"/>
      <c r="P51" s="373"/>
      <c r="Q51" s="373"/>
      <c r="R51" s="373"/>
      <c r="S51" s="373"/>
      <c r="T51" s="373"/>
      <c r="U51" s="373"/>
      <c r="V51" s="373"/>
      <c r="W51" s="373"/>
      <c r="X51" s="373"/>
    </row>
    <row r="52" spans="1:24" ht="66" customHeight="1">
      <c r="A52" s="372"/>
      <c r="B52" s="373"/>
      <c r="C52" s="373"/>
      <c r="D52" s="373"/>
      <c r="E52" s="374"/>
      <c r="F52" s="373"/>
      <c r="G52" s="373"/>
      <c r="H52" s="373"/>
      <c r="I52" s="373"/>
      <c r="J52" s="373"/>
      <c r="K52" s="373"/>
      <c r="L52" s="373"/>
      <c r="M52" s="373"/>
      <c r="N52" s="373"/>
      <c r="O52" s="373"/>
      <c r="P52" s="373"/>
      <c r="Q52" s="373"/>
      <c r="R52" s="373"/>
      <c r="S52" s="373"/>
      <c r="T52" s="373"/>
      <c r="U52" s="373"/>
      <c r="V52" s="373"/>
      <c r="W52" s="373"/>
      <c r="X52" s="373"/>
    </row>
    <row r="53" spans="1:24" ht="87.75" customHeight="1">
      <c r="A53" s="372"/>
      <c r="B53" s="373"/>
      <c r="C53" s="373"/>
      <c r="D53" s="373"/>
      <c r="E53" s="374"/>
      <c r="F53" s="373"/>
      <c r="G53" s="373"/>
      <c r="H53" s="373"/>
      <c r="I53" s="373"/>
      <c r="J53" s="373"/>
      <c r="K53" s="373"/>
      <c r="L53" s="373"/>
      <c r="M53" s="373"/>
      <c r="N53" s="373"/>
      <c r="O53" s="373"/>
      <c r="P53" s="373"/>
      <c r="Q53" s="373"/>
      <c r="R53" s="373"/>
      <c r="S53" s="373"/>
      <c r="T53" s="373"/>
      <c r="U53" s="373"/>
      <c r="V53" s="373"/>
      <c r="W53" s="373"/>
      <c r="X53" s="373"/>
    </row>
    <row r="54" spans="1:24" ht="87.75" customHeight="1">
      <c r="A54" s="372"/>
      <c r="B54" s="373"/>
      <c r="C54" s="373"/>
      <c r="D54" s="373"/>
      <c r="E54" s="374"/>
      <c r="F54" s="373"/>
      <c r="G54" s="373"/>
      <c r="H54" s="373"/>
      <c r="I54" s="373"/>
      <c r="J54" s="373"/>
      <c r="K54" s="373"/>
      <c r="L54" s="373"/>
      <c r="M54" s="373"/>
      <c r="N54" s="373"/>
      <c r="O54" s="373"/>
      <c r="P54" s="373"/>
      <c r="Q54" s="373"/>
      <c r="R54" s="373"/>
      <c r="S54" s="373"/>
      <c r="T54" s="373"/>
      <c r="U54" s="373"/>
      <c r="V54" s="373"/>
      <c r="W54" s="373"/>
      <c r="X54" s="373"/>
    </row>
    <row r="55" spans="1:24" ht="72" customHeight="1">
      <c r="A55" s="372"/>
      <c r="B55" s="373"/>
      <c r="C55" s="373"/>
      <c r="D55" s="373"/>
      <c r="E55" s="374"/>
      <c r="F55" s="373"/>
      <c r="G55" s="373"/>
      <c r="H55" s="373"/>
      <c r="I55" s="373"/>
      <c r="J55" s="373"/>
      <c r="K55" s="373"/>
      <c r="L55" s="373"/>
      <c r="M55" s="373"/>
      <c r="N55" s="373"/>
      <c r="O55" s="373"/>
      <c r="P55" s="373"/>
      <c r="Q55" s="373"/>
      <c r="R55" s="373"/>
      <c r="S55" s="373"/>
      <c r="T55" s="373"/>
      <c r="U55" s="373"/>
      <c r="V55" s="373"/>
      <c r="W55" s="373"/>
      <c r="X55" s="373"/>
    </row>
    <row r="56" spans="1:24" ht="66" customHeight="1">
      <c r="A56" s="372"/>
      <c r="B56" s="373"/>
      <c r="C56" s="373"/>
      <c r="D56" s="373"/>
      <c r="E56" s="374"/>
      <c r="F56" s="373"/>
      <c r="G56" s="373"/>
      <c r="H56" s="373"/>
      <c r="I56" s="373"/>
      <c r="J56" s="373"/>
      <c r="K56" s="373"/>
      <c r="L56" s="373"/>
      <c r="M56" s="373"/>
      <c r="N56" s="373"/>
      <c r="O56" s="373"/>
      <c r="P56" s="373"/>
      <c r="Q56" s="373"/>
      <c r="R56" s="373"/>
      <c r="S56" s="373"/>
      <c r="T56" s="373"/>
      <c r="U56" s="373"/>
      <c r="V56" s="373"/>
      <c r="W56" s="373"/>
      <c r="X56" s="373"/>
    </row>
    <row r="57" spans="1:24" ht="87.75" customHeight="1">
      <c r="A57" s="372"/>
      <c r="B57" s="373"/>
      <c r="C57" s="373"/>
      <c r="D57" s="373"/>
      <c r="E57" s="374"/>
      <c r="F57" s="373"/>
      <c r="G57" s="373"/>
      <c r="H57" s="373"/>
      <c r="I57" s="373"/>
      <c r="J57" s="373"/>
      <c r="K57" s="373"/>
      <c r="L57" s="373"/>
      <c r="M57" s="373"/>
      <c r="N57" s="373"/>
      <c r="O57" s="373"/>
      <c r="P57" s="373"/>
      <c r="Q57" s="373"/>
      <c r="R57" s="373"/>
      <c r="S57" s="373"/>
      <c r="T57" s="373"/>
      <c r="U57" s="373"/>
      <c r="V57" s="373"/>
      <c r="W57" s="373"/>
      <c r="X57" s="373"/>
    </row>
    <row r="58" spans="1:24" ht="87.75" customHeight="1">
      <c r="A58" s="372"/>
      <c r="B58" s="373"/>
      <c r="C58" s="373"/>
      <c r="D58" s="373"/>
      <c r="E58" s="374"/>
      <c r="F58" s="373"/>
      <c r="G58" s="373"/>
      <c r="H58" s="373"/>
      <c r="I58" s="373"/>
      <c r="J58" s="373"/>
      <c r="K58" s="373"/>
      <c r="L58" s="373"/>
      <c r="M58" s="373"/>
      <c r="N58" s="373"/>
      <c r="O58" s="373"/>
      <c r="P58" s="373"/>
      <c r="Q58" s="373"/>
      <c r="R58" s="373"/>
      <c r="S58" s="373"/>
      <c r="T58" s="373"/>
      <c r="U58" s="373"/>
      <c r="V58" s="373"/>
      <c r="W58" s="373"/>
      <c r="X58" s="373"/>
    </row>
    <row r="59" spans="1:24" ht="72.75" customHeight="1">
      <c r="A59" s="372"/>
      <c r="B59" s="373"/>
      <c r="C59" s="373"/>
      <c r="D59" s="373"/>
      <c r="E59" s="374"/>
      <c r="F59" s="373"/>
      <c r="G59" s="373"/>
      <c r="H59" s="373"/>
      <c r="I59" s="373"/>
      <c r="J59" s="373"/>
      <c r="K59" s="373"/>
      <c r="L59" s="373"/>
      <c r="M59" s="373"/>
      <c r="N59" s="373"/>
      <c r="O59" s="373"/>
      <c r="P59" s="373"/>
      <c r="Q59" s="373"/>
      <c r="R59" s="373"/>
      <c r="S59" s="373"/>
      <c r="T59" s="373"/>
      <c r="U59" s="373"/>
      <c r="V59" s="373"/>
      <c r="W59" s="373"/>
      <c r="X59" s="373"/>
    </row>
    <row r="60" spans="1:24" ht="15.75">
      <c r="A60" s="372"/>
      <c r="B60" s="373"/>
      <c r="C60" s="373"/>
      <c r="D60" s="373"/>
      <c r="E60" s="374"/>
      <c r="F60" s="373"/>
      <c r="G60" s="373"/>
      <c r="H60" s="373"/>
      <c r="I60" s="373"/>
      <c r="J60" s="373"/>
      <c r="K60" s="373"/>
      <c r="L60" s="373"/>
      <c r="M60" s="373"/>
      <c r="N60" s="373"/>
      <c r="O60" s="373"/>
      <c r="P60" s="373"/>
      <c r="Q60" s="373"/>
      <c r="R60" s="373"/>
      <c r="S60" s="373"/>
      <c r="T60" s="373"/>
      <c r="U60" s="373"/>
      <c r="V60" s="373"/>
      <c r="W60" s="373"/>
      <c r="X60" s="373"/>
    </row>
    <row r="76" spans="1:5" ht="117.75" customHeight="1">
      <c r="A76" s="355"/>
      <c r="E76" s="355"/>
    </row>
    <row r="77" spans="1:5" ht="117.75" customHeight="1">
      <c r="A77" s="355"/>
      <c r="E77" s="355"/>
    </row>
    <row r="78" spans="1:5" ht="117.75" customHeight="1">
      <c r="A78" s="355"/>
      <c r="E78" s="355"/>
    </row>
    <row r="79" spans="1:5" ht="117.75" customHeight="1">
      <c r="A79" s="355"/>
      <c r="E79" s="355"/>
    </row>
    <row r="80" spans="1:5" ht="82.5" customHeight="1">
      <c r="A80" s="355"/>
      <c r="E80" s="355"/>
    </row>
    <row r="81" spans="1:5" ht="117.75" customHeight="1">
      <c r="A81" s="355"/>
      <c r="E81" s="355"/>
    </row>
    <row r="82" spans="1:5" ht="84" customHeight="1">
      <c r="A82" s="355"/>
      <c r="E82" s="355"/>
    </row>
    <row r="83" spans="1:5" ht="84" customHeight="1">
      <c r="A83" s="355"/>
      <c r="E83" s="355"/>
    </row>
    <row r="84" spans="1:5" ht="57.75" customHeight="1">
      <c r="A84" s="355"/>
      <c r="E84" s="355"/>
    </row>
    <row r="85" spans="1:5" ht="58.5" customHeight="1">
      <c r="A85" s="355"/>
      <c r="E85" s="355"/>
    </row>
    <row r="86" spans="1:5" ht="44.25" customHeight="1">
      <c r="A86" s="355"/>
      <c r="E86" s="355"/>
    </row>
    <row r="87" spans="1:5" ht="84" customHeight="1">
      <c r="A87" s="355"/>
      <c r="E87" s="355"/>
    </row>
    <row r="88" spans="1:5" ht="51" customHeight="1">
      <c r="A88" s="355"/>
      <c r="E88" s="355"/>
    </row>
    <row r="89" spans="1:5" ht="56.25" customHeight="1">
      <c r="A89" s="355"/>
      <c r="E89" s="355"/>
    </row>
    <row r="90" spans="1:5" ht="84" customHeight="1">
      <c r="A90" s="355"/>
      <c r="E90" s="355"/>
    </row>
    <row r="91" spans="1:5" ht="84" customHeight="1">
      <c r="A91" s="355"/>
      <c r="E91" s="355"/>
    </row>
    <row r="92" spans="1:5" ht="56.25" customHeight="1">
      <c r="A92" s="355"/>
      <c r="E92" s="355"/>
    </row>
    <row r="93" spans="1:5" ht="58.5" customHeight="1">
      <c r="A93" s="355"/>
      <c r="E93" s="355"/>
    </row>
    <row r="94" spans="1:5" ht="55.5" customHeight="1">
      <c r="A94" s="355"/>
      <c r="E94" s="355"/>
    </row>
    <row r="95" spans="1:5" ht="84" customHeight="1">
      <c r="A95" s="355"/>
      <c r="E95" s="355"/>
    </row>
    <row r="96" spans="1:5" ht="136.5" customHeight="1">
      <c r="A96" s="355"/>
      <c r="E96" s="355"/>
    </row>
    <row r="97" spans="1:5" ht="136.5" customHeight="1">
      <c r="A97" s="355"/>
      <c r="E97" s="355"/>
    </row>
    <row r="98" spans="1:5" ht="136.5" customHeight="1">
      <c r="A98" s="355"/>
      <c r="E98" s="355"/>
    </row>
    <row r="99" spans="1:5" ht="136.5" customHeight="1">
      <c r="A99" s="355"/>
      <c r="E99" s="355"/>
    </row>
    <row r="100" spans="1:5" ht="136.5" customHeight="1">
      <c r="A100" s="355"/>
      <c r="E100" s="355"/>
    </row>
    <row r="101" spans="1:5" ht="116.25" customHeight="1">
      <c r="A101" s="355"/>
      <c r="E101" s="355"/>
    </row>
    <row r="102" spans="1:5" ht="88.5" customHeight="1">
      <c r="A102" s="355"/>
      <c r="E102" s="355"/>
    </row>
    <row r="103" spans="1:5" ht="116.25" customHeight="1">
      <c r="A103" s="355"/>
      <c r="E103" s="355"/>
    </row>
    <row r="104" spans="1:5" ht="116.25" customHeight="1">
      <c r="A104" s="355"/>
      <c r="E104" s="355"/>
    </row>
    <row r="105" spans="1:5" ht="116.25" customHeight="1">
      <c r="A105" s="355"/>
      <c r="E105" s="355"/>
    </row>
    <row r="106" spans="1:5" ht="116.25" customHeight="1">
      <c r="A106" s="355"/>
      <c r="E106" s="355"/>
    </row>
    <row r="107" spans="1:5" ht="116.25" customHeight="1">
      <c r="A107" s="355"/>
      <c r="E107" s="355"/>
    </row>
    <row r="108" spans="1:5" ht="116.25" customHeight="1">
      <c r="A108" s="355"/>
      <c r="E108" s="355"/>
    </row>
    <row r="109" spans="1:5" ht="116.25" customHeight="1">
      <c r="A109" s="355"/>
      <c r="E109" s="355"/>
    </row>
    <row r="110" spans="1:5" ht="116.25" customHeight="1">
      <c r="A110" s="355"/>
      <c r="E110" s="355"/>
    </row>
    <row r="111" spans="1:5" ht="116.25" customHeight="1">
      <c r="A111" s="355"/>
      <c r="E111" s="355"/>
    </row>
    <row r="112" spans="1:5" ht="37.5" customHeight="1">
      <c r="A112" s="355"/>
      <c r="E112" s="355"/>
    </row>
    <row r="113" spans="1:5">
      <c r="A113" s="355"/>
      <c r="E113" s="355"/>
    </row>
    <row r="114" spans="1:5">
      <c r="A114" s="355"/>
      <c r="E114" s="355"/>
    </row>
    <row r="115" spans="1:5">
      <c r="A115" s="355"/>
      <c r="E115" s="355"/>
    </row>
    <row r="116" spans="1:5">
      <c r="A116" s="355"/>
      <c r="E116" s="355"/>
    </row>
    <row r="117" spans="1:5">
      <c r="A117" s="355"/>
      <c r="E117" s="355"/>
    </row>
    <row r="118" spans="1:5">
      <c r="A118" s="355"/>
      <c r="E118" s="355"/>
    </row>
    <row r="119" spans="1:5">
      <c r="A119" s="355"/>
      <c r="E119" s="355"/>
    </row>
    <row r="120" spans="1:5">
      <c r="A120" s="355"/>
      <c r="E120" s="355"/>
    </row>
    <row r="121" spans="1:5">
      <c r="A121" s="355"/>
      <c r="E121" s="355"/>
    </row>
    <row r="122" spans="1:5">
      <c r="A122" s="355"/>
      <c r="E122" s="355"/>
    </row>
    <row r="123" spans="1:5">
      <c r="A123" s="355"/>
      <c r="E123" s="355"/>
    </row>
    <row r="124" spans="1:5">
      <c r="A124" s="355"/>
      <c r="E124" s="355"/>
    </row>
    <row r="125" spans="1:5">
      <c r="A125" s="355"/>
      <c r="E125" s="355"/>
    </row>
    <row r="126" spans="1:5">
      <c r="A126" s="355"/>
      <c r="E126" s="355"/>
    </row>
    <row r="127" spans="1:5">
      <c r="A127" s="355"/>
      <c r="E127" s="355"/>
    </row>
    <row r="128" spans="1:5">
      <c r="A128" s="355"/>
      <c r="E128" s="355"/>
    </row>
    <row r="129" spans="1:5">
      <c r="A129" s="355"/>
      <c r="E129" s="355"/>
    </row>
    <row r="130" spans="1:5">
      <c r="A130" s="355"/>
      <c r="E130" s="355"/>
    </row>
    <row r="131" spans="1:5">
      <c r="A131" s="355"/>
      <c r="E131" s="355"/>
    </row>
    <row r="132" spans="1:5">
      <c r="A132" s="355"/>
      <c r="E132" s="355"/>
    </row>
    <row r="133" spans="1:5">
      <c r="A133" s="355"/>
      <c r="E133" s="355"/>
    </row>
    <row r="134" spans="1:5">
      <c r="A134" s="355"/>
      <c r="E134" s="355"/>
    </row>
    <row r="135" spans="1:5">
      <c r="A135" s="355"/>
      <c r="E135" s="355"/>
    </row>
    <row r="136" spans="1:5">
      <c r="A136" s="355"/>
      <c r="E136" s="355"/>
    </row>
    <row r="137" spans="1:5">
      <c r="A137" s="355"/>
      <c r="E137" s="355"/>
    </row>
    <row r="138" spans="1:5">
      <c r="A138" s="355"/>
      <c r="E138" s="355"/>
    </row>
    <row r="139" spans="1:5">
      <c r="A139" s="355"/>
      <c r="E139" s="355"/>
    </row>
    <row r="140" spans="1:5">
      <c r="A140" s="355"/>
      <c r="E140" s="355"/>
    </row>
    <row r="141" spans="1:5">
      <c r="A141" s="355"/>
      <c r="E141" s="355"/>
    </row>
    <row r="142" spans="1:5">
      <c r="A142" s="355"/>
      <c r="E142" s="355"/>
    </row>
    <row r="143" spans="1:5">
      <c r="A143" s="355"/>
      <c r="E143" s="355"/>
    </row>
    <row r="144" spans="1:5">
      <c r="A144" s="355"/>
      <c r="E144" s="355"/>
    </row>
  </sheetData>
  <mergeCells count="24">
    <mergeCell ref="A7:A21"/>
    <mergeCell ref="B11:B15"/>
    <mergeCell ref="C4:C6"/>
    <mergeCell ref="C20:C21"/>
    <mergeCell ref="B20:B21"/>
    <mergeCell ref="B18:B19"/>
    <mergeCell ref="C18:C19"/>
    <mergeCell ref="E4:E6"/>
    <mergeCell ref="A4:A6"/>
    <mergeCell ref="D4:D6"/>
    <mergeCell ref="F4:F6"/>
    <mergeCell ref="B4:B6"/>
    <mergeCell ref="J5:K5"/>
    <mergeCell ref="L5:M5"/>
    <mergeCell ref="N5:O5"/>
    <mergeCell ref="X4:X6"/>
    <mergeCell ref="H4:O4"/>
    <mergeCell ref="V4:V6"/>
    <mergeCell ref="W4:W6"/>
    <mergeCell ref="P4:Q5"/>
    <mergeCell ref="R4:S5"/>
    <mergeCell ref="T4:T6"/>
    <mergeCell ref="U4:U6"/>
    <mergeCell ref="H5:I5"/>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dimension ref="A1:AC134"/>
  <sheetViews>
    <sheetView showGridLines="0" zoomScale="90" zoomScaleNormal="90" workbookViewId="0">
      <pane xSplit="1" ySplit="5" topLeftCell="B9" activePane="bottomRight" state="frozen"/>
      <selection sqref="A1:V1"/>
      <selection pane="topRight" sqref="A1:V1"/>
      <selection pane="bottomLeft" sqref="A1:V1"/>
      <selection pane="bottomRight" activeCell="B9" sqref="B9:B11"/>
    </sheetView>
  </sheetViews>
  <sheetFormatPr baseColWidth="10" defaultColWidth="11.42578125" defaultRowHeight="12.75"/>
  <cols>
    <col min="1" max="2" width="21.7109375" style="377" customWidth="1"/>
    <col min="3" max="4" width="27.42578125" style="377" customWidth="1"/>
    <col min="5" max="5" width="27.42578125" style="376" customWidth="1"/>
    <col min="6" max="6" width="27.42578125" style="377" customWidth="1"/>
    <col min="7" max="7" width="15.28515625" style="377" customWidth="1"/>
    <col min="8" max="8" width="16" style="377" customWidth="1"/>
    <col min="9" max="9" width="15.28515625" style="377" customWidth="1"/>
    <col min="10" max="10" width="18.5703125" style="377" customWidth="1"/>
    <col min="11" max="11" width="15.28515625" style="377" customWidth="1"/>
    <col min="12" max="12" width="15.85546875" style="377" customWidth="1"/>
    <col min="13" max="13" width="15.28515625" style="377" customWidth="1"/>
    <col min="14" max="14" width="15" style="377" customWidth="1"/>
    <col min="15" max="15" width="15.28515625" style="377" customWidth="1"/>
    <col min="16" max="16" width="17" style="377" bestFit="1" customWidth="1"/>
    <col min="17" max="18" width="11.42578125" style="377"/>
    <col min="19" max="20" width="14.28515625" style="377" customWidth="1"/>
    <col min="21" max="22" width="14.28515625" style="375" customWidth="1"/>
    <col min="23" max="23" width="17" style="377" customWidth="1"/>
    <col min="24" max="16384" width="11.42578125" style="377"/>
  </cols>
  <sheetData>
    <row r="1" spans="1:29" ht="18.75" customHeight="1">
      <c r="E1" s="454"/>
      <c r="G1" s="441" t="s">
        <v>96</v>
      </c>
      <c r="I1" s="441"/>
      <c r="J1" s="441"/>
      <c r="K1" s="441"/>
      <c r="L1" s="441"/>
      <c r="M1" s="441"/>
      <c r="N1" s="441"/>
      <c r="O1" s="441"/>
      <c r="P1" s="441"/>
      <c r="Q1" s="441"/>
      <c r="R1" s="441"/>
      <c r="S1" s="441"/>
      <c r="T1" s="441"/>
      <c r="U1" s="441"/>
      <c r="V1" s="441"/>
      <c r="W1" s="441"/>
      <c r="X1" s="441"/>
      <c r="Y1" s="441"/>
      <c r="Z1" s="441"/>
      <c r="AA1" s="441"/>
      <c r="AB1" s="441"/>
      <c r="AC1" s="441"/>
    </row>
    <row r="2" spans="1:29" ht="22.5" customHeight="1">
      <c r="A2" s="403" t="s">
        <v>1800</v>
      </c>
      <c r="B2" s="403"/>
      <c r="C2" s="403"/>
      <c r="D2" s="403"/>
      <c r="E2" s="347"/>
      <c r="F2" s="403"/>
      <c r="G2" s="403"/>
      <c r="H2" s="403"/>
      <c r="I2" s="403"/>
      <c r="J2" s="403"/>
      <c r="K2" s="403"/>
      <c r="L2" s="403"/>
      <c r="M2" s="403"/>
      <c r="N2" s="403"/>
      <c r="O2" s="403"/>
      <c r="P2" s="403"/>
      <c r="Q2" s="403"/>
      <c r="R2" s="403"/>
      <c r="S2" s="403"/>
      <c r="T2" s="403"/>
      <c r="U2" s="403"/>
      <c r="V2" s="403"/>
      <c r="W2" s="403"/>
    </row>
    <row r="3" spans="1:29" s="66" customFormat="1" ht="23.25" customHeight="1">
      <c r="A3" s="626" t="s">
        <v>102</v>
      </c>
      <c r="B3" s="635" t="s">
        <v>121</v>
      </c>
      <c r="C3" s="634" t="s">
        <v>90</v>
      </c>
      <c r="D3" s="634" t="s">
        <v>91</v>
      </c>
      <c r="E3" s="598" t="s">
        <v>536</v>
      </c>
      <c r="F3" s="634" t="s">
        <v>92</v>
      </c>
      <c r="G3" s="626" t="s">
        <v>106</v>
      </c>
      <c r="H3" s="626"/>
      <c r="I3" s="626"/>
      <c r="J3" s="626"/>
      <c r="K3" s="626"/>
      <c r="L3" s="626"/>
      <c r="M3" s="626"/>
      <c r="N3" s="626"/>
      <c r="O3" s="634" t="s">
        <v>107</v>
      </c>
      <c r="P3" s="634"/>
      <c r="Q3" s="626" t="s">
        <v>108</v>
      </c>
      <c r="R3" s="626"/>
      <c r="S3" s="626" t="s">
        <v>109</v>
      </c>
      <c r="T3" s="626" t="s">
        <v>110</v>
      </c>
      <c r="U3" s="635" t="s">
        <v>118</v>
      </c>
      <c r="V3" s="635" t="s">
        <v>117</v>
      </c>
      <c r="W3" s="631" t="s">
        <v>93</v>
      </c>
    </row>
    <row r="4" spans="1:29" s="66" customFormat="1" ht="15" customHeight="1">
      <c r="A4" s="626"/>
      <c r="B4" s="636"/>
      <c r="C4" s="634"/>
      <c r="D4" s="634"/>
      <c r="E4" s="599"/>
      <c r="F4" s="634"/>
      <c r="G4" s="626" t="s">
        <v>111</v>
      </c>
      <c r="H4" s="626"/>
      <c r="I4" s="626" t="s">
        <v>112</v>
      </c>
      <c r="J4" s="626"/>
      <c r="K4" s="626" t="s">
        <v>113</v>
      </c>
      <c r="L4" s="626"/>
      <c r="M4" s="626" t="s">
        <v>114</v>
      </c>
      <c r="N4" s="626"/>
      <c r="O4" s="634"/>
      <c r="P4" s="634"/>
      <c r="Q4" s="626"/>
      <c r="R4" s="626"/>
      <c r="S4" s="626"/>
      <c r="T4" s="626"/>
      <c r="U4" s="636"/>
      <c r="V4" s="636"/>
      <c r="W4" s="632"/>
    </row>
    <row r="5" spans="1:29" s="66" customFormat="1" ht="24" customHeight="1">
      <c r="A5" s="626"/>
      <c r="B5" s="637"/>
      <c r="C5" s="634"/>
      <c r="D5" s="634"/>
      <c r="E5" s="600"/>
      <c r="F5" s="634"/>
      <c r="G5" s="289" t="s">
        <v>115</v>
      </c>
      <c r="H5" s="289" t="s">
        <v>12</v>
      </c>
      <c r="I5" s="289" t="s">
        <v>115</v>
      </c>
      <c r="J5" s="289" t="s">
        <v>12</v>
      </c>
      <c r="K5" s="289" t="s">
        <v>115</v>
      </c>
      <c r="L5" s="289" t="s">
        <v>12</v>
      </c>
      <c r="M5" s="289" t="s">
        <v>115</v>
      </c>
      <c r="N5" s="289" t="s">
        <v>12</v>
      </c>
      <c r="O5" s="289" t="s">
        <v>115</v>
      </c>
      <c r="P5" s="289" t="s">
        <v>12</v>
      </c>
      <c r="Q5" s="289" t="s">
        <v>116</v>
      </c>
      <c r="R5" s="289" t="s">
        <v>87</v>
      </c>
      <c r="S5" s="626"/>
      <c r="T5" s="626"/>
      <c r="U5" s="637"/>
      <c r="V5" s="637"/>
      <c r="W5" s="633"/>
    </row>
    <row r="6" spans="1:29" ht="15.75" customHeight="1">
      <c r="A6" s="475"/>
      <c r="B6" s="476"/>
      <c r="C6" s="476"/>
      <c r="D6" s="476"/>
      <c r="E6" s="476"/>
      <c r="F6" s="476"/>
      <c r="G6" s="476"/>
      <c r="H6" s="476"/>
      <c r="I6" s="475" t="s">
        <v>119</v>
      </c>
      <c r="J6" s="476"/>
      <c r="K6" s="476"/>
      <c r="L6" s="476"/>
      <c r="M6" s="476"/>
      <c r="N6" s="476"/>
      <c r="O6" s="476"/>
      <c r="P6" s="476"/>
      <c r="Q6" s="476"/>
      <c r="R6" s="476"/>
      <c r="S6" s="476"/>
      <c r="T6" s="476"/>
      <c r="U6" s="476"/>
      <c r="V6" s="476"/>
      <c r="W6" s="477"/>
    </row>
    <row r="7" spans="1:29" ht="161.25" customHeight="1">
      <c r="A7" s="627" t="s">
        <v>1797</v>
      </c>
      <c r="B7" s="627" t="s">
        <v>657</v>
      </c>
      <c r="C7" s="378" t="s">
        <v>658</v>
      </c>
      <c r="D7" s="379" t="s">
        <v>659</v>
      </c>
      <c r="E7" s="364" t="s">
        <v>804</v>
      </c>
      <c r="F7" s="378" t="s">
        <v>660</v>
      </c>
      <c r="G7" s="380"/>
      <c r="H7" s="381"/>
      <c r="I7" s="381"/>
      <c r="J7" s="381"/>
      <c r="K7" s="381"/>
      <c r="L7" s="381"/>
      <c r="M7" s="381"/>
      <c r="N7" s="381"/>
      <c r="O7" s="381"/>
      <c r="P7" s="288"/>
      <c r="Q7" s="382"/>
      <c r="R7" s="382"/>
      <c r="S7" s="383"/>
      <c r="T7" s="383"/>
      <c r="U7" s="384"/>
      <c r="V7" s="384"/>
      <c r="W7" s="379"/>
    </row>
    <row r="8" spans="1:29" ht="137.25" customHeight="1">
      <c r="A8" s="628"/>
      <c r="B8" s="629"/>
      <c r="C8" s="378" t="s">
        <v>661</v>
      </c>
      <c r="D8" s="379"/>
      <c r="E8" s="364"/>
      <c r="F8" s="378"/>
      <c r="G8" s="380"/>
      <c r="H8" s="381"/>
      <c r="I8" s="381"/>
      <c r="J8" s="381"/>
      <c r="K8" s="381"/>
      <c r="L8" s="381"/>
      <c r="M8" s="381"/>
      <c r="N8" s="381"/>
      <c r="O8" s="381"/>
      <c r="P8" s="288"/>
      <c r="Q8" s="382"/>
      <c r="R8" s="382"/>
      <c r="S8" s="383"/>
      <c r="T8" s="383"/>
      <c r="U8" s="384"/>
      <c r="V8" s="384"/>
      <c r="W8" s="379"/>
    </row>
    <row r="9" spans="1:29" ht="113.25" customHeight="1">
      <c r="A9" s="628"/>
      <c r="B9" s="624" t="s">
        <v>662</v>
      </c>
      <c r="C9" s="378" t="s">
        <v>131</v>
      </c>
      <c r="D9" s="379" t="s">
        <v>132</v>
      </c>
      <c r="E9" s="364"/>
      <c r="F9" s="378" t="s">
        <v>663</v>
      </c>
      <c r="G9" s="385"/>
      <c r="H9" s="386"/>
      <c r="I9" s="387"/>
      <c r="J9" s="386"/>
      <c r="K9" s="387"/>
      <c r="L9" s="386"/>
      <c r="M9" s="387"/>
      <c r="N9" s="386"/>
      <c r="O9" s="388"/>
      <c r="P9" s="313"/>
      <c r="Q9" s="388"/>
      <c r="R9" s="388"/>
      <c r="S9" s="389"/>
      <c r="T9" s="390"/>
      <c r="U9" s="379"/>
      <c r="V9" s="379"/>
      <c r="W9" s="379"/>
    </row>
    <row r="10" spans="1:29" ht="89.25" customHeight="1">
      <c r="A10" s="628"/>
      <c r="B10" s="630"/>
      <c r="C10" s="378" t="s">
        <v>664</v>
      </c>
      <c r="D10" s="379" t="s">
        <v>665</v>
      </c>
      <c r="E10" s="364"/>
      <c r="F10" s="378" t="s">
        <v>666</v>
      </c>
      <c r="G10" s="380"/>
      <c r="H10" s="391"/>
      <c r="I10" s="381"/>
      <c r="J10" s="381"/>
      <c r="K10" s="381"/>
      <c r="L10" s="381"/>
      <c r="M10" s="381"/>
      <c r="N10" s="381"/>
      <c r="O10" s="381"/>
      <c r="P10" s="288"/>
      <c r="Q10" s="382"/>
      <c r="R10" s="384"/>
      <c r="S10" s="384"/>
      <c r="T10" s="384"/>
      <c r="U10" s="384"/>
      <c r="V10" s="384"/>
      <c r="W10" s="379"/>
    </row>
    <row r="11" spans="1:29" ht="105" customHeight="1">
      <c r="A11" s="628"/>
      <c r="B11" s="625"/>
      <c r="C11" s="378" t="s">
        <v>1801</v>
      </c>
      <c r="D11" s="379"/>
      <c r="E11" s="485"/>
      <c r="F11" s="378"/>
      <c r="G11" s="380"/>
      <c r="H11" s="391"/>
      <c r="I11" s="381"/>
      <c r="J11" s="381"/>
      <c r="K11" s="381"/>
      <c r="L11" s="381"/>
      <c r="M11" s="381"/>
      <c r="N11" s="381"/>
      <c r="O11" s="381"/>
      <c r="P11" s="288"/>
      <c r="Q11" s="382"/>
      <c r="R11" s="384"/>
      <c r="S11" s="384"/>
      <c r="T11" s="384"/>
      <c r="U11" s="384"/>
      <c r="V11" s="384"/>
      <c r="W11" s="379"/>
    </row>
    <row r="12" spans="1:29" ht="186.75" customHeight="1">
      <c r="A12" s="628"/>
      <c r="B12" s="392" t="s">
        <v>667</v>
      </c>
      <c r="C12" s="378" t="s">
        <v>133</v>
      </c>
      <c r="D12" s="379" t="s">
        <v>668</v>
      </c>
      <c r="E12" s="364"/>
      <c r="F12" s="378" t="s">
        <v>669</v>
      </c>
      <c r="G12" s="393"/>
      <c r="H12" s="381"/>
      <c r="I12" s="394"/>
      <c r="J12" s="381"/>
      <c r="K12" s="394"/>
      <c r="L12" s="381"/>
      <c r="M12" s="394"/>
      <c r="N12" s="381"/>
      <c r="O12" s="381"/>
      <c r="P12" s="288"/>
      <c r="Q12" s="382"/>
      <c r="R12" s="382"/>
      <c r="S12" s="382"/>
      <c r="T12" s="382"/>
      <c r="U12" s="384"/>
      <c r="V12" s="384"/>
      <c r="W12" s="379"/>
    </row>
    <row r="13" spans="1:29" ht="81.75" customHeight="1">
      <c r="A13" s="628"/>
      <c r="B13" s="624" t="s">
        <v>670</v>
      </c>
      <c r="C13" s="378" t="s">
        <v>671</v>
      </c>
      <c r="D13" s="379" t="s">
        <v>672</v>
      </c>
      <c r="E13" s="364"/>
      <c r="F13" s="378"/>
      <c r="G13" s="380"/>
      <c r="H13" s="101"/>
      <c r="I13" s="380"/>
      <c r="J13" s="101"/>
      <c r="K13" s="380"/>
      <c r="L13" s="101"/>
      <c r="M13" s="380"/>
      <c r="N13" s="101"/>
      <c r="O13" s="381"/>
      <c r="P13" s="288"/>
      <c r="Q13" s="382"/>
      <c r="R13" s="382"/>
      <c r="S13" s="395"/>
      <c r="T13" s="395"/>
      <c r="U13" s="379"/>
      <c r="V13" s="379"/>
      <c r="W13" s="379"/>
    </row>
    <row r="14" spans="1:29" ht="263.25" customHeight="1">
      <c r="A14" s="629"/>
      <c r="B14" s="625"/>
      <c r="C14" s="378" t="s">
        <v>673</v>
      </c>
      <c r="D14" s="379" t="s">
        <v>674</v>
      </c>
      <c r="E14" s="364"/>
      <c r="F14" s="378" t="s">
        <v>675</v>
      </c>
      <c r="G14" s="380"/>
      <c r="H14" s="381"/>
      <c r="I14" s="381"/>
      <c r="J14" s="381"/>
      <c r="K14" s="381"/>
      <c r="L14" s="381"/>
      <c r="M14" s="381"/>
      <c r="N14" s="381"/>
      <c r="O14" s="381"/>
      <c r="P14" s="288"/>
      <c r="Q14" s="382"/>
      <c r="R14" s="383"/>
      <c r="S14" s="383"/>
      <c r="T14" s="383"/>
      <c r="U14" s="384"/>
      <c r="V14" s="384"/>
      <c r="W14" s="379"/>
    </row>
    <row r="15" spans="1:29" s="375" customFormat="1" ht="30.75" customHeight="1">
      <c r="A15" s="458"/>
      <c r="B15" s="459"/>
      <c r="C15" s="458" t="s">
        <v>104</v>
      </c>
      <c r="D15" s="459"/>
      <c r="E15" s="459"/>
      <c r="F15" s="460"/>
      <c r="G15" s="396">
        <f t="shared" ref="G15:N15" si="0">SUM(G7:G14)</f>
        <v>0</v>
      </c>
      <c r="H15" s="396">
        <f t="shared" si="0"/>
        <v>0</v>
      </c>
      <c r="I15" s="396">
        <f t="shared" si="0"/>
        <v>0</v>
      </c>
      <c r="J15" s="396">
        <f t="shared" si="0"/>
        <v>0</v>
      </c>
      <c r="K15" s="396">
        <f t="shared" si="0"/>
        <v>0</v>
      </c>
      <c r="L15" s="396">
        <f t="shared" si="0"/>
        <v>0</v>
      </c>
      <c r="M15" s="396">
        <f t="shared" si="0"/>
        <v>0</v>
      </c>
      <c r="N15" s="396">
        <f t="shared" si="0"/>
        <v>0</v>
      </c>
      <c r="O15" s="397"/>
      <c r="P15" s="398">
        <f>H15+J15+L15+N15</f>
        <v>0</v>
      </c>
      <c r="Q15" s="399"/>
      <c r="R15" s="399"/>
      <c r="S15" s="399"/>
      <c r="T15" s="399"/>
      <c r="U15" s="399"/>
      <c r="V15" s="399"/>
      <c r="W15" s="399"/>
    </row>
    <row r="16" spans="1:29" ht="15.75">
      <c r="A16" s="375"/>
      <c r="B16" s="375"/>
      <c r="C16" s="375"/>
      <c r="D16" s="375"/>
      <c r="E16" s="374"/>
      <c r="F16" s="375"/>
      <c r="G16" s="375"/>
      <c r="U16" s="400"/>
      <c r="V16" s="400"/>
      <c r="W16" s="401"/>
    </row>
    <row r="17" spans="5:22" ht="15.75">
      <c r="E17" s="374"/>
      <c r="U17" s="400"/>
      <c r="V17" s="400"/>
    </row>
    <row r="18" spans="5:22" ht="15.75">
      <c r="E18" s="374"/>
      <c r="U18" s="400"/>
      <c r="V18" s="400"/>
    </row>
    <row r="19" spans="5:22" ht="15.75">
      <c r="E19" s="374"/>
      <c r="U19" s="400"/>
      <c r="V19" s="400"/>
    </row>
    <row r="20" spans="5:22" ht="15.75">
      <c r="E20" s="374"/>
      <c r="U20" s="400"/>
      <c r="V20" s="400"/>
    </row>
    <row r="21" spans="5:22" ht="15.75">
      <c r="E21" s="374"/>
      <c r="U21" s="400"/>
      <c r="V21" s="400"/>
    </row>
    <row r="22" spans="5:22" ht="15.75">
      <c r="E22" s="374"/>
      <c r="U22" s="400"/>
      <c r="V22" s="400"/>
    </row>
    <row r="23" spans="5:22" ht="15.75">
      <c r="E23" s="374"/>
      <c r="U23" s="400"/>
      <c r="V23" s="400"/>
    </row>
    <row r="24" spans="5:22" ht="15.75">
      <c r="E24" s="374"/>
      <c r="U24" s="400"/>
      <c r="V24" s="400"/>
    </row>
    <row r="25" spans="5:22" ht="15.75">
      <c r="E25" s="374"/>
      <c r="U25" s="400"/>
      <c r="V25" s="400"/>
    </row>
    <row r="26" spans="5:22" ht="15.75">
      <c r="E26" s="374"/>
      <c r="U26" s="400"/>
      <c r="V26" s="400"/>
    </row>
    <row r="27" spans="5:22" ht="15.75">
      <c r="E27" s="374"/>
      <c r="U27" s="402"/>
      <c r="V27" s="402"/>
    </row>
    <row r="28" spans="5:22" ht="15.75">
      <c r="E28" s="374"/>
      <c r="U28" s="400"/>
      <c r="V28" s="400"/>
    </row>
    <row r="29" spans="5:22" ht="15.75">
      <c r="E29" s="374"/>
      <c r="U29" s="400"/>
      <c r="V29" s="400"/>
    </row>
    <row r="30" spans="5:22" ht="15.75">
      <c r="E30" s="374"/>
      <c r="U30" s="400"/>
      <c r="V30" s="400"/>
    </row>
    <row r="31" spans="5:22" ht="15.75">
      <c r="E31" s="374"/>
      <c r="U31" s="400"/>
      <c r="V31" s="400"/>
    </row>
    <row r="32" spans="5:22" ht="15.75">
      <c r="E32" s="374"/>
      <c r="U32" s="400"/>
      <c r="V32" s="400"/>
    </row>
    <row r="33" spans="5:22" ht="15.75">
      <c r="E33" s="374"/>
      <c r="U33" s="400"/>
      <c r="V33" s="400"/>
    </row>
    <row r="34" spans="5:22" ht="15.75">
      <c r="E34" s="374"/>
      <c r="U34" s="400"/>
      <c r="V34" s="400"/>
    </row>
    <row r="35" spans="5:22" ht="15.75">
      <c r="E35" s="374"/>
      <c r="U35" s="400"/>
      <c r="V35" s="400"/>
    </row>
    <row r="36" spans="5:22" ht="15.75">
      <c r="E36" s="374"/>
      <c r="U36" s="400"/>
      <c r="V36" s="400"/>
    </row>
    <row r="37" spans="5:22" ht="15.75">
      <c r="E37" s="374"/>
      <c r="U37" s="400"/>
      <c r="V37" s="400"/>
    </row>
    <row r="38" spans="5:22" ht="15.75">
      <c r="E38" s="374"/>
      <c r="U38" s="400"/>
      <c r="V38" s="400"/>
    </row>
    <row r="39" spans="5:22" ht="15.75">
      <c r="E39" s="374"/>
      <c r="U39" s="402"/>
      <c r="V39" s="402"/>
    </row>
    <row r="40" spans="5:22" ht="15.75">
      <c r="E40" s="374"/>
      <c r="U40" s="400"/>
      <c r="V40" s="400"/>
    </row>
    <row r="41" spans="5:22" ht="15.75">
      <c r="E41" s="374"/>
      <c r="U41" s="400"/>
      <c r="V41" s="400"/>
    </row>
    <row r="42" spans="5:22" ht="15.75">
      <c r="E42" s="374"/>
      <c r="U42" s="400"/>
      <c r="V42" s="400"/>
    </row>
    <row r="43" spans="5:22" ht="15.75">
      <c r="E43" s="374"/>
      <c r="U43" s="400"/>
      <c r="V43" s="400"/>
    </row>
    <row r="44" spans="5:22" ht="15.75">
      <c r="E44" s="374"/>
      <c r="U44" s="400"/>
      <c r="V44" s="400"/>
    </row>
    <row r="45" spans="5:22" ht="15.75">
      <c r="E45" s="374"/>
      <c r="U45" s="400"/>
      <c r="V45" s="400"/>
    </row>
    <row r="46" spans="5:22" ht="15.75">
      <c r="E46" s="374"/>
      <c r="U46" s="400"/>
      <c r="V46" s="400"/>
    </row>
    <row r="47" spans="5:22" ht="15.75">
      <c r="E47" s="374"/>
      <c r="U47" s="400"/>
      <c r="V47" s="400"/>
    </row>
    <row r="48" spans="5:22" ht="15.75">
      <c r="E48" s="374"/>
      <c r="U48" s="402"/>
      <c r="V48" s="402"/>
    </row>
    <row r="49" spans="5:22" ht="15.75">
      <c r="E49" s="374"/>
      <c r="U49" s="400"/>
      <c r="V49" s="400"/>
    </row>
    <row r="50" spans="5:22" ht="15.75">
      <c r="E50" s="374"/>
      <c r="U50" s="400"/>
      <c r="V50" s="400"/>
    </row>
    <row r="51" spans="5:22">
      <c r="U51" s="400"/>
      <c r="V51" s="400"/>
    </row>
    <row r="52" spans="5:22">
      <c r="U52" s="400"/>
      <c r="V52" s="400"/>
    </row>
    <row r="53" spans="5:22">
      <c r="U53" s="400"/>
      <c r="V53" s="400"/>
    </row>
    <row r="54" spans="5:22">
      <c r="U54" s="400"/>
      <c r="V54" s="400"/>
    </row>
    <row r="55" spans="5:22">
      <c r="U55" s="400"/>
      <c r="V55" s="400"/>
    </row>
    <row r="56" spans="5:22" ht="15.75">
      <c r="U56" s="402"/>
      <c r="V56" s="402"/>
    </row>
    <row r="57" spans="5:22">
      <c r="U57" s="400"/>
      <c r="V57" s="400"/>
    </row>
    <row r="58" spans="5:22">
      <c r="U58" s="400"/>
      <c r="V58" s="400"/>
    </row>
    <row r="59" spans="5:22">
      <c r="U59" s="400"/>
      <c r="V59" s="400"/>
    </row>
    <row r="60" spans="5:22">
      <c r="U60" s="400"/>
      <c r="V60" s="400"/>
    </row>
    <row r="61" spans="5:22">
      <c r="U61" s="400"/>
      <c r="V61" s="400"/>
    </row>
    <row r="62" spans="5:22">
      <c r="U62" s="400"/>
      <c r="V62" s="400"/>
    </row>
    <row r="66" spans="5:22">
      <c r="E66" s="355"/>
      <c r="U66" s="377"/>
      <c r="V66" s="377"/>
    </row>
    <row r="67" spans="5:22">
      <c r="E67" s="355"/>
      <c r="U67" s="377"/>
      <c r="V67" s="377"/>
    </row>
    <row r="68" spans="5:22">
      <c r="E68" s="355"/>
      <c r="U68" s="377"/>
      <c r="V68" s="377"/>
    </row>
    <row r="69" spans="5:22">
      <c r="E69" s="355"/>
      <c r="U69" s="377"/>
      <c r="V69" s="377"/>
    </row>
    <row r="70" spans="5:22">
      <c r="E70" s="355"/>
      <c r="U70" s="377"/>
      <c r="V70" s="377"/>
    </row>
    <row r="71" spans="5:22">
      <c r="E71" s="355"/>
      <c r="U71" s="377"/>
      <c r="V71" s="377"/>
    </row>
    <row r="72" spans="5:22">
      <c r="E72" s="355"/>
      <c r="U72" s="377"/>
      <c r="V72" s="377"/>
    </row>
    <row r="73" spans="5:22">
      <c r="E73" s="355"/>
      <c r="U73" s="377"/>
      <c r="V73" s="377"/>
    </row>
    <row r="74" spans="5:22">
      <c r="E74" s="355"/>
      <c r="U74" s="377"/>
      <c r="V74" s="377"/>
    </row>
    <row r="75" spans="5:22">
      <c r="E75" s="355"/>
      <c r="U75" s="377"/>
      <c r="V75" s="377"/>
    </row>
    <row r="76" spans="5:22">
      <c r="E76" s="355"/>
      <c r="U76" s="377"/>
      <c r="V76" s="377"/>
    </row>
    <row r="77" spans="5:22">
      <c r="E77" s="355"/>
      <c r="U77" s="377"/>
      <c r="V77" s="377"/>
    </row>
    <row r="78" spans="5:22">
      <c r="E78" s="355"/>
      <c r="U78" s="377"/>
      <c r="V78" s="377"/>
    </row>
    <row r="79" spans="5:22">
      <c r="E79" s="355"/>
      <c r="U79" s="377"/>
      <c r="V79" s="377"/>
    </row>
    <row r="80" spans="5:22">
      <c r="E80" s="355"/>
      <c r="U80" s="377"/>
      <c r="V80" s="377"/>
    </row>
    <row r="81" spans="5:22">
      <c r="E81" s="355"/>
      <c r="U81" s="377"/>
      <c r="V81" s="377"/>
    </row>
    <row r="82" spans="5:22">
      <c r="E82" s="355"/>
      <c r="U82" s="377"/>
      <c r="V82" s="377"/>
    </row>
    <row r="83" spans="5:22">
      <c r="E83" s="355"/>
      <c r="U83" s="377"/>
      <c r="V83" s="377"/>
    </row>
    <row r="84" spans="5:22">
      <c r="E84" s="355"/>
      <c r="U84" s="377"/>
      <c r="V84" s="377"/>
    </row>
    <row r="85" spans="5:22">
      <c r="E85" s="355"/>
      <c r="U85" s="377"/>
      <c r="V85" s="377"/>
    </row>
    <row r="86" spans="5:22">
      <c r="E86" s="355"/>
      <c r="U86" s="377"/>
      <c r="V86" s="377"/>
    </row>
    <row r="87" spans="5:22">
      <c r="E87" s="355"/>
      <c r="U87" s="377"/>
      <c r="V87" s="377"/>
    </row>
    <row r="88" spans="5:22">
      <c r="E88" s="355"/>
      <c r="U88" s="377"/>
      <c r="V88" s="377"/>
    </row>
    <row r="89" spans="5:22">
      <c r="E89" s="355"/>
      <c r="U89" s="377"/>
      <c r="V89" s="377"/>
    </row>
    <row r="90" spans="5:22">
      <c r="E90" s="355"/>
      <c r="U90" s="377"/>
      <c r="V90" s="377"/>
    </row>
    <row r="91" spans="5:22">
      <c r="E91" s="355"/>
      <c r="U91" s="377"/>
      <c r="V91" s="377"/>
    </row>
    <row r="92" spans="5:22">
      <c r="E92" s="355"/>
      <c r="U92" s="377"/>
      <c r="V92" s="377"/>
    </row>
    <row r="93" spans="5:22">
      <c r="E93" s="355"/>
      <c r="U93" s="377"/>
      <c r="V93" s="377"/>
    </row>
    <row r="94" spans="5:22">
      <c r="E94" s="355"/>
      <c r="U94" s="377"/>
      <c r="V94" s="377"/>
    </row>
    <row r="95" spans="5:22">
      <c r="E95" s="355"/>
    </row>
    <row r="96" spans="5:22">
      <c r="E96" s="355"/>
    </row>
    <row r="97" spans="5:5">
      <c r="E97" s="355"/>
    </row>
    <row r="98" spans="5:5">
      <c r="E98" s="355"/>
    </row>
    <row r="99" spans="5:5">
      <c r="E99" s="355"/>
    </row>
    <row r="100" spans="5:5">
      <c r="E100" s="355"/>
    </row>
    <row r="101" spans="5:5">
      <c r="E101" s="355"/>
    </row>
    <row r="102" spans="5:5">
      <c r="E102" s="355"/>
    </row>
    <row r="103" spans="5:5">
      <c r="E103" s="355"/>
    </row>
    <row r="104" spans="5:5">
      <c r="E104" s="355"/>
    </row>
    <row r="105" spans="5:5">
      <c r="E105" s="355"/>
    </row>
    <row r="106" spans="5:5">
      <c r="E106" s="355"/>
    </row>
    <row r="107" spans="5:5">
      <c r="E107" s="355"/>
    </row>
    <row r="108" spans="5:5">
      <c r="E108" s="355"/>
    </row>
    <row r="109" spans="5:5">
      <c r="E109" s="355"/>
    </row>
    <row r="110" spans="5:5">
      <c r="E110" s="355"/>
    </row>
    <row r="111" spans="5:5">
      <c r="E111" s="355"/>
    </row>
    <row r="112" spans="5:5">
      <c r="E112" s="355"/>
    </row>
    <row r="113" spans="5:5">
      <c r="E113" s="355"/>
    </row>
    <row r="114" spans="5:5">
      <c r="E114" s="355"/>
    </row>
    <row r="115" spans="5:5">
      <c r="E115" s="355"/>
    </row>
    <row r="116" spans="5:5">
      <c r="E116" s="355"/>
    </row>
    <row r="117" spans="5:5">
      <c r="E117" s="355"/>
    </row>
    <row r="118" spans="5:5">
      <c r="E118" s="355"/>
    </row>
    <row r="119" spans="5:5">
      <c r="E119" s="355"/>
    </row>
    <row r="120" spans="5:5">
      <c r="E120" s="355"/>
    </row>
    <row r="121" spans="5:5">
      <c r="E121" s="355"/>
    </row>
    <row r="122" spans="5:5">
      <c r="E122" s="355"/>
    </row>
    <row r="123" spans="5:5">
      <c r="E123" s="355"/>
    </row>
    <row r="124" spans="5:5">
      <c r="E124" s="355"/>
    </row>
    <row r="125" spans="5:5">
      <c r="E125" s="355"/>
    </row>
    <row r="126" spans="5:5">
      <c r="E126" s="355"/>
    </row>
    <row r="127" spans="5:5">
      <c r="E127" s="355"/>
    </row>
    <row r="128" spans="5:5">
      <c r="E128" s="355"/>
    </row>
    <row r="129" spans="5:5">
      <c r="E129" s="355"/>
    </row>
    <row r="130" spans="5:5">
      <c r="E130" s="355"/>
    </row>
    <row r="131" spans="5:5">
      <c r="E131" s="355"/>
    </row>
    <row r="132" spans="5:5">
      <c r="E132" s="355"/>
    </row>
    <row r="133" spans="5:5">
      <c r="E133" s="355"/>
    </row>
    <row r="134" spans="5:5">
      <c r="E134" s="355"/>
    </row>
  </sheetData>
  <mergeCells count="22">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 ref="M4:N4"/>
    <mergeCell ref="A7:A14"/>
    <mergeCell ref="B7:B8"/>
    <mergeCell ref="B13:B14"/>
    <mergeCell ref="A3:A5"/>
    <mergeCell ref="B9:B11"/>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dimension ref="A1:W49"/>
  <sheetViews>
    <sheetView zoomScale="66" zoomScaleNormal="66" workbookViewId="0">
      <selection activeCell="A6" sqref="A6:A13"/>
    </sheetView>
  </sheetViews>
  <sheetFormatPr baseColWidth="10" defaultRowHeight="15"/>
  <cols>
    <col min="1" max="2" width="21.7109375" customWidth="1"/>
    <col min="3" max="3" width="30.5703125" customWidth="1"/>
    <col min="4" max="6" width="27.42578125" customWidth="1"/>
    <col min="7" max="7" width="15.28515625" customWidth="1"/>
    <col min="8" max="8" width="12.140625" style="295" bestFit="1" customWidth="1"/>
    <col min="9" max="9" width="15.28515625" customWidth="1"/>
    <col min="10" max="10" width="18.85546875" style="295" customWidth="1"/>
    <col min="12" max="12" width="13.7109375" style="295" bestFit="1" customWidth="1"/>
    <col min="14" max="14" width="13.7109375" style="295" bestFit="1" customWidth="1"/>
    <col min="15" max="15" width="15.28515625" customWidth="1"/>
    <col min="16" max="16" width="18.28515625" style="295" customWidth="1"/>
    <col min="19" max="22" width="14.140625" customWidth="1"/>
    <col min="23" max="23" width="17" customWidth="1"/>
  </cols>
  <sheetData>
    <row r="1" spans="1:23" ht="18.75">
      <c r="B1" s="441"/>
      <c r="C1" s="441"/>
      <c r="D1" s="441"/>
      <c r="E1" s="441"/>
      <c r="F1" s="441"/>
      <c r="G1" s="441" t="s">
        <v>676</v>
      </c>
      <c r="I1" s="441"/>
      <c r="J1" s="441"/>
      <c r="K1" s="441"/>
      <c r="L1" s="441"/>
      <c r="M1" s="441"/>
      <c r="N1" s="441"/>
      <c r="O1" s="441"/>
      <c r="P1" s="441"/>
      <c r="Q1" s="441"/>
      <c r="R1" s="441"/>
      <c r="S1" s="441"/>
      <c r="T1" s="441"/>
      <c r="U1" s="441"/>
      <c r="V1" s="441"/>
      <c r="W1" s="441"/>
    </row>
    <row r="2" spans="1:23">
      <c r="A2" s="453" t="s">
        <v>1799</v>
      </c>
      <c r="B2" s="404"/>
      <c r="C2" s="404"/>
      <c r="D2" s="404"/>
      <c r="E2" s="404"/>
      <c r="F2" s="404"/>
      <c r="G2" s="404"/>
      <c r="H2" s="404"/>
      <c r="I2" s="404"/>
      <c r="J2" s="404"/>
      <c r="K2" s="404"/>
      <c r="L2" s="404"/>
      <c r="M2" s="404"/>
      <c r="N2" s="404"/>
      <c r="O2" s="404"/>
      <c r="P2" s="404"/>
      <c r="Q2" s="404"/>
      <c r="R2" s="404"/>
      <c r="S2" s="404"/>
      <c r="T2" s="404"/>
      <c r="U2" s="404"/>
      <c r="V2" s="404"/>
      <c r="W2" s="404"/>
    </row>
    <row r="3" spans="1:23">
      <c r="A3" s="638" t="s">
        <v>102</v>
      </c>
      <c r="B3" s="595" t="s">
        <v>121</v>
      </c>
      <c r="C3" s="640" t="s">
        <v>90</v>
      </c>
      <c r="D3" s="640" t="s">
        <v>91</v>
      </c>
      <c r="E3" s="598" t="s">
        <v>536</v>
      </c>
      <c r="F3" s="640" t="s">
        <v>92</v>
      </c>
      <c r="G3" s="638" t="s">
        <v>106</v>
      </c>
      <c r="H3" s="638"/>
      <c r="I3" s="638"/>
      <c r="J3" s="638"/>
      <c r="K3" s="638"/>
      <c r="L3" s="638"/>
      <c r="M3" s="638"/>
      <c r="N3" s="638"/>
      <c r="O3" s="640" t="s">
        <v>107</v>
      </c>
      <c r="P3" s="640"/>
      <c r="Q3" s="638" t="s">
        <v>108</v>
      </c>
      <c r="R3" s="638"/>
      <c r="S3" s="638" t="s">
        <v>109</v>
      </c>
      <c r="T3" s="638" t="s">
        <v>110</v>
      </c>
      <c r="U3" s="595" t="s">
        <v>118</v>
      </c>
      <c r="V3" s="595" t="s">
        <v>117</v>
      </c>
      <c r="W3" s="639" t="s">
        <v>93</v>
      </c>
    </row>
    <row r="4" spans="1:23">
      <c r="A4" s="638"/>
      <c r="B4" s="596"/>
      <c r="C4" s="640"/>
      <c r="D4" s="640"/>
      <c r="E4" s="599"/>
      <c r="F4" s="640"/>
      <c r="G4" s="638" t="s">
        <v>111</v>
      </c>
      <c r="H4" s="638"/>
      <c r="I4" s="638" t="s">
        <v>112</v>
      </c>
      <c r="J4" s="638"/>
      <c r="K4" s="638" t="s">
        <v>113</v>
      </c>
      <c r="L4" s="638"/>
      <c r="M4" s="638" t="s">
        <v>114</v>
      </c>
      <c r="N4" s="638"/>
      <c r="O4" s="640"/>
      <c r="P4" s="640"/>
      <c r="Q4" s="638"/>
      <c r="R4" s="638"/>
      <c r="S4" s="638"/>
      <c r="T4" s="638"/>
      <c r="U4" s="596"/>
      <c r="V4" s="596"/>
      <c r="W4" s="639"/>
    </row>
    <row r="5" spans="1:23" ht="25.5">
      <c r="A5" s="638"/>
      <c r="B5" s="597"/>
      <c r="C5" s="640"/>
      <c r="D5" s="640"/>
      <c r="E5" s="600"/>
      <c r="F5" s="640"/>
      <c r="G5" s="332" t="s">
        <v>115</v>
      </c>
      <c r="H5" s="290" t="s">
        <v>12</v>
      </c>
      <c r="I5" s="332" t="s">
        <v>115</v>
      </c>
      <c r="J5" s="290" t="s">
        <v>12</v>
      </c>
      <c r="K5" s="332" t="s">
        <v>115</v>
      </c>
      <c r="L5" s="290" t="s">
        <v>12</v>
      </c>
      <c r="M5" s="332" t="s">
        <v>115</v>
      </c>
      <c r="N5" s="290" t="s">
        <v>12</v>
      </c>
      <c r="O5" s="332" t="s">
        <v>115</v>
      </c>
      <c r="P5" s="290" t="s">
        <v>12</v>
      </c>
      <c r="Q5" s="332" t="s">
        <v>116</v>
      </c>
      <c r="R5" s="332" t="s">
        <v>87</v>
      </c>
      <c r="S5" s="638"/>
      <c r="T5" s="638"/>
      <c r="U5" s="597"/>
      <c r="V5" s="597"/>
      <c r="W5" s="639"/>
    </row>
    <row r="6" spans="1:23" ht="158.25" customHeight="1">
      <c r="A6" s="620" t="s">
        <v>1798</v>
      </c>
      <c r="B6" s="624" t="s">
        <v>677</v>
      </c>
      <c r="C6" s="641" t="s">
        <v>1803</v>
      </c>
      <c r="D6" s="641" t="s">
        <v>678</v>
      </c>
      <c r="E6" s="641" t="s">
        <v>805</v>
      </c>
      <c r="F6" s="352" t="s">
        <v>679</v>
      </c>
      <c r="G6" s="353"/>
      <c r="H6" s="283"/>
      <c r="I6" s="353"/>
      <c r="J6" s="283"/>
      <c r="K6" s="353"/>
      <c r="L6" s="283"/>
      <c r="M6" s="353"/>
      <c r="N6" s="283"/>
      <c r="O6" s="352"/>
      <c r="P6" s="283"/>
      <c r="Q6" s="352"/>
      <c r="R6" s="352"/>
      <c r="S6" s="352"/>
      <c r="T6" s="352"/>
      <c r="U6" s="352"/>
      <c r="V6" s="352"/>
      <c r="W6" s="352"/>
    </row>
    <row r="7" spans="1:23" ht="66" customHeight="1">
      <c r="A7" s="620"/>
      <c r="B7" s="630"/>
      <c r="C7" s="642"/>
      <c r="D7" s="642"/>
      <c r="E7" s="642"/>
      <c r="F7" s="352" t="s">
        <v>680</v>
      </c>
      <c r="G7" s="353"/>
      <c r="H7" s="283"/>
      <c r="I7" s="353"/>
      <c r="J7" s="283"/>
      <c r="K7" s="353"/>
      <c r="L7" s="283"/>
      <c r="M7" s="353"/>
      <c r="N7" s="283"/>
      <c r="O7" s="352"/>
      <c r="P7" s="283"/>
      <c r="Q7" s="352"/>
      <c r="R7" s="352"/>
      <c r="S7" s="352"/>
      <c r="T7" s="352"/>
      <c r="U7" s="352"/>
      <c r="V7" s="352"/>
      <c r="W7" s="352"/>
    </row>
    <row r="8" spans="1:23" ht="306" customHeight="1">
      <c r="A8" s="620"/>
      <c r="B8" s="625"/>
      <c r="C8" s="500" t="s">
        <v>1802</v>
      </c>
      <c r="D8" s="500"/>
      <c r="E8" s="500"/>
      <c r="F8" s="352"/>
      <c r="G8" s="353"/>
      <c r="H8" s="283"/>
      <c r="I8" s="353"/>
      <c r="J8" s="283"/>
      <c r="K8" s="353"/>
      <c r="L8" s="283"/>
      <c r="M8" s="353"/>
      <c r="N8" s="283"/>
      <c r="O8" s="352"/>
      <c r="P8" s="283"/>
      <c r="Q8" s="352"/>
      <c r="R8" s="352"/>
      <c r="S8" s="352"/>
      <c r="T8" s="352"/>
      <c r="U8" s="352"/>
      <c r="V8" s="352"/>
      <c r="W8" s="352"/>
    </row>
    <row r="9" spans="1:23" ht="125.25" customHeight="1">
      <c r="A9" s="620"/>
      <c r="B9" s="499"/>
      <c r="C9" s="500" t="s">
        <v>1804</v>
      </c>
      <c r="D9" s="500"/>
      <c r="E9" s="500"/>
      <c r="F9" s="352"/>
      <c r="G9" s="353"/>
      <c r="H9" s="283"/>
      <c r="I9" s="353"/>
      <c r="J9" s="283"/>
      <c r="K9" s="353"/>
      <c r="L9" s="283"/>
      <c r="M9" s="353"/>
      <c r="N9" s="283"/>
      <c r="O9" s="352"/>
      <c r="P9" s="283"/>
      <c r="Q9" s="352"/>
      <c r="R9" s="352"/>
      <c r="S9" s="352"/>
      <c r="T9" s="352"/>
      <c r="U9" s="352"/>
      <c r="V9" s="352"/>
      <c r="W9" s="352"/>
    </row>
    <row r="10" spans="1:23" ht="94.5">
      <c r="A10" s="620"/>
      <c r="B10" s="624" t="s">
        <v>681</v>
      </c>
      <c r="C10" s="384" t="s">
        <v>682</v>
      </c>
      <c r="D10" s="384" t="s">
        <v>683</v>
      </c>
      <c r="E10" s="405"/>
      <c r="F10" s="366" t="s">
        <v>684</v>
      </c>
      <c r="G10" s="366"/>
      <c r="H10" s="406"/>
      <c r="I10" s="366"/>
      <c r="J10" s="406"/>
      <c r="K10" s="366"/>
      <c r="L10" s="406"/>
      <c r="M10" s="366"/>
      <c r="N10" s="406"/>
      <c r="O10" s="366"/>
      <c r="P10" s="406"/>
      <c r="Q10" s="366"/>
      <c r="R10" s="366"/>
      <c r="S10" s="366"/>
      <c r="T10" s="366"/>
      <c r="U10" s="366"/>
      <c r="V10" s="366"/>
      <c r="W10" s="366"/>
    </row>
    <row r="11" spans="1:23" ht="47.25">
      <c r="A11" s="620"/>
      <c r="B11" s="630"/>
      <c r="C11" s="384" t="s">
        <v>685</v>
      </c>
      <c r="D11" s="384"/>
      <c r="E11" s="405"/>
      <c r="F11" s="352"/>
      <c r="G11" s="352"/>
      <c r="H11" s="283"/>
      <c r="I11" s="352"/>
      <c r="J11" s="283"/>
      <c r="K11" s="352"/>
      <c r="L11" s="283"/>
      <c r="M11" s="352"/>
      <c r="N11" s="283"/>
      <c r="O11" s="352"/>
      <c r="P11" s="283"/>
      <c r="Q11" s="352"/>
      <c r="R11" s="352"/>
      <c r="S11" s="407"/>
      <c r="T11" s="408"/>
      <c r="U11" s="407"/>
      <c r="V11" s="352"/>
      <c r="W11" s="409"/>
    </row>
    <row r="12" spans="1:23" ht="78.75">
      <c r="A12" s="620"/>
      <c r="B12" s="630"/>
      <c r="C12" s="384" t="s">
        <v>686</v>
      </c>
      <c r="D12" s="384" t="s">
        <v>687</v>
      </c>
      <c r="E12" s="405"/>
      <c r="F12" s="366" t="s">
        <v>688</v>
      </c>
      <c r="G12" s="366"/>
      <c r="H12" s="406"/>
      <c r="I12" s="366"/>
      <c r="J12" s="406"/>
      <c r="K12" s="366"/>
      <c r="L12" s="406"/>
      <c r="M12" s="366"/>
      <c r="N12" s="406"/>
      <c r="O12" s="366"/>
      <c r="P12" s="406"/>
      <c r="Q12" s="366"/>
      <c r="R12" s="366"/>
      <c r="S12" s="366"/>
      <c r="T12" s="366"/>
      <c r="U12" s="366"/>
      <c r="V12" s="366"/>
      <c r="W12" s="366"/>
    </row>
    <row r="13" spans="1:23" ht="94.5">
      <c r="A13" s="620"/>
      <c r="B13" s="625"/>
      <c r="C13" s="384" t="s">
        <v>689</v>
      </c>
      <c r="D13" s="384" t="s">
        <v>690</v>
      </c>
      <c r="E13" s="384"/>
      <c r="F13" s="352" t="s">
        <v>691</v>
      </c>
      <c r="G13" s="353"/>
      <c r="H13" s="283"/>
      <c r="I13" s="353"/>
      <c r="J13" s="283"/>
      <c r="K13" s="353"/>
      <c r="L13" s="283"/>
      <c r="M13" s="352"/>
      <c r="N13" s="283"/>
      <c r="O13" s="352"/>
      <c r="P13" s="283"/>
      <c r="Q13" s="352"/>
      <c r="R13" s="352"/>
      <c r="S13" s="352"/>
      <c r="T13" s="352"/>
      <c r="U13" s="352"/>
      <c r="V13" s="352"/>
      <c r="W13" s="352"/>
    </row>
    <row r="14" spans="1:23" ht="15.75">
      <c r="A14" s="458"/>
      <c r="B14" s="459"/>
      <c r="C14" s="458" t="s">
        <v>123</v>
      </c>
      <c r="D14" s="459"/>
      <c r="E14" s="459"/>
      <c r="F14" s="460"/>
      <c r="G14" s="396">
        <f t="shared" ref="G14:N14" si="0">SUM(G6:G13)</f>
        <v>0</v>
      </c>
      <c r="H14" s="410">
        <f t="shared" si="0"/>
        <v>0</v>
      </c>
      <c r="I14" s="396">
        <f t="shared" si="0"/>
        <v>0</v>
      </c>
      <c r="J14" s="410">
        <f t="shared" si="0"/>
        <v>0</v>
      </c>
      <c r="K14" s="396">
        <f t="shared" si="0"/>
        <v>0</v>
      </c>
      <c r="L14" s="410">
        <f t="shared" si="0"/>
        <v>0</v>
      </c>
      <c r="M14" s="396">
        <f t="shared" si="0"/>
        <v>0</v>
      </c>
      <c r="N14" s="410">
        <f t="shared" si="0"/>
        <v>0</v>
      </c>
      <c r="O14" s="396">
        <f t="shared" ref="O14:P14" si="1">G14+I14+K14+M14</f>
        <v>0</v>
      </c>
      <c r="P14" s="411">
        <f t="shared" si="1"/>
        <v>0</v>
      </c>
      <c r="Q14" s="399"/>
      <c r="R14" s="399"/>
      <c r="S14" s="399"/>
      <c r="T14" s="399"/>
      <c r="U14" s="399"/>
      <c r="V14" s="399"/>
      <c r="W14" s="399"/>
    </row>
    <row r="19" spans="8:16">
      <c r="H19"/>
      <c r="J19"/>
      <c r="L19"/>
      <c r="N19"/>
      <c r="P19"/>
    </row>
    <row r="20" spans="8:16">
      <c r="H20"/>
      <c r="J20"/>
      <c r="L20"/>
      <c r="N20"/>
      <c r="P20"/>
    </row>
    <row r="21" spans="8:16">
      <c r="H21"/>
      <c r="J21"/>
      <c r="L21"/>
      <c r="N21"/>
      <c r="P21"/>
    </row>
    <row r="22" spans="8:16">
      <c r="H22"/>
      <c r="J22"/>
      <c r="L22"/>
      <c r="N22"/>
      <c r="P22"/>
    </row>
    <row r="23" spans="8:16">
      <c r="H23"/>
      <c r="J23"/>
      <c r="L23"/>
      <c r="N23"/>
      <c r="P23"/>
    </row>
    <row r="24" spans="8:16">
      <c r="H24"/>
      <c r="J24"/>
      <c r="L24"/>
      <c r="N24"/>
      <c r="P24"/>
    </row>
    <row r="25" spans="8:16">
      <c r="H25"/>
      <c r="J25"/>
      <c r="L25"/>
      <c r="N25"/>
      <c r="P25"/>
    </row>
    <row r="26" spans="8:16">
      <c r="H26"/>
      <c r="J26"/>
      <c r="L26"/>
      <c r="N26"/>
      <c r="P26"/>
    </row>
    <row r="27" spans="8:16">
      <c r="H27"/>
      <c r="J27"/>
      <c r="L27"/>
      <c r="N27"/>
      <c r="P27"/>
    </row>
    <row r="28" spans="8:16">
      <c r="H28"/>
      <c r="J28"/>
      <c r="L28"/>
      <c r="N28"/>
      <c r="P28"/>
    </row>
    <row r="29" spans="8:16">
      <c r="H29"/>
      <c r="J29"/>
      <c r="L29"/>
      <c r="N29"/>
      <c r="P29"/>
    </row>
    <row r="30" spans="8:16">
      <c r="H30"/>
      <c r="J30"/>
      <c r="L30"/>
      <c r="N30"/>
      <c r="P30"/>
    </row>
    <row r="31" spans="8:16">
      <c r="H31"/>
      <c r="J31"/>
      <c r="L31"/>
      <c r="N31"/>
      <c r="P31"/>
    </row>
    <row r="32" spans="8:16">
      <c r="H32"/>
      <c r="J32"/>
      <c r="L32"/>
      <c r="N32"/>
      <c r="P32"/>
    </row>
    <row r="33" spans="8:16">
      <c r="H33"/>
      <c r="J33"/>
      <c r="L33"/>
      <c r="N33"/>
      <c r="P33"/>
    </row>
    <row r="34" spans="8:16">
      <c r="H34"/>
      <c r="J34"/>
      <c r="L34"/>
      <c r="N34"/>
      <c r="P34"/>
    </row>
    <row r="35" spans="8:16">
      <c r="H35"/>
      <c r="J35"/>
      <c r="L35"/>
      <c r="N35"/>
      <c r="P35"/>
    </row>
    <row r="36" spans="8:16">
      <c r="H36"/>
      <c r="J36"/>
      <c r="L36"/>
      <c r="N36"/>
      <c r="P36"/>
    </row>
    <row r="37" spans="8:16">
      <c r="H37"/>
      <c r="J37"/>
      <c r="L37"/>
      <c r="N37"/>
      <c r="P37"/>
    </row>
    <row r="38" spans="8:16">
      <c r="H38"/>
      <c r="J38"/>
      <c r="L38"/>
      <c r="N38"/>
      <c r="P38"/>
    </row>
    <row r="39" spans="8:16">
      <c r="H39"/>
      <c r="J39"/>
      <c r="L39"/>
      <c r="N39"/>
      <c r="P39"/>
    </row>
    <row r="40" spans="8:16">
      <c r="H40"/>
      <c r="J40"/>
      <c r="L40"/>
      <c r="N40"/>
      <c r="P40"/>
    </row>
    <row r="41" spans="8:16">
      <c r="H41"/>
      <c r="J41"/>
      <c r="L41"/>
      <c r="N41"/>
      <c r="P41"/>
    </row>
    <row r="42" spans="8:16">
      <c r="H42"/>
      <c r="J42"/>
      <c r="L42"/>
      <c r="N42"/>
      <c r="P42"/>
    </row>
    <row r="43" spans="8:16">
      <c r="H43"/>
      <c r="J43"/>
      <c r="L43"/>
      <c r="N43"/>
      <c r="P43"/>
    </row>
    <row r="44" spans="8:16">
      <c r="H44"/>
      <c r="J44"/>
      <c r="L44"/>
      <c r="N44"/>
      <c r="P44"/>
    </row>
    <row r="45" spans="8:16">
      <c r="H45"/>
      <c r="J45"/>
      <c r="L45"/>
      <c r="N45"/>
      <c r="P45"/>
    </row>
    <row r="46" spans="8:16">
      <c r="H46"/>
      <c r="J46"/>
      <c r="L46"/>
      <c r="N46"/>
      <c r="P46"/>
    </row>
    <row r="47" spans="8:16">
      <c r="H47"/>
      <c r="J47"/>
      <c r="L47"/>
      <c r="N47"/>
      <c r="P47"/>
    </row>
    <row r="48" spans="8:16">
      <c r="H48"/>
      <c r="J48"/>
      <c r="L48"/>
      <c r="N48"/>
      <c r="P48"/>
    </row>
    <row r="49" spans="8:16" ht="15.6" customHeight="1">
      <c r="H49"/>
      <c r="J49"/>
      <c r="L49"/>
      <c r="N49"/>
      <c r="P49"/>
    </row>
  </sheetData>
  <mergeCells count="24">
    <mergeCell ref="A6:A13"/>
    <mergeCell ref="C6:C7"/>
    <mergeCell ref="D6:D7"/>
    <mergeCell ref="B10:B13"/>
    <mergeCell ref="B6:B8"/>
    <mergeCell ref="E6:E7"/>
    <mergeCell ref="S3:S5"/>
    <mergeCell ref="K4:L4"/>
    <mergeCell ref="M4:N4"/>
    <mergeCell ref="G4:H4"/>
    <mergeCell ref="I4:J4"/>
    <mergeCell ref="G3:N3"/>
    <mergeCell ref="O3:P4"/>
    <mergeCell ref="Q3:R4"/>
    <mergeCell ref="A3:A5"/>
    <mergeCell ref="B3:B5"/>
    <mergeCell ref="C3:C5"/>
    <mergeCell ref="D3:D5"/>
    <mergeCell ref="F3:F5"/>
    <mergeCell ref="T3:T5"/>
    <mergeCell ref="U3:U5"/>
    <mergeCell ref="V3:V5"/>
    <mergeCell ref="W3:W5"/>
    <mergeCell ref="E3: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A1:W29"/>
  <sheetViews>
    <sheetView zoomScale="72" zoomScaleNormal="72" workbookViewId="0">
      <selection activeCell="E8" sqref="E8"/>
    </sheetView>
  </sheetViews>
  <sheetFormatPr baseColWidth="10" defaultRowHeight="15"/>
  <cols>
    <col min="1" max="2" width="21.7109375" customWidth="1"/>
    <col min="3" max="6" width="27.42578125" customWidth="1"/>
    <col min="7" max="7" width="15.28515625" customWidth="1"/>
    <col min="8" max="8" width="13.7109375" style="295" bestFit="1" customWidth="1"/>
    <col min="9" max="9" width="15.28515625" customWidth="1"/>
    <col min="10" max="10" width="18.85546875" style="295" customWidth="1"/>
    <col min="12" max="12" width="13.7109375" style="295" bestFit="1" customWidth="1"/>
    <col min="14" max="14" width="13.7109375" style="295" bestFit="1" customWidth="1"/>
    <col min="15" max="15" width="15.28515625" customWidth="1"/>
    <col min="16" max="16" width="18.28515625" style="295" customWidth="1"/>
    <col min="19" max="22" width="14.140625" customWidth="1"/>
    <col min="23" max="23" width="17" customWidth="1"/>
  </cols>
  <sheetData>
    <row r="1" spans="1:23" ht="18.75">
      <c r="B1" s="441"/>
      <c r="C1" s="441"/>
      <c r="D1" s="441"/>
      <c r="E1" s="441"/>
      <c r="F1" s="441"/>
      <c r="G1" s="441" t="s">
        <v>735</v>
      </c>
      <c r="J1" s="441"/>
      <c r="K1" s="441"/>
      <c r="L1" s="441"/>
      <c r="M1" s="441"/>
      <c r="N1" s="441"/>
      <c r="O1" s="441"/>
      <c r="P1" s="441"/>
      <c r="Q1" s="441"/>
      <c r="R1" s="441"/>
      <c r="S1" s="441"/>
      <c r="T1" s="441"/>
      <c r="U1" s="441"/>
      <c r="V1" s="441"/>
      <c r="W1" s="441"/>
    </row>
    <row r="2" spans="1:23">
      <c r="A2" s="404" t="s">
        <v>1807</v>
      </c>
      <c r="B2" s="404"/>
      <c r="C2" s="404"/>
      <c r="D2" s="404"/>
      <c r="E2" s="404"/>
      <c r="F2" s="404"/>
      <c r="G2" s="404"/>
      <c r="H2" s="404"/>
      <c r="I2" s="404"/>
      <c r="J2" s="404"/>
      <c r="K2" s="404"/>
      <c r="L2" s="404"/>
      <c r="M2" s="404"/>
      <c r="N2" s="404"/>
      <c r="O2" s="404"/>
      <c r="P2" s="404"/>
      <c r="Q2" s="404"/>
      <c r="R2" s="404"/>
      <c r="S2" s="404"/>
      <c r="T2" s="404"/>
      <c r="U2" s="404"/>
      <c r="V2" s="404"/>
      <c r="W2" s="404"/>
    </row>
    <row r="3" spans="1:23">
      <c r="A3" s="638" t="s">
        <v>102</v>
      </c>
      <c r="B3" s="595" t="s">
        <v>121</v>
      </c>
      <c r="C3" s="640" t="s">
        <v>90</v>
      </c>
      <c r="D3" s="640" t="s">
        <v>91</v>
      </c>
      <c r="E3" s="598" t="s">
        <v>536</v>
      </c>
      <c r="F3" s="640" t="s">
        <v>92</v>
      </c>
      <c r="G3" s="638" t="s">
        <v>106</v>
      </c>
      <c r="H3" s="638"/>
      <c r="I3" s="638"/>
      <c r="J3" s="638"/>
      <c r="K3" s="638"/>
      <c r="L3" s="638"/>
      <c r="M3" s="638"/>
      <c r="N3" s="638"/>
      <c r="O3" s="640" t="s">
        <v>107</v>
      </c>
      <c r="P3" s="640"/>
      <c r="Q3" s="638" t="s">
        <v>108</v>
      </c>
      <c r="R3" s="638"/>
      <c r="S3" s="638" t="s">
        <v>109</v>
      </c>
      <c r="T3" s="638" t="s">
        <v>110</v>
      </c>
      <c r="U3" s="595" t="s">
        <v>118</v>
      </c>
      <c r="V3" s="595" t="s">
        <v>117</v>
      </c>
      <c r="W3" s="639" t="s">
        <v>93</v>
      </c>
    </row>
    <row r="4" spans="1:23">
      <c r="A4" s="638"/>
      <c r="B4" s="596"/>
      <c r="C4" s="640"/>
      <c r="D4" s="640"/>
      <c r="E4" s="599"/>
      <c r="F4" s="640"/>
      <c r="G4" s="638" t="s">
        <v>111</v>
      </c>
      <c r="H4" s="638"/>
      <c r="I4" s="638" t="s">
        <v>112</v>
      </c>
      <c r="J4" s="638"/>
      <c r="K4" s="638" t="s">
        <v>113</v>
      </c>
      <c r="L4" s="638"/>
      <c r="M4" s="638" t="s">
        <v>114</v>
      </c>
      <c r="N4" s="638"/>
      <c r="O4" s="640"/>
      <c r="P4" s="640"/>
      <c r="Q4" s="638"/>
      <c r="R4" s="638"/>
      <c r="S4" s="638"/>
      <c r="T4" s="638"/>
      <c r="U4" s="596"/>
      <c r="V4" s="596"/>
      <c r="W4" s="639"/>
    </row>
    <row r="5" spans="1:23" ht="25.5">
      <c r="A5" s="638"/>
      <c r="B5" s="597"/>
      <c r="C5" s="640"/>
      <c r="D5" s="640"/>
      <c r="E5" s="600"/>
      <c r="F5" s="640"/>
      <c r="G5" s="332" t="s">
        <v>115</v>
      </c>
      <c r="H5" s="290" t="s">
        <v>12</v>
      </c>
      <c r="I5" s="332" t="s">
        <v>115</v>
      </c>
      <c r="J5" s="290" t="s">
        <v>12</v>
      </c>
      <c r="K5" s="332" t="s">
        <v>115</v>
      </c>
      <c r="L5" s="290" t="s">
        <v>12</v>
      </c>
      <c r="M5" s="332" t="s">
        <v>115</v>
      </c>
      <c r="N5" s="290" t="s">
        <v>12</v>
      </c>
      <c r="O5" s="332" t="s">
        <v>115</v>
      </c>
      <c r="P5" s="290" t="s">
        <v>12</v>
      </c>
      <c r="Q5" s="332" t="s">
        <v>116</v>
      </c>
      <c r="R5" s="332" t="s">
        <v>87</v>
      </c>
      <c r="S5" s="638"/>
      <c r="T5" s="638"/>
      <c r="U5" s="597"/>
      <c r="V5" s="597"/>
      <c r="W5" s="639"/>
    </row>
    <row r="6" spans="1:23" ht="126">
      <c r="A6" s="643" t="s">
        <v>1805</v>
      </c>
      <c r="B6" s="643" t="s">
        <v>1806</v>
      </c>
      <c r="C6" s="431" t="s">
        <v>1817</v>
      </c>
      <c r="D6" s="431" t="s">
        <v>736</v>
      </c>
      <c r="E6" s="431" t="s">
        <v>809</v>
      </c>
      <c r="F6" s="432" t="s">
        <v>737</v>
      </c>
      <c r="G6" s="425"/>
      <c r="H6" s="303"/>
      <c r="I6" s="425"/>
      <c r="J6" s="303"/>
      <c r="K6" s="425"/>
      <c r="L6" s="303"/>
      <c r="M6" s="425"/>
      <c r="N6" s="303"/>
      <c r="O6" s="425"/>
      <c r="P6" s="303"/>
      <c r="Q6" s="433"/>
      <c r="R6" s="433"/>
      <c r="S6" s="433"/>
      <c r="T6" s="433"/>
      <c r="U6" s="433"/>
      <c r="V6" s="433"/>
      <c r="W6" s="423"/>
    </row>
    <row r="7" spans="1:23" ht="102.75" customHeight="1">
      <c r="A7" s="643"/>
      <c r="B7" s="643"/>
      <c r="C7" s="431" t="s">
        <v>738</v>
      </c>
      <c r="D7" s="431" t="s">
        <v>739</v>
      </c>
      <c r="E7" s="431"/>
      <c r="F7" s="432" t="s">
        <v>196</v>
      </c>
      <c r="G7" s="425"/>
      <c r="H7" s="303"/>
      <c r="I7" s="425"/>
      <c r="J7" s="303"/>
      <c r="K7" s="425"/>
      <c r="L7" s="303"/>
      <c r="M7" s="425"/>
      <c r="N7" s="303"/>
      <c r="O7" s="425"/>
      <c r="P7" s="303"/>
      <c r="Q7" s="433"/>
      <c r="R7" s="433"/>
      <c r="S7" s="433"/>
      <c r="T7" s="433"/>
      <c r="U7" s="433"/>
      <c r="V7" s="433"/>
      <c r="W7" s="426"/>
    </row>
    <row r="8" spans="1:23" ht="126">
      <c r="A8" s="643"/>
      <c r="B8" s="434" t="s">
        <v>740</v>
      </c>
      <c r="C8" s="431" t="s">
        <v>741</v>
      </c>
      <c r="D8" s="431" t="s">
        <v>742</v>
      </c>
      <c r="E8" s="431"/>
      <c r="F8" s="432" t="s">
        <v>197</v>
      </c>
      <c r="G8" s="425"/>
      <c r="H8" s="303"/>
      <c r="I8" s="425"/>
      <c r="J8" s="303"/>
      <c r="K8" s="435"/>
      <c r="L8" s="303"/>
      <c r="M8" s="425"/>
      <c r="N8" s="303"/>
      <c r="O8" s="436"/>
      <c r="P8" s="304"/>
      <c r="Q8" s="423"/>
      <c r="R8" s="423"/>
      <c r="S8" s="433"/>
      <c r="T8" s="433"/>
      <c r="U8" s="433"/>
      <c r="V8" s="433"/>
      <c r="W8" s="423"/>
    </row>
    <row r="9" spans="1:23" ht="110.25">
      <c r="A9" s="643"/>
      <c r="B9" s="434" t="s">
        <v>743</v>
      </c>
      <c r="C9" s="431" t="s">
        <v>127</v>
      </c>
      <c r="D9" s="431" t="s">
        <v>127</v>
      </c>
      <c r="E9" s="431"/>
      <c r="F9" s="432" t="s">
        <v>744</v>
      </c>
      <c r="G9" s="425"/>
      <c r="H9" s="303"/>
      <c r="I9" s="425"/>
      <c r="J9" s="303"/>
      <c r="K9" s="425"/>
      <c r="L9" s="303"/>
      <c r="M9" s="425"/>
      <c r="N9" s="303"/>
      <c r="O9" s="425"/>
      <c r="P9" s="303"/>
      <c r="Q9" s="433"/>
      <c r="R9" s="433"/>
      <c r="S9" s="433"/>
      <c r="T9" s="433"/>
      <c r="U9" s="433"/>
      <c r="V9" s="433"/>
      <c r="W9" s="437"/>
    </row>
    <row r="10" spans="1:23" ht="167.25" customHeight="1">
      <c r="A10" s="643"/>
      <c r="B10" s="434" t="s">
        <v>745</v>
      </c>
      <c r="C10" s="431" t="s">
        <v>128</v>
      </c>
      <c r="D10" s="431" t="s">
        <v>129</v>
      </c>
      <c r="E10" s="431"/>
      <c r="F10" s="432" t="s">
        <v>198</v>
      </c>
      <c r="G10" s="425"/>
      <c r="H10" s="303"/>
      <c r="I10" s="425"/>
      <c r="J10" s="303"/>
      <c r="K10" s="425"/>
      <c r="L10" s="303"/>
      <c r="M10" s="425"/>
      <c r="N10" s="303"/>
      <c r="O10" s="425"/>
      <c r="P10" s="303"/>
      <c r="Q10" s="433"/>
      <c r="R10" s="433"/>
      <c r="S10" s="433"/>
      <c r="T10" s="433"/>
      <c r="U10" s="433"/>
      <c r="V10" s="433"/>
      <c r="W10" s="423"/>
    </row>
    <row r="11" spans="1:23" ht="15.75">
      <c r="A11" s="458"/>
      <c r="B11" s="459"/>
      <c r="C11" s="458" t="s">
        <v>130</v>
      </c>
      <c r="D11" s="459"/>
      <c r="E11" s="459"/>
      <c r="F11" s="460"/>
      <c r="G11" s="438">
        <f t="shared" ref="G11:N11" si="0">SUM(G6:G10)</f>
        <v>0</v>
      </c>
      <c r="H11" s="439">
        <f t="shared" si="0"/>
        <v>0</v>
      </c>
      <c r="I11" s="438">
        <f t="shared" si="0"/>
        <v>0</v>
      </c>
      <c r="J11" s="439">
        <f t="shared" si="0"/>
        <v>0</v>
      </c>
      <c r="K11" s="438">
        <f t="shared" si="0"/>
        <v>0</v>
      </c>
      <c r="L11" s="439">
        <f t="shared" si="0"/>
        <v>0</v>
      </c>
      <c r="M11" s="438">
        <f t="shared" si="0"/>
        <v>0</v>
      </c>
      <c r="N11" s="439">
        <f t="shared" si="0"/>
        <v>0</v>
      </c>
      <c r="O11" s="438">
        <f t="shared" ref="O11:P11" si="1">G11+I11+K11+M11</f>
        <v>0</v>
      </c>
      <c r="P11" s="440">
        <f t="shared" si="1"/>
        <v>0</v>
      </c>
      <c r="Q11" s="396"/>
      <c r="R11" s="396"/>
      <c r="S11" s="396"/>
      <c r="T11" s="396"/>
      <c r="U11" s="396"/>
      <c r="V11" s="396"/>
      <c r="W11" s="396"/>
    </row>
    <row r="17" spans="8:16">
      <c r="H17"/>
      <c r="J17"/>
      <c r="L17"/>
      <c r="N17"/>
      <c r="P17"/>
    </row>
    <row r="18" spans="8:16">
      <c r="H18"/>
      <c r="J18"/>
      <c r="L18"/>
      <c r="N18"/>
      <c r="P18"/>
    </row>
    <row r="19" spans="8:16">
      <c r="H19"/>
      <c r="J19"/>
      <c r="L19"/>
      <c r="N19"/>
      <c r="P19"/>
    </row>
    <row r="20" spans="8:16">
      <c r="H20"/>
      <c r="J20"/>
      <c r="L20"/>
      <c r="N20"/>
      <c r="P20"/>
    </row>
    <row r="21" spans="8:16">
      <c r="H21"/>
      <c r="J21"/>
      <c r="L21"/>
      <c r="N21"/>
      <c r="P21"/>
    </row>
    <row r="22" spans="8:16">
      <c r="H22"/>
      <c r="J22"/>
      <c r="L22"/>
      <c r="N22"/>
      <c r="P22"/>
    </row>
    <row r="23" spans="8:16">
      <c r="H23"/>
      <c r="J23"/>
      <c r="L23"/>
      <c r="N23"/>
      <c r="P23"/>
    </row>
    <row r="24" spans="8:16">
      <c r="H24"/>
      <c r="J24"/>
      <c r="L24"/>
      <c r="N24"/>
      <c r="P24"/>
    </row>
    <row r="25" spans="8:16">
      <c r="H25"/>
      <c r="J25"/>
      <c r="L25"/>
      <c r="N25"/>
      <c r="P25"/>
    </row>
    <row r="26" spans="8:16">
      <c r="H26"/>
      <c r="J26"/>
      <c r="L26"/>
      <c r="N26"/>
      <c r="P26"/>
    </row>
    <row r="27" spans="8:16">
      <c r="H27"/>
      <c r="J27"/>
      <c r="L27"/>
      <c r="N27"/>
      <c r="P27"/>
    </row>
    <row r="28" spans="8:16">
      <c r="H28"/>
      <c r="J28"/>
      <c r="L28"/>
      <c r="N28"/>
      <c r="P28"/>
    </row>
    <row r="29" spans="8:16">
      <c r="H29"/>
      <c r="J29"/>
      <c r="L29"/>
      <c r="N29"/>
      <c r="P29"/>
    </row>
  </sheetData>
  <mergeCells count="20">
    <mergeCell ref="B3:B5"/>
    <mergeCell ref="C3:C5"/>
    <mergeCell ref="D3:D5"/>
    <mergeCell ref="F3:F5"/>
    <mergeCell ref="A6:A10"/>
    <mergeCell ref="B6:B7"/>
    <mergeCell ref="E3:E5"/>
    <mergeCell ref="A3:A5"/>
    <mergeCell ref="W3:W5"/>
    <mergeCell ref="G4:H4"/>
    <mergeCell ref="I4:J4"/>
    <mergeCell ref="K4:L4"/>
    <mergeCell ref="T3:T5"/>
    <mergeCell ref="M4:N4"/>
    <mergeCell ref="S3:S5"/>
    <mergeCell ref="G3:N3"/>
    <mergeCell ref="O3:P4"/>
    <mergeCell ref="Q3:R4"/>
    <mergeCell ref="U3:U5"/>
    <mergeCell ref="V3:V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W253"/>
  <sheetViews>
    <sheetView zoomScale="77" zoomScaleNormal="77" workbookViewId="0">
      <pane xSplit="6" ySplit="5" topLeftCell="G6" activePane="bottomRight" state="frozen"/>
      <selection pane="topRight" activeCell="F1" sqref="F1"/>
      <selection pane="bottomLeft" activeCell="A6" sqref="A6"/>
      <selection pane="bottomRight" activeCell="A6" sqref="A6:A22"/>
    </sheetView>
  </sheetViews>
  <sheetFormatPr baseColWidth="10" defaultRowHeight="15"/>
  <cols>
    <col min="1" max="2" width="21.7109375" customWidth="1"/>
    <col min="3" max="6" width="27.42578125" customWidth="1"/>
    <col min="7" max="7" width="15.28515625" customWidth="1"/>
    <col min="8" max="8" width="12.140625" style="295" bestFit="1" customWidth="1"/>
    <col min="9" max="9" width="15.28515625" customWidth="1"/>
    <col min="10" max="10" width="12.140625" style="295" bestFit="1" customWidth="1"/>
    <col min="11" max="11" width="15.28515625" customWidth="1"/>
    <col min="12" max="12" width="12.140625" style="295" bestFit="1" customWidth="1"/>
    <col min="13" max="13" width="15.28515625" customWidth="1"/>
    <col min="14" max="14" width="11.5703125" style="295"/>
    <col min="15" max="15" width="15.28515625" customWidth="1"/>
    <col min="16" max="16" width="15.7109375" style="295" customWidth="1"/>
    <col min="19" max="22" width="14.28515625" customWidth="1"/>
    <col min="23" max="23" width="17" customWidth="1"/>
  </cols>
  <sheetData>
    <row r="1" spans="1:23" s="442" customFormat="1" ht="18" customHeight="1">
      <c r="B1" s="441"/>
      <c r="C1" s="441"/>
      <c r="D1" s="441"/>
      <c r="E1" s="441"/>
      <c r="F1" s="441"/>
      <c r="G1" s="441" t="s">
        <v>138</v>
      </c>
      <c r="I1" s="441"/>
      <c r="J1" s="441"/>
      <c r="K1" s="441"/>
      <c r="L1" s="441"/>
      <c r="M1" s="441"/>
      <c r="N1" s="441"/>
      <c r="O1" s="441"/>
      <c r="P1" s="441"/>
      <c r="Q1" s="441"/>
      <c r="R1" s="441"/>
      <c r="S1" s="441"/>
      <c r="T1" s="441"/>
      <c r="U1" s="441"/>
      <c r="V1" s="441"/>
      <c r="W1" s="441"/>
    </row>
    <row r="2" spans="1:23" s="443" customFormat="1" ht="33.75" customHeight="1">
      <c r="A2" s="448" t="s">
        <v>1819</v>
      </c>
      <c r="B2" s="448"/>
      <c r="C2" s="448"/>
      <c r="D2" s="448"/>
      <c r="E2" s="448"/>
      <c r="F2" s="448"/>
      <c r="G2" s="448"/>
      <c r="H2" s="448"/>
      <c r="I2" s="448"/>
      <c r="J2" s="448"/>
      <c r="K2" s="448"/>
      <c r="L2" s="448"/>
      <c r="M2" s="448"/>
      <c r="N2" s="448"/>
      <c r="O2" s="448"/>
      <c r="P2" s="448"/>
      <c r="Q2" s="448"/>
      <c r="R2" s="448"/>
      <c r="S2" s="448"/>
      <c r="T2" s="448"/>
      <c r="U2" s="448"/>
      <c r="V2" s="448"/>
      <c r="W2" s="448"/>
    </row>
    <row r="3" spans="1:23" s="66" customFormat="1" ht="14.45" customHeight="1">
      <c r="A3" s="669" t="s">
        <v>102</v>
      </c>
      <c r="B3" s="669" t="s">
        <v>121</v>
      </c>
      <c r="C3" s="660" t="s">
        <v>90</v>
      </c>
      <c r="D3" s="660" t="s">
        <v>91</v>
      </c>
      <c r="E3" s="598" t="s">
        <v>536</v>
      </c>
      <c r="F3" s="660" t="s">
        <v>92</v>
      </c>
      <c r="G3" s="650" t="s">
        <v>106</v>
      </c>
      <c r="H3" s="663"/>
      <c r="I3" s="663"/>
      <c r="J3" s="663"/>
      <c r="K3" s="663"/>
      <c r="L3" s="663"/>
      <c r="M3" s="663"/>
      <c r="N3" s="651"/>
      <c r="O3" s="652" t="s">
        <v>107</v>
      </c>
      <c r="P3" s="653"/>
      <c r="Q3" s="656" t="s">
        <v>108</v>
      </c>
      <c r="R3" s="657"/>
      <c r="S3" s="644" t="s">
        <v>109</v>
      </c>
      <c r="T3" s="644" t="s">
        <v>110</v>
      </c>
      <c r="U3" s="644" t="s">
        <v>118</v>
      </c>
      <c r="V3" s="644" t="s">
        <v>117</v>
      </c>
      <c r="W3" s="647" t="s">
        <v>93</v>
      </c>
    </row>
    <row r="4" spans="1:23" s="66" customFormat="1" ht="15.75">
      <c r="A4" s="670"/>
      <c r="B4" s="670"/>
      <c r="C4" s="661"/>
      <c r="D4" s="661"/>
      <c r="E4" s="599"/>
      <c r="F4" s="661"/>
      <c r="G4" s="650" t="s">
        <v>111</v>
      </c>
      <c r="H4" s="651"/>
      <c r="I4" s="650" t="s">
        <v>112</v>
      </c>
      <c r="J4" s="651"/>
      <c r="K4" s="650" t="s">
        <v>113</v>
      </c>
      <c r="L4" s="651"/>
      <c r="M4" s="650" t="s">
        <v>114</v>
      </c>
      <c r="N4" s="651"/>
      <c r="O4" s="654"/>
      <c r="P4" s="655"/>
      <c r="Q4" s="658"/>
      <c r="R4" s="659"/>
      <c r="S4" s="645"/>
      <c r="T4" s="645"/>
      <c r="U4" s="645"/>
      <c r="V4" s="645"/>
      <c r="W4" s="648"/>
    </row>
    <row r="5" spans="1:23" s="67" customFormat="1" ht="31.5">
      <c r="A5" s="671"/>
      <c r="B5" s="671"/>
      <c r="C5" s="662"/>
      <c r="D5" s="662"/>
      <c r="E5" s="600"/>
      <c r="F5" s="662"/>
      <c r="G5" s="335" t="s">
        <v>115</v>
      </c>
      <c r="H5" s="311" t="s">
        <v>12</v>
      </c>
      <c r="I5" s="335" t="s">
        <v>115</v>
      </c>
      <c r="J5" s="311" t="s">
        <v>12</v>
      </c>
      <c r="K5" s="335" t="s">
        <v>115</v>
      </c>
      <c r="L5" s="311" t="s">
        <v>12</v>
      </c>
      <c r="M5" s="335" t="s">
        <v>115</v>
      </c>
      <c r="N5" s="311" t="s">
        <v>12</v>
      </c>
      <c r="O5" s="335" t="s">
        <v>115</v>
      </c>
      <c r="P5" s="311" t="s">
        <v>12</v>
      </c>
      <c r="Q5" s="335" t="s">
        <v>116</v>
      </c>
      <c r="R5" s="335" t="s">
        <v>87</v>
      </c>
      <c r="S5" s="646"/>
      <c r="T5" s="646"/>
      <c r="U5" s="646"/>
      <c r="V5" s="646"/>
      <c r="W5" s="649"/>
    </row>
    <row r="6" spans="1:23" ht="78" customHeight="1">
      <c r="A6" s="664" t="s">
        <v>1818</v>
      </c>
      <c r="B6" s="664" t="s">
        <v>134</v>
      </c>
      <c r="C6" s="69" t="s">
        <v>746</v>
      </c>
      <c r="D6" s="69" t="s">
        <v>135</v>
      </c>
      <c r="E6" s="449" t="s">
        <v>810</v>
      </c>
      <c r="F6" s="78" t="s">
        <v>747</v>
      </c>
      <c r="G6" s="92"/>
      <c r="H6" s="301"/>
      <c r="I6" s="92"/>
      <c r="J6" s="301"/>
      <c r="K6" s="92"/>
      <c r="L6" s="301"/>
      <c r="M6" s="92"/>
      <c r="N6" s="301"/>
      <c r="O6" s="444"/>
      <c r="P6" s="312"/>
      <c r="Q6" s="382"/>
      <c r="R6" s="383"/>
      <c r="S6" s="383"/>
      <c r="T6" s="383"/>
      <c r="U6" s="384"/>
      <c r="V6" s="384"/>
      <c r="W6" s="379"/>
    </row>
    <row r="7" spans="1:23" ht="63">
      <c r="A7" s="665"/>
      <c r="B7" s="665"/>
      <c r="C7" s="69" t="s">
        <v>748</v>
      </c>
      <c r="D7" s="69" t="s">
        <v>749</v>
      </c>
      <c r="E7" s="449"/>
      <c r="F7" s="78"/>
      <c r="G7" s="92"/>
      <c r="H7" s="301"/>
      <c r="I7" s="92"/>
      <c r="J7" s="301"/>
      <c r="K7" s="92"/>
      <c r="L7" s="301"/>
      <c r="M7" s="92"/>
      <c r="N7" s="301"/>
      <c r="O7" s="444"/>
      <c r="P7" s="312"/>
      <c r="Q7" s="382"/>
      <c r="R7" s="383"/>
      <c r="S7" s="383"/>
      <c r="T7" s="383"/>
      <c r="U7" s="384"/>
      <c r="V7" s="384"/>
      <c r="W7" s="379"/>
    </row>
    <row r="8" spans="1:23" ht="94.5">
      <c r="A8" s="665"/>
      <c r="B8" s="665"/>
      <c r="C8" s="69" t="s">
        <v>750</v>
      </c>
      <c r="D8" s="69" t="s">
        <v>751</v>
      </c>
      <c r="E8" s="449"/>
      <c r="F8" s="78" t="s">
        <v>752</v>
      </c>
      <c r="G8" s="92"/>
      <c r="H8" s="301"/>
      <c r="I8" s="92"/>
      <c r="J8" s="301"/>
      <c r="K8" s="92"/>
      <c r="L8" s="301"/>
      <c r="M8" s="92"/>
      <c r="N8" s="301"/>
      <c r="O8" s="444"/>
      <c r="P8" s="312"/>
      <c r="Q8" s="382"/>
      <c r="R8" s="383"/>
      <c r="S8" s="383"/>
      <c r="T8" s="383"/>
      <c r="U8" s="384"/>
      <c r="V8" s="384"/>
      <c r="W8" s="379"/>
    </row>
    <row r="9" spans="1:23" ht="120" customHeight="1">
      <c r="A9" s="665"/>
      <c r="B9" s="666"/>
      <c r="C9" s="502" t="s">
        <v>1822</v>
      </c>
      <c r="D9" s="502"/>
      <c r="E9" s="502"/>
      <c r="F9" s="78"/>
      <c r="G9" s="92"/>
      <c r="H9" s="301"/>
      <c r="I9" s="92"/>
      <c r="J9" s="301"/>
      <c r="K9" s="92"/>
      <c r="L9" s="301"/>
      <c r="M9" s="92"/>
      <c r="N9" s="301"/>
      <c r="O9" s="444"/>
      <c r="P9" s="312"/>
      <c r="Q9" s="382"/>
      <c r="R9" s="383"/>
      <c r="S9" s="383"/>
      <c r="T9" s="383"/>
      <c r="U9" s="384"/>
      <c r="V9" s="384"/>
      <c r="W9" s="379"/>
    </row>
    <row r="10" spans="1:23" ht="147" customHeight="1">
      <c r="A10" s="665"/>
      <c r="B10" s="501"/>
      <c r="C10" s="502" t="s">
        <v>1823</v>
      </c>
      <c r="D10" s="502"/>
      <c r="E10" s="502"/>
      <c r="F10" s="78"/>
      <c r="G10" s="92"/>
      <c r="H10" s="301"/>
      <c r="I10" s="92"/>
      <c r="J10" s="301"/>
      <c r="K10" s="92"/>
      <c r="L10" s="301"/>
      <c r="M10" s="92"/>
      <c r="N10" s="301"/>
      <c r="O10" s="444"/>
      <c r="P10" s="312"/>
      <c r="Q10" s="382"/>
      <c r="R10" s="383"/>
      <c r="S10" s="383"/>
      <c r="T10" s="383"/>
      <c r="U10" s="384"/>
      <c r="V10" s="384"/>
      <c r="W10" s="379"/>
    </row>
    <row r="11" spans="1:23" ht="141.75">
      <c r="A11" s="665"/>
      <c r="B11" s="664" t="s">
        <v>136</v>
      </c>
      <c r="C11" s="69" t="s">
        <v>753</v>
      </c>
      <c r="D11" s="69" t="s">
        <v>754</v>
      </c>
      <c r="E11" s="449"/>
      <c r="F11" s="78" t="s">
        <v>253</v>
      </c>
      <c r="G11" s="92"/>
      <c r="H11" s="301"/>
      <c r="I11" s="92"/>
      <c r="J11" s="301"/>
      <c r="K11" s="92"/>
      <c r="L11" s="301"/>
      <c r="M11" s="92"/>
      <c r="N11" s="301"/>
      <c r="O11" s="444"/>
      <c r="P11" s="312"/>
      <c r="Q11" s="382"/>
      <c r="R11" s="383"/>
      <c r="S11" s="383"/>
      <c r="T11" s="383"/>
      <c r="U11" s="384"/>
      <c r="V11" s="384"/>
      <c r="W11" s="379"/>
    </row>
    <row r="12" spans="1:23" ht="236.25">
      <c r="A12" s="665"/>
      <c r="B12" s="665"/>
      <c r="C12" s="69" t="s">
        <v>755</v>
      </c>
      <c r="D12" s="69" t="s">
        <v>756</v>
      </c>
      <c r="E12" s="449"/>
      <c r="F12" s="78" t="s">
        <v>757</v>
      </c>
      <c r="G12" s="92"/>
      <c r="H12" s="301"/>
      <c r="I12" s="92"/>
      <c r="J12" s="301"/>
      <c r="K12" s="92"/>
      <c r="L12" s="301"/>
      <c r="M12" s="92"/>
      <c r="N12" s="301"/>
      <c r="O12" s="444"/>
      <c r="P12" s="312"/>
      <c r="Q12" s="382"/>
      <c r="R12" s="383"/>
      <c r="S12" s="383"/>
      <c r="T12" s="383"/>
      <c r="U12" s="384"/>
      <c r="V12" s="384"/>
      <c r="W12" s="379"/>
    </row>
    <row r="13" spans="1:23" ht="149.25" customHeight="1">
      <c r="A13" s="665"/>
      <c r="B13" s="665"/>
      <c r="C13" s="69" t="s">
        <v>758</v>
      </c>
      <c r="D13" s="69" t="s">
        <v>759</v>
      </c>
      <c r="E13" s="449"/>
      <c r="F13" s="78" t="s">
        <v>760</v>
      </c>
      <c r="G13" s="92"/>
      <c r="H13" s="301"/>
      <c r="I13" s="92"/>
      <c r="J13" s="301"/>
      <c r="K13" s="92"/>
      <c r="L13" s="301"/>
      <c r="M13" s="92"/>
      <c r="N13" s="301"/>
      <c r="O13" s="444"/>
      <c r="P13" s="312"/>
      <c r="Q13" s="382"/>
      <c r="R13" s="383"/>
      <c r="S13" s="383"/>
      <c r="T13" s="383"/>
      <c r="U13" s="384"/>
      <c r="V13" s="384"/>
      <c r="W13" s="379"/>
    </row>
    <row r="14" spans="1:23" ht="110.25">
      <c r="A14" s="665"/>
      <c r="B14" s="665"/>
      <c r="C14" s="69" t="s">
        <v>761</v>
      </c>
      <c r="D14" s="69" t="s">
        <v>762</v>
      </c>
      <c r="E14" s="449"/>
      <c r="F14" s="78" t="s">
        <v>763</v>
      </c>
      <c r="G14" s="92"/>
      <c r="H14" s="301"/>
      <c r="I14" s="92"/>
      <c r="J14" s="301"/>
      <c r="K14" s="92"/>
      <c r="L14" s="301"/>
      <c r="M14" s="92"/>
      <c r="N14" s="301"/>
      <c r="O14" s="444"/>
      <c r="P14" s="312"/>
      <c r="Q14" s="382"/>
      <c r="R14" s="383"/>
      <c r="S14" s="383"/>
      <c r="T14" s="383"/>
      <c r="U14" s="384"/>
      <c r="V14" s="384"/>
      <c r="W14" s="379"/>
    </row>
    <row r="15" spans="1:23" ht="203.25" customHeight="1">
      <c r="A15" s="665"/>
      <c r="B15" s="666"/>
      <c r="C15" s="69" t="s">
        <v>764</v>
      </c>
      <c r="D15" s="69" t="s">
        <v>765</v>
      </c>
      <c r="E15" s="449"/>
      <c r="F15" s="78" t="s">
        <v>766</v>
      </c>
      <c r="G15" s="92"/>
      <c r="H15" s="301"/>
      <c r="I15" s="92"/>
      <c r="J15" s="301"/>
      <c r="K15" s="92"/>
      <c r="L15" s="301"/>
      <c r="M15" s="92"/>
      <c r="N15" s="301"/>
      <c r="O15" s="444"/>
      <c r="P15" s="312"/>
      <c r="Q15" s="382"/>
      <c r="R15" s="383"/>
      <c r="S15" s="383"/>
      <c r="T15" s="383"/>
      <c r="U15" s="384"/>
      <c r="V15" s="384"/>
      <c r="W15" s="379"/>
    </row>
    <row r="16" spans="1:23" ht="136.5" customHeight="1">
      <c r="A16" s="665"/>
      <c r="B16" s="664" t="s">
        <v>1820</v>
      </c>
      <c r="C16" s="69" t="s">
        <v>767</v>
      </c>
      <c r="D16" s="69" t="s">
        <v>768</v>
      </c>
      <c r="E16" s="449"/>
      <c r="F16" s="78"/>
      <c r="G16" s="92"/>
      <c r="H16" s="301"/>
      <c r="I16" s="92"/>
      <c r="J16" s="301"/>
      <c r="K16" s="92"/>
      <c r="L16" s="301"/>
      <c r="M16" s="92"/>
      <c r="N16" s="301"/>
      <c r="O16" s="444"/>
      <c r="P16" s="312"/>
      <c r="Q16" s="382"/>
      <c r="R16" s="383"/>
      <c r="S16" s="383"/>
      <c r="T16" s="383"/>
      <c r="U16" s="384"/>
      <c r="V16" s="384"/>
      <c r="W16" s="379"/>
    </row>
    <row r="17" spans="1:23" ht="114" customHeight="1">
      <c r="A17" s="665"/>
      <c r="B17" s="665"/>
      <c r="C17" s="69" t="s">
        <v>769</v>
      </c>
      <c r="D17" s="69" t="s">
        <v>770</v>
      </c>
      <c r="E17" s="449"/>
      <c r="F17" s="78"/>
      <c r="G17" s="92"/>
      <c r="H17" s="301"/>
      <c r="I17" s="92"/>
      <c r="J17" s="301"/>
      <c r="K17" s="92"/>
      <c r="L17" s="301"/>
      <c r="M17" s="92"/>
      <c r="N17" s="301"/>
      <c r="O17" s="444"/>
      <c r="P17" s="312"/>
      <c r="Q17" s="382"/>
      <c r="R17" s="383"/>
      <c r="S17" s="383"/>
      <c r="T17" s="383"/>
      <c r="U17" s="384"/>
      <c r="V17" s="384"/>
      <c r="W17" s="379"/>
    </row>
    <row r="18" spans="1:23" ht="94.5">
      <c r="A18" s="665"/>
      <c r="B18" s="665"/>
      <c r="C18" s="69" t="s">
        <v>771</v>
      </c>
      <c r="D18" s="69" t="s">
        <v>772</v>
      </c>
      <c r="E18" s="449"/>
      <c r="F18" s="78"/>
      <c r="G18" s="92"/>
      <c r="H18" s="301"/>
      <c r="I18" s="92"/>
      <c r="J18" s="301"/>
      <c r="K18" s="92"/>
      <c r="L18" s="301"/>
      <c r="M18" s="92"/>
      <c r="N18" s="301"/>
      <c r="O18" s="444"/>
      <c r="P18" s="312"/>
      <c r="Q18" s="382"/>
      <c r="R18" s="383"/>
      <c r="S18" s="383"/>
      <c r="T18" s="383"/>
      <c r="U18" s="384"/>
      <c r="V18" s="384"/>
      <c r="W18" s="379"/>
    </row>
    <row r="19" spans="1:23" ht="128.25" customHeight="1">
      <c r="A19" s="665"/>
      <c r="B19" s="665"/>
      <c r="C19" s="69" t="s">
        <v>1821</v>
      </c>
      <c r="D19" s="69" t="s">
        <v>773</v>
      </c>
      <c r="E19" s="449"/>
      <c r="F19" s="78"/>
      <c r="G19" s="92"/>
      <c r="H19" s="301"/>
      <c r="I19" s="92"/>
      <c r="J19" s="301"/>
      <c r="K19" s="92"/>
      <c r="L19" s="301"/>
      <c r="M19" s="92"/>
      <c r="N19" s="301"/>
      <c r="O19" s="444"/>
      <c r="P19" s="312"/>
      <c r="Q19" s="382"/>
      <c r="R19" s="383"/>
      <c r="S19" s="383"/>
      <c r="T19" s="383"/>
      <c r="U19" s="384"/>
      <c r="V19" s="384"/>
      <c r="W19" s="379"/>
    </row>
    <row r="20" spans="1:23" ht="157.5">
      <c r="A20" s="665"/>
      <c r="B20" s="665"/>
      <c r="C20" s="667" t="s">
        <v>774</v>
      </c>
      <c r="D20" s="69" t="s">
        <v>775</v>
      </c>
      <c r="E20" s="449"/>
      <c r="F20" s="78" t="s">
        <v>776</v>
      </c>
      <c r="G20" s="92"/>
      <c r="H20" s="301"/>
      <c r="I20" s="92"/>
      <c r="J20" s="301"/>
      <c r="K20" s="92"/>
      <c r="L20" s="301"/>
      <c r="M20" s="92"/>
      <c r="N20" s="301"/>
      <c r="O20" s="444"/>
      <c r="P20" s="312"/>
      <c r="Q20" s="382"/>
      <c r="R20" s="383"/>
      <c r="S20" s="383"/>
      <c r="T20" s="383"/>
      <c r="U20" s="384"/>
      <c r="V20" s="384"/>
      <c r="W20" s="379"/>
    </row>
    <row r="21" spans="1:23" ht="63">
      <c r="A21" s="665"/>
      <c r="B21" s="665"/>
      <c r="C21" s="668"/>
      <c r="D21" s="69" t="s">
        <v>777</v>
      </c>
      <c r="E21" s="449"/>
      <c r="F21" s="78"/>
      <c r="G21" s="92"/>
      <c r="H21" s="301"/>
      <c r="I21" s="92"/>
      <c r="J21" s="301"/>
      <c r="K21" s="92"/>
      <c r="L21" s="301"/>
      <c r="M21" s="92"/>
      <c r="N21" s="301"/>
      <c r="O21" s="444"/>
      <c r="P21" s="312"/>
      <c r="Q21" s="382"/>
      <c r="R21" s="383"/>
      <c r="S21" s="383"/>
      <c r="T21" s="383"/>
      <c r="U21" s="384"/>
      <c r="V21" s="384"/>
      <c r="W21" s="379"/>
    </row>
    <row r="22" spans="1:23" ht="141.75">
      <c r="A22" s="665"/>
      <c r="B22" s="665"/>
      <c r="C22" s="93" t="s">
        <v>778</v>
      </c>
      <c r="D22" s="69" t="s">
        <v>779</v>
      </c>
      <c r="E22" s="449"/>
      <c r="F22" s="78" t="s">
        <v>780</v>
      </c>
      <c r="G22" s="92"/>
      <c r="H22" s="301"/>
      <c r="I22" s="92"/>
      <c r="J22" s="301"/>
      <c r="K22" s="92"/>
      <c r="L22" s="301"/>
      <c r="M22" s="92"/>
      <c r="N22" s="301"/>
      <c r="O22" s="444"/>
      <c r="P22" s="312"/>
      <c r="Q22" s="382"/>
      <c r="R22" s="383"/>
      <c r="S22" s="383"/>
      <c r="T22" s="383"/>
      <c r="U22" s="384"/>
      <c r="V22" s="384"/>
      <c r="W22" s="379"/>
    </row>
    <row r="23" spans="1:23" ht="15.75" hidden="1">
      <c r="A23" s="445"/>
      <c r="B23" s="445"/>
      <c r="C23" s="93"/>
      <c r="D23" s="93"/>
      <c r="E23" s="93"/>
      <c r="F23" s="107"/>
      <c r="G23" s="92"/>
      <c r="H23" s="301"/>
      <c r="I23" s="92"/>
      <c r="J23" s="301"/>
      <c r="K23" s="92"/>
      <c r="L23" s="301"/>
      <c r="M23" s="92"/>
      <c r="N23" s="301"/>
      <c r="O23" s="444"/>
      <c r="P23" s="312"/>
      <c r="Q23" s="382"/>
      <c r="R23" s="383"/>
      <c r="S23" s="383"/>
      <c r="T23" s="383"/>
      <c r="U23" s="384"/>
      <c r="V23" s="384"/>
      <c r="W23" s="379"/>
    </row>
    <row r="24" spans="1:23" ht="15.75" hidden="1">
      <c r="A24" s="445"/>
      <c r="B24" s="445"/>
      <c r="C24" s="93"/>
      <c r="D24" s="93"/>
      <c r="E24" s="93"/>
      <c r="F24" s="107"/>
      <c r="G24" s="92"/>
      <c r="H24" s="301"/>
      <c r="I24" s="92"/>
      <c r="J24" s="301"/>
      <c r="K24" s="92"/>
      <c r="L24" s="301"/>
      <c r="M24" s="92"/>
      <c r="N24" s="301"/>
      <c r="O24" s="444"/>
      <c r="P24" s="312"/>
      <c r="Q24" s="382"/>
      <c r="R24" s="383"/>
      <c r="S24" s="383"/>
      <c r="T24" s="383"/>
      <c r="U24" s="384"/>
      <c r="V24" s="384"/>
      <c r="W24" s="379"/>
    </row>
    <row r="25" spans="1:23" ht="15.75" hidden="1">
      <c r="A25" s="445"/>
      <c r="B25" s="445"/>
      <c r="C25" s="93"/>
      <c r="D25" s="93"/>
      <c r="E25" s="93"/>
      <c r="F25" s="107"/>
      <c r="G25" s="92"/>
      <c r="H25" s="301"/>
      <c r="I25" s="92"/>
      <c r="J25" s="301"/>
      <c r="K25" s="92"/>
      <c r="L25" s="301"/>
      <c r="M25" s="92"/>
      <c r="N25" s="301"/>
      <c r="O25" s="444"/>
      <c r="P25" s="312"/>
      <c r="Q25" s="382"/>
      <c r="R25" s="383"/>
      <c r="S25" s="383"/>
      <c r="T25" s="383"/>
      <c r="U25" s="384"/>
      <c r="V25" s="384"/>
      <c r="W25" s="379"/>
    </row>
    <row r="26" spans="1:23" ht="15.75" hidden="1">
      <c r="A26" s="445"/>
      <c r="B26" s="445"/>
      <c r="C26" s="93"/>
      <c r="D26" s="93"/>
      <c r="E26" s="93"/>
      <c r="F26" s="107"/>
      <c r="G26" s="92"/>
      <c r="H26" s="301"/>
      <c r="I26" s="92"/>
      <c r="J26" s="301"/>
      <c r="K26" s="92"/>
      <c r="L26" s="301"/>
      <c r="M26" s="92"/>
      <c r="N26" s="301"/>
      <c r="O26" s="444"/>
      <c r="P26" s="312"/>
      <c r="Q26" s="382"/>
      <c r="R26" s="383"/>
      <c r="S26" s="383"/>
      <c r="T26" s="383"/>
      <c r="U26" s="384"/>
      <c r="V26" s="384"/>
      <c r="W26" s="379"/>
    </row>
    <row r="27" spans="1:23" ht="15.75" hidden="1">
      <c r="A27" s="445"/>
      <c r="B27" s="445"/>
      <c r="C27" s="93"/>
      <c r="D27" s="93"/>
      <c r="E27" s="93"/>
      <c r="F27" s="107"/>
      <c r="G27" s="92"/>
      <c r="H27" s="301"/>
      <c r="I27" s="92"/>
      <c r="J27" s="301"/>
      <c r="K27" s="92"/>
      <c r="L27" s="301"/>
      <c r="M27" s="92"/>
      <c r="N27" s="301"/>
      <c r="O27" s="444"/>
      <c r="P27" s="312"/>
      <c r="Q27" s="382"/>
      <c r="R27" s="383"/>
      <c r="S27" s="383"/>
      <c r="T27" s="383"/>
      <c r="U27" s="384"/>
      <c r="V27" s="384"/>
      <c r="W27" s="379"/>
    </row>
    <row r="28" spans="1:23" ht="15.75" hidden="1">
      <c r="A28" s="445"/>
      <c r="B28" s="445"/>
      <c r="C28" s="93"/>
      <c r="D28" s="93"/>
      <c r="E28" s="93"/>
      <c r="F28" s="107"/>
      <c r="G28" s="92"/>
      <c r="H28" s="301"/>
      <c r="I28" s="92"/>
      <c r="J28" s="301"/>
      <c r="K28" s="92"/>
      <c r="L28" s="301"/>
      <c r="M28" s="92"/>
      <c r="N28" s="301"/>
      <c r="O28" s="444"/>
      <c r="P28" s="312"/>
      <c r="Q28" s="382"/>
      <c r="R28" s="383"/>
      <c r="S28" s="383"/>
      <c r="T28" s="383"/>
      <c r="U28" s="384"/>
      <c r="V28" s="384"/>
      <c r="W28" s="379"/>
    </row>
    <row r="29" spans="1:23" ht="15.75" hidden="1">
      <c r="A29" s="445"/>
      <c r="B29" s="445"/>
      <c r="C29" s="93"/>
      <c r="D29" s="93"/>
      <c r="E29" s="93"/>
      <c r="F29" s="107"/>
      <c r="G29" s="92"/>
      <c r="H29" s="301"/>
      <c r="I29" s="92"/>
      <c r="J29" s="301"/>
      <c r="K29" s="92"/>
      <c r="L29" s="301"/>
      <c r="M29" s="92"/>
      <c r="N29" s="301"/>
      <c r="O29" s="444"/>
      <c r="P29" s="312"/>
      <c r="Q29" s="382"/>
      <c r="R29" s="383"/>
      <c r="S29" s="383"/>
      <c r="T29" s="383"/>
      <c r="U29" s="384"/>
      <c r="V29" s="384"/>
      <c r="W29" s="379"/>
    </row>
    <row r="30" spans="1:23" ht="15.75" hidden="1">
      <c r="A30" s="445"/>
      <c r="B30" s="445"/>
      <c r="C30" s="93"/>
      <c r="D30" s="93"/>
      <c r="E30" s="93"/>
      <c r="F30" s="107"/>
      <c r="G30" s="92"/>
      <c r="H30" s="301"/>
      <c r="I30" s="92"/>
      <c r="J30" s="301"/>
      <c r="K30" s="92"/>
      <c r="L30" s="301"/>
      <c r="M30" s="92"/>
      <c r="N30" s="301"/>
      <c r="O30" s="444"/>
      <c r="P30" s="312"/>
      <c r="Q30" s="382"/>
      <c r="R30" s="383"/>
      <c r="S30" s="383"/>
      <c r="T30" s="383"/>
      <c r="U30" s="384"/>
      <c r="V30" s="384"/>
      <c r="W30" s="379"/>
    </row>
    <row r="31" spans="1:23" s="447" customFormat="1" ht="15.6" customHeight="1">
      <c r="A31" s="468"/>
      <c r="B31" s="469"/>
      <c r="C31" s="468" t="s">
        <v>137</v>
      </c>
      <c r="D31" s="469"/>
      <c r="E31" s="469"/>
      <c r="F31" s="470"/>
      <c r="G31" s="399">
        <f t="shared" ref="G31:N31" si="0">SUM(G6:G30)</f>
        <v>0</v>
      </c>
      <c r="H31" s="294">
        <f t="shared" si="0"/>
        <v>0</v>
      </c>
      <c r="I31" s="399">
        <f t="shared" si="0"/>
        <v>0</v>
      </c>
      <c r="J31" s="294">
        <f t="shared" si="0"/>
        <v>0</v>
      </c>
      <c r="K31" s="399">
        <f t="shared" si="0"/>
        <v>0</v>
      </c>
      <c r="L31" s="294">
        <f t="shared" si="0"/>
        <v>0</v>
      </c>
      <c r="M31" s="399">
        <f t="shared" si="0"/>
        <v>0</v>
      </c>
      <c r="N31" s="294">
        <f t="shared" si="0"/>
        <v>0</v>
      </c>
      <c r="O31" s="446">
        <f>G31+I31+K31+M31</f>
        <v>0</v>
      </c>
      <c r="P31" s="314">
        <f t="shared" ref="P31" si="1">H31+J31+L31+N31</f>
        <v>0</v>
      </c>
      <c r="Q31" s="399"/>
      <c r="R31" s="399"/>
      <c r="S31" s="399"/>
      <c r="T31" s="399"/>
      <c r="U31" s="399"/>
      <c r="V31" s="399"/>
      <c r="W31" s="399"/>
    </row>
    <row r="32" spans="1:23">
      <c r="H32"/>
      <c r="J32"/>
      <c r="L32"/>
      <c r="N32"/>
      <c r="P32"/>
    </row>
    <row r="33" spans="8:16">
      <c r="H33"/>
      <c r="J33"/>
      <c r="L33"/>
      <c r="N33"/>
      <c r="P33"/>
    </row>
    <row r="34" spans="8:16">
      <c r="H34"/>
      <c r="J34"/>
      <c r="L34"/>
      <c r="N34"/>
      <c r="P34"/>
    </row>
    <row r="35" spans="8:16">
      <c r="H35"/>
      <c r="J35"/>
      <c r="L35"/>
      <c r="N35"/>
      <c r="P35"/>
    </row>
    <row r="36" spans="8:16">
      <c r="H36"/>
      <c r="J36"/>
      <c r="L36"/>
      <c r="N36"/>
      <c r="P36"/>
    </row>
    <row r="37" spans="8:16">
      <c r="H37"/>
      <c r="J37"/>
      <c r="L37"/>
      <c r="N37"/>
      <c r="P37"/>
    </row>
    <row r="38" spans="8:16">
      <c r="H38"/>
      <c r="J38"/>
      <c r="L38"/>
      <c r="N38"/>
      <c r="P38"/>
    </row>
    <row r="39" spans="8:16">
      <c r="H39"/>
      <c r="J39"/>
      <c r="L39"/>
      <c r="N39"/>
      <c r="P39"/>
    </row>
    <row r="40" spans="8:16">
      <c r="H40"/>
      <c r="J40"/>
      <c r="L40"/>
      <c r="N40"/>
      <c r="P40"/>
    </row>
    <row r="41" spans="8:16">
      <c r="H41"/>
      <c r="J41"/>
      <c r="L41"/>
      <c r="N41"/>
      <c r="P41"/>
    </row>
    <row r="42" spans="8:16">
      <c r="H42"/>
      <c r="J42"/>
      <c r="L42"/>
      <c r="N42"/>
      <c r="P42"/>
    </row>
    <row r="43" spans="8:16">
      <c r="H43"/>
      <c r="J43"/>
      <c r="L43"/>
      <c r="N43"/>
      <c r="P43"/>
    </row>
    <row r="44" spans="8:16">
      <c r="H44"/>
      <c r="J44"/>
      <c r="L44"/>
      <c r="N44"/>
      <c r="P44"/>
    </row>
    <row r="45" spans="8:16">
      <c r="H45"/>
      <c r="J45"/>
      <c r="L45"/>
      <c r="N45"/>
      <c r="P45"/>
    </row>
    <row r="46" spans="8:16">
      <c r="H46"/>
      <c r="J46"/>
      <c r="L46"/>
      <c r="N46"/>
      <c r="P46"/>
    </row>
    <row r="47" spans="8:16">
      <c r="H47"/>
      <c r="J47"/>
      <c r="L47"/>
      <c r="N47"/>
      <c r="P47"/>
    </row>
    <row r="48" spans="8:16">
      <c r="H48"/>
      <c r="J48"/>
      <c r="L48"/>
      <c r="N48"/>
      <c r="P48"/>
    </row>
    <row r="49" spans="8:16">
      <c r="H49"/>
      <c r="J49"/>
      <c r="L49"/>
      <c r="N49"/>
      <c r="P49"/>
    </row>
    <row r="50" spans="8:16">
      <c r="H50"/>
      <c r="J50"/>
      <c r="L50"/>
      <c r="N50"/>
      <c r="P50"/>
    </row>
    <row r="51" spans="8:16">
      <c r="H51"/>
      <c r="J51"/>
      <c r="L51"/>
      <c r="N51"/>
      <c r="P51"/>
    </row>
    <row r="52" spans="8:16">
      <c r="H52"/>
      <c r="J52"/>
      <c r="L52"/>
      <c r="N52"/>
      <c r="P52"/>
    </row>
    <row r="53" spans="8:16">
      <c r="H53"/>
      <c r="J53"/>
      <c r="L53"/>
      <c r="N53"/>
      <c r="P53"/>
    </row>
    <row r="54" spans="8:16">
      <c r="H54"/>
      <c r="J54"/>
      <c r="L54"/>
      <c r="N54"/>
      <c r="P54"/>
    </row>
    <row r="55" spans="8:16">
      <c r="H55"/>
      <c r="J55"/>
      <c r="L55"/>
      <c r="N55"/>
      <c r="P55"/>
    </row>
    <row r="56" spans="8:16">
      <c r="H56"/>
      <c r="J56"/>
      <c r="L56"/>
      <c r="N56"/>
      <c r="P56"/>
    </row>
    <row r="57" spans="8:16">
      <c r="H57"/>
      <c r="J57"/>
      <c r="L57"/>
      <c r="N57"/>
      <c r="P57"/>
    </row>
    <row r="58" spans="8:16">
      <c r="H58"/>
      <c r="J58"/>
      <c r="L58"/>
      <c r="N58"/>
      <c r="P58"/>
    </row>
    <row r="59" spans="8:16">
      <c r="H59"/>
      <c r="J59"/>
      <c r="L59"/>
      <c r="N59"/>
      <c r="P59"/>
    </row>
    <row r="60" spans="8:16">
      <c r="H60"/>
      <c r="J60"/>
      <c r="L60"/>
      <c r="N60"/>
      <c r="P60"/>
    </row>
    <row r="61" spans="8:16">
      <c r="H61"/>
      <c r="J61"/>
      <c r="L61"/>
      <c r="N61"/>
      <c r="P61"/>
    </row>
    <row r="62" spans="8:16">
      <c r="H62"/>
      <c r="J62"/>
      <c r="L62"/>
      <c r="N62"/>
      <c r="P62"/>
    </row>
    <row r="63" spans="8:16">
      <c r="H63"/>
      <c r="J63"/>
      <c r="L63"/>
      <c r="N63"/>
      <c r="P63"/>
    </row>
    <row r="64" spans="8:16">
      <c r="H64"/>
      <c r="J64"/>
      <c r="L64"/>
      <c r="N64"/>
      <c r="P64"/>
    </row>
    <row r="65" spans="8:16">
      <c r="H65"/>
      <c r="J65"/>
      <c r="L65"/>
      <c r="N65"/>
      <c r="P65"/>
    </row>
    <row r="66" spans="8:16">
      <c r="H66"/>
      <c r="J66"/>
      <c r="L66"/>
      <c r="N66"/>
      <c r="P66"/>
    </row>
    <row r="67" spans="8:16">
      <c r="H67"/>
      <c r="J67"/>
      <c r="L67"/>
      <c r="N67"/>
      <c r="P67"/>
    </row>
    <row r="68" spans="8:16">
      <c r="H68"/>
      <c r="J68"/>
      <c r="L68"/>
      <c r="N68"/>
      <c r="P68"/>
    </row>
    <row r="69" spans="8:16">
      <c r="H69"/>
      <c r="J69"/>
      <c r="L69"/>
      <c r="N69"/>
      <c r="P69"/>
    </row>
    <row r="70" spans="8:16">
      <c r="H70"/>
      <c r="J70"/>
      <c r="L70"/>
      <c r="N70"/>
      <c r="P70"/>
    </row>
    <row r="71" spans="8:16">
      <c r="H71"/>
      <c r="J71"/>
      <c r="L71"/>
      <c r="N71"/>
      <c r="P71"/>
    </row>
    <row r="72" spans="8:16">
      <c r="H72"/>
      <c r="J72"/>
      <c r="L72"/>
      <c r="N72"/>
      <c r="P72"/>
    </row>
    <row r="73" spans="8:16">
      <c r="H73"/>
      <c r="J73"/>
      <c r="L73"/>
      <c r="N73"/>
      <c r="P73"/>
    </row>
    <row r="74" spans="8:16">
      <c r="H74"/>
      <c r="J74"/>
      <c r="L74"/>
      <c r="N74"/>
      <c r="P74"/>
    </row>
    <row r="75" spans="8:16">
      <c r="H75"/>
      <c r="J75"/>
      <c r="L75"/>
      <c r="N75"/>
      <c r="P75"/>
    </row>
    <row r="76" spans="8:16">
      <c r="H76"/>
      <c r="J76"/>
      <c r="L76"/>
      <c r="N76"/>
      <c r="P76"/>
    </row>
    <row r="77" spans="8:16">
      <c r="H77"/>
      <c r="J77"/>
      <c r="L77"/>
      <c r="N77"/>
      <c r="P77"/>
    </row>
    <row r="78" spans="8:16">
      <c r="H78"/>
      <c r="J78"/>
      <c r="L78"/>
      <c r="N78"/>
      <c r="P78"/>
    </row>
    <row r="79" spans="8:16">
      <c r="H79"/>
      <c r="J79"/>
      <c r="L79"/>
      <c r="N79"/>
      <c r="P79"/>
    </row>
    <row r="80" spans="8:16">
      <c r="H80"/>
      <c r="J80"/>
      <c r="L80"/>
      <c r="N80"/>
      <c r="P80"/>
    </row>
    <row r="81" spans="8:16">
      <c r="H81"/>
      <c r="J81"/>
      <c r="L81"/>
      <c r="N81"/>
      <c r="P81"/>
    </row>
    <row r="82" spans="8:16">
      <c r="H82"/>
      <c r="J82"/>
      <c r="L82"/>
      <c r="N82"/>
      <c r="P82"/>
    </row>
    <row r="83" spans="8:16">
      <c r="H83"/>
      <c r="J83"/>
      <c r="L83"/>
      <c r="N83"/>
      <c r="P83"/>
    </row>
    <row r="84" spans="8:16">
      <c r="H84"/>
      <c r="J84"/>
      <c r="L84"/>
      <c r="N84"/>
      <c r="P84"/>
    </row>
    <row r="85" spans="8:16">
      <c r="H85"/>
      <c r="J85"/>
      <c r="L85"/>
      <c r="N85"/>
      <c r="P85"/>
    </row>
    <row r="86" spans="8:16">
      <c r="H86"/>
      <c r="J86"/>
      <c r="L86"/>
      <c r="N86"/>
      <c r="P86"/>
    </row>
    <row r="87" spans="8:16">
      <c r="H87"/>
      <c r="J87"/>
      <c r="L87"/>
      <c r="N87"/>
      <c r="P87"/>
    </row>
    <row r="88" spans="8:16">
      <c r="H88"/>
      <c r="J88"/>
      <c r="L88"/>
      <c r="N88"/>
      <c r="P88"/>
    </row>
    <row r="89" spans="8:16">
      <c r="H89"/>
      <c r="J89"/>
      <c r="L89"/>
      <c r="N89"/>
      <c r="P89"/>
    </row>
    <row r="90" spans="8:16">
      <c r="H90"/>
      <c r="J90"/>
      <c r="L90"/>
      <c r="N90"/>
      <c r="P90"/>
    </row>
    <row r="91" spans="8:16">
      <c r="H91"/>
      <c r="J91"/>
      <c r="L91"/>
      <c r="N91"/>
      <c r="P91"/>
    </row>
    <row r="92" spans="8:16">
      <c r="H92"/>
      <c r="J92"/>
      <c r="L92"/>
      <c r="N92"/>
      <c r="P92"/>
    </row>
    <row r="93" spans="8:16">
      <c r="H93"/>
      <c r="J93"/>
      <c r="L93"/>
      <c r="N93"/>
      <c r="P93"/>
    </row>
    <row r="94" spans="8:16">
      <c r="H94"/>
      <c r="J94"/>
      <c r="L94"/>
      <c r="N94"/>
      <c r="P94"/>
    </row>
    <row r="95" spans="8:16">
      <c r="H95"/>
      <c r="J95"/>
      <c r="L95"/>
      <c r="N95"/>
      <c r="P95"/>
    </row>
    <row r="96" spans="8:16">
      <c r="H96"/>
      <c r="J96"/>
      <c r="L96"/>
      <c r="N96"/>
      <c r="P96"/>
    </row>
    <row r="97" spans="8:16">
      <c r="H97"/>
      <c r="J97"/>
      <c r="L97"/>
      <c r="N97"/>
      <c r="P97"/>
    </row>
    <row r="98" spans="8:16">
      <c r="H98"/>
      <c r="J98"/>
      <c r="L98"/>
      <c r="N98"/>
      <c r="P98"/>
    </row>
    <row r="99" spans="8:16">
      <c r="H99"/>
      <c r="J99"/>
      <c r="L99"/>
      <c r="N99"/>
      <c r="P99"/>
    </row>
    <row r="100" spans="8:16">
      <c r="H100"/>
      <c r="J100"/>
      <c r="L100"/>
      <c r="N100"/>
      <c r="P100"/>
    </row>
    <row r="101" spans="8:16">
      <c r="H101"/>
      <c r="J101"/>
      <c r="L101"/>
      <c r="N101"/>
      <c r="P101"/>
    </row>
    <row r="102" spans="8:16">
      <c r="H102"/>
      <c r="J102"/>
      <c r="L102"/>
      <c r="N102"/>
      <c r="P102"/>
    </row>
    <row r="103" spans="8:16">
      <c r="H103"/>
      <c r="J103"/>
      <c r="L103"/>
      <c r="N103"/>
      <c r="P103"/>
    </row>
    <row r="104" spans="8:16">
      <c r="H104"/>
      <c r="J104"/>
      <c r="L104"/>
      <c r="N104"/>
      <c r="P104"/>
    </row>
    <row r="105" spans="8:16">
      <c r="H105"/>
      <c r="J105"/>
      <c r="L105"/>
      <c r="N105"/>
      <c r="P105"/>
    </row>
    <row r="106" spans="8:16">
      <c r="H106"/>
      <c r="J106"/>
      <c r="L106"/>
      <c r="N106"/>
      <c r="P106"/>
    </row>
    <row r="107" spans="8:16">
      <c r="H107"/>
      <c r="J107"/>
      <c r="L107"/>
      <c r="N107"/>
      <c r="P107"/>
    </row>
    <row r="108" spans="8:16">
      <c r="H108"/>
      <c r="J108"/>
      <c r="L108"/>
      <c r="N108"/>
      <c r="P108"/>
    </row>
    <row r="109" spans="8:16">
      <c r="H109"/>
      <c r="J109"/>
      <c r="L109"/>
      <c r="N109"/>
      <c r="P109"/>
    </row>
    <row r="110" spans="8:16">
      <c r="H110"/>
      <c r="J110"/>
      <c r="L110"/>
      <c r="N110"/>
      <c r="P110"/>
    </row>
    <row r="111" spans="8:16">
      <c r="H111"/>
      <c r="J111"/>
      <c r="L111"/>
      <c r="N111"/>
      <c r="P111"/>
    </row>
    <row r="112" spans="8:16">
      <c r="H112"/>
      <c r="J112"/>
      <c r="L112"/>
      <c r="N112"/>
      <c r="P112"/>
    </row>
    <row r="113" spans="8:16">
      <c r="H113"/>
      <c r="J113"/>
      <c r="L113"/>
      <c r="N113"/>
      <c r="P113"/>
    </row>
    <row r="114" spans="8:16">
      <c r="H114"/>
      <c r="J114"/>
      <c r="L114"/>
      <c r="N114"/>
      <c r="P114"/>
    </row>
    <row r="115" spans="8:16">
      <c r="H115"/>
      <c r="J115"/>
      <c r="L115"/>
      <c r="N115"/>
      <c r="P115"/>
    </row>
    <row r="116" spans="8:16">
      <c r="H116"/>
      <c r="J116"/>
      <c r="L116"/>
      <c r="N116"/>
      <c r="P116"/>
    </row>
    <row r="117" spans="8:16">
      <c r="H117"/>
      <c r="J117"/>
      <c r="L117"/>
      <c r="N117"/>
      <c r="P117"/>
    </row>
    <row r="118" spans="8:16">
      <c r="H118"/>
      <c r="J118"/>
      <c r="L118"/>
      <c r="N118"/>
      <c r="P118"/>
    </row>
    <row r="119" spans="8:16">
      <c r="H119"/>
      <c r="J119"/>
      <c r="L119"/>
      <c r="N119"/>
      <c r="P119"/>
    </row>
    <row r="120" spans="8:16">
      <c r="H120"/>
      <c r="J120"/>
      <c r="L120"/>
      <c r="N120"/>
      <c r="P120"/>
    </row>
    <row r="121" spans="8:16">
      <c r="H121"/>
      <c r="J121"/>
      <c r="L121"/>
      <c r="N121"/>
      <c r="P121"/>
    </row>
    <row r="122" spans="8:16">
      <c r="H122"/>
      <c r="J122"/>
      <c r="L122"/>
      <c r="N122"/>
      <c r="P122"/>
    </row>
    <row r="123" spans="8:16">
      <c r="H123"/>
      <c r="J123"/>
      <c r="L123"/>
      <c r="N123"/>
      <c r="P123"/>
    </row>
    <row r="124" spans="8:16">
      <c r="H124"/>
      <c r="J124"/>
      <c r="L124"/>
      <c r="N124"/>
      <c r="P124"/>
    </row>
    <row r="125" spans="8:16">
      <c r="H125"/>
      <c r="J125"/>
      <c r="L125"/>
      <c r="N125"/>
      <c r="P125"/>
    </row>
    <row r="126" spans="8:16">
      <c r="H126"/>
      <c r="J126"/>
      <c r="L126"/>
      <c r="N126"/>
      <c r="P126"/>
    </row>
    <row r="127" spans="8:16">
      <c r="H127"/>
      <c r="J127"/>
      <c r="L127"/>
      <c r="N127"/>
      <c r="P127"/>
    </row>
    <row r="128" spans="8:16">
      <c r="H128"/>
      <c r="J128"/>
      <c r="L128"/>
      <c r="N128"/>
      <c r="P128"/>
    </row>
    <row r="129" spans="8:16">
      <c r="H129"/>
      <c r="J129"/>
      <c r="L129"/>
      <c r="N129"/>
      <c r="P129"/>
    </row>
    <row r="130" spans="8:16">
      <c r="H130"/>
      <c r="J130"/>
      <c r="L130"/>
      <c r="N130"/>
      <c r="P130"/>
    </row>
    <row r="131" spans="8:16">
      <c r="H131"/>
      <c r="J131"/>
      <c r="L131"/>
      <c r="N131"/>
      <c r="P131"/>
    </row>
    <row r="132" spans="8:16">
      <c r="H132"/>
      <c r="J132"/>
      <c r="L132"/>
      <c r="N132"/>
      <c r="P132"/>
    </row>
    <row r="133" spans="8:16">
      <c r="H133"/>
      <c r="J133"/>
      <c r="L133"/>
      <c r="N133"/>
      <c r="P133"/>
    </row>
    <row r="134" spans="8:16">
      <c r="H134"/>
      <c r="J134"/>
      <c r="L134"/>
      <c r="N134"/>
      <c r="P134"/>
    </row>
    <row r="135" spans="8:16">
      <c r="H135"/>
      <c r="J135"/>
      <c r="L135"/>
      <c r="N135"/>
      <c r="P135"/>
    </row>
    <row r="136" spans="8:16">
      <c r="H136"/>
      <c r="J136"/>
      <c r="L136"/>
      <c r="N136"/>
      <c r="P136"/>
    </row>
    <row r="137" spans="8:16">
      <c r="H137"/>
      <c r="J137"/>
      <c r="L137"/>
      <c r="N137"/>
      <c r="P137"/>
    </row>
    <row r="138" spans="8:16">
      <c r="H138"/>
      <c r="J138"/>
      <c r="L138"/>
      <c r="N138"/>
      <c r="P138"/>
    </row>
    <row r="139" spans="8:16">
      <c r="H139"/>
      <c r="J139"/>
      <c r="L139"/>
      <c r="N139"/>
      <c r="P139"/>
    </row>
    <row r="140" spans="8:16">
      <c r="H140"/>
      <c r="J140"/>
      <c r="L140"/>
      <c r="N140"/>
      <c r="P140"/>
    </row>
    <row r="141" spans="8:16">
      <c r="H141"/>
      <c r="J141"/>
      <c r="L141"/>
      <c r="N141"/>
      <c r="P141"/>
    </row>
    <row r="142" spans="8:16">
      <c r="H142"/>
      <c r="J142"/>
      <c r="L142"/>
      <c r="N142"/>
      <c r="P142"/>
    </row>
    <row r="143" spans="8:16">
      <c r="H143"/>
      <c r="J143"/>
      <c r="L143"/>
      <c r="N143"/>
      <c r="P143"/>
    </row>
    <row r="144" spans="8:16">
      <c r="H144"/>
      <c r="J144"/>
      <c r="L144"/>
      <c r="N144"/>
      <c r="P144"/>
    </row>
    <row r="145" spans="8:16">
      <c r="H145"/>
      <c r="J145"/>
      <c r="L145"/>
      <c r="N145"/>
      <c r="P145"/>
    </row>
    <row r="146" spans="8:16">
      <c r="H146"/>
      <c r="J146"/>
      <c r="L146"/>
      <c r="N146"/>
      <c r="P146"/>
    </row>
    <row r="147" spans="8:16">
      <c r="H147"/>
      <c r="J147"/>
      <c r="L147"/>
      <c r="N147"/>
      <c r="P147"/>
    </row>
    <row r="148" spans="8:16">
      <c r="H148"/>
      <c r="J148"/>
      <c r="L148"/>
      <c r="N148"/>
      <c r="P148"/>
    </row>
    <row r="149" spans="8:16">
      <c r="H149"/>
      <c r="J149"/>
      <c r="L149"/>
      <c r="N149"/>
      <c r="P149"/>
    </row>
    <row r="150" spans="8:16">
      <c r="H150"/>
      <c r="J150"/>
      <c r="L150"/>
      <c r="N150"/>
      <c r="P150"/>
    </row>
    <row r="151" spans="8:16">
      <c r="H151"/>
      <c r="J151"/>
      <c r="L151"/>
      <c r="N151"/>
      <c r="P151"/>
    </row>
    <row r="152" spans="8:16">
      <c r="H152"/>
      <c r="J152"/>
      <c r="L152"/>
      <c r="N152"/>
      <c r="P152"/>
    </row>
    <row r="153" spans="8:16">
      <c r="H153"/>
      <c r="J153"/>
      <c r="L153"/>
      <c r="N153"/>
      <c r="P153"/>
    </row>
    <row r="154" spans="8:16">
      <c r="H154"/>
      <c r="J154"/>
      <c r="L154"/>
      <c r="N154"/>
      <c r="P154"/>
    </row>
    <row r="155" spans="8:16">
      <c r="H155"/>
      <c r="J155"/>
      <c r="L155"/>
      <c r="N155"/>
      <c r="P155"/>
    </row>
    <row r="156" spans="8:16">
      <c r="H156"/>
      <c r="J156"/>
      <c r="L156"/>
      <c r="N156"/>
      <c r="P156"/>
    </row>
    <row r="157" spans="8:16">
      <c r="H157"/>
      <c r="J157"/>
      <c r="L157"/>
      <c r="N157"/>
      <c r="P157"/>
    </row>
    <row r="158" spans="8:16">
      <c r="H158"/>
      <c r="J158"/>
      <c r="L158"/>
      <c r="N158"/>
      <c r="P158"/>
    </row>
    <row r="159" spans="8:16">
      <c r="H159"/>
      <c r="J159"/>
      <c r="L159"/>
      <c r="N159"/>
      <c r="P159"/>
    </row>
    <row r="160" spans="8:16">
      <c r="H160"/>
      <c r="J160"/>
      <c r="L160"/>
      <c r="N160"/>
      <c r="P160"/>
    </row>
    <row r="161" spans="8:16">
      <c r="H161"/>
      <c r="J161"/>
      <c r="L161"/>
      <c r="N161"/>
      <c r="P161"/>
    </row>
    <row r="162" spans="8:16">
      <c r="H162"/>
      <c r="J162"/>
      <c r="L162"/>
      <c r="N162"/>
      <c r="P162"/>
    </row>
    <row r="163" spans="8:16">
      <c r="H163"/>
      <c r="J163"/>
      <c r="L163"/>
      <c r="N163"/>
      <c r="P163"/>
    </row>
    <row r="164" spans="8:16">
      <c r="H164"/>
      <c r="J164"/>
      <c r="L164"/>
      <c r="N164"/>
      <c r="P164"/>
    </row>
    <row r="165" spans="8:16">
      <c r="H165"/>
      <c r="J165"/>
      <c r="L165"/>
      <c r="N165"/>
      <c r="P165"/>
    </row>
    <row r="166" spans="8:16">
      <c r="H166"/>
      <c r="J166"/>
      <c r="L166"/>
      <c r="N166"/>
      <c r="P166"/>
    </row>
    <row r="167" spans="8:16">
      <c r="H167"/>
      <c r="J167"/>
      <c r="L167"/>
      <c r="N167"/>
      <c r="P167"/>
    </row>
    <row r="168" spans="8:16">
      <c r="H168"/>
      <c r="J168"/>
      <c r="L168"/>
      <c r="N168"/>
      <c r="P168"/>
    </row>
    <row r="169" spans="8:16">
      <c r="H169"/>
      <c r="J169"/>
      <c r="L169"/>
      <c r="N169"/>
      <c r="P169"/>
    </row>
    <row r="170" spans="8:16">
      <c r="H170"/>
      <c r="J170"/>
      <c r="L170"/>
      <c r="N170"/>
      <c r="P170"/>
    </row>
    <row r="171" spans="8:16">
      <c r="H171"/>
      <c r="J171"/>
      <c r="L171"/>
      <c r="N171"/>
      <c r="P171"/>
    </row>
    <row r="172" spans="8:16">
      <c r="H172"/>
      <c r="J172"/>
      <c r="L172"/>
      <c r="N172"/>
      <c r="P172"/>
    </row>
    <row r="173" spans="8:16">
      <c r="H173"/>
      <c r="J173"/>
      <c r="L173"/>
      <c r="N173"/>
      <c r="P173"/>
    </row>
    <row r="174" spans="8:16">
      <c r="H174"/>
      <c r="J174"/>
      <c r="L174"/>
      <c r="N174"/>
      <c r="P174"/>
    </row>
    <row r="175" spans="8:16">
      <c r="H175"/>
      <c r="J175"/>
      <c r="L175"/>
      <c r="N175"/>
      <c r="P175"/>
    </row>
    <row r="176" spans="8:16">
      <c r="H176"/>
      <c r="J176"/>
      <c r="L176"/>
      <c r="N176"/>
      <c r="P176"/>
    </row>
    <row r="177" spans="8:16">
      <c r="H177"/>
      <c r="J177"/>
      <c r="L177"/>
      <c r="N177"/>
      <c r="P177"/>
    </row>
    <row r="178" spans="8:16">
      <c r="H178"/>
      <c r="J178"/>
      <c r="L178"/>
      <c r="N178"/>
      <c r="P178"/>
    </row>
    <row r="179" spans="8:16">
      <c r="H179"/>
      <c r="J179"/>
      <c r="L179"/>
      <c r="N179"/>
      <c r="P179"/>
    </row>
    <row r="180" spans="8:16">
      <c r="H180"/>
      <c r="J180"/>
      <c r="L180"/>
      <c r="N180"/>
      <c r="P180"/>
    </row>
    <row r="181" spans="8:16">
      <c r="H181"/>
      <c r="J181"/>
      <c r="L181"/>
      <c r="N181"/>
      <c r="P181"/>
    </row>
    <row r="182" spans="8:16">
      <c r="H182"/>
      <c r="J182"/>
      <c r="L182"/>
      <c r="N182"/>
      <c r="P182"/>
    </row>
    <row r="183" spans="8:16">
      <c r="H183"/>
      <c r="J183"/>
      <c r="L183"/>
      <c r="N183"/>
      <c r="P183"/>
    </row>
    <row r="184" spans="8:16">
      <c r="H184"/>
      <c r="J184"/>
      <c r="L184"/>
      <c r="N184"/>
      <c r="P184"/>
    </row>
    <row r="185" spans="8:16">
      <c r="H185"/>
      <c r="J185"/>
      <c r="L185"/>
      <c r="N185"/>
      <c r="P185"/>
    </row>
    <row r="186" spans="8:16">
      <c r="H186"/>
      <c r="J186"/>
      <c r="L186"/>
      <c r="N186"/>
      <c r="P186"/>
    </row>
    <row r="187" spans="8:16">
      <c r="H187"/>
      <c r="J187"/>
      <c r="L187"/>
      <c r="N187"/>
      <c r="P187"/>
    </row>
    <row r="188" spans="8:16">
      <c r="H188"/>
      <c r="J188"/>
      <c r="L188"/>
      <c r="N188"/>
      <c r="P188"/>
    </row>
    <row r="189" spans="8:16">
      <c r="H189"/>
      <c r="J189"/>
      <c r="L189"/>
      <c r="N189"/>
      <c r="P189"/>
    </row>
    <row r="190" spans="8:16">
      <c r="H190"/>
      <c r="J190"/>
      <c r="L190"/>
      <c r="N190"/>
      <c r="P190"/>
    </row>
    <row r="191" spans="8:16">
      <c r="H191"/>
      <c r="J191"/>
      <c r="L191"/>
      <c r="N191"/>
      <c r="P191"/>
    </row>
    <row r="192" spans="8:16">
      <c r="H192"/>
      <c r="J192"/>
      <c r="L192"/>
      <c r="N192"/>
      <c r="P192"/>
    </row>
    <row r="193" spans="8:16">
      <c r="H193"/>
      <c r="J193"/>
      <c r="L193"/>
      <c r="N193"/>
      <c r="P193"/>
    </row>
    <row r="194" spans="8:16">
      <c r="H194"/>
      <c r="J194"/>
      <c r="L194"/>
      <c r="N194"/>
      <c r="P194"/>
    </row>
    <row r="195" spans="8:16">
      <c r="H195"/>
      <c r="J195"/>
      <c r="L195"/>
      <c r="N195"/>
      <c r="P195"/>
    </row>
    <row r="196" spans="8:16">
      <c r="H196"/>
      <c r="J196"/>
      <c r="L196"/>
      <c r="N196"/>
      <c r="P196"/>
    </row>
    <row r="197" spans="8:16">
      <c r="H197"/>
      <c r="J197"/>
      <c r="L197"/>
      <c r="N197"/>
      <c r="P197"/>
    </row>
    <row r="198" spans="8:16">
      <c r="H198"/>
      <c r="J198"/>
      <c r="L198"/>
      <c r="N198"/>
      <c r="P198"/>
    </row>
    <row r="199" spans="8:16">
      <c r="H199"/>
      <c r="J199"/>
      <c r="L199"/>
      <c r="N199"/>
      <c r="P199"/>
    </row>
    <row r="200" spans="8:16">
      <c r="H200"/>
      <c r="J200"/>
      <c r="L200"/>
      <c r="N200"/>
      <c r="P200"/>
    </row>
    <row r="201" spans="8:16">
      <c r="H201"/>
      <c r="J201"/>
      <c r="L201"/>
      <c r="N201"/>
      <c r="P201"/>
    </row>
    <row r="202" spans="8:16">
      <c r="H202"/>
      <c r="J202"/>
      <c r="L202"/>
      <c r="N202"/>
      <c r="P202"/>
    </row>
    <row r="203" spans="8:16">
      <c r="H203"/>
      <c r="J203"/>
      <c r="L203"/>
      <c r="N203"/>
      <c r="P203"/>
    </row>
    <row r="204" spans="8:16">
      <c r="H204"/>
      <c r="J204"/>
      <c r="L204"/>
      <c r="N204"/>
      <c r="P204"/>
    </row>
    <row r="205" spans="8:16">
      <c r="H205"/>
      <c r="J205"/>
      <c r="L205"/>
      <c r="N205"/>
      <c r="P205"/>
    </row>
    <row r="206" spans="8:16">
      <c r="H206"/>
      <c r="J206"/>
      <c r="L206"/>
      <c r="N206"/>
      <c r="P206"/>
    </row>
    <row r="207" spans="8:16">
      <c r="H207"/>
      <c r="J207"/>
      <c r="L207"/>
      <c r="N207"/>
      <c r="P207"/>
    </row>
    <row r="208" spans="8:16">
      <c r="H208"/>
      <c r="J208"/>
      <c r="L208"/>
      <c r="N208"/>
      <c r="P208"/>
    </row>
    <row r="209" spans="8:16">
      <c r="H209"/>
      <c r="J209"/>
      <c r="L209"/>
      <c r="N209"/>
      <c r="P209"/>
    </row>
    <row r="210" spans="8:16">
      <c r="H210"/>
      <c r="J210"/>
      <c r="L210"/>
      <c r="N210"/>
      <c r="P210"/>
    </row>
    <row r="211" spans="8:16">
      <c r="H211"/>
      <c r="J211"/>
      <c r="L211"/>
      <c r="N211"/>
      <c r="P211"/>
    </row>
    <row r="212" spans="8:16">
      <c r="H212"/>
      <c r="J212"/>
      <c r="L212"/>
      <c r="N212"/>
      <c r="P212"/>
    </row>
    <row r="213" spans="8:16">
      <c r="H213"/>
      <c r="J213"/>
      <c r="L213"/>
      <c r="N213"/>
      <c r="P213"/>
    </row>
    <row r="214" spans="8:16">
      <c r="H214"/>
      <c r="J214"/>
      <c r="L214"/>
      <c r="N214"/>
      <c r="P214"/>
    </row>
    <row r="215" spans="8:16">
      <c r="H215"/>
      <c r="J215"/>
      <c r="L215"/>
      <c r="N215"/>
      <c r="P215"/>
    </row>
    <row r="216" spans="8:16">
      <c r="H216"/>
      <c r="J216"/>
      <c r="L216"/>
      <c r="N216"/>
      <c r="P216"/>
    </row>
    <row r="217" spans="8:16">
      <c r="H217"/>
      <c r="J217"/>
      <c r="L217"/>
      <c r="N217"/>
      <c r="P217"/>
    </row>
    <row r="218" spans="8:16">
      <c r="H218"/>
      <c r="J218"/>
      <c r="L218"/>
      <c r="N218"/>
      <c r="P218"/>
    </row>
    <row r="219" spans="8:16">
      <c r="H219"/>
      <c r="J219"/>
      <c r="L219"/>
      <c r="N219"/>
      <c r="P219"/>
    </row>
    <row r="220" spans="8:16">
      <c r="H220"/>
      <c r="J220"/>
      <c r="L220"/>
      <c r="N220"/>
      <c r="P220"/>
    </row>
    <row r="221" spans="8:16">
      <c r="H221"/>
      <c r="J221"/>
      <c r="L221"/>
      <c r="N221"/>
      <c r="P221"/>
    </row>
    <row r="222" spans="8:16">
      <c r="H222"/>
      <c r="J222"/>
      <c r="L222"/>
      <c r="N222"/>
      <c r="P222"/>
    </row>
    <row r="223" spans="8:16">
      <c r="H223"/>
      <c r="J223"/>
      <c r="L223"/>
      <c r="N223"/>
      <c r="P223"/>
    </row>
    <row r="224" spans="8:16">
      <c r="H224"/>
      <c r="J224"/>
      <c r="L224"/>
      <c r="N224"/>
      <c r="P224"/>
    </row>
    <row r="225" spans="8:16">
      <c r="H225"/>
      <c r="J225"/>
      <c r="L225"/>
      <c r="N225"/>
      <c r="P225"/>
    </row>
    <row r="226" spans="8:16">
      <c r="H226"/>
      <c r="J226"/>
      <c r="L226"/>
      <c r="N226"/>
      <c r="P226"/>
    </row>
    <row r="227" spans="8:16">
      <c r="H227"/>
      <c r="J227"/>
      <c r="L227"/>
      <c r="N227"/>
      <c r="P227"/>
    </row>
    <row r="228" spans="8:16">
      <c r="H228"/>
      <c r="J228"/>
      <c r="L228"/>
      <c r="N228"/>
      <c r="P228"/>
    </row>
    <row r="229" spans="8:16">
      <c r="H229"/>
      <c r="J229"/>
      <c r="L229"/>
      <c r="N229"/>
      <c r="P229"/>
    </row>
    <row r="230" spans="8:16">
      <c r="H230"/>
      <c r="J230"/>
      <c r="L230"/>
      <c r="N230"/>
      <c r="P230"/>
    </row>
    <row r="231" spans="8:16">
      <c r="H231"/>
      <c r="J231"/>
      <c r="L231"/>
      <c r="N231"/>
      <c r="P231"/>
    </row>
    <row r="232" spans="8:16">
      <c r="H232"/>
      <c r="J232"/>
      <c r="L232"/>
      <c r="N232"/>
      <c r="P232"/>
    </row>
    <row r="233" spans="8:16">
      <c r="H233"/>
      <c r="J233"/>
      <c r="L233"/>
      <c r="N233"/>
      <c r="P233"/>
    </row>
    <row r="234" spans="8:16">
      <c r="H234"/>
      <c r="J234"/>
      <c r="L234"/>
      <c r="N234"/>
      <c r="P234"/>
    </row>
    <row r="235" spans="8:16">
      <c r="H235"/>
      <c r="J235"/>
      <c r="L235"/>
      <c r="N235"/>
      <c r="P235"/>
    </row>
    <row r="236" spans="8:16">
      <c r="H236"/>
      <c r="J236"/>
      <c r="L236"/>
      <c r="N236"/>
      <c r="P236"/>
    </row>
    <row r="237" spans="8:16">
      <c r="H237"/>
      <c r="J237"/>
      <c r="L237"/>
      <c r="N237"/>
      <c r="P237"/>
    </row>
    <row r="238" spans="8:16">
      <c r="H238"/>
      <c r="J238"/>
      <c r="L238"/>
      <c r="N238"/>
      <c r="P238"/>
    </row>
    <row r="239" spans="8:16">
      <c r="H239"/>
      <c r="J239"/>
      <c r="L239"/>
      <c r="N239"/>
      <c r="P239"/>
    </row>
    <row r="240" spans="8:16">
      <c r="H240"/>
      <c r="J240"/>
      <c r="L240"/>
      <c r="N240"/>
      <c r="P240"/>
    </row>
    <row r="241" spans="8:16">
      <c r="H241"/>
      <c r="J241"/>
      <c r="L241"/>
      <c r="N241"/>
      <c r="P241"/>
    </row>
    <row r="242" spans="8:16">
      <c r="H242"/>
      <c r="J242"/>
      <c r="L242"/>
      <c r="N242"/>
      <c r="P242"/>
    </row>
    <row r="243" spans="8:16">
      <c r="H243"/>
      <c r="J243"/>
      <c r="L243"/>
      <c r="N243"/>
      <c r="P243"/>
    </row>
    <row r="244" spans="8:16">
      <c r="H244"/>
      <c r="J244"/>
      <c r="L244"/>
      <c r="N244"/>
      <c r="P244"/>
    </row>
    <row r="245" spans="8:16">
      <c r="H245"/>
      <c r="J245"/>
      <c r="L245"/>
      <c r="N245"/>
      <c r="P245"/>
    </row>
    <row r="246" spans="8:16">
      <c r="H246"/>
      <c r="J246"/>
      <c r="L246"/>
      <c r="N246"/>
      <c r="P246"/>
    </row>
    <row r="247" spans="8:16">
      <c r="H247"/>
      <c r="J247"/>
      <c r="L247"/>
      <c r="N247"/>
      <c r="P247"/>
    </row>
    <row r="248" spans="8:16">
      <c r="H248"/>
      <c r="J248"/>
      <c r="L248"/>
      <c r="N248"/>
      <c r="P248"/>
    </row>
    <row r="249" spans="8:16">
      <c r="H249"/>
      <c r="J249"/>
      <c r="L249"/>
      <c r="N249"/>
      <c r="P249"/>
    </row>
    <row r="250" spans="8:16">
      <c r="H250"/>
      <c r="J250"/>
      <c r="L250"/>
      <c r="N250"/>
      <c r="P250"/>
    </row>
    <row r="251" spans="8:16">
      <c r="H251"/>
      <c r="J251"/>
      <c r="L251"/>
      <c r="N251"/>
      <c r="P251"/>
    </row>
    <row r="252" spans="8:16">
      <c r="H252"/>
      <c r="J252"/>
      <c r="L252"/>
      <c r="N252"/>
      <c r="P252"/>
    </row>
    <row r="253" spans="8:16">
      <c r="H253"/>
      <c r="J253"/>
      <c r="L253"/>
      <c r="N253"/>
      <c r="P253"/>
    </row>
  </sheetData>
  <mergeCells count="23">
    <mergeCell ref="D3:D5"/>
    <mergeCell ref="F3:F5"/>
    <mergeCell ref="G3:N3"/>
    <mergeCell ref="A6:A22"/>
    <mergeCell ref="B11:B15"/>
    <mergeCell ref="C20:C21"/>
    <mergeCell ref="A3:A5"/>
    <mergeCell ref="B3:B5"/>
    <mergeCell ref="C3:C5"/>
    <mergeCell ref="B16:B22"/>
    <mergeCell ref="B6:B9"/>
    <mergeCell ref="V3:V5"/>
    <mergeCell ref="W3:W5"/>
    <mergeCell ref="G4:H4"/>
    <mergeCell ref="E3:E5"/>
    <mergeCell ref="O3:P4"/>
    <mergeCell ref="Q3:R4"/>
    <mergeCell ref="S3:S5"/>
    <mergeCell ref="T3:T5"/>
    <mergeCell ref="U3:U5"/>
    <mergeCell ref="I4:J4"/>
    <mergeCell ref="K4:L4"/>
    <mergeCell ref="M4:N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dimension ref="A1:AC39"/>
  <sheetViews>
    <sheetView zoomScale="84" zoomScaleNormal="84" workbookViewId="0">
      <selection activeCell="E26" sqref="E26"/>
    </sheetView>
  </sheetViews>
  <sheetFormatPr baseColWidth="10" defaultRowHeight="15"/>
  <cols>
    <col min="1" max="2" width="21.7109375" customWidth="1"/>
    <col min="3" max="6" width="27.42578125" customWidth="1"/>
    <col min="7" max="7" width="15.28515625" customWidth="1"/>
    <col min="8" max="8" width="13.7109375" style="295" bestFit="1" customWidth="1"/>
    <col min="9" max="9" width="15.28515625" customWidth="1"/>
    <col min="10" max="10" width="18.85546875" style="295" customWidth="1"/>
    <col min="12" max="12" width="12.140625" style="295" bestFit="1" customWidth="1"/>
    <col min="14" max="14" width="12.140625" style="295" bestFit="1" customWidth="1"/>
    <col min="15" max="15" width="15.28515625" customWidth="1"/>
    <col min="16" max="16" width="18.28515625" style="295" customWidth="1"/>
    <col min="19" max="22" width="14.140625" customWidth="1"/>
    <col min="23" max="23" width="17" customWidth="1"/>
  </cols>
  <sheetData>
    <row r="1" spans="1:29" ht="18.75">
      <c r="G1" s="441" t="s">
        <v>692</v>
      </c>
      <c r="I1" s="441"/>
      <c r="J1" s="441"/>
      <c r="K1" s="441"/>
      <c r="L1" s="441"/>
      <c r="M1" s="441"/>
      <c r="N1" s="441"/>
      <c r="O1" s="441"/>
      <c r="P1" s="441"/>
      <c r="Q1" s="441"/>
      <c r="R1" s="441"/>
      <c r="S1" s="441"/>
      <c r="T1" s="441"/>
      <c r="U1" s="441"/>
      <c r="V1" s="441"/>
      <c r="W1" s="441"/>
      <c r="X1" s="441"/>
      <c r="Y1" s="441"/>
      <c r="Z1" s="441"/>
      <c r="AA1" s="441"/>
      <c r="AB1" s="441"/>
      <c r="AC1" s="441"/>
    </row>
    <row r="2" spans="1:29">
      <c r="A2" s="453" t="s">
        <v>1809</v>
      </c>
      <c r="B2" s="404"/>
      <c r="C2" s="404"/>
      <c r="D2" s="404"/>
      <c r="E2" s="404"/>
      <c r="F2" s="404"/>
      <c r="G2" s="404"/>
      <c r="H2" s="404"/>
      <c r="I2" s="404"/>
      <c r="J2" s="404"/>
      <c r="K2" s="404"/>
      <c r="L2" s="404"/>
      <c r="M2" s="404"/>
      <c r="N2" s="404"/>
      <c r="O2" s="404"/>
      <c r="P2" s="404"/>
      <c r="Q2" s="404"/>
      <c r="R2" s="404"/>
      <c r="S2" s="404"/>
      <c r="T2" s="404"/>
      <c r="U2" s="404"/>
      <c r="V2" s="404"/>
      <c r="W2" s="404"/>
    </row>
    <row r="3" spans="1:29">
      <c r="A3" s="638" t="s">
        <v>102</v>
      </c>
      <c r="B3" s="595" t="s">
        <v>121</v>
      </c>
      <c r="C3" s="640" t="s">
        <v>90</v>
      </c>
      <c r="D3" s="640" t="s">
        <v>91</v>
      </c>
      <c r="E3" s="598" t="s">
        <v>536</v>
      </c>
      <c r="F3" s="640" t="s">
        <v>92</v>
      </c>
      <c r="G3" s="638" t="s">
        <v>106</v>
      </c>
      <c r="H3" s="638"/>
      <c r="I3" s="638"/>
      <c r="J3" s="638"/>
      <c r="K3" s="638"/>
      <c r="L3" s="638"/>
      <c r="M3" s="638"/>
      <c r="N3" s="638"/>
      <c r="O3" s="640" t="s">
        <v>107</v>
      </c>
      <c r="P3" s="640"/>
      <c r="Q3" s="638" t="s">
        <v>108</v>
      </c>
      <c r="R3" s="638"/>
      <c r="S3" s="638" t="s">
        <v>109</v>
      </c>
      <c r="T3" s="638" t="s">
        <v>110</v>
      </c>
      <c r="U3" s="595" t="s">
        <v>118</v>
      </c>
      <c r="V3" s="595" t="s">
        <v>117</v>
      </c>
      <c r="W3" s="639" t="s">
        <v>93</v>
      </c>
    </row>
    <row r="4" spans="1:29">
      <c r="A4" s="638"/>
      <c r="B4" s="596"/>
      <c r="C4" s="640"/>
      <c r="D4" s="640"/>
      <c r="E4" s="599"/>
      <c r="F4" s="640"/>
      <c r="G4" s="638" t="s">
        <v>111</v>
      </c>
      <c r="H4" s="638"/>
      <c r="I4" s="638" t="s">
        <v>112</v>
      </c>
      <c r="J4" s="638"/>
      <c r="K4" s="638" t="s">
        <v>113</v>
      </c>
      <c r="L4" s="638"/>
      <c r="M4" s="638" t="s">
        <v>114</v>
      </c>
      <c r="N4" s="638"/>
      <c r="O4" s="640"/>
      <c r="P4" s="640"/>
      <c r="Q4" s="638"/>
      <c r="R4" s="638"/>
      <c r="S4" s="638"/>
      <c r="T4" s="638"/>
      <c r="U4" s="596"/>
      <c r="V4" s="596"/>
      <c r="W4" s="639"/>
    </row>
    <row r="5" spans="1:29" ht="25.5">
      <c r="A5" s="638"/>
      <c r="B5" s="597"/>
      <c r="C5" s="640"/>
      <c r="D5" s="640"/>
      <c r="E5" s="600"/>
      <c r="F5" s="640"/>
      <c r="G5" s="332" t="s">
        <v>115</v>
      </c>
      <c r="H5" s="290" t="s">
        <v>12</v>
      </c>
      <c r="I5" s="332" t="s">
        <v>115</v>
      </c>
      <c r="J5" s="290" t="s">
        <v>12</v>
      </c>
      <c r="K5" s="332" t="s">
        <v>115</v>
      </c>
      <c r="L5" s="290" t="s">
        <v>12</v>
      </c>
      <c r="M5" s="332" t="s">
        <v>115</v>
      </c>
      <c r="N5" s="290" t="s">
        <v>12</v>
      </c>
      <c r="O5" s="332" t="s">
        <v>115</v>
      </c>
      <c r="P5" s="290" t="s">
        <v>12</v>
      </c>
      <c r="Q5" s="332" t="s">
        <v>116</v>
      </c>
      <c r="R5" s="332" t="s">
        <v>87</v>
      </c>
      <c r="S5" s="638"/>
      <c r="T5" s="638"/>
      <c r="U5" s="597"/>
      <c r="V5" s="597"/>
      <c r="W5" s="639"/>
    </row>
    <row r="6" spans="1:29" ht="126">
      <c r="A6" s="627" t="s">
        <v>1808</v>
      </c>
      <c r="B6" s="672" t="s">
        <v>693</v>
      </c>
      <c r="C6" s="352" t="s">
        <v>694</v>
      </c>
      <c r="D6" s="352" t="s">
        <v>695</v>
      </c>
      <c r="E6" s="352" t="s">
        <v>806</v>
      </c>
      <c r="F6" s="366" t="s">
        <v>696</v>
      </c>
      <c r="G6" s="412"/>
      <c r="H6" s="292"/>
      <c r="I6" s="412"/>
      <c r="J6" s="292"/>
      <c r="K6" s="412"/>
      <c r="L6" s="292"/>
      <c r="M6" s="412"/>
      <c r="N6" s="292"/>
      <c r="O6" s="412"/>
      <c r="P6" s="292"/>
      <c r="Q6" s="413"/>
      <c r="R6" s="413"/>
      <c r="S6" s="413"/>
      <c r="T6" s="413"/>
      <c r="U6" s="413"/>
      <c r="V6" s="413"/>
      <c r="W6" s="77"/>
    </row>
    <row r="7" spans="1:29" ht="94.5">
      <c r="A7" s="628"/>
      <c r="B7" s="673"/>
      <c r="C7" s="352" t="s">
        <v>697</v>
      </c>
      <c r="D7" s="352" t="s">
        <v>698</v>
      </c>
      <c r="E7" s="352"/>
      <c r="F7" s="366" t="s">
        <v>252</v>
      </c>
      <c r="G7" s="412"/>
      <c r="H7" s="292"/>
      <c r="I7" s="412"/>
      <c r="J7" s="292"/>
      <c r="K7" s="412"/>
      <c r="L7" s="292"/>
      <c r="M7" s="412"/>
      <c r="N7" s="292"/>
      <c r="O7" s="412"/>
      <c r="P7" s="292"/>
      <c r="Q7" s="413"/>
      <c r="R7" s="413"/>
      <c r="S7" s="413"/>
      <c r="T7" s="413"/>
      <c r="U7" s="413"/>
      <c r="V7" s="413"/>
      <c r="W7" s="78"/>
    </row>
    <row r="8" spans="1:29" ht="95.25" thickBot="1">
      <c r="A8" s="628"/>
      <c r="B8" s="673"/>
      <c r="C8" s="352" t="s">
        <v>699</v>
      </c>
      <c r="D8" s="352" t="s">
        <v>700</v>
      </c>
      <c r="E8" s="352"/>
      <c r="F8" s="352" t="s">
        <v>254</v>
      </c>
      <c r="G8" s="380"/>
      <c r="H8" s="293"/>
      <c r="I8" s="380"/>
      <c r="J8" s="293"/>
      <c r="K8" s="380"/>
      <c r="L8" s="293"/>
      <c r="M8" s="380"/>
      <c r="N8" s="293"/>
      <c r="O8" s="380"/>
      <c r="P8" s="293"/>
      <c r="Q8" s="384"/>
      <c r="R8" s="384"/>
      <c r="S8" s="384"/>
      <c r="T8" s="384"/>
      <c r="U8" s="384"/>
      <c r="V8" s="384"/>
      <c r="W8" s="69"/>
    </row>
    <row r="9" spans="1:29" ht="95.25" thickBot="1">
      <c r="A9" s="628"/>
      <c r="B9" s="673"/>
      <c r="C9" s="352" t="s">
        <v>701</v>
      </c>
      <c r="D9" s="352" t="s">
        <v>700</v>
      </c>
      <c r="E9" s="352"/>
      <c r="F9" s="366" t="s">
        <v>254</v>
      </c>
      <c r="G9" s="393"/>
      <c r="H9" s="297"/>
      <c r="I9" s="393"/>
      <c r="J9" s="297"/>
      <c r="K9" s="393"/>
      <c r="L9" s="293"/>
      <c r="M9" s="380"/>
      <c r="N9" s="293"/>
      <c r="O9" s="393"/>
      <c r="P9" s="297"/>
      <c r="Q9" s="384"/>
      <c r="R9" s="384"/>
      <c r="S9" s="384"/>
      <c r="T9" s="384"/>
      <c r="U9" s="384"/>
      <c r="V9" s="384"/>
      <c r="W9" s="384"/>
    </row>
    <row r="10" spans="1:29" ht="117.75" customHeight="1">
      <c r="A10" s="628"/>
      <c r="B10" s="674"/>
      <c r="C10" s="352" t="s">
        <v>702</v>
      </c>
      <c r="D10" s="352" t="s">
        <v>703</v>
      </c>
      <c r="E10" s="352"/>
      <c r="F10" s="352" t="s">
        <v>189</v>
      </c>
      <c r="G10" s="380"/>
      <c r="H10" s="293"/>
      <c r="I10" s="380"/>
      <c r="J10" s="293"/>
      <c r="K10" s="380"/>
      <c r="L10" s="293"/>
      <c r="M10" s="380"/>
      <c r="N10" s="293"/>
      <c r="O10" s="380"/>
      <c r="P10" s="293"/>
      <c r="Q10" s="384"/>
      <c r="R10" s="384"/>
      <c r="S10" s="384"/>
      <c r="T10" s="384"/>
      <c r="U10" s="384"/>
      <c r="V10" s="384"/>
      <c r="W10" s="352"/>
    </row>
    <row r="11" spans="1:29" ht="107.25" customHeight="1">
      <c r="A11" s="628"/>
      <c r="B11" s="506"/>
      <c r="C11" s="352" t="s">
        <v>1816</v>
      </c>
      <c r="D11" s="352"/>
      <c r="E11" s="352"/>
      <c r="F11" s="352"/>
      <c r="G11" s="380"/>
      <c r="H11" s="293"/>
      <c r="I11" s="380"/>
      <c r="J11" s="293"/>
      <c r="K11" s="380"/>
      <c r="L11" s="293"/>
      <c r="M11" s="380"/>
      <c r="N11" s="293"/>
      <c r="O11" s="380"/>
      <c r="P11" s="293"/>
      <c r="Q11" s="384"/>
      <c r="R11" s="384"/>
      <c r="S11" s="384"/>
      <c r="T11" s="384"/>
      <c r="U11" s="384"/>
      <c r="V11" s="384"/>
      <c r="W11" s="352"/>
    </row>
    <row r="12" spans="1:29" ht="83.25" customHeight="1">
      <c r="A12" s="628"/>
      <c r="B12" s="675" t="s">
        <v>1810</v>
      </c>
      <c r="C12" s="352" t="s">
        <v>704</v>
      </c>
      <c r="D12" s="352" t="s">
        <v>125</v>
      </c>
      <c r="E12" s="352"/>
      <c r="F12" s="352" t="s">
        <v>705</v>
      </c>
      <c r="G12" s="380"/>
      <c r="H12" s="293"/>
      <c r="I12" s="380"/>
      <c r="J12" s="293"/>
      <c r="K12" s="380"/>
      <c r="L12" s="293"/>
      <c r="M12" s="380"/>
      <c r="N12" s="293"/>
      <c r="O12" s="380"/>
      <c r="P12" s="293"/>
      <c r="Q12" s="384"/>
      <c r="R12" s="384"/>
      <c r="S12" s="384"/>
      <c r="T12" s="384"/>
      <c r="U12" s="384"/>
      <c r="V12" s="384"/>
      <c r="W12" s="79"/>
    </row>
    <row r="13" spans="1:29" ht="78.75">
      <c r="A13" s="628"/>
      <c r="B13" s="676"/>
      <c r="C13" s="352" t="s">
        <v>706</v>
      </c>
      <c r="D13" s="352" t="s">
        <v>707</v>
      </c>
      <c r="E13" s="352"/>
      <c r="F13" s="366" t="s">
        <v>708</v>
      </c>
      <c r="G13" s="380"/>
      <c r="H13" s="293"/>
      <c r="I13" s="380"/>
      <c r="J13" s="293"/>
      <c r="K13" s="380"/>
      <c r="L13" s="293"/>
      <c r="M13" s="380"/>
      <c r="N13" s="293"/>
      <c r="O13" s="380"/>
      <c r="P13" s="293"/>
      <c r="Q13" s="384"/>
      <c r="R13" s="384"/>
      <c r="S13" s="384"/>
      <c r="T13" s="384"/>
      <c r="U13" s="384"/>
      <c r="V13" s="384"/>
      <c r="W13" s="75"/>
    </row>
    <row r="14" spans="1:29" ht="120.75" customHeight="1">
      <c r="A14" s="628"/>
      <c r="B14" s="677"/>
      <c r="C14" s="352" t="s">
        <v>709</v>
      </c>
      <c r="D14" s="352" t="s">
        <v>710</v>
      </c>
      <c r="E14" s="352"/>
      <c r="F14" s="352" t="s">
        <v>711</v>
      </c>
      <c r="G14" s="380"/>
      <c r="H14" s="293"/>
      <c r="I14" s="380"/>
      <c r="J14" s="293"/>
      <c r="K14" s="393"/>
      <c r="L14" s="293"/>
      <c r="M14" s="380"/>
      <c r="N14" s="293"/>
      <c r="O14" s="102"/>
      <c r="P14" s="291"/>
      <c r="Q14" s="379"/>
      <c r="R14" s="379"/>
      <c r="S14" s="384"/>
      <c r="T14" s="384"/>
      <c r="U14" s="384"/>
      <c r="V14" s="384"/>
      <c r="W14" s="79"/>
    </row>
    <row r="15" spans="1:29" ht="186.75" customHeight="1">
      <c r="A15" s="628"/>
      <c r="B15" s="505"/>
      <c r="C15" s="352" t="s">
        <v>1812</v>
      </c>
      <c r="D15" s="352"/>
      <c r="E15" s="352"/>
      <c r="F15" s="352"/>
      <c r="G15" s="380"/>
      <c r="H15" s="293"/>
      <c r="I15" s="380"/>
      <c r="J15" s="293"/>
      <c r="K15" s="393"/>
      <c r="L15" s="293"/>
      <c r="M15" s="380"/>
      <c r="N15" s="293"/>
      <c r="O15" s="102"/>
      <c r="P15" s="291"/>
      <c r="Q15" s="379"/>
      <c r="R15" s="379"/>
      <c r="S15" s="384"/>
      <c r="T15" s="384"/>
      <c r="U15" s="384"/>
      <c r="V15" s="384"/>
      <c r="W15" s="79"/>
    </row>
    <row r="16" spans="1:29" ht="164.25" customHeight="1">
      <c r="A16" s="628"/>
      <c r="B16" s="505"/>
      <c r="C16" s="352" t="s">
        <v>1813</v>
      </c>
      <c r="D16" s="352"/>
      <c r="E16" s="352"/>
      <c r="F16" s="352"/>
      <c r="G16" s="380"/>
      <c r="H16" s="293"/>
      <c r="I16" s="380"/>
      <c r="J16" s="293"/>
      <c r="K16" s="393"/>
      <c r="L16" s="293"/>
      <c r="M16" s="380"/>
      <c r="N16" s="293"/>
      <c r="O16" s="102"/>
      <c r="P16" s="291"/>
      <c r="Q16" s="379"/>
      <c r="R16" s="379"/>
      <c r="S16" s="384"/>
      <c r="T16" s="384"/>
      <c r="U16" s="384"/>
      <c r="V16" s="384"/>
      <c r="W16" s="79"/>
    </row>
    <row r="17" spans="1:23" ht="164.25" customHeight="1">
      <c r="A17" s="628"/>
      <c r="B17" s="505"/>
      <c r="C17" s="352" t="s">
        <v>1814</v>
      </c>
      <c r="D17" s="352"/>
      <c r="E17" s="352"/>
      <c r="F17" s="352"/>
      <c r="G17" s="380"/>
      <c r="H17" s="293"/>
      <c r="I17" s="380"/>
      <c r="J17" s="293"/>
      <c r="K17" s="393"/>
      <c r="L17" s="293"/>
      <c r="M17" s="380"/>
      <c r="N17" s="293"/>
      <c r="O17" s="102"/>
      <c r="P17" s="291"/>
      <c r="Q17" s="379"/>
      <c r="R17" s="379"/>
      <c r="S17" s="384"/>
      <c r="T17" s="384"/>
      <c r="U17" s="384"/>
      <c r="V17" s="384"/>
      <c r="W17" s="79"/>
    </row>
    <row r="18" spans="1:23" ht="191.25" customHeight="1">
      <c r="A18" s="628"/>
      <c r="B18" s="505"/>
      <c r="C18" s="352" t="s">
        <v>1815</v>
      </c>
      <c r="D18" s="352"/>
      <c r="E18" s="352"/>
      <c r="F18" s="352"/>
      <c r="G18" s="380"/>
      <c r="H18" s="293"/>
      <c r="I18" s="380"/>
      <c r="J18" s="293"/>
      <c r="K18" s="393"/>
      <c r="L18" s="293"/>
      <c r="M18" s="380"/>
      <c r="N18" s="293"/>
      <c r="O18" s="102"/>
      <c r="P18" s="291"/>
      <c r="Q18" s="379"/>
      <c r="R18" s="379"/>
      <c r="S18" s="384"/>
      <c r="T18" s="384"/>
      <c r="U18" s="384"/>
      <c r="V18" s="384"/>
      <c r="W18" s="79"/>
    </row>
    <row r="19" spans="1:23" ht="81.75" customHeight="1">
      <c r="A19" s="629"/>
      <c r="B19" s="414" t="s">
        <v>1811</v>
      </c>
      <c r="C19" s="352" t="s">
        <v>712</v>
      </c>
      <c r="D19" s="352" t="s">
        <v>713</v>
      </c>
      <c r="E19" s="352"/>
      <c r="F19" s="352" t="s">
        <v>714</v>
      </c>
      <c r="G19" s="380"/>
      <c r="H19" s="293"/>
      <c r="I19" s="380"/>
      <c r="J19" s="293"/>
      <c r="K19" s="380"/>
      <c r="L19" s="293"/>
      <c r="M19" s="393"/>
      <c r="N19" s="293"/>
      <c r="O19" s="102"/>
      <c r="P19" s="291"/>
      <c r="Q19" s="379"/>
      <c r="R19" s="379"/>
      <c r="S19" s="384"/>
      <c r="T19" s="384"/>
      <c r="U19" s="384"/>
      <c r="V19" s="384"/>
      <c r="W19" s="79"/>
    </row>
    <row r="20" spans="1:23" ht="15.75">
      <c r="A20" s="458"/>
      <c r="B20" s="459"/>
      <c r="C20" s="459"/>
      <c r="D20" s="458" t="s">
        <v>126</v>
      </c>
      <c r="E20" s="459"/>
      <c r="F20" s="460"/>
      <c r="G20" s="415">
        <f t="shared" ref="G20:N20" si="0">SUM(G6:G19)</f>
        <v>0</v>
      </c>
      <c r="H20" s="416">
        <f t="shared" si="0"/>
        <v>0</v>
      </c>
      <c r="I20" s="415">
        <f t="shared" si="0"/>
        <v>0</v>
      </c>
      <c r="J20" s="416">
        <f t="shared" si="0"/>
        <v>0</v>
      </c>
      <c r="K20" s="415">
        <f t="shared" si="0"/>
        <v>0</v>
      </c>
      <c r="L20" s="416">
        <f t="shared" si="0"/>
        <v>0</v>
      </c>
      <c r="M20" s="415">
        <f t="shared" si="0"/>
        <v>0</v>
      </c>
      <c r="N20" s="416">
        <f t="shared" si="0"/>
        <v>0</v>
      </c>
      <c r="O20" s="415">
        <f>G20+I20+K20+M20</f>
        <v>0</v>
      </c>
      <c r="P20" s="417">
        <f>H20+J20+L20+N20</f>
        <v>0</v>
      </c>
      <c r="Q20" s="399"/>
      <c r="R20" s="399"/>
      <c r="S20" s="399"/>
      <c r="T20" s="399"/>
      <c r="U20" s="399"/>
      <c r="V20" s="399"/>
      <c r="W20" s="399"/>
    </row>
    <row r="22" spans="1:23">
      <c r="H22"/>
      <c r="J22"/>
      <c r="L22"/>
      <c r="N22"/>
      <c r="P22"/>
    </row>
    <row r="23" spans="1:23">
      <c r="H23"/>
      <c r="J23"/>
      <c r="L23"/>
      <c r="N23"/>
      <c r="P23"/>
    </row>
    <row r="24" spans="1:23">
      <c r="H24"/>
      <c r="J24"/>
      <c r="L24"/>
      <c r="N24"/>
      <c r="P24"/>
    </row>
    <row r="25" spans="1:23">
      <c r="H25"/>
      <c r="J25"/>
      <c r="L25"/>
      <c r="N25"/>
      <c r="P25"/>
    </row>
    <row r="26" spans="1:23">
      <c r="H26"/>
      <c r="J26"/>
      <c r="L26"/>
      <c r="N26"/>
      <c r="P26"/>
    </row>
    <row r="27" spans="1:23">
      <c r="H27"/>
      <c r="J27"/>
      <c r="L27"/>
      <c r="N27"/>
      <c r="P27"/>
    </row>
    <row r="28" spans="1:23">
      <c r="H28"/>
      <c r="J28"/>
      <c r="L28"/>
      <c r="N28"/>
      <c r="P28"/>
    </row>
    <row r="29" spans="1:23">
      <c r="H29"/>
      <c r="J29"/>
      <c r="L29"/>
      <c r="N29"/>
      <c r="P29"/>
    </row>
    <row r="30" spans="1:23">
      <c r="H30"/>
      <c r="J30"/>
      <c r="L30"/>
      <c r="N30"/>
      <c r="P30"/>
    </row>
    <row r="31" spans="1:23">
      <c r="H31"/>
      <c r="J31"/>
      <c r="L31"/>
      <c r="N31"/>
      <c r="P31"/>
    </row>
    <row r="32" spans="1:23">
      <c r="H32"/>
      <c r="J32"/>
      <c r="L32"/>
      <c r="N32"/>
      <c r="P32"/>
    </row>
    <row r="33" spans="8:16">
      <c r="H33"/>
      <c r="J33"/>
      <c r="L33"/>
      <c r="N33"/>
      <c r="P33"/>
    </row>
    <row r="34" spans="8:16">
      <c r="H34"/>
      <c r="J34"/>
      <c r="L34"/>
      <c r="N34"/>
      <c r="P34"/>
    </row>
    <row r="35" spans="8:16">
      <c r="H35"/>
      <c r="J35"/>
      <c r="L35"/>
      <c r="N35"/>
      <c r="P35"/>
    </row>
    <row r="36" spans="8:16">
      <c r="H36"/>
      <c r="J36"/>
      <c r="L36"/>
      <c r="N36"/>
      <c r="P36"/>
    </row>
    <row r="37" spans="8:16">
      <c r="H37"/>
      <c r="J37"/>
      <c r="L37"/>
      <c r="N37"/>
      <c r="P37"/>
    </row>
    <row r="38" spans="8:16">
      <c r="H38"/>
      <c r="J38"/>
      <c r="L38"/>
      <c r="N38"/>
      <c r="P38"/>
    </row>
    <row r="39" spans="8:16">
      <c r="H39"/>
      <c r="J39"/>
      <c r="L39"/>
      <c r="N39"/>
      <c r="P39"/>
    </row>
  </sheetData>
  <mergeCells count="21">
    <mergeCell ref="W3:W5"/>
    <mergeCell ref="G4:H4"/>
    <mergeCell ref="I4:J4"/>
    <mergeCell ref="S3:S5"/>
    <mergeCell ref="O3:P4"/>
    <mergeCell ref="Q3:R4"/>
    <mergeCell ref="T3:T5"/>
    <mergeCell ref="U3:U5"/>
    <mergeCell ref="V3:V5"/>
    <mergeCell ref="K4:L4"/>
    <mergeCell ref="M4:N4"/>
    <mergeCell ref="F3:F5"/>
    <mergeCell ref="G3:N3"/>
    <mergeCell ref="A6:A19"/>
    <mergeCell ref="B6:B10"/>
    <mergeCell ref="E3:E5"/>
    <mergeCell ref="A3:A5"/>
    <mergeCell ref="B3:B5"/>
    <mergeCell ref="C3:C5"/>
    <mergeCell ref="D3:D5"/>
    <mergeCell ref="B12:B1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dimension ref="A1:AF139"/>
  <sheetViews>
    <sheetView tabSelected="1" topLeftCell="C1" zoomScale="80" zoomScaleNormal="80" workbookViewId="0">
      <selection activeCell="G8" sqref="G8"/>
    </sheetView>
  </sheetViews>
  <sheetFormatPr baseColWidth="10" defaultColWidth="12.5703125" defaultRowHeight="15"/>
  <cols>
    <col min="1" max="2" width="21.7109375" customWidth="1"/>
    <col min="3" max="6" width="27.42578125" customWidth="1"/>
    <col min="7" max="7" width="14.140625" customWidth="1"/>
    <col min="8" max="8" width="18.140625" style="295" customWidth="1"/>
    <col min="9" max="9" width="13.42578125" customWidth="1"/>
    <col min="10" max="10" width="18.7109375" style="295" customWidth="1"/>
    <col min="11" max="11" width="13.140625" customWidth="1"/>
    <col min="12" max="12" width="18.140625" style="295" customWidth="1"/>
    <col min="13" max="13" width="13.140625" customWidth="1"/>
    <col min="14" max="14" width="16.85546875" style="295" customWidth="1"/>
    <col min="15" max="15" width="13.28515625" customWidth="1"/>
    <col min="16" max="16" width="19" style="295" customWidth="1"/>
    <col min="17" max="17" width="11" customWidth="1"/>
    <col min="19" max="19" width="18" customWidth="1"/>
    <col min="20" max="20" width="16.28515625" customWidth="1"/>
    <col min="21" max="21" width="17.7109375" customWidth="1"/>
    <col min="22" max="22" width="14.28515625" customWidth="1"/>
    <col min="23" max="23" width="17.140625" customWidth="1"/>
  </cols>
  <sheetData>
    <row r="1" spans="1:32" s="418" customFormat="1" ht="18.75">
      <c r="G1" s="430" t="s">
        <v>141</v>
      </c>
      <c r="L1" s="430"/>
      <c r="M1" s="430"/>
      <c r="N1" s="430"/>
      <c r="O1" s="430"/>
      <c r="P1" s="430"/>
      <c r="Q1" s="430"/>
      <c r="R1" s="430"/>
      <c r="S1" s="430"/>
      <c r="T1" s="430"/>
      <c r="U1" s="430"/>
      <c r="V1" s="430"/>
      <c r="W1" s="430"/>
      <c r="X1" s="430"/>
      <c r="Y1" s="430"/>
      <c r="Z1" s="430"/>
      <c r="AA1" s="430"/>
      <c r="AB1" s="430"/>
      <c r="AC1" s="430"/>
      <c r="AD1" s="430"/>
      <c r="AE1" s="430"/>
      <c r="AF1" s="430"/>
    </row>
    <row r="2" spans="1:32" s="507" customFormat="1">
      <c r="A2" s="428" t="s">
        <v>1825</v>
      </c>
      <c r="B2" s="345"/>
      <c r="C2" s="428"/>
      <c r="D2" s="345"/>
      <c r="E2" s="345"/>
      <c r="F2" s="345"/>
      <c r="G2" s="345"/>
      <c r="H2" s="345"/>
      <c r="I2" s="345"/>
      <c r="J2" s="345"/>
      <c r="K2" s="345"/>
      <c r="L2" s="345"/>
      <c r="M2" s="345"/>
      <c r="N2" s="345"/>
      <c r="O2" s="345"/>
      <c r="P2" s="345"/>
      <c r="Q2" s="345"/>
      <c r="R2" s="345"/>
      <c r="S2" s="345"/>
      <c r="T2" s="345"/>
      <c r="U2" s="345"/>
      <c r="V2" s="345"/>
      <c r="W2" s="345"/>
    </row>
    <row r="3" spans="1:32" s="66" customFormat="1" ht="23.25" customHeight="1">
      <c r="A3" s="638" t="s">
        <v>102</v>
      </c>
      <c r="B3" s="638" t="s">
        <v>121</v>
      </c>
      <c r="C3" s="640" t="s">
        <v>90</v>
      </c>
      <c r="D3" s="640" t="s">
        <v>91</v>
      </c>
      <c r="E3" s="598" t="s">
        <v>536</v>
      </c>
      <c r="F3" s="640" t="s">
        <v>92</v>
      </c>
      <c r="G3" s="638" t="s">
        <v>106</v>
      </c>
      <c r="H3" s="638"/>
      <c r="I3" s="638"/>
      <c r="J3" s="638"/>
      <c r="K3" s="638"/>
      <c r="L3" s="638"/>
      <c r="M3" s="638"/>
      <c r="N3" s="638"/>
      <c r="O3" s="640" t="s">
        <v>107</v>
      </c>
      <c r="P3" s="640"/>
      <c r="Q3" s="638" t="s">
        <v>108</v>
      </c>
      <c r="R3" s="638"/>
      <c r="S3" s="638" t="s">
        <v>109</v>
      </c>
      <c r="T3" s="638" t="s">
        <v>110</v>
      </c>
      <c r="U3" s="638" t="s">
        <v>118</v>
      </c>
      <c r="V3" s="638" t="s">
        <v>117</v>
      </c>
      <c r="W3" s="640" t="s">
        <v>93</v>
      </c>
    </row>
    <row r="4" spans="1:32" s="66" customFormat="1" ht="15" customHeight="1">
      <c r="A4" s="638"/>
      <c r="B4" s="638"/>
      <c r="C4" s="640"/>
      <c r="D4" s="640"/>
      <c r="E4" s="599"/>
      <c r="F4" s="640"/>
      <c r="G4" s="638" t="s">
        <v>111</v>
      </c>
      <c r="H4" s="638"/>
      <c r="I4" s="638" t="s">
        <v>112</v>
      </c>
      <c r="J4" s="638"/>
      <c r="K4" s="638" t="s">
        <v>113</v>
      </c>
      <c r="L4" s="638"/>
      <c r="M4" s="638" t="s">
        <v>114</v>
      </c>
      <c r="N4" s="638"/>
      <c r="O4" s="640"/>
      <c r="P4" s="640"/>
      <c r="Q4" s="638"/>
      <c r="R4" s="638"/>
      <c r="S4" s="638"/>
      <c r="T4" s="638"/>
      <c r="U4" s="638"/>
      <c r="V4" s="638"/>
      <c r="W4" s="640"/>
    </row>
    <row r="5" spans="1:32" s="67" customFormat="1" ht="24" customHeight="1">
      <c r="A5" s="638"/>
      <c r="B5" s="638"/>
      <c r="C5" s="640"/>
      <c r="D5" s="640"/>
      <c r="E5" s="600"/>
      <c r="F5" s="640"/>
      <c r="G5" s="332" t="s">
        <v>115</v>
      </c>
      <c r="H5" s="290" t="s">
        <v>12</v>
      </c>
      <c r="I5" s="332" t="s">
        <v>115</v>
      </c>
      <c r="J5" s="290" t="s">
        <v>12</v>
      </c>
      <c r="K5" s="332" t="s">
        <v>115</v>
      </c>
      <c r="L5" s="290" t="s">
        <v>12</v>
      </c>
      <c r="M5" s="332" t="s">
        <v>115</v>
      </c>
      <c r="N5" s="290" t="s">
        <v>12</v>
      </c>
      <c r="O5" s="332" t="s">
        <v>115</v>
      </c>
      <c r="P5" s="290" t="s">
        <v>12</v>
      </c>
      <c r="Q5" s="332" t="s">
        <v>116</v>
      </c>
      <c r="R5" s="332" t="s">
        <v>87</v>
      </c>
      <c r="S5" s="638"/>
      <c r="T5" s="638"/>
      <c r="U5" s="638"/>
      <c r="V5" s="638"/>
      <c r="W5" s="640"/>
    </row>
    <row r="6" spans="1:32" s="375" customFormat="1" ht="24" customHeight="1">
      <c r="A6" s="465"/>
      <c r="B6" s="466"/>
      <c r="C6" s="466"/>
      <c r="D6" s="466"/>
      <c r="E6" s="466"/>
      <c r="F6" s="466"/>
      <c r="G6" s="466"/>
      <c r="H6" s="465" t="s">
        <v>141</v>
      </c>
      <c r="I6" s="466"/>
      <c r="J6" s="466"/>
      <c r="K6" s="466"/>
      <c r="L6" s="466"/>
      <c r="M6" s="466"/>
      <c r="N6" s="466"/>
      <c r="O6" s="466"/>
      <c r="P6" s="466"/>
      <c r="Q6" s="466"/>
      <c r="R6" s="466"/>
      <c r="S6" s="466"/>
      <c r="T6" s="466"/>
      <c r="U6" s="466"/>
      <c r="V6" s="466"/>
      <c r="W6" s="467"/>
    </row>
    <row r="7" spans="1:32" s="375" customFormat="1" ht="24" customHeight="1">
      <c r="A7" s="419"/>
      <c r="B7" s="419"/>
      <c r="C7" s="419"/>
      <c r="D7" s="419"/>
      <c r="E7" s="419"/>
      <c r="F7" s="419"/>
      <c r="G7" s="419"/>
      <c r="H7" s="299"/>
      <c r="I7" s="419"/>
      <c r="J7" s="299"/>
      <c r="K7" s="419"/>
      <c r="L7" s="299"/>
      <c r="M7" s="419"/>
      <c r="N7" s="299"/>
      <c r="O7" s="419"/>
      <c r="P7" s="299"/>
      <c r="Q7" s="419"/>
      <c r="R7" s="419"/>
      <c r="S7" s="419"/>
      <c r="T7" s="419"/>
      <c r="U7" s="419"/>
      <c r="V7" s="419"/>
      <c r="W7" s="419"/>
    </row>
    <row r="8" spans="1:32" ht="181.5" customHeight="1">
      <c r="A8" s="627" t="s">
        <v>1824</v>
      </c>
      <c r="B8" s="420" t="s">
        <v>715</v>
      </c>
      <c r="C8" s="421" t="s">
        <v>716</v>
      </c>
      <c r="D8" s="421" t="s">
        <v>717</v>
      </c>
      <c r="E8" s="421" t="s">
        <v>807</v>
      </c>
      <c r="F8" s="421" t="s">
        <v>718</v>
      </c>
      <c r="G8" s="422"/>
      <c r="H8" s="317"/>
      <c r="I8" s="87"/>
      <c r="J8" s="317"/>
      <c r="K8" s="87"/>
      <c r="L8" s="317"/>
      <c r="M8" s="87"/>
      <c r="N8" s="317"/>
      <c r="O8" s="423"/>
      <c r="P8" s="303"/>
      <c r="Q8" s="105"/>
      <c r="R8" s="105"/>
      <c r="S8" s="87"/>
      <c r="T8" s="105"/>
      <c r="U8" s="105"/>
      <c r="V8" s="105"/>
      <c r="W8" s="105"/>
    </row>
    <row r="9" spans="1:32" ht="180.75" customHeight="1">
      <c r="A9" s="628"/>
      <c r="B9" s="420" t="s">
        <v>719</v>
      </c>
      <c r="C9" s="549" t="s">
        <v>720</v>
      </c>
      <c r="D9" s="549" t="s">
        <v>139</v>
      </c>
      <c r="E9" s="549" t="s">
        <v>1941</v>
      </c>
      <c r="F9" s="549" t="s">
        <v>190</v>
      </c>
      <c r="G9" s="550">
        <v>0.25</v>
      </c>
      <c r="H9" s="551">
        <v>215279946.78999999</v>
      </c>
      <c r="I9" s="550">
        <v>0.25</v>
      </c>
      <c r="J9" s="551">
        <v>215279946.78999999</v>
      </c>
      <c r="K9" s="550">
        <v>0.25</v>
      </c>
      <c r="L9" s="551">
        <v>215279946.78</v>
      </c>
      <c r="M9" s="550">
        <v>0.25</v>
      </c>
      <c r="N9" s="551">
        <v>215279946.78</v>
      </c>
      <c r="O9" s="552">
        <f>+G9+I9+K9+M9</f>
        <v>1</v>
      </c>
      <c r="P9" s="553">
        <f>H9+J9+L9+N9</f>
        <v>861119787.13999999</v>
      </c>
      <c r="Q9" s="554" t="s">
        <v>1942</v>
      </c>
      <c r="R9" s="554" t="s">
        <v>1943</v>
      </c>
      <c r="S9" s="554" t="s">
        <v>1944</v>
      </c>
      <c r="T9" s="554" t="s">
        <v>1945</v>
      </c>
      <c r="U9" s="554" t="s">
        <v>1946</v>
      </c>
      <c r="V9" s="554" t="s">
        <v>1947</v>
      </c>
      <c r="W9" s="554" t="s">
        <v>1948</v>
      </c>
    </row>
    <row r="10" spans="1:32" ht="144.75" customHeight="1">
      <c r="A10" s="628"/>
      <c r="B10" s="420" t="s">
        <v>721</v>
      </c>
      <c r="C10" s="421" t="s">
        <v>722</v>
      </c>
      <c r="D10" s="421" t="s">
        <v>723</v>
      </c>
      <c r="E10" s="421"/>
      <c r="F10" s="421" t="s">
        <v>724</v>
      </c>
      <c r="G10" s="87"/>
      <c r="H10" s="317"/>
      <c r="I10" s="87"/>
      <c r="J10" s="317"/>
      <c r="K10" s="87"/>
      <c r="L10" s="317"/>
      <c r="M10" s="87"/>
      <c r="N10" s="317"/>
      <c r="O10" s="425"/>
      <c r="P10" s="303"/>
      <c r="Q10" s="87"/>
      <c r="R10" s="87"/>
      <c r="S10" s="87"/>
      <c r="T10" s="87"/>
      <c r="U10" s="87"/>
      <c r="V10" s="87"/>
      <c r="W10" s="105"/>
    </row>
    <row r="11" spans="1:32" ht="213" customHeight="1">
      <c r="A11" s="628"/>
      <c r="B11" s="420" t="s">
        <v>725</v>
      </c>
      <c r="C11" s="421" t="s">
        <v>726</v>
      </c>
      <c r="D11" s="421" t="s">
        <v>727</v>
      </c>
      <c r="E11" s="421"/>
      <c r="F11" s="421" t="s">
        <v>728</v>
      </c>
      <c r="G11" s="424"/>
      <c r="H11" s="317"/>
      <c r="I11" s="87"/>
      <c r="J11" s="317"/>
      <c r="K11" s="87"/>
      <c r="L11" s="317"/>
      <c r="M11" s="87"/>
      <c r="N11" s="317"/>
      <c r="O11" s="425"/>
      <c r="P11" s="303"/>
      <c r="Q11" s="87"/>
      <c r="R11" s="87"/>
      <c r="S11" s="87"/>
      <c r="T11" s="87"/>
      <c r="U11" s="87"/>
      <c r="V11" s="87"/>
      <c r="W11" s="105"/>
    </row>
    <row r="12" spans="1:32" ht="165.75" customHeight="1">
      <c r="A12" s="628"/>
      <c r="B12" s="420" t="s">
        <v>729</v>
      </c>
      <c r="C12" s="421" t="s">
        <v>140</v>
      </c>
      <c r="D12" s="421" t="s">
        <v>730</v>
      </c>
      <c r="E12" s="421"/>
      <c r="F12" s="421" t="s">
        <v>731</v>
      </c>
      <c r="G12" s="87"/>
      <c r="H12" s="317"/>
      <c r="I12" s="87"/>
      <c r="J12" s="317"/>
      <c r="K12" s="87"/>
      <c r="L12" s="317"/>
      <c r="M12" s="87"/>
      <c r="N12" s="317"/>
      <c r="O12" s="425"/>
      <c r="P12" s="303"/>
      <c r="Q12" s="87"/>
      <c r="R12" s="87"/>
      <c r="S12" s="87"/>
      <c r="T12" s="87"/>
      <c r="U12" s="87"/>
      <c r="V12" s="87"/>
      <c r="W12" s="105"/>
    </row>
    <row r="13" spans="1:32" ht="144.75" customHeight="1">
      <c r="A13" s="628"/>
      <c r="B13" s="621" t="s">
        <v>732</v>
      </c>
      <c r="C13" s="421" t="s">
        <v>733</v>
      </c>
      <c r="D13" s="421" t="s">
        <v>124</v>
      </c>
      <c r="E13" s="421"/>
      <c r="F13" s="421" t="s">
        <v>251</v>
      </c>
      <c r="G13" s="87"/>
      <c r="H13" s="317"/>
      <c r="I13" s="87"/>
      <c r="J13" s="317"/>
      <c r="K13" s="87"/>
      <c r="L13" s="317"/>
      <c r="M13" s="87"/>
      <c r="N13" s="317"/>
      <c r="O13" s="425"/>
      <c r="P13" s="303"/>
      <c r="Q13" s="87"/>
      <c r="R13" s="87"/>
      <c r="S13" s="87"/>
      <c r="T13" s="87"/>
      <c r="U13" s="87"/>
      <c r="V13" s="87"/>
      <c r="W13" s="105"/>
    </row>
    <row r="14" spans="1:32" ht="112.5" customHeight="1">
      <c r="A14" s="629"/>
      <c r="B14" s="621"/>
      <c r="C14" s="421" t="s">
        <v>734</v>
      </c>
      <c r="D14" s="421"/>
      <c r="E14" s="421"/>
      <c r="F14" s="421"/>
      <c r="G14" s="87"/>
      <c r="H14" s="317"/>
      <c r="I14" s="87"/>
      <c r="J14" s="317"/>
      <c r="K14" s="87"/>
      <c r="L14" s="317"/>
      <c r="M14" s="87"/>
      <c r="N14" s="317"/>
      <c r="O14" s="425"/>
      <c r="P14" s="303"/>
      <c r="Q14" s="87"/>
      <c r="R14" s="87"/>
      <c r="S14" s="87"/>
      <c r="T14" s="87"/>
      <c r="U14" s="87"/>
      <c r="V14" s="87"/>
      <c r="W14" s="426"/>
    </row>
    <row r="15" spans="1:32" s="375" customFormat="1" ht="15" customHeight="1">
      <c r="A15" s="468"/>
      <c r="B15" s="469"/>
      <c r="C15" s="468" t="s">
        <v>142</v>
      </c>
      <c r="D15" s="469"/>
      <c r="E15" s="469"/>
      <c r="F15" s="470"/>
      <c r="G15" s="399">
        <f t="shared" ref="G15:N15" si="0">SUM(G8:G14)</f>
        <v>0.25</v>
      </c>
      <c r="H15" s="294">
        <f t="shared" si="0"/>
        <v>215279946.78999999</v>
      </c>
      <c r="I15" s="399">
        <f t="shared" si="0"/>
        <v>0.25</v>
      </c>
      <c r="J15" s="294">
        <f t="shared" si="0"/>
        <v>215279946.78999999</v>
      </c>
      <c r="K15" s="399">
        <f t="shared" si="0"/>
        <v>0.25</v>
      </c>
      <c r="L15" s="294">
        <f t="shared" si="0"/>
        <v>215279946.78</v>
      </c>
      <c r="M15" s="399">
        <f t="shared" si="0"/>
        <v>0.25</v>
      </c>
      <c r="N15" s="294">
        <f t="shared" si="0"/>
        <v>215279946.78</v>
      </c>
      <c r="O15" s="399">
        <f>G15+I15+K15+M15</f>
        <v>1</v>
      </c>
      <c r="P15" s="296">
        <f>H15+J15+L15+N15</f>
        <v>861119787.13999999</v>
      </c>
      <c r="Q15" s="399"/>
      <c r="R15" s="399"/>
      <c r="S15" s="399"/>
      <c r="T15" s="399"/>
      <c r="U15" s="399"/>
      <c r="V15" s="399"/>
      <c r="W15" s="427"/>
    </row>
    <row r="16" spans="1:32" s="375" customFormat="1" ht="24" customHeight="1">
      <c r="H16" s="302"/>
      <c r="J16" s="302"/>
      <c r="L16" s="302"/>
      <c r="N16" s="302"/>
      <c r="P16" s="302"/>
    </row>
    <row r="17" spans="8:16" ht="234.75" customHeight="1"/>
    <row r="18" spans="8:16" ht="225" customHeight="1"/>
    <row r="19" spans="8:16" ht="85.5" customHeight="1"/>
    <row r="20" spans="8:16" ht="78" customHeight="1"/>
    <row r="21" spans="8:16" ht="146.25" customHeight="1"/>
    <row r="22" spans="8:16" ht="103.5" customHeight="1"/>
    <row r="23" spans="8:16" ht="93.75" customHeight="1"/>
    <row r="24" spans="8:16" ht="154.5" customHeight="1"/>
    <row r="25" spans="8:16" ht="153.75" customHeight="1"/>
    <row r="26" spans="8:16" ht="138" customHeight="1"/>
    <row r="27" spans="8:16" ht="139.5" customHeight="1"/>
    <row r="28" spans="8:16" ht="99" customHeight="1"/>
    <row r="29" spans="8:16" s="375" customFormat="1" ht="15" customHeight="1">
      <c r="H29" s="302"/>
      <c r="J29" s="302"/>
      <c r="L29" s="302"/>
      <c r="N29" s="302"/>
      <c r="P29" s="302"/>
    </row>
    <row r="30" spans="8:16" s="375" customFormat="1" ht="12">
      <c r="H30" s="302"/>
      <c r="J30" s="302"/>
      <c r="L30" s="302"/>
      <c r="N30" s="302"/>
      <c r="P30" s="302"/>
    </row>
    <row r="33" spans="4:16">
      <c r="H33"/>
      <c r="J33"/>
      <c r="L33"/>
      <c r="N33"/>
      <c r="P33"/>
    </row>
    <row r="34" spans="4:16">
      <c r="H34"/>
      <c r="J34"/>
      <c r="L34"/>
      <c r="N34"/>
      <c r="P34"/>
    </row>
    <row r="35" spans="4:16">
      <c r="H35"/>
      <c r="J35"/>
      <c r="L35"/>
      <c r="N35"/>
      <c r="P35"/>
    </row>
    <row r="36" spans="4:16">
      <c r="H36"/>
      <c r="J36"/>
      <c r="L36"/>
      <c r="N36"/>
      <c r="P36"/>
    </row>
    <row r="37" spans="4:16">
      <c r="H37"/>
      <c r="J37"/>
      <c r="L37"/>
      <c r="N37"/>
      <c r="P37"/>
    </row>
    <row r="38" spans="4:16">
      <c r="H38"/>
      <c r="J38"/>
      <c r="L38"/>
      <c r="N38"/>
      <c r="P38"/>
    </row>
    <row r="39" spans="4:16">
      <c r="H39"/>
      <c r="J39"/>
      <c r="L39"/>
      <c r="N39"/>
      <c r="P39"/>
    </row>
    <row r="40" spans="4:16" ht="15.75">
      <c r="D40" s="80"/>
      <c r="E40" s="464"/>
      <c r="H40"/>
      <c r="J40"/>
      <c r="L40"/>
      <c r="N40"/>
      <c r="P40"/>
    </row>
    <row r="41" spans="4:16">
      <c r="H41"/>
      <c r="J41"/>
      <c r="L41"/>
      <c r="N41"/>
      <c r="P41"/>
    </row>
    <row r="42" spans="4:16">
      <c r="H42"/>
      <c r="J42"/>
      <c r="L42"/>
      <c r="N42"/>
      <c r="P42"/>
    </row>
    <row r="43" spans="4:16">
      <c r="H43"/>
      <c r="J43"/>
      <c r="L43"/>
      <c r="N43"/>
      <c r="P43"/>
    </row>
    <row r="44" spans="4:16">
      <c r="H44"/>
      <c r="J44"/>
      <c r="L44"/>
      <c r="N44"/>
      <c r="P44"/>
    </row>
    <row r="45" spans="4:16">
      <c r="H45"/>
      <c r="J45"/>
      <c r="L45"/>
      <c r="N45"/>
      <c r="P45"/>
    </row>
    <row r="46" spans="4:16">
      <c r="H46"/>
      <c r="J46"/>
      <c r="L46"/>
      <c r="N46"/>
      <c r="P46"/>
    </row>
    <row r="47" spans="4:16">
      <c r="H47"/>
      <c r="J47"/>
      <c r="L47"/>
      <c r="N47"/>
      <c r="P47"/>
    </row>
    <row r="48" spans="4:16">
      <c r="H48"/>
      <c r="J48"/>
      <c r="L48"/>
      <c r="N48"/>
      <c r="P48"/>
    </row>
    <row r="49" spans="8:16">
      <c r="H49"/>
      <c r="J49"/>
      <c r="L49"/>
      <c r="N49"/>
      <c r="P49"/>
    </row>
    <row r="50" spans="8:16">
      <c r="H50"/>
      <c r="J50"/>
      <c r="L50"/>
      <c r="N50"/>
      <c r="P50"/>
    </row>
    <row r="51" spans="8:16">
      <c r="H51"/>
      <c r="J51"/>
      <c r="L51"/>
      <c r="N51"/>
      <c r="P51"/>
    </row>
    <row r="52" spans="8:16">
      <c r="H52"/>
      <c r="J52"/>
      <c r="L52"/>
      <c r="N52"/>
      <c r="P52"/>
    </row>
    <row r="53" spans="8:16">
      <c r="H53"/>
      <c r="J53"/>
      <c r="L53"/>
      <c r="N53"/>
      <c r="P53"/>
    </row>
    <row r="54" spans="8:16">
      <c r="H54"/>
      <c r="J54"/>
      <c r="L54"/>
      <c r="N54"/>
      <c r="P54"/>
    </row>
    <row r="55" spans="8:16">
      <c r="H55"/>
      <c r="J55"/>
      <c r="L55"/>
      <c r="N55"/>
      <c r="P55"/>
    </row>
    <row r="56" spans="8:16">
      <c r="H56"/>
      <c r="J56"/>
      <c r="L56"/>
      <c r="N56"/>
      <c r="P56"/>
    </row>
    <row r="57" spans="8:16">
      <c r="H57"/>
      <c r="J57"/>
      <c r="L57"/>
      <c r="N57"/>
      <c r="P57"/>
    </row>
    <row r="58" spans="8:16">
      <c r="H58"/>
      <c r="J58"/>
      <c r="L58"/>
      <c r="N58"/>
      <c r="P58"/>
    </row>
    <row r="59" spans="8:16">
      <c r="H59"/>
      <c r="J59"/>
      <c r="L59"/>
      <c r="N59"/>
      <c r="P59"/>
    </row>
    <row r="60" spans="8:16">
      <c r="H60"/>
      <c r="J60"/>
      <c r="L60"/>
      <c r="N60"/>
      <c r="P60"/>
    </row>
    <row r="61" spans="8:16">
      <c r="H61"/>
      <c r="J61"/>
      <c r="L61"/>
      <c r="N61"/>
      <c r="P61"/>
    </row>
    <row r="62" spans="8:16">
      <c r="H62"/>
      <c r="J62"/>
      <c r="L62"/>
      <c r="N62"/>
      <c r="P62"/>
    </row>
    <row r="63" spans="8:16">
      <c r="H63"/>
      <c r="J63"/>
      <c r="L63"/>
      <c r="N63"/>
      <c r="P63"/>
    </row>
    <row r="64" spans="8:16">
      <c r="H64"/>
      <c r="J64"/>
      <c r="L64"/>
      <c r="N64"/>
      <c r="P64"/>
    </row>
    <row r="65" spans="8:16">
      <c r="H65"/>
      <c r="J65"/>
      <c r="L65"/>
      <c r="N65"/>
      <c r="P65"/>
    </row>
    <row r="66" spans="8:16">
      <c r="H66"/>
      <c r="J66"/>
      <c r="L66"/>
      <c r="N66"/>
      <c r="P66"/>
    </row>
    <row r="67" spans="8:16">
      <c r="H67"/>
      <c r="J67"/>
      <c r="L67"/>
      <c r="N67"/>
      <c r="P67"/>
    </row>
    <row r="68" spans="8:16">
      <c r="H68"/>
      <c r="J68"/>
      <c r="L68"/>
      <c r="N68"/>
      <c r="P68"/>
    </row>
    <row r="69" spans="8:16">
      <c r="H69"/>
      <c r="J69"/>
      <c r="L69"/>
      <c r="N69"/>
      <c r="P69"/>
    </row>
    <row r="70" spans="8:16">
      <c r="H70"/>
      <c r="J70"/>
      <c r="L70"/>
      <c r="N70"/>
      <c r="P70"/>
    </row>
    <row r="71" spans="8:16">
      <c r="H71"/>
      <c r="J71"/>
      <c r="L71"/>
      <c r="N71"/>
      <c r="P71"/>
    </row>
    <row r="72" spans="8:16">
      <c r="H72"/>
      <c r="J72"/>
      <c r="L72"/>
      <c r="N72"/>
      <c r="P72"/>
    </row>
    <row r="73" spans="8:16">
      <c r="H73"/>
      <c r="J73"/>
      <c r="L73"/>
      <c r="N73"/>
      <c r="P73"/>
    </row>
    <row r="74" spans="8:16">
      <c r="H74"/>
      <c r="J74"/>
      <c r="L74"/>
      <c r="N74"/>
      <c r="P74"/>
    </row>
    <row r="75" spans="8:16">
      <c r="H75"/>
      <c r="J75"/>
      <c r="L75"/>
      <c r="N75"/>
      <c r="P75"/>
    </row>
    <row r="76" spans="8:16">
      <c r="H76"/>
      <c r="J76"/>
      <c r="L76"/>
      <c r="N76"/>
      <c r="P76"/>
    </row>
    <row r="77" spans="8:16">
      <c r="H77"/>
      <c r="J77"/>
      <c r="L77"/>
      <c r="N77"/>
      <c r="P77"/>
    </row>
    <row r="78" spans="8:16">
      <c r="H78"/>
      <c r="J78"/>
      <c r="L78"/>
      <c r="N78"/>
      <c r="P78"/>
    </row>
    <row r="79" spans="8:16">
      <c r="H79"/>
      <c r="J79"/>
      <c r="L79"/>
      <c r="N79"/>
      <c r="P79"/>
    </row>
    <row r="80" spans="8:16">
      <c r="H80"/>
      <c r="J80"/>
      <c r="L80"/>
      <c r="N80"/>
      <c r="P80"/>
    </row>
    <row r="81" spans="8:16">
      <c r="H81"/>
      <c r="J81"/>
      <c r="L81"/>
      <c r="N81"/>
      <c r="P81"/>
    </row>
    <row r="82" spans="8:16">
      <c r="H82"/>
      <c r="J82"/>
      <c r="L82"/>
      <c r="N82"/>
      <c r="P82"/>
    </row>
    <row r="83" spans="8:16">
      <c r="H83"/>
      <c r="J83"/>
      <c r="L83"/>
      <c r="N83"/>
      <c r="P83"/>
    </row>
    <row r="84" spans="8:16">
      <c r="H84"/>
      <c r="J84"/>
      <c r="L84"/>
      <c r="N84"/>
      <c r="P84"/>
    </row>
    <row r="85" spans="8:16">
      <c r="H85"/>
      <c r="J85"/>
      <c r="L85"/>
      <c r="N85"/>
      <c r="P85"/>
    </row>
    <row r="86" spans="8:16">
      <c r="H86"/>
      <c r="J86"/>
      <c r="L86"/>
      <c r="N86"/>
      <c r="P86"/>
    </row>
    <row r="87" spans="8:16">
      <c r="H87"/>
      <c r="J87"/>
      <c r="L87"/>
      <c r="N87"/>
      <c r="P87"/>
    </row>
    <row r="88" spans="8:16">
      <c r="H88"/>
      <c r="J88"/>
      <c r="L88"/>
      <c r="N88"/>
      <c r="P88"/>
    </row>
    <row r="89" spans="8:16">
      <c r="H89"/>
      <c r="J89"/>
      <c r="L89"/>
      <c r="N89"/>
      <c r="P89"/>
    </row>
    <row r="90" spans="8:16">
      <c r="H90"/>
      <c r="J90"/>
      <c r="L90"/>
      <c r="N90"/>
      <c r="P90"/>
    </row>
    <row r="91" spans="8:16">
      <c r="H91"/>
      <c r="J91"/>
      <c r="L91"/>
      <c r="N91"/>
      <c r="P91"/>
    </row>
    <row r="92" spans="8:16">
      <c r="H92"/>
      <c r="J92"/>
      <c r="L92"/>
      <c r="N92"/>
      <c r="P92"/>
    </row>
    <row r="93" spans="8:16">
      <c r="H93"/>
      <c r="J93"/>
      <c r="L93"/>
      <c r="N93"/>
      <c r="P93"/>
    </row>
    <row r="94" spans="8:16">
      <c r="H94"/>
      <c r="J94"/>
      <c r="L94"/>
      <c r="N94"/>
      <c r="P94"/>
    </row>
    <row r="95" spans="8:16">
      <c r="H95"/>
      <c r="J95"/>
      <c r="L95"/>
      <c r="N95"/>
      <c r="P95"/>
    </row>
    <row r="96" spans="8:16">
      <c r="H96"/>
      <c r="J96"/>
      <c r="L96"/>
      <c r="N96"/>
      <c r="P96"/>
    </row>
    <row r="97" spans="8:16">
      <c r="H97"/>
      <c r="J97"/>
      <c r="L97"/>
      <c r="N97"/>
      <c r="P97"/>
    </row>
    <row r="98" spans="8:16">
      <c r="H98"/>
      <c r="J98"/>
      <c r="L98"/>
      <c r="N98"/>
      <c r="P98"/>
    </row>
    <row r="99" spans="8:16">
      <c r="H99"/>
      <c r="J99"/>
      <c r="L99"/>
      <c r="N99"/>
      <c r="P99"/>
    </row>
    <row r="100" spans="8:16">
      <c r="H100"/>
      <c r="J100"/>
      <c r="L100"/>
      <c r="N100"/>
      <c r="P100"/>
    </row>
    <row r="101" spans="8:16">
      <c r="H101"/>
      <c r="J101"/>
      <c r="L101"/>
      <c r="N101"/>
      <c r="P101"/>
    </row>
    <row r="102" spans="8:16">
      <c r="H102"/>
      <c r="J102"/>
      <c r="L102"/>
      <c r="N102"/>
      <c r="P102"/>
    </row>
    <row r="103" spans="8:16">
      <c r="H103"/>
      <c r="J103"/>
      <c r="L103"/>
      <c r="N103"/>
      <c r="P103"/>
    </row>
    <row r="104" spans="8:16">
      <c r="H104"/>
      <c r="J104"/>
      <c r="L104"/>
      <c r="N104"/>
      <c r="P104"/>
    </row>
    <row r="105" spans="8:16">
      <c r="H105"/>
      <c r="J105"/>
      <c r="L105"/>
      <c r="N105"/>
      <c r="P105"/>
    </row>
    <row r="106" spans="8:16">
      <c r="H106"/>
      <c r="J106"/>
      <c r="L106"/>
      <c r="N106"/>
      <c r="P106"/>
    </row>
    <row r="107" spans="8:16">
      <c r="H107"/>
      <c r="J107"/>
      <c r="L107"/>
      <c r="N107"/>
      <c r="P107"/>
    </row>
    <row r="108" spans="8:16">
      <c r="H108"/>
      <c r="J108"/>
      <c r="L108"/>
      <c r="N108"/>
      <c r="P108"/>
    </row>
    <row r="109" spans="8:16">
      <c r="H109"/>
      <c r="J109"/>
      <c r="L109"/>
      <c r="N109"/>
      <c r="P109"/>
    </row>
    <row r="110" spans="8:16">
      <c r="H110"/>
      <c r="J110"/>
      <c r="L110"/>
      <c r="N110"/>
      <c r="P110"/>
    </row>
    <row r="111" spans="8:16">
      <c r="H111"/>
      <c r="J111"/>
      <c r="L111"/>
      <c r="N111"/>
      <c r="P111"/>
    </row>
    <row r="112" spans="8:16">
      <c r="H112"/>
      <c r="J112"/>
      <c r="L112"/>
      <c r="N112"/>
      <c r="P112"/>
    </row>
    <row r="113" spans="8:16">
      <c r="H113"/>
      <c r="J113"/>
      <c r="L113"/>
      <c r="N113"/>
      <c r="P113"/>
    </row>
    <row r="114" spans="8:16">
      <c r="H114"/>
      <c r="J114"/>
      <c r="L114"/>
      <c r="N114"/>
      <c r="P114"/>
    </row>
    <row r="115" spans="8:16">
      <c r="H115"/>
      <c r="J115"/>
      <c r="L115"/>
      <c r="N115"/>
      <c r="P115"/>
    </row>
    <row r="116" spans="8:16">
      <c r="H116"/>
      <c r="J116"/>
      <c r="L116"/>
      <c r="N116"/>
      <c r="P116"/>
    </row>
    <row r="117" spans="8:16">
      <c r="H117"/>
      <c r="J117"/>
      <c r="L117"/>
      <c r="N117"/>
      <c r="P117"/>
    </row>
    <row r="118" spans="8:16">
      <c r="H118"/>
      <c r="J118"/>
      <c r="L118"/>
      <c r="N118"/>
      <c r="P118"/>
    </row>
    <row r="119" spans="8:16">
      <c r="H119"/>
      <c r="J119"/>
      <c r="L119"/>
      <c r="N119"/>
      <c r="P119"/>
    </row>
    <row r="120" spans="8:16">
      <c r="H120"/>
      <c r="J120"/>
      <c r="L120"/>
      <c r="N120"/>
      <c r="P120"/>
    </row>
    <row r="121" spans="8:16">
      <c r="H121"/>
      <c r="J121"/>
      <c r="L121"/>
      <c r="N121"/>
      <c r="P121"/>
    </row>
    <row r="122" spans="8:16">
      <c r="H122"/>
      <c r="J122"/>
      <c r="L122"/>
      <c r="N122"/>
      <c r="P122"/>
    </row>
    <row r="123" spans="8:16">
      <c r="H123"/>
      <c r="J123"/>
      <c r="L123"/>
      <c r="N123"/>
      <c r="P123"/>
    </row>
    <row r="124" spans="8:16">
      <c r="H124"/>
      <c r="J124"/>
      <c r="L124"/>
      <c r="N124"/>
      <c r="P124"/>
    </row>
    <row r="125" spans="8:16">
      <c r="H125"/>
      <c r="J125"/>
      <c r="L125"/>
      <c r="N125"/>
      <c r="P125"/>
    </row>
    <row r="126" spans="8:16">
      <c r="H126"/>
      <c r="J126"/>
      <c r="L126"/>
      <c r="N126"/>
      <c r="P126"/>
    </row>
    <row r="127" spans="8:16">
      <c r="H127"/>
      <c r="J127"/>
      <c r="L127"/>
      <c r="N127"/>
      <c r="P127"/>
    </row>
    <row r="128" spans="8:16">
      <c r="H128"/>
      <c r="J128"/>
      <c r="L128"/>
      <c r="N128"/>
      <c r="P128"/>
    </row>
    <row r="129" spans="8:16">
      <c r="H129"/>
      <c r="J129"/>
      <c r="L129"/>
      <c r="N129"/>
      <c r="P129"/>
    </row>
    <row r="139" spans="8:16">
      <c r="H139"/>
      <c r="J139"/>
      <c r="L139"/>
      <c r="N139"/>
      <c r="P139"/>
    </row>
  </sheetData>
  <mergeCells count="20">
    <mergeCell ref="U3:U5"/>
    <mergeCell ref="V3:V5"/>
    <mergeCell ref="W3:W5"/>
    <mergeCell ref="O3:P4"/>
    <mergeCell ref="Q3:R4"/>
    <mergeCell ref="S3:S5"/>
    <mergeCell ref="T3:T5"/>
    <mergeCell ref="E3:E5"/>
    <mergeCell ref="I4:J4"/>
    <mergeCell ref="K4:L4"/>
    <mergeCell ref="M4:N4"/>
    <mergeCell ref="A8:A14"/>
    <mergeCell ref="B13:B14"/>
    <mergeCell ref="A3:A5"/>
    <mergeCell ref="B3:B5"/>
    <mergeCell ref="C3:C5"/>
    <mergeCell ref="D3:D5"/>
    <mergeCell ref="F3:F5"/>
    <mergeCell ref="G3:N3"/>
    <mergeCell ref="G4:H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2:O139"/>
  <sheetViews>
    <sheetView showGridLines="0" topLeftCell="D1" zoomScale="120" zoomScaleNormal="120" workbookViewId="0">
      <selection activeCell="F17" sqref="F17"/>
    </sheetView>
  </sheetViews>
  <sheetFormatPr baseColWidth="10" defaultColWidth="11.5703125" defaultRowHeight="15"/>
  <cols>
    <col min="1" max="1" width="11.5703125" style="116"/>
    <col min="2" max="2" width="35" style="116" customWidth="1"/>
    <col min="3" max="3" width="26.140625" style="116" customWidth="1"/>
    <col min="4" max="4" width="18.42578125" style="116" customWidth="1"/>
    <col min="5" max="5" width="14.85546875" style="116" customWidth="1"/>
    <col min="6" max="6" width="17.42578125" style="116" customWidth="1"/>
    <col min="7" max="7" width="11.5703125" style="116"/>
    <col min="8" max="8" width="50.85546875" style="116" bestFit="1" customWidth="1"/>
    <col min="9" max="9" width="17.140625" style="116" customWidth="1"/>
    <col min="10" max="10" width="15.85546875" style="116" bestFit="1" customWidth="1"/>
    <col min="11" max="16384" width="11.5703125" style="116"/>
  </cols>
  <sheetData>
    <row r="2" spans="2:10" ht="18.75">
      <c r="B2" s="111" t="s">
        <v>21</v>
      </c>
      <c r="C2" s="111" t="s">
        <v>533</v>
      </c>
      <c r="H2" s="121" t="s">
        <v>532</v>
      </c>
      <c r="I2" s="121" t="s">
        <v>533</v>
      </c>
    </row>
    <row r="3" spans="2:10" ht="18.75">
      <c r="B3" s="112" t="s">
        <v>185</v>
      </c>
      <c r="C3" s="235">
        <f>'1. TALLERES SEMINARIOS'!D5</f>
        <v>0</v>
      </c>
      <c r="H3" s="156" t="s">
        <v>264</v>
      </c>
      <c r="I3" s="227">
        <f>'Desarrollo e Innov. Curricular'!P82</f>
        <v>0</v>
      </c>
    </row>
    <row r="4" spans="2:10" ht="18.75">
      <c r="B4" s="112" t="s">
        <v>561</v>
      </c>
      <c r="C4" s="235">
        <f>'2. CONTRATACION DE PERSONAL'!D5</f>
        <v>18528172.816666663</v>
      </c>
      <c r="H4" s="156" t="s">
        <v>250</v>
      </c>
      <c r="I4" s="227">
        <f>Investigación!Q112</f>
        <v>0</v>
      </c>
    </row>
    <row r="5" spans="2:10" ht="18.75">
      <c r="B5" s="112" t="s">
        <v>260</v>
      </c>
      <c r="C5" s="235">
        <f>'3. EQUIPO DE OFICINA'!D5</f>
        <v>208000</v>
      </c>
      <c r="H5" s="156" t="s">
        <v>618</v>
      </c>
      <c r="I5" s="227">
        <f>'Vinculación Univ. Sociedad'!P47</f>
        <v>0</v>
      </c>
    </row>
    <row r="6" spans="2:10" ht="18.75">
      <c r="B6" s="112" t="s">
        <v>562</v>
      </c>
      <c r="C6" s="235">
        <f>'4. EQUIPO TECNOLÓGICOS'!D5</f>
        <v>205500</v>
      </c>
      <c r="H6" s="156" t="s">
        <v>265</v>
      </c>
      <c r="I6" s="227">
        <f>'Docencia y Profesorado Universi'!P49</f>
        <v>0</v>
      </c>
    </row>
    <row r="7" spans="2:10" ht="18.75">
      <c r="B7" s="112" t="s">
        <v>261</v>
      </c>
      <c r="C7" s="235">
        <f>'5. ACTIVIDADES ESPECIALES'!D5</f>
        <v>1808418</v>
      </c>
      <c r="H7" s="156" t="s">
        <v>183</v>
      </c>
      <c r="I7" s="227">
        <f>Estudiantes!P39</f>
        <v>0</v>
      </c>
    </row>
    <row r="8" spans="2:10" ht="18.75">
      <c r="B8" s="123" t="s">
        <v>528</v>
      </c>
      <c r="C8" s="113">
        <f>'6. Becas'!D5</f>
        <v>0</v>
      </c>
      <c r="H8" s="156" t="s">
        <v>619</v>
      </c>
      <c r="I8" s="227">
        <f>'Gestion Administrativa'!P15</f>
        <v>861119787.13999999</v>
      </c>
    </row>
    <row r="9" spans="2:10" ht="18.75">
      <c r="B9" s="123" t="s">
        <v>529</v>
      </c>
      <c r="C9" s="113">
        <f>'7. Infraestructura'!D5</f>
        <v>861119787.13999999</v>
      </c>
      <c r="E9" s="156" t="s">
        <v>168</v>
      </c>
      <c r="F9" s="238">
        <f>Presupuesto!F587</f>
        <v>863341705.13999999</v>
      </c>
      <c r="G9" s="142"/>
      <c r="H9" s="228" t="s">
        <v>266</v>
      </c>
      <c r="I9" s="229">
        <f>'Gestion Academica'!P19</f>
        <v>0</v>
      </c>
    </row>
    <row r="10" spans="2:10" ht="18.75">
      <c r="B10" s="112" t="s">
        <v>564</v>
      </c>
      <c r="C10" s="113">
        <f>'8. Venta de Servicios'!D5</f>
        <v>0</v>
      </c>
      <c r="F10" s="142"/>
      <c r="G10" s="142"/>
      <c r="H10" s="228" t="s">
        <v>620</v>
      </c>
      <c r="I10" s="229">
        <f>Graduados!P28</f>
        <v>0</v>
      </c>
    </row>
    <row r="11" spans="2:10" ht="18.75">
      <c r="B11" s="123"/>
      <c r="C11" s="113"/>
      <c r="F11" s="142"/>
      <c r="G11" s="142"/>
      <c r="H11" s="228" t="s">
        <v>621</v>
      </c>
      <c r="I11" s="229">
        <f>'Gestión del Conocimiento'!P15</f>
        <v>0</v>
      </c>
    </row>
    <row r="12" spans="2:10" ht="18.75">
      <c r="B12" s="123"/>
      <c r="C12" s="113"/>
      <c r="F12" s="142"/>
      <c r="G12" s="142"/>
      <c r="H12" s="228" t="s">
        <v>267</v>
      </c>
      <c r="I12" s="229">
        <f>Gobernabilidad!P10</f>
        <v>0</v>
      </c>
    </row>
    <row r="13" spans="2:10" ht="23.25">
      <c r="B13" s="114"/>
      <c r="C13" s="115"/>
      <c r="F13" s="142"/>
      <c r="G13" s="142"/>
      <c r="H13" s="228" t="s">
        <v>622</v>
      </c>
      <c r="I13" s="229">
        <f>'Lo Esencial'!P25</f>
        <v>0</v>
      </c>
    </row>
    <row r="14" spans="2:10" ht="26.25">
      <c r="B14" s="236" t="s">
        <v>259</v>
      </c>
      <c r="C14" s="237">
        <f>SUM(C4:C13)</f>
        <v>881869877.95666671</v>
      </c>
      <c r="F14" s="142"/>
      <c r="G14" s="142"/>
      <c r="H14" s="142"/>
      <c r="I14" s="142"/>
    </row>
    <row r="15" spans="2:10">
      <c r="F15" s="142"/>
      <c r="G15" s="142"/>
      <c r="H15" s="142" t="s">
        <v>259</v>
      </c>
      <c r="I15" s="239">
        <f>SUM(I3:I14)</f>
        <v>861119787.13999999</v>
      </c>
    </row>
    <row r="16" spans="2:10">
      <c r="F16" s="142"/>
      <c r="G16" s="142"/>
      <c r="H16" s="142"/>
      <c r="I16" s="142"/>
      <c r="J16" s="230"/>
    </row>
    <row r="17" spans="2:15">
      <c r="J17" s="230"/>
    </row>
    <row r="18" spans="2:15">
      <c r="J18" s="230"/>
    </row>
    <row r="19" spans="2:15">
      <c r="J19" s="230"/>
    </row>
    <row r="20" spans="2:15">
      <c r="J20" s="230"/>
    </row>
    <row r="21" spans="2:15">
      <c r="J21" s="230"/>
    </row>
    <row r="24" spans="2:15">
      <c r="H24" s="230"/>
    </row>
    <row r="25" spans="2:15">
      <c r="B25" s="116" t="s">
        <v>818</v>
      </c>
      <c r="C25" s="116" t="s">
        <v>819</v>
      </c>
      <c r="D25" s="116" t="s">
        <v>820</v>
      </c>
      <c r="E25" s="116" t="s">
        <v>821</v>
      </c>
      <c r="F25" s="116" t="s">
        <v>822</v>
      </c>
      <c r="G25" s="116" t="s">
        <v>823</v>
      </c>
      <c r="H25" s="116" t="s">
        <v>824</v>
      </c>
      <c r="I25" s="116" t="s">
        <v>825</v>
      </c>
      <c r="J25" s="116" t="s">
        <v>826</v>
      </c>
      <c r="K25" s="116" t="s">
        <v>827</v>
      </c>
      <c r="L25" s="116" t="s">
        <v>828</v>
      </c>
      <c r="M25" s="116" t="s">
        <v>829</v>
      </c>
      <c r="N25" s="116" t="s">
        <v>830</v>
      </c>
      <c r="O25" s="116" t="s">
        <v>831</v>
      </c>
    </row>
    <row r="27" spans="2:15">
      <c r="H27" s="186"/>
    </row>
    <row r="29" spans="2:15" ht="18.75">
      <c r="B29" s="112"/>
      <c r="C29" s="113"/>
    </row>
    <row r="30" spans="2:15" ht="18.75">
      <c r="B30" s="112"/>
      <c r="C30" s="113"/>
    </row>
    <row r="31" spans="2:15">
      <c r="B31" s="231" t="s">
        <v>557</v>
      </c>
    </row>
    <row r="33" spans="2:4" ht="18.75">
      <c r="B33" s="111" t="s">
        <v>21</v>
      </c>
      <c r="C33" s="111" t="s">
        <v>55</v>
      </c>
      <c r="D33" s="318" t="s">
        <v>625</v>
      </c>
    </row>
    <row r="34" spans="2:4" ht="18.75">
      <c r="B34" s="116" t="s">
        <v>818</v>
      </c>
      <c r="C34" s="197">
        <f>SUMIF('2. CONTRATACION DE PERSONAL'!C:C,'Cuadro resumen'!$B$34:$B$50,'2. CONTRATACION DE PERSONAL'!D:D)</f>
        <v>0</v>
      </c>
      <c r="D34" s="319">
        <f>SUMIF('2. CONTRATACION DE PERSONAL'!$C:$C,'Cuadro resumen'!$B$34:$B$50,'2. CONTRATACION DE PERSONAL'!$G:$G)</f>
        <v>0</v>
      </c>
    </row>
    <row r="35" spans="2:4" ht="18.75">
      <c r="B35" s="116" t="s">
        <v>819</v>
      </c>
      <c r="C35" s="197">
        <f>SUMIF('2. CONTRATACION DE PERSONAL'!C:C,'Cuadro resumen'!$B$34:$B$50,'2. CONTRATACION DE PERSONAL'!D:D)</f>
        <v>0</v>
      </c>
      <c r="D35" s="319">
        <f>SUMIF('2. CONTRATACION DE PERSONAL'!$C:$C,'Cuadro resumen'!$B$34:$B$50,'2. CONTRATACION DE PERSONAL'!$G:$G)</f>
        <v>0</v>
      </c>
    </row>
    <row r="36" spans="2:4" ht="18.75">
      <c r="B36" s="116" t="s">
        <v>820</v>
      </c>
      <c r="C36" s="197">
        <f>SUMIF('2. CONTRATACION DE PERSONAL'!C:C,'Cuadro resumen'!$B$34:$B$50,'2. CONTRATACION DE PERSONAL'!D:D)</f>
        <v>0</v>
      </c>
      <c r="D36" s="319">
        <f>SUMIF('2. CONTRATACION DE PERSONAL'!$C:$C,'Cuadro resumen'!$B$34:$B$50,'2. CONTRATACION DE PERSONAL'!$G:$G)</f>
        <v>0</v>
      </c>
    </row>
    <row r="37" spans="2:4" ht="18.75">
      <c r="B37" s="116" t="s">
        <v>821</v>
      </c>
      <c r="C37" s="197">
        <f>SUMIF('2. CONTRATACION DE PERSONAL'!C:C,'Cuadro resumen'!$B$34:$B$50,'2. CONTRATACION DE PERSONAL'!D:D)</f>
        <v>0</v>
      </c>
      <c r="D37" s="319">
        <f>SUMIF('2. CONTRATACION DE PERSONAL'!$C:$C,'Cuadro resumen'!$B$34:$B$50,'2. CONTRATACION DE PERSONAL'!$G:$G)</f>
        <v>0</v>
      </c>
    </row>
    <row r="38" spans="2:4" ht="18.75">
      <c r="B38" s="116" t="s">
        <v>822</v>
      </c>
      <c r="C38" s="197">
        <f>SUMIF('2. CONTRATACION DE PERSONAL'!C:C,'Cuadro resumen'!$B$34:$B$50,'2. CONTRATACION DE PERSONAL'!D:D)</f>
        <v>0</v>
      </c>
      <c r="D38" s="319">
        <f>SUMIF('2. CONTRATACION DE PERSONAL'!$C:$C,'Cuadro resumen'!$B$34:$B$50,'2. CONTRATACION DE PERSONAL'!$G:$G)</f>
        <v>0</v>
      </c>
    </row>
    <row r="39" spans="2:4" ht="18.75">
      <c r="B39" s="116" t="s">
        <v>823</v>
      </c>
      <c r="C39" s="197">
        <f>SUMIF('2. CONTRATACION DE PERSONAL'!C:C,'Cuadro resumen'!$B$34:$B$50,'2. CONTRATACION DE PERSONAL'!D:D)</f>
        <v>0</v>
      </c>
      <c r="D39" s="319">
        <f>SUMIF('2. CONTRATACION DE PERSONAL'!$C:$C,'Cuadro resumen'!$B$34:$B$50,'2. CONTRATACION DE PERSONAL'!$G:$G)</f>
        <v>0</v>
      </c>
    </row>
    <row r="40" spans="2:4" ht="18.75">
      <c r="B40" s="116" t="s">
        <v>824</v>
      </c>
      <c r="C40" s="197">
        <f>SUMIF('2. CONTRATACION DE PERSONAL'!C:C,'Cuadro resumen'!$B$34:$B$50,'2. CONTRATACION DE PERSONAL'!D:D)</f>
        <v>0</v>
      </c>
      <c r="D40" s="319">
        <f>SUMIF('2. CONTRATACION DE PERSONAL'!$C:$C,'Cuadro resumen'!$B$34:$B$50,'2. CONTRATACION DE PERSONAL'!$G:$G)</f>
        <v>0</v>
      </c>
    </row>
    <row r="41" spans="2:4" ht="18.75">
      <c r="B41" s="116" t="s">
        <v>825</v>
      </c>
      <c r="C41" s="197">
        <f>SUMIF('2. CONTRATACION DE PERSONAL'!C:C,'Cuadro resumen'!$B$34:$B$50,'2. CONTRATACION DE PERSONAL'!D:D)</f>
        <v>0</v>
      </c>
      <c r="D41" s="319">
        <f>SUMIF('2. CONTRATACION DE PERSONAL'!$C:$C,'Cuadro resumen'!$B$34:$B$50,'2. CONTRATACION DE PERSONAL'!$G:$G)</f>
        <v>0</v>
      </c>
    </row>
    <row r="42" spans="2:4" ht="18.75">
      <c r="B42" s="116" t="s">
        <v>826</v>
      </c>
      <c r="C42" s="197">
        <f>SUMIF('2. CONTRATACION DE PERSONAL'!C:C,'Cuadro resumen'!$B$34:$B$50,'2. CONTRATACION DE PERSONAL'!D:D)</f>
        <v>0</v>
      </c>
      <c r="D42" s="319">
        <f>SUMIF('2. CONTRATACION DE PERSONAL'!$C:$C,'Cuadro resumen'!$B$34:$B$50,'2. CONTRATACION DE PERSONAL'!$G:$G)</f>
        <v>0</v>
      </c>
    </row>
    <row r="43" spans="2:4" ht="18.75">
      <c r="B43" s="116" t="s">
        <v>827</v>
      </c>
      <c r="C43" s="197">
        <f>SUMIF('2. CONTRATACION DE PERSONAL'!C:C,'Cuadro resumen'!$B$34:$B$50,'2. CONTRATACION DE PERSONAL'!D:D)</f>
        <v>0</v>
      </c>
      <c r="D43" s="319">
        <f>SUMIF('2. CONTRATACION DE PERSONAL'!$C:$C,'Cuadro resumen'!$B$34:$B$50,'2. CONTRATACION DE PERSONAL'!$G:$G)</f>
        <v>0</v>
      </c>
    </row>
    <row r="44" spans="2:4" ht="18.75">
      <c r="B44" s="116" t="s">
        <v>828</v>
      </c>
      <c r="C44" s="197">
        <f>SUMIF('2. CONTRATACION DE PERSONAL'!C:C,'Cuadro resumen'!$B$34:$B$50,'2. CONTRATACION DE PERSONAL'!D:D)</f>
        <v>0</v>
      </c>
      <c r="D44" s="319">
        <f>SUMIF('2. CONTRATACION DE PERSONAL'!$C:$C,'Cuadro resumen'!$B$34:$B$50,'2. CONTRATACION DE PERSONAL'!$G:$G)</f>
        <v>0</v>
      </c>
    </row>
    <row r="45" spans="2:4" ht="18.75">
      <c r="B45" s="116" t="s">
        <v>829</v>
      </c>
      <c r="C45" s="197">
        <f>SUMIF('2. CONTRATACION DE PERSONAL'!C:C,'Cuadro resumen'!$B$34:$B$50,'2. CONTRATACION DE PERSONAL'!D:D)</f>
        <v>0</v>
      </c>
      <c r="D45" s="319">
        <f>SUMIF('2. CONTRATACION DE PERSONAL'!$C:$C,'Cuadro resumen'!$B$34:$B$50,'2. CONTRATACION DE PERSONAL'!$G:$G)</f>
        <v>0</v>
      </c>
    </row>
    <row r="46" spans="2:4" ht="18.75">
      <c r="B46" s="116" t="s">
        <v>830</v>
      </c>
      <c r="C46" s="197">
        <f>SUMIF('2. CONTRATACION DE PERSONAL'!C:C,'Cuadro resumen'!$B$34:$B$50,'2. CONTRATACION DE PERSONAL'!D:D)</f>
        <v>0</v>
      </c>
      <c r="D46" s="319">
        <f>SUMIF('2. CONTRATACION DE PERSONAL'!$C:$C,'Cuadro resumen'!$B$34:$B$50,'2. CONTRATACION DE PERSONAL'!$G:$G)</f>
        <v>0</v>
      </c>
    </row>
    <row r="47" spans="2:4" ht="18.75">
      <c r="B47" s="116" t="s">
        <v>831</v>
      </c>
      <c r="C47" s="197">
        <f>SUMIF('2. CONTRATACION DE PERSONAL'!C:C,'Cuadro resumen'!$B$34:$B$50,'2. CONTRATACION DE PERSONAL'!D:D)</f>
        <v>0</v>
      </c>
      <c r="D47" s="319">
        <f>SUMIF('2. CONTRATACION DE PERSONAL'!$C:$C,'Cuadro resumen'!$B$34:$B$50,'2. CONTRATACION DE PERSONAL'!$G:$G)</f>
        <v>0</v>
      </c>
    </row>
    <row r="48" spans="2:4" ht="18.75">
      <c r="B48" s="112" t="s">
        <v>84</v>
      </c>
      <c r="C48" s="197">
        <f>SUMIF('2. CONTRATACION DE PERSONAL'!C:C,'Cuadro resumen'!$B$34:$B$50,'2. CONTRATACION DE PERSONAL'!D:D)</f>
        <v>51</v>
      </c>
      <c r="D48" s="319">
        <f>SUMIF('2. CONTRATACION DE PERSONAL'!$C:$C,'Cuadro resumen'!$B$34:$B$50,'2. CONTRATACION DE PERSONAL'!$G:$G)</f>
        <v>15881291.039999999</v>
      </c>
    </row>
    <row r="49" spans="2:4" ht="18.75">
      <c r="B49" s="112" t="s">
        <v>60</v>
      </c>
      <c r="C49" s="197">
        <f>SUMIF('2. CONTRATACION DE PERSONAL'!C:C,'Cuadro resumen'!$B$34:$B$50,'2. CONTRATACION DE PERSONAL'!D:D)</f>
        <v>0</v>
      </c>
      <c r="D49" s="319">
        <f>SUMIF('2. CONTRATACION DE PERSONAL'!$C:$C,'Cuadro resumen'!$B$34:$B$50,'2. CONTRATACION DE PERSONAL'!$G:$G)</f>
        <v>0</v>
      </c>
    </row>
    <row r="50" spans="2:4" ht="18.75">
      <c r="B50" s="112" t="s">
        <v>61</v>
      </c>
      <c r="C50" s="197">
        <f>SUMIF('2. CONTRATACION DE PERSONAL'!C:C,'Cuadro resumen'!$B$34:$B$50,'2. CONTRATACION DE PERSONAL'!D:D)</f>
        <v>0</v>
      </c>
      <c r="D50" s="319">
        <f>SUMIF('2. CONTRATACION DE PERSONAL'!$C:$C,'Cuadro resumen'!$B$34:$B$50,'2. CONTRATACION DE PERSONAL'!$G:$G)</f>
        <v>0</v>
      </c>
    </row>
    <row r="51" spans="2:4" ht="23.25">
      <c r="B51" s="114" t="s">
        <v>259</v>
      </c>
      <c r="C51" s="198">
        <f>SUBTOTAL(109,C34:C50)</f>
        <v>51</v>
      </c>
      <c r="D51" s="319">
        <f>SUM(D34:D50)</f>
        <v>15881291.039999999</v>
      </c>
    </row>
    <row r="60" spans="2:4">
      <c r="B60" s="231" t="s">
        <v>522</v>
      </c>
    </row>
    <row r="62" spans="2:4" ht="18.75">
      <c r="B62" s="111" t="s">
        <v>21</v>
      </c>
      <c r="C62" s="111" t="s">
        <v>55</v>
      </c>
      <c r="D62" s="318" t="s">
        <v>625</v>
      </c>
    </row>
    <row r="63" spans="2:4" ht="18.75">
      <c r="B63" s="112" t="s">
        <v>63</v>
      </c>
      <c r="C63" s="113">
        <f>SUMIF('3. EQUIPO DE OFICINA'!C:C,'Cuadro resumen'!$B$63:$B$72,'3. EQUIPO DE OFICINA'!D:D)</f>
        <v>0</v>
      </c>
      <c r="D63" s="320">
        <f>SUMIF('3. EQUIPO DE OFICINA'!$C:$C,'Cuadro resumen'!$B$63:$B$72,'3. EQUIPO DE OFICINA'!$F:$F)</f>
        <v>0</v>
      </c>
    </row>
    <row r="64" spans="2:4" ht="18.75">
      <c r="B64" s="123" t="s">
        <v>64</v>
      </c>
      <c r="C64" s="113">
        <f>SUMIF('3. EQUIPO DE OFICINA'!C:C,'Cuadro resumen'!$B$63:$B$72,'3. EQUIPO DE OFICINA'!D:D)</f>
        <v>20</v>
      </c>
      <c r="D64" s="320">
        <f>SUMIF('3. EQUIPO DE OFICINA'!$C:$C,'Cuadro resumen'!$B$63:$B$72,'3. EQUIPO DE OFICINA'!$F:$F)</f>
        <v>48000</v>
      </c>
    </row>
    <row r="65" spans="2:4" ht="18.75">
      <c r="B65" s="123" t="s">
        <v>65</v>
      </c>
      <c r="C65" s="113">
        <f>SUMIF('3. EQUIPO DE OFICINA'!C:C,'Cuadro resumen'!$B$63:$B$72,'3. EQUIPO DE OFICINA'!D:D)</f>
        <v>0</v>
      </c>
      <c r="D65" s="320">
        <f>SUMIF('3. EQUIPO DE OFICINA'!$C:$C,'Cuadro resumen'!$B$63:$B$72,'3. EQUIPO DE OFICINA'!$F:$F)</f>
        <v>0</v>
      </c>
    </row>
    <row r="66" spans="2:4" ht="18.75">
      <c r="B66" s="123" t="s">
        <v>66</v>
      </c>
      <c r="C66" s="113">
        <f>SUMIF('3. EQUIPO DE OFICINA'!C:C,'Cuadro resumen'!$B$63:$B$72,'3. EQUIPO DE OFICINA'!D:D)</f>
        <v>20</v>
      </c>
      <c r="D66" s="320">
        <f>SUMIF('3. EQUIPO DE OFICINA'!$C:$C,'Cuadro resumen'!$B$63:$B$72,'3. EQUIPO DE OFICINA'!$F:$F)</f>
        <v>120000</v>
      </c>
    </row>
    <row r="67" spans="2:4" ht="18.75">
      <c r="B67" s="123" t="s">
        <v>67</v>
      </c>
      <c r="C67" s="113">
        <f>SUMIF('3. EQUIPO DE OFICINA'!C:C,'Cuadro resumen'!$B$63:$B$72,'3. EQUIPO DE OFICINA'!D:D)</f>
        <v>0</v>
      </c>
      <c r="D67" s="320">
        <f>SUMIF('3. EQUIPO DE OFICINA'!$C:$C,'Cuadro resumen'!$B$63:$B$72,'3. EQUIPO DE OFICINA'!$F:$F)</f>
        <v>0</v>
      </c>
    </row>
    <row r="68" spans="2:4" ht="18.75">
      <c r="B68" s="123" t="s">
        <v>68</v>
      </c>
      <c r="C68" s="113">
        <f>SUMIF('3. EQUIPO DE OFICINA'!C:C,'Cuadro resumen'!$B$63:$B$72,'3. EQUIPO DE OFICINA'!D:D)</f>
        <v>0</v>
      </c>
      <c r="D68" s="320">
        <f>SUMIF('3. EQUIPO DE OFICINA'!$C:$C,'Cuadro resumen'!$B$63:$B$72,'3. EQUIPO DE OFICINA'!$F:$F)</f>
        <v>0</v>
      </c>
    </row>
    <row r="69" spans="2:4" ht="18.75">
      <c r="B69" s="123" t="s">
        <v>69</v>
      </c>
      <c r="C69" s="113">
        <f>SUMIF('3. EQUIPO DE OFICINA'!C:C,'Cuadro resumen'!$B$63:$B$72,'3. EQUIPO DE OFICINA'!D:D)</f>
        <v>5</v>
      </c>
      <c r="D69" s="320">
        <f>SUMIF('3. EQUIPO DE OFICINA'!$C:$C,'Cuadro resumen'!$B$63:$B$72,'3. EQUIPO DE OFICINA'!$F:$F)</f>
        <v>40000</v>
      </c>
    </row>
    <row r="70" spans="2:4" ht="18.75">
      <c r="B70" s="112" t="s">
        <v>70</v>
      </c>
      <c r="C70" s="113">
        <f>SUMIF('3. EQUIPO DE OFICINA'!C:C,'Cuadro resumen'!$B$63:$B$72,'3. EQUIPO DE OFICINA'!D:D)</f>
        <v>0</v>
      </c>
      <c r="D70" s="320">
        <f>SUMIF('3. EQUIPO DE OFICINA'!$C:$C,'Cuadro resumen'!$B$63:$B$72,'3. EQUIPO DE OFICINA'!$F:$F)</f>
        <v>0</v>
      </c>
    </row>
    <row r="71" spans="2:4" ht="18.75">
      <c r="B71" s="112" t="s">
        <v>71</v>
      </c>
      <c r="C71" s="113">
        <f>SUMIF('3. EQUIPO DE OFICINA'!C:C,'Cuadro resumen'!$B$63:$B$72,'3. EQUIPO DE OFICINA'!D:D)</f>
        <v>0</v>
      </c>
      <c r="D71" s="320">
        <f>SUMIF('3. EQUIPO DE OFICINA'!$C:$C,'Cuadro resumen'!$B$63:$B$72,'3. EQUIPO DE OFICINA'!$F:$F)</f>
        <v>0</v>
      </c>
    </row>
    <row r="72" spans="2:4" ht="18.75">
      <c r="B72" s="112" t="s">
        <v>72</v>
      </c>
      <c r="C72" s="113">
        <f>SUMIF('3. EQUIPO DE OFICINA'!C:C,'Cuadro resumen'!$B$63:$B$72,'3. EQUIPO DE OFICINA'!D:D)</f>
        <v>0</v>
      </c>
      <c r="D72" s="320">
        <f>SUMIF('3. EQUIPO DE OFICINA'!$C:$C,'Cuadro resumen'!$B$63:$B$72,'3. EQUIPO DE OFICINA'!$F:$F)</f>
        <v>0</v>
      </c>
    </row>
    <row r="73" spans="2:4" ht="18.75">
      <c r="B73" s="112"/>
      <c r="C73" s="113">
        <f>SUMIF('3. EQUIPO DE OFICINA'!C:C,'Cuadro resumen'!$B$63:$B$72,'3. EQUIPO DE OFICINA'!D:D)</f>
        <v>0</v>
      </c>
      <c r="D73" s="320">
        <f>SUMIF('3. EQUIPO DE OFICINA'!$C:$C,'Cuadro resumen'!$B$63:$B$72,'3. EQUIPO DE OFICINA'!$F:$F)</f>
        <v>0</v>
      </c>
    </row>
    <row r="74" spans="2:4" ht="23.25">
      <c r="B74" s="114" t="s">
        <v>259</v>
      </c>
      <c r="C74" s="115">
        <f>SUM(C63:C73)</f>
        <v>45</v>
      </c>
      <c r="D74" s="321">
        <f>SUM(D63:D73)</f>
        <v>208000</v>
      </c>
    </row>
    <row r="77" spans="2:4">
      <c r="B77" s="231" t="s">
        <v>523</v>
      </c>
    </row>
    <row r="79" spans="2:4" ht="18.75">
      <c r="B79" s="111" t="s">
        <v>524</v>
      </c>
      <c r="C79" s="111" t="s">
        <v>55</v>
      </c>
      <c r="D79" s="318" t="s">
        <v>625</v>
      </c>
    </row>
    <row r="80" spans="2:4" ht="37.5">
      <c r="B80" s="483" t="s">
        <v>1674</v>
      </c>
      <c r="C80" s="113">
        <f>SUMIF('4. EQUIPO TECNOLÓGICOS'!C:C,'Cuadro resumen'!$B$80:$B$96,'4. EQUIPO TECNOLÓGICOS'!D:D)</f>
        <v>0</v>
      </c>
      <c r="D80" s="113">
        <f>SUMIF('4. EQUIPO TECNOLÓGICOS'!$C:$C,'Cuadro resumen'!$B$80:$B$96,'4. EQUIPO TECNOLÓGICOS'!F:F)</f>
        <v>0</v>
      </c>
    </row>
    <row r="81" spans="2:4" ht="18.75">
      <c r="B81" s="483" t="s">
        <v>1675</v>
      </c>
      <c r="C81" s="113">
        <f>SUMIF('4. EQUIPO TECNOLÓGICOS'!C:C,'Cuadro resumen'!$B$80:$B$96,'4. EQUIPO TECNOLÓGICOS'!D:D)</f>
        <v>0</v>
      </c>
      <c r="D81" s="113">
        <f>SUMIF('4. EQUIPO TECNOLÓGICOS'!$C:$C,'Cuadro resumen'!$B$80:$B$96,'4. EQUIPO TECNOLÓGICOS'!F:F)</f>
        <v>0</v>
      </c>
    </row>
    <row r="82" spans="2:4" ht="37.5">
      <c r="B82" s="483" t="s">
        <v>1673</v>
      </c>
      <c r="C82" s="113">
        <f>SUMIF('4. EQUIPO TECNOLÓGICOS'!C:C,'Cuadro resumen'!$B$80:$B$96,'4. EQUIPO TECNOLÓGICOS'!D:D)</f>
        <v>0</v>
      </c>
      <c r="D82" s="113">
        <f>SUMIF('4. EQUIPO TECNOLÓGICOS'!$C:$C,'Cuadro resumen'!$B$80:$B$96,'4. EQUIPO TECNOLÓGICOS'!F:F)</f>
        <v>0</v>
      </c>
    </row>
    <row r="83" spans="2:4" ht="37.5">
      <c r="B83" s="483" t="s">
        <v>1676</v>
      </c>
      <c r="C83" s="113">
        <f>SUMIF('4. EQUIPO TECNOLÓGICOS'!C:C,'Cuadro resumen'!$B$80:$B$96,'4. EQUIPO TECNOLÓGICOS'!D:D)</f>
        <v>12</v>
      </c>
      <c r="D83" s="113">
        <f>SUMIF('4. EQUIPO TECNOLÓGICOS'!$C:$C,'Cuadro resumen'!$B$80:$B$96,'4. EQUIPO TECNOLÓGICOS'!F:F)</f>
        <v>180000</v>
      </c>
    </row>
    <row r="84" spans="2:4" ht="18.75">
      <c r="B84" s="112" t="s">
        <v>558</v>
      </c>
      <c r="C84" s="113">
        <f>SUMIF('4. EQUIPO TECNOLÓGICOS'!C:C,'Cuadro resumen'!$B$80:$B$96,'4. EQUIPO TECNOLÓGICOS'!D:D)</f>
        <v>0</v>
      </c>
      <c r="D84" s="113">
        <f>SUMIF('4. EQUIPO TECNOLÓGICOS'!$C:$C,'Cuadro resumen'!$B$80:$B$96,'4. EQUIPO TECNOLÓGICOS'!F:F)</f>
        <v>0</v>
      </c>
    </row>
    <row r="85" spans="2:4" ht="18.75">
      <c r="B85" s="123" t="s">
        <v>73</v>
      </c>
      <c r="C85" s="113">
        <f>SUMIF('4. EQUIPO TECNOLÓGICOS'!C:C,'Cuadro resumen'!$B$80:$B$96,'4. EQUIPO TECNOLÓGICOS'!D:D)</f>
        <v>0</v>
      </c>
      <c r="D85" s="113">
        <f>SUMIF('4. EQUIPO TECNOLÓGICOS'!$C:$C,'Cuadro resumen'!$B$80:$B$96,'4. EQUIPO TECNOLÓGICOS'!F:F)</f>
        <v>0</v>
      </c>
    </row>
    <row r="86" spans="2:4" ht="18.75">
      <c r="B86" s="123" t="s">
        <v>74</v>
      </c>
      <c r="C86" s="113">
        <f>SUMIF('4. EQUIPO TECNOLÓGICOS'!C:C,'Cuadro resumen'!$B$80:$B$96,'4. EQUIPO TECNOLÓGICOS'!D:D)</f>
        <v>0</v>
      </c>
      <c r="D86" s="113">
        <f>SUMIF('4. EQUIPO TECNOLÓGICOS'!$C:$C,'Cuadro resumen'!$B$80:$B$96,'4. EQUIPO TECNOLÓGICOS'!F:F)</f>
        <v>0</v>
      </c>
    </row>
    <row r="87" spans="2:4" ht="18.75">
      <c r="B87" s="123" t="s">
        <v>75</v>
      </c>
      <c r="C87" s="113">
        <f>SUMIF('4. EQUIPO TECNOLÓGICOS'!C:C,'Cuadro resumen'!$B$80:$B$96,'4. EQUIPO TECNOLÓGICOS'!D:D)</f>
        <v>0</v>
      </c>
      <c r="D87" s="113">
        <f>SUMIF('4. EQUIPO TECNOLÓGICOS'!$C:$C,'Cuadro resumen'!$B$80:$B$96,'4. EQUIPO TECNOLÓGICOS'!F:F)</f>
        <v>0</v>
      </c>
    </row>
    <row r="88" spans="2:4" ht="18.75">
      <c r="B88" s="112" t="s">
        <v>559</v>
      </c>
      <c r="C88" s="113">
        <f>SUMIF('4. EQUIPO TECNOLÓGICOS'!C:C,'Cuadro resumen'!$B$80:$B$96,'4. EQUIPO TECNOLÓGICOS'!D:D)</f>
        <v>0</v>
      </c>
      <c r="D88" s="113">
        <f>SUMIF('4. EQUIPO TECNOLÓGICOS'!$C:$C,'Cuadro resumen'!$B$80:$B$96,'4. EQUIPO TECNOLÓGICOS'!F:F)</f>
        <v>0</v>
      </c>
    </row>
    <row r="89" spans="2:4" ht="18.75">
      <c r="B89" s="123" t="s">
        <v>76</v>
      </c>
      <c r="C89" s="113">
        <f>SUMIF('4. EQUIPO TECNOLÓGICOS'!C:C,'Cuadro resumen'!$B$80:$B$96,'4. EQUIPO TECNOLÓGICOS'!D:D)</f>
        <v>0</v>
      </c>
      <c r="D89" s="113">
        <f>SUMIF('4. EQUIPO TECNOLÓGICOS'!$C:$C,'Cuadro resumen'!$B$80:$B$96,'4. EQUIPO TECNOLÓGICOS'!F:F)</f>
        <v>0</v>
      </c>
    </row>
    <row r="90" spans="2:4" ht="18.75">
      <c r="B90" s="112" t="s">
        <v>77</v>
      </c>
      <c r="C90" s="113">
        <f>SUMIF('4. EQUIPO TECNOLÓGICOS'!C:C,'Cuadro resumen'!$B$80:$B$96,'4. EQUIPO TECNOLÓGICOS'!D:D)</f>
        <v>0</v>
      </c>
      <c r="D90" s="113">
        <f>SUMIF('4. EQUIPO TECNOLÓGICOS'!$C:$C,'Cuadro resumen'!$B$80:$B$96,'4. EQUIPO TECNOLÓGICOS'!F:F)</f>
        <v>0</v>
      </c>
    </row>
    <row r="91" spans="2:4" ht="18.75">
      <c r="B91" s="123" t="s">
        <v>78</v>
      </c>
      <c r="C91" s="113">
        <f>SUMIF('4. EQUIPO TECNOLÓGICOS'!C:C,'Cuadro resumen'!$B$80:$B$96,'4. EQUIPO TECNOLÓGICOS'!D:D)</f>
        <v>0</v>
      </c>
      <c r="D91" s="113">
        <f>SUMIF('4. EQUIPO TECNOLÓGICOS'!$C:$C,'Cuadro resumen'!$B$80:$B$96,'4. EQUIPO TECNOLÓGICOS'!F:F)</f>
        <v>0</v>
      </c>
    </row>
    <row r="92" spans="2:4" ht="18.75">
      <c r="B92" s="123" t="s">
        <v>79</v>
      </c>
      <c r="C92" s="113">
        <f>SUMIF('4. EQUIPO TECNOLÓGICOS'!C:C,'Cuadro resumen'!$B$80:$B$96,'4. EQUIPO TECNOLÓGICOS'!D:D)</f>
        <v>0</v>
      </c>
      <c r="D92" s="113">
        <f>SUMIF('4. EQUIPO TECNOLÓGICOS'!$C:$C,'Cuadro resumen'!$B$80:$B$96,'4. EQUIPO TECNOLÓGICOS'!F:F)</f>
        <v>0</v>
      </c>
    </row>
    <row r="93" spans="2:4" ht="18.75">
      <c r="B93" s="112" t="s">
        <v>560</v>
      </c>
      <c r="C93" s="113">
        <f>SUMIF('4. EQUIPO TECNOLÓGICOS'!C:C,'Cuadro resumen'!$B$80:$B$96,'4. EQUIPO TECNOLÓGICOS'!D:D)</f>
        <v>0</v>
      </c>
      <c r="D93" s="113">
        <f>SUMIF('4. EQUIPO TECNOLÓGICOS'!$C:$C,'Cuadro resumen'!$B$80:$B$96,'4. EQUIPO TECNOLÓGICOS'!F:F)</f>
        <v>0</v>
      </c>
    </row>
    <row r="94" spans="2:4" ht="18.75">
      <c r="B94" s="123" t="s">
        <v>81</v>
      </c>
      <c r="C94" s="113">
        <f>SUMIF('4. EQUIPO TECNOLÓGICOS'!C:C,'Cuadro resumen'!$B$80:$B$96,'4. EQUIPO TECNOLÓGICOS'!D:D)</f>
        <v>0</v>
      </c>
      <c r="D94" s="113">
        <f>SUMIF('4. EQUIPO TECNOLÓGICOS'!$C:$C,'Cuadro resumen'!$B$80:$B$96,'4. EQUIPO TECNOLÓGICOS'!F:F)</f>
        <v>0</v>
      </c>
    </row>
    <row r="95" spans="2:4" ht="18.75">
      <c r="B95" s="123" t="s">
        <v>82</v>
      </c>
      <c r="C95" s="113">
        <f>SUMIF('4. EQUIPO TECNOLÓGICOS'!C:C,'Cuadro resumen'!$B$80:$B$96,'4. EQUIPO TECNOLÓGICOS'!D:D)</f>
        <v>15</v>
      </c>
      <c r="D95" s="113">
        <f>SUMIF('4. EQUIPO TECNOLÓGICOS'!$C:$C,'Cuadro resumen'!$B$80:$B$96,'4. EQUIPO TECNOLÓGICOS'!F:F)</f>
        <v>7500</v>
      </c>
    </row>
    <row r="96" spans="2:4" ht="18.75">
      <c r="B96" s="123" t="s">
        <v>83</v>
      </c>
      <c r="C96" s="113">
        <f>SUMIF('4. EQUIPO TECNOLÓGICOS'!C:C,'Cuadro resumen'!$B$80:$B$96,'4. EQUIPO TECNOLÓGICOS'!D:D)</f>
        <v>0</v>
      </c>
      <c r="D96" s="113">
        <f>SUMIF('4. EQUIPO TECNOLÓGICOS'!$C:$C,'Cuadro resumen'!$B$80:$B$96,'4. EQUIPO TECNOLÓGICOS'!F:F)</f>
        <v>0</v>
      </c>
    </row>
    <row r="97" spans="2:4" ht="23.25">
      <c r="B97" s="114" t="s">
        <v>259</v>
      </c>
      <c r="C97" s="115">
        <f>SUM(C80:C96)</f>
        <v>27</v>
      </c>
      <c r="D97" s="115">
        <f>SUM(D80:D96)</f>
        <v>187500</v>
      </c>
    </row>
    <row r="101" spans="2:4">
      <c r="B101" s="231" t="s">
        <v>623</v>
      </c>
    </row>
    <row r="122" spans="2:4">
      <c r="B122" s="231" t="s">
        <v>624</v>
      </c>
    </row>
    <row r="123" spans="2:4">
      <c r="B123" s="116" t="s">
        <v>171</v>
      </c>
      <c r="C123" s="116" t="s">
        <v>55</v>
      </c>
      <c r="D123" s="116" t="s">
        <v>625</v>
      </c>
    </row>
    <row r="124" spans="2:4">
      <c r="B124" s="116" t="s">
        <v>626</v>
      </c>
    </row>
    <row r="125" spans="2:4">
      <c r="B125" s="116" t="s">
        <v>613</v>
      </c>
    </row>
    <row r="126" spans="2:4">
      <c r="B126" s="116" t="s">
        <v>816</v>
      </c>
    </row>
    <row r="139" spans="2:2">
      <c r="B139" s="231" t="s">
        <v>817</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dimension ref="A1:W20"/>
  <sheetViews>
    <sheetView topLeftCell="B16" workbookViewId="0">
      <selection activeCell="G18" sqref="G18"/>
    </sheetView>
  </sheetViews>
  <sheetFormatPr baseColWidth="10" defaultRowHeight="15"/>
  <cols>
    <col min="1" max="2" width="21.7109375" customWidth="1"/>
    <col min="3" max="6" width="27.42578125" customWidth="1"/>
    <col min="7" max="7" width="15.28515625" customWidth="1"/>
    <col min="8" max="8" width="14.85546875" style="295" bestFit="1" customWidth="1"/>
    <col min="9" max="9" width="15.28515625" customWidth="1"/>
    <col min="10" max="10" width="18.85546875" style="295" customWidth="1"/>
    <col min="12" max="12" width="14.85546875" style="295" bestFit="1" customWidth="1"/>
    <col min="14" max="14" width="14.85546875" style="295" bestFit="1" customWidth="1"/>
    <col min="15" max="15" width="15.28515625" customWidth="1"/>
    <col min="16" max="16" width="18.28515625" style="295" customWidth="1"/>
    <col min="19" max="22" width="14.140625" customWidth="1"/>
    <col min="23" max="23" width="17" customWidth="1"/>
  </cols>
  <sheetData>
    <row r="1" spans="1:23" ht="18" customHeight="1">
      <c r="B1" s="326"/>
      <c r="C1" s="326"/>
      <c r="D1" s="326"/>
      <c r="E1" s="336"/>
      <c r="F1" s="326"/>
      <c r="G1" s="457" t="s">
        <v>262</v>
      </c>
      <c r="J1" s="326"/>
      <c r="K1" s="326"/>
      <c r="L1" s="326"/>
      <c r="M1" s="326"/>
      <c r="N1" s="326"/>
      <c r="O1" s="326"/>
      <c r="P1" s="326"/>
      <c r="Q1" s="326"/>
      <c r="R1" s="326"/>
      <c r="S1" s="326"/>
      <c r="T1" s="326"/>
      <c r="U1" s="326"/>
      <c r="V1" s="326"/>
      <c r="W1" s="326"/>
    </row>
    <row r="2" spans="1:23" ht="14.45" customHeight="1">
      <c r="A2" s="429" t="s">
        <v>1827</v>
      </c>
      <c r="B2" s="330"/>
      <c r="C2" s="330"/>
      <c r="D2" s="330"/>
      <c r="E2" s="337"/>
      <c r="F2" s="330"/>
      <c r="G2" s="330"/>
      <c r="H2" s="330"/>
      <c r="I2" s="330"/>
      <c r="J2" s="330"/>
      <c r="K2" s="330"/>
      <c r="L2" s="330"/>
      <c r="M2" s="330"/>
      <c r="N2" s="330"/>
      <c r="O2" s="330"/>
      <c r="P2" s="330"/>
      <c r="Q2" s="330"/>
      <c r="R2" s="330"/>
      <c r="S2" s="330"/>
      <c r="T2" s="330"/>
      <c r="U2" s="330"/>
      <c r="V2" s="330"/>
      <c r="W2" s="330"/>
    </row>
    <row r="3" spans="1:23" ht="14.45" customHeight="1">
      <c r="A3" s="595" t="s">
        <v>102</v>
      </c>
      <c r="B3" s="595" t="s">
        <v>121</v>
      </c>
      <c r="C3" s="607" t="s">
        <v>90</v>
      </c>
      <c r="D3" s="607" t="s">
        <v>91</v>
      </c>
      <c r="E3" s="598" t="s">
        <v>536</v>
      </c>
      <c r="F3" s="607" t="s">
        <v>92</v>
      </c>
      <c r="G3" s="329" t="s">
        <v>106</v>
      </c>
      <c r="H3" s="329"/>
      <c r="I3" s="329"/>
      <c r="J3" s="329"/>
      <c r="K3" s="329"/>
      <c r="L3" s="329"/>
      <c r="M3" s="329"/>
      <c r="N3" s="329"/>
      <c r="O3" s="331" t="s">
        <v>107</v>
      </c>
      <c r="P3" s="331"/>
      <c r="Q3" s="329" t="s">
        <v>108</v>
      </c>
      <c r="R3" s="329"/>
      <c r="S3" s="329" t="s">
        <v>109</v>
      </c>
      <c r="T3" s="329" t="s">
        <v>110</v>
      </c>
      <c r="U3" s="322" t="s">
        <v>118</v>
      </c>
      <c r="V3" s="322" t="s">
        <v>117</v>
      </c>
      <c r="W3" s="332" t="s">
        <v>93</v>
      </c>
    </row>
    <row r="4" spans="1:23" ht="14.45" customHeight="1">
      <c r="A4" s="596"/>
      <c r="B4" s="596"/>
      <c r="C4" s="608"/>
      <c r="D4" s="608"/>
      <c r="E4" s="599"/>
      <c r="F4" s="608"/>
      <c r="G4" s="329" t="s">
        <v>111</v>
      </c>
      <c r="H4" s="329"/>
      <c r="I4" s="329" t="s">
        <v>112</v>
      </c>
      <c r="J4" s="329"/>
      <c r="K4" s="329" t="s">
        <v>113</v>
      </c>
      <c r="L4" s="329"/>
      <c r="M4" s="329" t="s">
        <v>114</v>
      </c>
      <c r="N4" s="329"/>
      <c r="O4" s="331"/>
      <c r="P4" s="331"/>
      <c r="Q4" s="329"/>
      <c r="R4" s="329"/>
      <c r="S4" s="329"/>
      <c r="T4" s="329"/>
      <c r="U4" s="323"/>
      <c r="V4" s="323"/>
      <c r="W4" s="332"/>
    </row>
    <row r="5" spans="1:23" ht="25.5">
      <c r="A5" s="597"/>
      <c r="B5" s="597"/>
      <c r="C5" s="609"/>
      <c r="D5" s="609"/>
      <c r="E5" s="600"/>
      <c r="F5" s="609"/>
      <c r="G5" s="332" t="s">
        <v>115</v>
      </c>
      <c r="H5" s="290" t="s">
        <v>12</v>
      </c>
      <c r="I5" s="332" t="s">
        <v>115</v>
      </c>
      <c r="J5" s="290" t="s">
        <v>12</v>
      </c>
      <c r="K5" s="332" t="s">
        <v>115</v>
      </c>
      <c r="L5" s="290" t="s">
        <v>12</v>
      </c>
      <c r="M5" s="332" t="s">
        <v>115</v>
      </c>
      <c r="N5" s="290" t="s">
        <v>12</v>
      </c>
      <c r="O5" s="332" t="s">
        <v>115</v>
      </c>
      <c r="P5" s="290" t="s">
        <v>12</v>
      </c>
      <c r="Q5" s="332" t="s">
        <v>116</v>
      </c>
      <c r="R5" s="332" t="s">
        <v>87</v>
      </c>
      <c r="S5" s="329"/>
      <c r="T5" s="329"/>
      <c r="U5" s="324"/>
      <c r="V5" s="324"/>
      <c r="W5" s="332"/>
    </row>
    <row r="6" spans="1:23" ht="15.6" customHeight="1">
      <c r="A6" s="471" t="s">
        <v>154</v>
      </c>
      <c r="B6" s="334"/>
      <c r="C6" s="334"/>
      <c r="D6" s="334"/>
      <c r="E6" s="334"/>
      <c r="F6" s="334"/>
      <c r="G6" s="334"/>
      <c r="H6" s="472" t="s">
        <v>154</v>
      </c>
      <c r="I6" s="334"/>
      <c r="J6" s="334"/>
      <c r="K6" s="334"/>
      <c r="L6" s="334"/>
      <c r="M6" s="334"/>
      <c r="N6" s="334"/>
      <c r="O6" s="334"/>
      <c r="P6" s="334"/>
      <c r="Q6" s="334"/>
      <c r="R6" s="334"/>
      <c r="S6" s="334"/>
      <c r="T6" s="334"/>
      <c r="U6" s="334"/>
      <c r="V6" s="334"/>
      <c r="W6" s="334"/>
    </row>
    <row r="7" spans="1:23" ht="218.45" customHeight="1">
      <c r="A7" s="678" t="s">
        <v>1826</v>
      </c>
      <c r="B7" s="328" t="s">
        <v>143</v>
      </c>
      <c r="C7" s="93" t="s">
        <v>144</v>
      </c>
      <c r="D7" s="93" t="s">
        <v>145</v>
      </c>
      <c r="E7" s="93" t="s">
        <v>808</v>
      </c>
      <c r="F7" s="93" t="s">
        <v>201</v>
      </c>
      <c r="G7" s="92"/>
      <c r="H7" s="301"/>
      <c r="I7" s="92"/>
      <c r="J7" s="301"/>
      <c r="K7" s="92"/>
      <c r="L7" s="301"/>
      <c r="M7" s="92"/>
      <c r="N7" s="301"/>
      <c r="O7" s="96">
        <f t="shared" ref="O7:O20" si="0">G7+I7+K7+M7</f>
        <v>0</v>
      </c>
      <c r="P7" s="303">
        <f t="shared" ref="P7:P20" si="1">H7+J7+L7+N7</f>
        <v>0</v>
      </c>
      <c r="Q7" s="92">
        <v>26</v>
      </c>
      <c r="R7" s="92" t="s">
        <v>181</v>
      </c>
      <c r="S7" s="80" t="s">
        <v>202</v>
      </c>
      <c r="T7" s="80" t="s">
        <v>200</v>
      </c>
      <c r="U7" s="80" t="s">
        <v>203</v>
      </c>
      <c r="V7" s="80" t="s">
        <v>204</v>
      </c>
      <c r="W7" s="93" t="s">
        <v>199</v>
      </c>
    </row>
    <row r="8" spans="1:23" ht="189">
      <c r="A8" s="679"/>
      <c r="B8" s="328"/>
      <c r="C8" s="93"/>
      <c r="D8" s="93" t="s">
        <v>146</v>
      </c>
      <c r="E8" s="93"/>
      <c r="F8" s="93" t="s">
        <v>205</v>
      </c>
      <c r="G8" s="92"/>
      <c r="H8" s="301"/>
      <c r="I8" s="92"/>
      <c r="J8" s="301"/>
      <c r="K8" s="92"/>
      <c r="L8" s="301"/>
      <c r="M8" s="92"/>
      <c r="N8" s="301"/>
      <c r="O8" s="96">
        <f t="shared" si="0"/>
        <v>0</v>
      </c>
      <c r="P8" s="303">
        <f t="shared" si="1"/>
        <v>0</v>
      </c>
      <c r="Q8" s="92">
        <v>18</v>
      </c>
      <c r="R8" s="92" t="s">
        <v>206</v>
      </c>
      <c r="S8" s="80" t="s">
        <v>207</v>
      </c>
      <c r="T8" s="80" t="s">
        <v>208</v>
      </c>
      <c r="U8" s="80" t="s">
        <v>209</v>
      </c>
      <c r="V8" s="80" t="s">
        <v>188</v>
      </c>
      <c r="W8" s="93" t="s">
        <v>210</v>
      </c>
    </row>
    <row r="9" spans="1:23" ht="173.25">
      <c r="A9" s="679"/>
      <c r="B9" s="328"/>
      <c r="C9" s="93" t="s">
        <v>1828</v>
      </c>
      <c r="D9" s="93"/>
      <c r="E9" s="93"/>
      <c r="F9" s="93"/>
      <c r="G9" s="92"/>
      <c r="H9" s="301"/>
      <c r="I9" s="92"/>
      <c r="J9" s="301"/>
      <c r="K9" s="92"/>
      <c r="L9" s="301"/>
      <c r="M9" s="92"/>
      <c r="N9" s="301"/>
      <c r="O9" s="96"/>
      <c r="P9" s="303"/>
      <c r="Q9" s="80"/>
      <c r="R9" s="80"/>
      <c r="S9" s="80"/>
      <c r="T9" s="80"/>
      <c r="U9" s="80"/>
      <c r="V9" s="80"/>
      <c r="W9" s="93"/>
    </row>
    <row r="10" spans="1:23" ht="15.75">
      <c r="A10" s="679"/>
      <c r="B10" s="328"/>
      <c r="C10" s="93"/>
      <c r="D10" s="93"/>
      <c r="E10" s="93"/>
      <c r="F10" s="93"/>
      <c r="G10" s="92"/>
      <c r="H10" s="301"/>
      <c r="I10" s="92"/>
      <c r="J10" s="301"/>
      <c r="K10" s="92"/>
      <c r="L10" s="301"/>
      <c r="M10" s="92"/>
      <c r="N10" s="301"/>
      <c r="O10" s="96"/>
      <c r="P10" s="303"/>
      <c r="Q10" s="80"/>
      <c r="R10" s="80"/>
      <c r="S10" s="80"/>
      <c r="T10" s="80"/>
      <c r="U10" s="80"/>
      <c r="V10" s="80"/>
      <c r="W10" s="84"/>
    </row>
    <row r="11" spans="1:23" ht="315">
      <c r="A11" s="679"/>
      <c r="B11" s="328" t="s">
        <v>147</v>
      </c>
      <c r="C11" s="93" t="s">
        <v>148</v>
      </c>
      <c r="D11" s="93" t="s">
        <v>149</v>
      </c>
      <c r="E11" s="93"/>
      <c r="F11" s="87" t="s">
        <v>165</v>
      </c>
      <c r="G11" s="88">
        <v>0</v>
      </c>
      <c r="H11" s="301"/>
      <c r="I11" s="88">
        <v>0</v>
      </c>
      <c r="J11" s="301"/>
      <c r="K11" s="88">
        <v>0</v>
      </c>
      <c r="L11" s="301"/>
      <c r="M11" s="88">
        <v>0</v>
      </c>
      <c r="N11" s="301"/>
      <c r="O11" s="96">
        <f t="shared" si="0"/>
        <v>0</v>
      </c>
      <c r="P11" s="303">
        <f t="shared" si="1"/>
        <v>0</v>
      </c>
      <c r="Q11" s="92"/>
      <c r="R11" s="92"/>
      <c r="S11" s="80" t="s">
        <v>166</v>
      </c>
      <c r="T11" s="80" t="s">
        <v>167</v>
      </c>
      <c r="U11" s="80" t="s">
        <v>168</v>
      </c>
      <c r="V11" s="80" t="s">
        <v>169</v>
      </c>
      <c r="W11" s="87" t="s">
        <v>170</v>
      </c>
    </row>
    <row r="12" spans="1:23" ht="126">
      <c r="A12" s="679"/>
      <c r="B12" s="328"/>
      <c r="C12" s="93"/>
      <c r="D12" s="93"/>
      <c r="E12" s="93"/>
      <c r="F12" s="93" t="s">
        <v>211</v>
      </c>
      <c r="G12" s="92"/>
      <c r="H12" s="301"/>
      <c r="I12" s="92"/>
      <c r="J12" s="301"/>
      <c r="K12" s="92"/>
      <c r="L12" s="301"/>
      <c r="M12" s="92"/>
      <c r="N12" s="301"/>
      <c r="O12" s="96">
        <f t="shared" si="0"/>
        <v>0</v>
      </c>
      <c r="P12" s="303">
        <f t="shared" si="1"/>
        <v>0</v>
      </c>
      <c r="Q12" s="92">
        <v>481</v>
      </c>
      <c r="R12" s="80" t="s">
        <v>212</v>
      </c>
      <c r="S12" s="80" t="s">
        <v>213</v>
      </c>
      <c r="T12" s="80" t="s">
        <v>214</v>
      </c>
      <c r="U12" s="80" t="s">
        <v>215</v>
      </c>
      <c r="V12" s="80" t="s">
        <v>216</v>
      </c>
      <c r="W12" s="93" t="s">
        <v>210</v>
      </c>
    </row>
    <row r="13" spans="1:23" ht="110.25">
      <c r="A13" s="679"/>
      <c r="B13" s="328"/>
      <c r="C13" s="93"/>
      <c r="D13" s="93"/>
      <c r="E13" s="93"/>
      <c r="F13" s="107" t="s">
        <v>226</v>
      </c>
      <c r="G13" s="92"/>
      <c r="H13" s="301"/>
      <c r="I13" s="92"/>
      <c r="J13" s="301"/>
      <c r="K13" s="92"/>
      <c r="L13" s="301"/>
      <c r="M13" s="92"/>
      <c r="N13" s="301"/>
      <c r="O13" s="96">
        <f t="shared" si="0"/>
        <v>0</v>
      </c>
      <c r="P13" s="303">
        <f t="shared" si="1"/>
        <v>0</v>
      </c>
      <c r="Q13" s="92"/>
      <c r="R13" s="92"/>
      <c r="S13" s="91" t="s">
        <v>227</v>
      </c>
      <c r="T13" s="91" t="s">
        <v>228</v>
      </c>
      <c r="U13" s="91" t="s">
        <v>229</v>
      </c>
      <c r="V13" s="91" t="s">
        <v>230</v>
      </c>
      <c r="W13" s="91" t="s">
        <v>231</v>
      </c>
    </row>
    <row r="14" spans="1:23" ht="141.75">
      <c r="A14" s="679"/>
      <c r="B14" s="328" t="s">
        <v>150</v>
      </c>
      <c r="C14" s="93" t="s">
        <v>151</v>
      </c>
      <c r="D14" s="93" t="s">
        <v>152</v>
      </c>
      <c r="E14" s="93"/>
      <c r="F14" s="93" t="s">
        <v>217</v>
      </c>
      <c r="G14" s="92"/>
      <c r="H14" s="301"/>
      <c r="I14" s="92"/>
      <c r="J14" s="301"/>
      <c r="K14" s="92"/>
      <c r="L14" s="301"/>
      <c r="M14" s="92"/>
      <c r="N14" s="301"/>
      <c r="O14" s="96">
        <f t="shared" si="0"/>
        <v>0</v>
      </c>
      <c r="P14" s="303">
        <f t="shared" si="1"/>
        <v>0</v>
      </c>
      <c r="Q14" s="92">
        <v>38</v>
      </c>
      <c r="R14" s="92" t="s">
        <v>218</v>
      </c>
      <c r="S14" s="80" t="s">
        <v>219</v>
      </c>
      <c r="T14" s="80" t="s">
        <v>220</v>
      </c>
      <c r="U14" s="80" t="s">
        <v>221</v>
      </c>
      <c r="V14" s="80" t="s">
        <v>222</v>
      </c>
      <c r="W14" s="93" t="s">
        <v>210</v>
      </c>
    </row>
    <row r="15" spans="1:23" ht="141.75">
      <c r="A15" s="679"/>
      <c r="B15" s="328"/>
      <c r="C15" s="93"/>
      <c r="D15" s="93"/>
      <c r="E15" s="93"/>
      <c r="F15" s="93" t="s">
        <v>224</v>
      </c>
      <c r="G15" s="88">
        <v>0</v>
      </c>
      <c r="H15" s="301"/>
      <c r="I15" s="88">
        <v>0</v>
      </c>
      <c r="J15" s="301"/>
      <c r="K15" s="88">
        <v>0</v>
      </c>
      <c r="L15" s="301"/>
      <c r="M15" s="88">
        <v>0</v>
      </c>
      <c r="N15" s="301"/>
      <c r="O15" s="96">
        <f t="shared" si="0"/>
        <v>0</v>
      </c>
      <c r="P15" s="303">
        <f t="shared" si="1"/>
        <v>0</v>
      </c>
      <c r="Q15" s="92"/>
      <c r="R15" s="92"/>
      <c r="S15" s="92"/>
      <c r="T15" s="92"/>
      <c r="U15" s="92"/>
      <c r="V15" s="92"/>
      <c r="W15" s="93" t="s">
        <v>223</v>
      </c>
    </row>
    <row r="16" spans="1:23" ht="126">
      <c r="A16" s="679"/>
      <c r="B16" s="328"/>
      <c r="C16" s="93"/>
      <c r="D16" s="93"/>
      <c r="E16" s="93"/>
      <c r="F16" s="93" t="s">
        <v>244</v>
      </c>
      <c r="G16" s="92"/>
      <c r="H16" s="301"/>
      <c r="I16" s="92">
        <v>0</v>
      </c>
      <c r="J16" s="301">
        <v>0</v>
      </c>
      <c r="K16" s="92">
        <v>0</v>
      </c>
      <c r="L16" s="301">
        <v>0</v>
      </c>
      <c r="M16" s="92"/>
      <c r="N16" s="301"/>
      <c r="O16" s="104">
        <f t="shared" si="0"/>
        <v>0</v>
      </c>
      <c r="P16" s="305">
        <v>0</v>
      </c>
      <c r="Q16" s="92">
        <v>265</v>
      </c>
      <c r="R16" s="92" t="s">
        <v>180</v>
      </c>
      <c r="S16" s="80" t="s">
        <v>245</v>
      </c>
      <c r="T16" s="80" t="s">
        <v>246</v>
      </c>
      <c r="U16" s="80" t="s">
        <v>247</v>
      </c>
      <c r="V16" s="80" t="s">
        <v>184</v>
      </c>
      <c r="W16" s="93" t="s">
        <v>242</v>
      </c>
    </row>
    <row r="17" spans="1:23" ht="126">
      <c r="A17" s="679"/>
      <c r="B17" s="328"/>
      <c r="C17" s="93"/>
      <c r="D17" s="93"/>
      <c r="E17" s="93"/>
      <c r="F17" s="93" t="s">
        <v>244</v>
      </c>
      <c r="G17" s="92"/>
      <c r="H17" s="301"/>
      <c r="I17" s="92">
        <v>0</v>
      </c>
      <c r="J17" s="301">
        <v>0</v>
      </c>
      <c r="K17" s="92">
        <v>0</v>
      </c>
      <c r="L17" s="301">
        <v>0</v>
      </c>
      <c r="M17" s="92"/>
      <c r="N17" s="301"/>
      <c r="O17" s="104">
        <f t="shared" si="0"/>
        <v>0</v>
      </c>
      <c r="P17" s="305">
        <v>0</v>
      </c>
      <c r="Q17" s="92">
        <v>265</v>
      </c>
      <c r="R17" s="92" t="s">
        <v>180</v>
      </c>
      <c r="S17" s="80" t="s">
        <v>245</v>
      </c>
      <c r="T17" s="80" t="s">
        <v>246</v>
      </c>
      <c r="U17" s="80" t="s">
        <v>247</v>
      </c>
      <c r="V17" s="80" t="s">
        <v>184</v>
      </c>
      <c r="W17" s="103" t="s">
        <v>249</v>
      </c>
    </row>
    <row r="18" spans="1:23" ht="236.25">
      <c r="A18" s="680"/>
      <c r="B18" s="328" t="s">
        <v>153</v>
      </c>
      <c r="C18" s="93" t="s">
        <v>1829</v>
      </c>
      <c r="D18" s="93"/>
      <c r="E18" s="93"/>
      <c r="F18" s="93"/>
      <c r="G18" s="92"/>
      <c r="H18" s="301"/>
      <c r="I18" s="92"/>
      <c r="J18" s="301"/>
      <c r="K18" s="92"/>
      <c r="L18" s="301"/>
      <c r="M18" s="92"/>
      <c r="N18" s="301"/>
      <c r="O18" s="96">
        <f t="shared" si="0"/>
        <v>0</v>
      </c>
      <c r="P18" s="303">
        <f t="shared" si="1"/>
        <v>0</v>
      </c>
      <c r="Q18" s="92"/>
      <c r="R18" s="92"/>
      <c r="S18" s="92"/>
      <c r="T18" s="92"/>
      <c r="U18" s="92"/>
      <c r="V18" s="92"/>
      <c r="W18" s="93"/>
    </row>
    <row r="19" spans="1:23" ht="15.6" customHeight="1">
      <c r="A19" s="473" t="s">
        <v>155</v>
      </c>
      <c r="B19" s="327"/>
      <c r="C19" s="327"/>
      <c r="D19" s="327"/>
      <c r="E19" s="327"/>
      <c r="F19" s="327"/>
      <c r="G19" s="106">
        <f t="shared" ref="G19:N19" si="2">SUM(G7:G18)</f>
        <v>0</v>
      </c>
      <c r="H19" s="298">
        <f t="shared" si="2"/>
        <v>0</v>
      </c>
      <c r="I19" s="106">
        <f t="shared" si="2"/>
        <v>0</v>
      </c>
      <c r="J19" s="298">
        <f t="shared" si="2"/>
        <v>0</v>
      </c>
      <c r="K19" s="106">
        <f t="shared" si="2"/>
        <v>0</v>
      </c>
      <c r="L19" s="298">
        <f t="shared" si="2"/>
        <v>0</v>
      </c>
      <c r="M19" s="106">
        <f t="shared" si="2"/>
        <v>0</v>
      </c>
      <c r="N19" s="298">
        <f t="shared" si="2"/>
        <v>0</v>
      </c>
      <c r="O19" s="106">
        <f t="shared" si="0"/>
        <v>0</v>
      </c>
      <c r="P19" s="298">
        <f t="shared" si="1"/>
        <v>0</v>
      </c>
      <c r="Q19" s="68"/>
      <c r="R19" s="68"/>
      <c r="S19" s="68"/>
      <c r="T19" s="68"/>
      <c r="U19" s="68"/>
      <c r="V19" s="68"/>
      <c r="W19" s="68"/>
    </row>
    <row r="20" spans="1:23" ht="15.6" customHeight="1">
      <c r="A20" s="474" t="s">
        <v>156</v>
      </c>
      <c r="B20" s="333"/>
      <c r="C20" s="333"/>
      <c r="D20" s="333"/>
      <c r="E20" s="333"/>
      <c r="F20" s="333"/>
      <c r="G20" s="108">
        <f>G19+'Gestion Administrativa'!G114</f>
        <v>0</v>
      </c>
      <c r="H20" s="306">
        <f>H19+'Gestion Administrativa'!H114</f>
        <v>0</v>
      </c>
      <c r="I20" s="108">
        <f>I19+'Gestion Administrativa'!I114</f>
        <v>0</v>
      </c>
      <c r="J20" s="306">
        <f>J19+'Gestion Administrativa'!J114</f>
        <v>0</v>
      </c>
      <c r="K20" s="108">
        <f>K19+'Gestion Administrativa'!K114</f>
        <v>0</v>
      </c>
      <c r="L20" s="306">
        <f>L19+'Gestion Administrativa'!L114</f>
        <v>0</v>
      </c>
      <c r="M20" s="108">
        <f>M19+'Gestion Administrativa'!M114</f>
        <v>0</v>
      </c>
      <c r="N20" s="306">
        <f>N19+'Gestion Administrativa'!N114</f>
        <v>0</v>
      </c>
      <c r="O20" s="109">
        <f t="shared" si="0"/>
        <v>0</v>
      </c>
      <c r="P20" s="307">
        <f t="shared" si="1"/>
        <v>0</v>
      </c>
      <c r="Q20" s="83"/>
      <c r="R20" s="83"/>
      <c r="S20" s="83"/>
      <c r="T20" s="83"/>
      <c r="U20" s="83"/>
      <c r="V20" s="83"/>
      <c r="W20" s="83"/>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tabColor rgb="FFFF0000"/>
  </sheetPr>
  <dimension ref="A1:AC10"/>
  <sheetViews>
    <sheetView topLeftCell="A4" zoomScale="69" zoomScaleNormal="69" workbookViewId="0">
      <selection activeCell="F9" sqref="F9"/>
    </sheetView>
  </sheetViews>
  <sheetFormatPr baseColWidth="10" defaultRowHeight="15"/>
  <cols>
    <col min="1" max="2" width="21.7109375" customWidth="1"/>
    <col min="3" max="6" width="27.42578125" customWidth="1"/>
    <col min="7" max="7" width="15.28515625" customWidth="1"/>
    <col min="8" max="8" width="11.5703125" style="295"/>
    <col min="9" max="9" width="15.28515625" customWidth="1"/>
    <col min="10" max="10" width="18.85546875" style="295" customWidth="1"/>
    <col min="12" max="12" width="11.5703125" style="295"/>
    <col min="14" max="14" width="11.5703125" style="295"/>
    <col min="15" max="15" width="15.28515625" customWidth="1"/>
    <col min="16" max="16" width="18.28515625" style="295" customWidth="1"/>
    <col min="19" max="22" width="14.140625" customWidth="1"/>
    <col min="23" max="23" width="17" customWidth="1"/>
  </cols>
  <sheetData>
    <row r="1" spans="1:29" ht="18.75">
      <c r="G1" s="455" t="s">
        <v>262</v>
      </c>
      <c r="I1" s="455"/>
      <c r="J1" s="455"/>
      <c r="K1" s="455"/>
      <c r="L1" s="455"/>
      <c r="M1" s="455"/>
      <c r="N1" s="455"/>
      <c r="O1" s="455"/>
      <c r="P1" s="455"/>
      <c r="Q1" s="455"/>
      <c r="R1" s="455"/>
      <c r="S1" s="455"/>
      <c r="T1" s="455"/>
      <c r="U1" s="455"/>
      <c r="V1" s="455"/>
      <c r="W1" s="455"/>
      <c r="X1" s="455"/>
      <c r="Y1" s="455"/>
      <c r="Z1" s="455"/>
      <c r="AA1" s="455"/>
      <c r="AB1" s="455"/>
      <c r="AC1" s="455"/>
    </row>
    <row r="2" spans="1:29" ht="14.45" customHeight="1">
      <c r="A2" s="456" t="s">
        <v>263</v>
      </c>
      <c r="B2" s="456"/>
      <c r="C2" s="456"/>
      <c r="D2" s="456"/>
      <c r="E2" s="456"/>
      <c r="F2" s="456"/>
      <c r="G2" s="456"/>
      <c r="H2" s="456"/>
      <c r="I2" s="456"/>
      <c r="J2" s="456"/>
      <c r="K2" s="456"/>
      <c r="L2" s="456"/>
      <c r="M2" s="456"/>
      <c r="N2" s="456"/>
      <c r="O2" s="456"/>
      <c r="P2" s="456"/>
      <c r="Q2" s="456"/>
      <c r="R2" s="456"/>
      <c r="S2" s="456"/>
      <c r="T2" s="456"/>
      <c r="U2" s="456"/>
      <c r="V2" s="456"/>
      <c r="W2" s="456"/>
    </row>
    <row r="3" spans="1:29">
      <c r="A3" s="638" t="s">
        <v>102</v>
      </c>
      <c r="B3" s="595" t="s">
        <v>121</v>
      </c>
      <c r="C3" s="640" t="s">
        <v>90</v>
      </c>
      <c r="D3" s="640" t="s">
        <v>91</v>
      </c>
      <c r="E3" s="598" t="s">
        <v>536</v>
      </c>
      <c r="F3" s="640" t="s">
        <v>92</v>
      </c>
      <c r="G3" s="638" t="s">
        <v>106</v>
      </c>
      <c r="H3" s="638"/>
      <c r="I3" s="638"/>
      <c r="J3" s="638"/>
      <c r="K3" s="638"/>
      <c r="L3" s="638"/>
      <c r="M3" s="638"/>
      <c r="N3" s="638"/>
      <c r="O3" s="640" t="s">
        <v>107</v>
      </c>
      <c r="P3" s="640"/>
      <c r="Q3" s="638" t="s">
        <v>108</v>
      </c>
      <c r="R3" s="638"/>
      <c r="S3" s="638" t="s">
        <v>109</v>
      </c>
      <c r="T3" s="638" t="s">
        <v>110</v>
      </c>
      <c r="U3" s="595" t="s">
        <v>118</v>
      </c>
      <c r="V3" s="595" t="s">
        <v>117</v>
      </c>
      <c r="W3" s="639" t="s">
        <v>93</v>
      </c>
    </row>
    <row r="4" spans="1:29">
      <c r="A4" s="638"/>
      <c r="B4" s="596"/>
      <c r="C4" s="640"/>
      <c r="D4" s="640"/>
      <c r="E4" s="599"/>
      <c r="F4" s="640"/>
      <c r="G4" s="638" t="s">
        <v>111</v>
      </c>
      <c r="H4" s="638"/>
      <c r="I4" s="638" t="s">
        <v>112</v>
      </c>
      <c r="J4" s="638"/>
      <c r="K4" s="638" t="s">
        <v>113</v>
      </c>
      <c r="L4" s="638"/>
      <c r="M4" s="638" t="s">
        <v>114</v>
      </c>
      <c r="N4" s="638"/>
      <c r="O4" s="640"/>
      <c r="P4" s="640"/>
      <c r="Q4" s="638"/>
      <c r="R4" s="638"/>
      <c r="S4" s="638"/>
      <c r="T4" s="638"/>
      <c r="U4" s="596"/>
      <c r="V4" s="596"/>
      <c r="W4" s="639"/>
    </row>
    <row r="5" spans="1:29" ht="25.5">
      <c r="A5" s="638"/>
      <c r="B5" s="597"/>
      <c r="C5" s="640"/>
      <c r="D5" s="640"/>
      <c r="E5" s="600"/>
      <c r="F5" s="640"/>
      <c r="G5" s="110" t="s">
        <v>115</v>
      </c>
      <c r="H5" s="290" t="s">
        <v>12</v>
      </c>
      <c r="I5" s="110" t="s">
        <v>115</v>
      </c>
      <c r="J5" s="290" t="s">
        <v>12</v>
      </c>
      <c r="K5" s="110" t="s">
        <v>115</v>
      </c>
      <c r="L5" s="290" t="s">
        <v>12</v>
      </c>
      <c r="M5" s="110" t="s">
        <v>115</v>
      </c>
      <c r="N5" s="290" t="s">
        <v>12</v>
      </c>
      <c r="O5" s="110" t="s">
        <v>115</v>
      </c>
      <c r="P5" s="290" t="s">
        <v>12</v>
      </c>
      <c r="Q5" s="110" t="s">
        <v>116</v>
      </c>
      <c r="R5" s="110" t="s">
        <v>87</v>
      </c>
      <c r="S5" s="638"/>
      <c r="T5" s="638"/>
      <c r="U5" s="597"/>
      <c r="V5" s="597"/>
      <c r="W5" s="639"/>
    </row>
    <row r="6" spans="1:29" ht="15.75">
      <c r="A6" s="681" t="s">
        <v>1830</v>
      </c>
      <c r="B6" s="681"/>
      <c r="C6" s="93"/>
      <c r="D6" s="93"/>
      <c r="E6" s="93"/>
      <c r="F6" s="91"/>
      <c r="G6" s="94"/>
      <c r="H6" s="300"/>
      <c r="I6" s="94"/>
      <c r="J6" s="300"/>
      <c r="K6" s="94"/>
      <c r="L6" s="300"/>
      <c r="M6" s="94"/>
      <c r="N6" s="300"/>
      <c r="O6" s="95"/>
      <c r="P6" s="303"/>
      <c r="Q6" s="80"/>
      <c r="R6" s="80"/>
      <c r="S6" s="85"/>
      <c r="T6" s="80"/>
      <c r="U6" s="80"/>
      <c r="V6" s="80"/>
      <c r="W6" s="93"/>
    </row>
    <row r="7" spans="1:29" ht="110.25">
      <c r="A7" s="681"/>
      <c r="B7" s="681"/>
      <c r="C7" s="93" t="s">
        <v>157</v>
      </c>
      <c r="D7" s="93" t="s">
        <v>158</v>
      </c>
      <c r="E7" s="93" t="s">
        <v>811</v>
      </c>
      <c r="F7" s="91" t="s">
        <v>179</v>
      </c>
      <c r="G7" s="94">
        <v>0</v>
      </c>
      <c r="H7" s="300">
        <v>0</v>
      </c>
      <c r="I7" s="94">
        <v>0</v>
      </c>
      <c r="J7" s="300"/>
      <c r="K7" s="94">
        <v>0</v>
      </c>
      <c r="L7" s="300"/>
      <c r="M7" s="94">
        <v>0</v>
      </c>
      <c r="N7" s="300"/>
      <c r="O7" s="96">
        <f>G7+I7+K7+M7</f>
        <v>0</v>
      </c>
      <c r="P7" s="303">
        <v>0</v>
      </c>
      <c r="Q7" s="80">
        <v>142</v>
      </c>
      <c r="R7" s="80" t="s">
        <v>257</v>
      </c>
      <c r="S7" s="80" t="s">
        <v>241</v>
      </c>
      <c r="T7" s="80" t="s">
        <v>240</v>
      </c>
      <c r="U7" s="80" t="s">
        <v>239</v>
      </c>
      <c r="V7" s="80" t="s">
        <v>164</v>
      </c>
      <c r="W7" s="93" t="s">
        <v>238</v>
      </c>
    </row>
    <row r="8" spans="1:29" ht="157.5">
      <c r="A8" s="681"/>
      <c r="B8" s="681" t="s">
        <v>159</v>
      </c>
      <c r="C8" s="93" t="s">
        <v>160</v>
      </c>
      <c r="D8" s="93" t="s">
        <v>161</v>
      </c>
      <c r="E8" s="93"/>
      <c r="F8" s="69" t="s">
        <v>192</v>
      </c>
      <c r="G8" s="86">
        <v>0</v>
      </c>
      <c r="H8" s="315">
        <v>0</v>
      </c>
      <c r="I8" s="86"/>
      <c r="J8" s="315"/>
      <c r="K8" s="86"/>
      <c r="L8" s="315"/>
      <c r="M8" s="86"/>
      <c r="N8" s="315"/>
      <c r="O8" s="86">
        <v>0</v>
      </c>
      <c r="P8" s="315">
        <v>0</v>
      </c>
      <c r="Q8" s="80">
        <v>166</v>
      </c>
      <c r="R8" s="80" t="s">
        <v>191</v>
      </c>
      <c r="S8" s="80" t="s">
        <v>258</v>
      </c>
      <c r="T8" s="73" t="s">
        <v>193</v>
      </c>
      <c r="U8" s="80" t="s">
        <v>194</v>
      </c>
      <c r="V8" s="86" t="s">
        <v>183</v>
      </c>
      <c r="W8" s="79" t="s">
        <v>195</v>
      </c>
    </row>
    <row r="9" spans="1:29" ht="228.75" customHeight="1">
      <c r="A9" s="681"/>
      <c r="B9" s="681"/>
      <c r="C9" s="93"/>
      <c r="D9" s="93"/>
      <c r="E9" s="93"/>
      <c r="F9" s="78" t="s">
        <v>232</v>
      </c>
      <c r="G9" s="90">
        <v>0</v>
      </c>
      <c r="H9" s="316">
        <v>0</v>
      </c>
      <c r="I9" s="89"/>
      <c r="J9" s="316"/>
      <c r="K9" s="89"/>
      <c r="L9" s="316"/>
      <c r="M9" s="89"/>
      <c r="N9" s="316"/>
      <c r="O9" s="82">
        <f>G9+I9+K9+M9</f>
        <v>0</v>
      </c>
      <c r="P9" s="308">
        <f>H9+J9+L9+N9</f>
        <v>0</v>
      </c>
      <c r="Q9" s="89">
        <v>166</v>
      </c>
      <c r="R9" s="89" t="s">
        <v>191</v>
      </c>
      <c r="S9" s="91" t="s">
        <v>233</v>
      </c>
      <c r="T9" s="91" t="s">
        <v>234</v>
      </c>
      <c r="U9" s="91" t="s">
        <v>235</v>
      </c>
      <c r="V9" s="91" t="s">
        <v>236</v>
      </c>
      <c r="W9" s="91" t="s">
        <v>225</v>
      </c>
    </row>
    <row r="10" spans="1:29" ht="15.75">
      <c r="A10" s="461"/>
      <c r="B10" s="462"/>
      <c r="C10" s="462"/>
      <c r="D10" s="461" t="s">
        <v>162</v>
      </c>
      <c r="E10" s="462"/>
      <c r="F10" s="463"/>
      <c r="G10" s="81">
        <f t="shared" ref="G10:N10" si="0">SUM(G6:G9)</f>
        <v>0</v>
      </c>
      <c r="H10" s="309">
        <f t="shared" si="0"/>
        <v>0</v>
      </c>
      <c r="I10" s="81">
        <f t="shared" si="0"/>
        <v>0</v>
      </c>
      <c r="J10" s="309">
        <f t="shared" si="0"/>
        <v>0</v>
      </c>
      <c r="K10" s="81">
        <f t="shared" si="0"/>
        <v>0</v>
      </c>
      <c r="L10" s="309">
        <f t="shared" si="0"/>
        <v>0</v>
      </c>
      <c r="M10" s="81">
        <f t="shared" si="0"/>
        <v>0</v>
      </c>
      <c r="N10" s="309">
        <f t="shared" si="0"/>
        <v>0</v>
      </c>
      <c r="O10" s="81">
        <f>G10+I10+K10+M10</f>
        <v>0</v>
      </c>
      <c r="P10" s="310">
        <f>H10+J10+L10+N10</f>
        <v>0</v>
      </c>
      <c r="Q10" s="68"/>
      <c r="R10" s="68"/>
      <c r="S10" s="68"/>
      <c r="T10" s="68"/>
      <c r="U10" s="68"/>
      <c r="V10" s="68"/>
      <c r="W10" s="68"/>
    </row>
  </sheetData>
  <mergeCells count="21">
    <mergeCell ref="T3:T5"/>
    <mergeCell ref="U3:U5"/>
    <mergeCell ref="V3:V5"/>
    <mergeCell ref="W3:W5"/>
    <mergeCell ref="G4:H4"/>
    <mergeCell ref="I4:J4"/>
    <mergeCell ref="S3:S5"/>
    <mergeCell ref="K4:L4"/>
    <mergeCell ref="M4:N4"/>
    <mergeCell ref="F3:F5"/>
    <mergeCell ref="G3:N3"/>
    <mergeCell ref="O3:P4"/>
    <mergeCell ref="Q3:R4"/>
    <mergeCell ref="A6:A9"/>
    <mergeCell ref="B6:B7"/>
    <mergeCell ref="B8:B9"/>
    <mergeCell ref="E3:E5"/>
    <mergeCell ref="A3:A5"/>
    <mergeCell ref="B3:B5"/>
    <mergeCell ref="C3:C5"/>
    <mergeCell ref="D3:D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dimension ref="A1:W14"/>
  <sheetViews>
    <sheetView topLeftCell="R6" workbookViewId="0">
      <selection activeCell="C6" sqref="C6:C7"/>
    </sheetView>
  </sheetViews>
  <sheetFormatPr baseColWidth="10" defaultRowHeight="15"/>
  <cols>
    <col min="1" max="2" width="21.7109375" customWidth="1"/>
    <col min="3" max="6" width="27.42578125" customWidth="1"/>
    <col min="7" max="7" width="15.28515625" customWidth="1"/>
    <col min="8" max="8" width="11.5703125" style="295"/>
    <col min="9" max="9" width="15.28515625" customWidth="1"/>
    <col min="10" max="10" width="18.85546875" style="295" customWidth="1"/>
    <col min="12" max="12" width="11.5703125" style="295"/>
    <col min="14" max="14" width="11.5703125" style="295"/>
    <col min="15" max="15" width="15.28515625" customWidth="1"/>
    <col min="16" max="16" width="18.28515625" style="295" customWidth="1"/>
    <col min="19" max="22" width="14.140625" customWidth="1"/>
    <col min="23" max="23" width="17" customWidth="1"/>
  </cols>
  <sheetData>
    <row r="1" spans="1:23" ht="18.75">
      <c r="B1" s="441"/>
      <c r="C1" s="441"/>
      <c r="D1" s="441"/>
      <c r="E1" s="441"/>
      <c r="G1" s="441" t="s">
        <v>781</v>
      </c>
      <c r="I1" s="441"/>
      <c r="J1" s="441"/>
      <c r="K1" s="441"/>
      <c r="L1" s="441"/>
      <c r="M1" s="441"/>
      <c r="N1" s="441"/>
      <c r="O1" s="441"/>
      <c r="P1" s="441"/>
      <c r="Q1" s="441"/>
      <c r="R1" s="441"/>
      <c r="S1" s="441"/>
      <c r="T1" s="441"/>
      <c r="U1" s="441"/>
      <c r="V1" s="441"/>
      <c r="W1" s="441"/>
    </row>
    <row r="2" spans="1:23">
      <c r="A2" s="404" t="s">
        <v>782</v>
      </c>
      <c r="B2" s="404"/>
      <c r="C2" s="404"/>
      <c r="D2" s="404"/>
      <c r="E2" s="404"/>
      <c r="F2" s="404"/>
      <c r="G2" s="404"/>
      <c r="H2" s="404"/>
      <c r="I2" s="404"/>
      <c r="J2" s="404"/>
      <c r="K2" s="404"/>
      <c r="L2" s="404"/>
      <c r="M2" s="404"/>
      <c r="N2" s="404"/>
      <c r="O2" s="404"/>
      <c r="P2" s="404"/>
      <c r="Q2" s="404"/>
      <c r="R2" s="404"/>
      <c r="S2" s="404"/>
      <c r="T2" s="404"/>
      <c r="U2" s="404"/>
      <c r="V2" s="404"/>
      <c r="W2" s="404"/>
    </row>
    <row r="3" spans="1:23">
      <c r="A3" s="638" t="s">
        <v>102</v>
      </c>
      <c r="B3" s="595" t="s">
        <v>121</v>
      </c>
      <c r="C3" s="640" t="s">
        <v>90</v>
      </c>
      <c r="D3" s="640" t="s">
        <v>91</v>
      </c>
      <c r="E3" s="598" t="s">
        <v>536</v>
      </c>
      <c r="F3" s="640" t="s">
        <v>92</v>
      </c>
      <c r="G3" s="638" t="s">
        <v>106</v>
      </c>
      <c r="H3" s="638"/>
      <c r="I3" s="638"/>
      <c r="J3" s="638"/>
      <c r="K3" s="638"/>
      <c r="L3" s="638"/>
      <c r="M3" s="638"/>
      <c r="N3" s="638"/>
      <c r="O3" s="640" t="s">
        <v>107</v>
      </c>
      <c r="P3" s="640"/>
      <c r="Q3" s="638" t="s">
        <v>108</v>
      </c>
      <c r="R3" s="638"/>
      <c r="S3" s="638" t="s">
        <v>109</v>
      </c>
      <c r="T3" s="638" t="s">
        <v>110</v>
      </c>
      <c r="U3" s="595" t="s">
        <v>118</v>
      </c>
      <c r="V3" s="595" t="s">
        <v>117</v>
      </c>
      <c r="W3" s="639" t="s">
        <v>93</v>
      </c>
    </row>
    <row r="4" spans="1:23">
      <c r="A4" s="638"/>
      <c r="B4" s="596"/>
      <c r="C4" s="640"/>
      <c r="D4" s="640"/>
      <c r="E4" s="599"/>
      <c r="F4" s="640"/>
      <c r="G4" s="638" t="s">
        <v>111</v>
      </c>
      <c r="H4" s="638"/>
      <c r="I4" s="638" t="s">
        <v>112</v>
      </c>
      <c r="J4" s="638"/>
      <c r="K4" s="638" t="s">
        <v>113</v>
      </c>
      <c r="L4" s="638"/>
      <c r="M4" s="638" t="s">
        <v>114</v>
      </c>
      <c r="N4" s="638"/>
      <c r="O4" s="640"/>
      <c r="P4" s="640"/>
      <c r="Q4" s="638"/>
      <c r="R4" s="638"/>
      <c r="S4" s="638"/>
      <c r="T4" s="638"/>
      <c r="U4" s="596"/>
      <c r="V4" s="596"/>
      <c r="W4" s="639"/>
    </row>
    <row r="5" spans="1:23" ht="25.5">
      <c r="A5" s="638"/>
      <c r="B5" s="597"/>
      <c r="C5" s="640"/>
      <c r="D5" s="640"/>
      <c r="E5" s="600"/>
      <c r="F5" s="640"/>
      <c r="G5" s="332" t="s">
        <v>115</v>
      </c>
      <c r="H5" s="290" t="s">
        <v>12</v>
      </c>
      <c r="I5" s="332" t="s">
        <v>115</v>
      </c>
      <c r="J5" s="290" t="s">
        <v>12</v>
      </c>
      <c r="K5" s="332" t="s">
        <v>115</v>
      </c>
      <c r="L5" s="290" t="s">
        <v>12</v>
      </c>
      <c r="M5" s="332" t="s">
        <v>115</v>
      </c>
      <c r="N5" s="290" t="s">
        <v>12</v>
      </c>
      <c r="O5" s="332" t="s">
        <v>115</v>
      </c>
      <c r="P5" s="290" t="s">
        <v>12</v>
      </c>
      <c r="Q5" s="332" t="s">
        <v>116</v>
      </c>
      <c r="R5" s="332" t="s">
        <v>87</v>
      </c>
      <c r="S5" s="638"/>
      <c r="T5" s="638"/>
      <c r="U5" s="597"/>
      <c r="V5" s="597"/>
      <c r="W5" s="639"/>
    </row>
    <row r="6" spans="1:23" ht="78.75">
      <c r="A6" s="621" t="s">
        <v>783</v>
      </c>
      <c r="B6" s="621" t="s">
        <v>784</v>
      </c>
      <c r="C6" s="682" t="s">
        <v>785</v>
      </c>
      <c r="D6" s="69" t="s">
        <v>786</v>
      </c>
      <c r="E6" s="449" t="s">
        <v>812</v>
      </c>
      <c r="F6" s="450" t="s">
        <v>787</v>
      </c>
      <c r="G6" s="94"/>
      <c r="H6" s="300"/>
      <c r="I6" s="94"/>
      <c r="J6" s="300"/>
      <c r="K6" s="94"/>
      <c r="L6" s="300"/>
      <c r="M6" s="94"/>
      <c r="N6" s="300"/>
      <c r="O6" s="451"/>
      <c r="P6" s="303"/>
      <c r="Q6" s="80"/>
      <c r="R6" s="80"/>
      <c r="S6" s="80"/>
      <c r="T6" s="80"/>
      <c r="U6" s="80"/>
      <c r="V6" s="80"/>
      <c r="W6" s="93"/>
    </row>
    <row r="7" spans="1:23" ht="157.5">
      <c r="A7" s="621"/>
      <c r="B7" s="621"/>
      <c r="C7" s="682"/>
      <c r="D7" s="69" t="s">
        <v>788</v>
      </c>
      <c r="E7" s="449"/>
      <c r="F7" s="450" t="s">
        <v>789</v>
      </c>
      <c r="G7" s="94"/>
      <c r="H7" s="300"/>
      <c r="I7" s="94"/>
      <c r="J7" s="300"/>
      <c r="K7" s="94"/>
      <c r="L7" s="300"/>
      <c r="M7" s="94"/>
      <c r="N7" s="300"/>
      <c r="O7" s="451"/>
      <c r="P7" s="303"/>
      <c r="Q7" s="80"/>
      <c r="R7" s="80"/>
      <c r="S7" s="80"/>
      <c r="T7" s="80"/>
      <c r="U7" s="80"/>
      <c r="V7" s="80"/>
      <c r="W7" s="93"/>
    </row>
    <row r="8" spans="1:23" ht="94.5">
      <c r="A8" s="621"/>
      <c r="B8" s="621"/>
      <c r="C8" s="682" t="s">
        <v>790</v>
      </c>
      <c r="D8" s="69"/>
      <c r="E8" s="449"/>
      <c r="F8" s="450" t="s">
        <v>791</v>
      </c>
      <c r="G8" s="94"/>
      <c r="H8" s="300"/>
      <c r="I8" s="94"/>
      <c r="J8" s="300"/>
      <c r="K8" s="94"/>
      <c r="L8" s="300"/>
      <c r="M8" s="94"/>
      <c r="N8" s="300"/>
      <c r="O8" s="451"/>
      <c r="P8" s="303"/>
      <c r="Q8" s="80"/>
      <c r="R8" s="80"/>
      <c r="S8" s="80"/>
      <c r="T8" s="80"/>
      <c r="U8" s="80"/>
      <c r="V8" s="80"/>
      <c r="W8" s="93"/>
    </row>
    <row r="9" spans="1:23" ht="126">
      <c r="A9" s="621"/>
      <c r="B9" s="621"/>
      <c r="C9" s="682"/>
      <c r="D9" s="69"/>
      <c r="E9" s="449"/>
      <c r="F9" s="450" t="s">
        <v>792</v>
      </c>
      <c r="G9" s="94"/>
      <c r="H9" s="300"/>
      <c r="I9" s="94"/>
      <c r="J9" s="300"/>
      <c r="K9" s="94"/>
      <c r="L9" s="300"/>
      <c r="M9" s="94"/>
      <c r="N9" s="300"/>
      <c r="O9" s="451"/>
      <c r="P9" s="303"/>
      <c r="Q9" s="80"/>
      <c r="R9" s="80"/>
      <c r="S9" s="80"/>
      <c r="T9" s="80"/>
      <c r="U9" s="80"/>
      <c r="V9" s="80"/>
      <c r="W9" s="93"/>
    </row>
    <row r="10" spans="1:23" ht="78.75">
      <c r="A10" s="621"/>
      <c r="B10" s="621"/>
      <c r="C10" s="682"/>
      <c r="D10" s="69"/>
      <c r="E10" s="449"/>
      <c r="F10" s="450" t="s">
        <v>793</v>
      </c>
      <c r="G10" s="94"/>
      <c r="H10" s="300"/>
      <c r="I10" s="94"/>
      <c r="J10" s="300"/>
      <c r="K10" s="94"/>
      <c r="L10" s="300"/>
      <c r="M10" s="94"/>
      <c r="N10" s="300"/>
      <c r="O10" s="451"/>
      <c r="P10" s="303"/>
      <c r="Q10" s="80"/>
      <c r="R10" s="80"/>
      <c r="S10" s="80"/>
      <c r="T10" s="80"/>
      <c r="U10" s="80"/>
      <c r="V10" s="80"/>
      <c r="W10" s="93"/>
    </row>
    <row r="11" spans="1:23" ht="63">
      <c r="A11" s="621"/>
      <c r="B11" s="621"/>
      <c r="C11" s="682"/>
      <c r="D11" s="69"/>
      <c r="E11" s="449"/>
      <c r="F11" s="450" t="s">
        <v>794</v>
      </c>
      <c r="G11" s="94"/>
      <c r="H11" s="300"/>
      <c r="I11" s="94"/>
      <c r="J11" s="300"/>
      <c r="K11" s="94"/>
      <c r="L11" s="300"/>
      <c r="M11" s="94"/>
      <c r="N11" s="300"/>
      <c r="O11" s="451"/>
      <c r="P11" s="303"/>
      <c r="Q11" s="80"/>
      <c r="R11" s="80"/>
      <c r="S11" s="80"/>
      <c r="T11" s="80"/>
      <c r="U11" s="80"/>
      <c r="V11" s="80"/>
      <c r="W11" s="93"/>
    </row>
    <row r="12" spans="1:23" ht="189">
      <c r="A12" s="621"/>
      <c r="B12" s="621" t="s">
        <v>795</v>
      </c>
      <c r="C12" s="69" t="s">
        <v>796</v>
      </c>
      <c r="D12" s="69" t="s">
        <v>161</v>
      </c>
      <c r="E12" s="449"/>
      <c r="F12" s="450" t="s">
        <v>797</v>
      </c>
      <c r="G12" s="94"/>
      <c r="H12" s="300"/>
      <c r="I12" s="94"/>
      <c r="J12" s="300"/>
      <c r="K12" s="94"/>
      <c r="L12" s="300"/>
      <c r="M12" s="94"/>
      <c r="N12" s="300"/>
      <c r="O12" s="451"/>
      <c r="P12" s="303"/>
      <c r="Q12" s="80"/>
      <c r="R12" s="80"/>
      <c r="S12" s="80"/>
      <c r="T12" s="80"/>
      <c r="U12" s="80"/>
      <c r="V12" s="80"/>
      <c r="W12" s="93"/>
    </row>
    <row r="13" spans="1:23" ht="63">
      <c r="A13" s="621"/>
      <c r="B13" s="621"/>
      <c r="C13" s="69" t="s">
        <v>798</v>
      </c>
      <c r="D13" s="69" t="s">
        <v>799</v>
      </c>
      <c r="E13" s="449"/>
      <c r="F13" s="450" t="s">
        <v>800</v>
      </c>
      <c r="G13" s="94"/>
      <c r="H13" s="300"/>
      <c r="I13" s="94"/>
      <c r="J13" s="300"/>
      <c r="K13" s="94"/>
      <c r="L13" s="300"/>
      <c r="M13" s="94"/>
      <c r="N13" s="300"/>
      <c r="O13" s="425"/>
      <c r="P13" s="303"/>
      <c r="Q13" s="80"/>
      <c r="R13" s="80"/>
      <c r="S13" s="80"/>
      <c r="T13" s="80"/>
      <c r="U13" s="80"/>
      <c r="V13" s="80"/>
      <c r="W13" s="93"/>
    </row>
    <row r="14" spans="1:23" ht="15.6" customHeight="1">
      <c r="A14" s="458"/>
      <c r="B14" s="459"/>
      <c r="C14" s="458" t="s">
        <v>801</v>
      </c>
      <c r="D14" s="459"/>
      <c r="E14" s="459"/>
      <c r="F14" s="460"/>
      <c r="G14" s="452">
        <f t="shared" ref="G14:N14" si="0">SUM(G6:G13)</f>
        <v>0</v>
      </c>
      <c r="H14" s="309">
        <f t="shared" si="0"/>
        <v>0</v>
      </c>
      <c r="I14" s="452">
        <f t="shared" si="0"/>
        <v>0</v>
      </c>
      <c r="J14" s="309">
        <f t="shared" si="0"/>
        <v>0</v>
      </c>
      <c r="K14" s="452">
        <f t="shared" si="0"/>
        <v>0</v>
      </c>
      <c r="L14" s="309">
        <f t="shared" si="0"/>
        <v>0</v>
      </c>
      <c r="M14" s="452">
        <f t="shared" si="0"/>
        <v>0</v>
      </c>
      <c r="N14" s="309">
        <f t="shared" si="0"/>
        <v>0</v>
      </c>
      <c r="O14" s="452">
        <f>G14+I14+K14+M14</f>
        <v>0</v>
      </c>
      <c r="P14" s="310">
        <f>H14+J14+L14+N14</f>
        <v>0</v>
      </c>
      <c r="Q14" s="399"/>
      <c r="R14" s="399"/>
      <c r="S14" s="399"/>
      <c r="T14" s="399"/>
      <c r="U14" s="399"/>
      <c r="V14" s="399"/>
      <c r="W14" s="399"/>
    </row>
  </sheetData>
  <mergeCells count="23">
    <mergeCell ref="A6:A13"/>
    <mergeCell ref="B6:B11"/>
    <mergeCell ref="C6:C7"/>
    <mergeCell ref="C8:C11"/>
    <mergeCell ref="B12:B13"/>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dimension ref="A1:W25"/>
  <sheetViews>
    <sheetView topLeftCell="Q115" workbookViewId="0">
      <selection activeCell="B17" sqref="B17:B20"/>
    </sheetView>
  </sheetViews>
  <sheetFormatPr baseColWidth="10" defaultRowHeight="15"/>
  <cols>
    <col min="1" max="2" width="21.7109375" customWidth="1"/>
    <col min="3" max="6" width="27.42578125" customWidth="1"/>
    <col min="7" max="7" width="15.28515625" customWidth="1"/>
    <col min="8" max="8" width="11.5703125" style="295"/>
    <col min="9" max="9" width="15.28515625" customWidth="1"/>
    <col min="10" max="10" width="18.85546875" style="295" customWidth="1"/>
    <col min="12" max="12" width="11.5703125" style="295"/>
    <col min="14" max="14" width="11.5703125" style="295"/>
    <col min="15" max="15" width="15.28515625" customWidth="1"/>
    <col min="16" max="16" width="18.28515625" style="295" customWidth="1"/>
    <col min="19" max="22" width="14.140625" customWidth="1"/>
    <col min="23" max="23" width="17" customWidth="1"/>
  </cols>
  <sheetData>
    <row r="1" spans="1:23" ht="18.75">
      <c r="B1" s="441"/>
      <c r="C1" s="441"/>
      <c r="D1" s="441"/>
      <c r="E1" s="441"/>
      <c r="F1" s="441"/>
      <c r="G1" s="441" t="s">
        <v>802</v>
      </c>
      <c r="I1" s="441"/>
      <c r="J1" s="441"/>
      <c r="K1" s="441"/>
      <c r="L1" s="441"/>
      <c r="M1" s="441"/>
      <c r="N1" s="441"/>
      <c r="O1" s="441"/>
      <c r="P1" s="441"/>
      <c r="Q1" s="441"/>
      <c r="R1" s="441"/>
      <c r="S1" s="441"/>
      <c r="T1" s="441"/>
      <c r="U1" s="441"/>
      <c r="V1" s="441"/>
      <c r="W1" s="441"/>
    </row>
    <row r="2" spans="1:23">
      <c r="A2" s="404" t="s">
        <v>1737</v>
      </c>
      <c r="B2" s="404"/>
      <c r="C2" s="404"/>
      <c r="D2" s="404"/>
      <c r="E2" s="404"/>
      <c r="F2" s="404"/>
      <c r="G2" s="404"/>
      <c r="H2" s="404"/>
      <c r="I2" s="404"/>
      <c r="J2" s="404"/>
      <c r="K2" s="404"/>
      <c r="L2" s="404"/>
      <c r="M2" s="404"/>
      <c r="N2" s="404"/>
      <c r="O2" s="404"/>
      <c r="P2" s="404"/>
      <c r="Q2" s="404"/>
      <c r="R2" s="404"/>
      <c r="S2" s="404"/>
      <c r="T2" s="404"/>
      <c r="U2" s="404"/>
      <c r="V2" s="404"/>
      <c r="W2" s="404"/>
    </row>
    <row r="3" spans="1:23">
      <c r="A3" s="638" t="s">
        <v>102</v>
      </c>
      <c r="B3" s="595" t="s">
        <v>121</v>
      </c>
      <c r="C3" s="640" t="s">
        <v>90</v>
      </c>
      <c r="D3" s="640" t="s">
        <v>91</v>
      </c>
      <c r="E3" s="598" t="s">
        <v>536</v>
      </c>
      <c r="F3" s="640" t="s">
        <v>92</v>
      </c>
      <c r="G3" s="638" t="s">
        <v>106</v>
      </c>
      <c r="H3" s="638"/>
      <c r="I3" s="638"/>
      <c r="J3" s="638"/>
      <c r="K3" s="638"/>
      <c r="L3" s="638"/>
      <c r="M3" s="638"/>
      <c r="N3" s="638"/>
      <c r="O3" s="640" t="s">
        <v>107</v>
      </c>
      <c r="P3" s="640"/>
      <c r="Q3" s="638" t="s">
        <v>108</v>
      </c>
      <c r="R3" s="638"/>
      <c r="S3" s="638" t="s">
        <v>109</v>
      </c>
      <c r="T3" s="638" t="s">
        <v>110</v>
      </c>
      <c r="U3" s="595" t="s">
        <v>118</v>
      </c>
      <c r="V3" s="595" t="s">
        <v>117</v>
      </c>
      <c r="W3" s="639" t="s">
        <v>93</v>
      </c>
    </row>
    <row r="4" spans="1:23">
      <c r="A4" s="638"/>
      <c r="B4" s="596"/>
      <c r="C4" s="640"/>
      <c r="D4" s="640"/>
      <c r="E4" s="599"/>
      <c r="F4" s="640"/>
      <c r="G4" s="638" t="s">
        <v>111</v>
      </c>
      <c r="H4" s="638"/>
      <c r="I4" s="638" t="s">
        <v>112</v>
      </c>
      <c r="J4" s="638"/>
      <c r="K4" s="638" t="s">
        <v>113</v>
      </c>
      <c r="L4" s="638"/>
      <c r="M4" s="638" t="s">
        <v>114</v>
      </c>
      <c r="N4" s="638"/>
      <c r="O4" s="640"/>
      <c r="P4" s="640"/>
      <c r="Q4" s="638"/>
      <c r="R4" s="638"/>
      <c r="S4" s="638"/>
      <c r="T4" s="638"/>
      <c r="U4" s="596"/>
      <c r="V4" s="596"/>
      <c r="W4" s="639"/>
    </row>
    <row r="5" spans="1:23" ht="25.5">
      <c r="A5" s="638"/>
      <c r="B5" s="597"/>
      <c r="C5" s="640"/>
      <c r="D5" s="640"/>
      <c r="E5" s="600"/>
      <c r="F5" s="640"/>
      <c r="G5" s="332" t="s">
        <v>115</v>
      </c>
      <c r="H5" s="290" t="s">
        <v>12</v>
      </c>
      <c r="I5" s="332" t="s">
        <v>115</v>
      </c>
      <c r="J5" s="290" t="s">
        <v>12</v>
      </c>
      <c r="K5" s="332" t="s">
        <v>115</v>
      </c>
      <c r="L5" s="290" t="s">
        <v>12</v>
      </c>
      <c r="M5" s="332" t="s">
        <v>115</v>
      </c>
      <c r="N5" s="290" t="s">
        <v>12</v>
      </c>
      <c r="O5" s="332" t="s">
        <v>115</v>
      </c>
      <c r="P5" s="290" t="s">
        <v>12</v>
      </c>
      <c r="Q5" s="332" t="s">
        <v>116</v>
      </c>
      <c r="R5" s="332" t="s">
        <v>87</v>
      </c>
      <c r="S5" s="638"/>
      <c r="T5" s="638"/>
      <c r="U5" s="597"/>
      <c r="V5" s="597"/>
      <c r="W5" s="639"/>
    </row>
    <row r="6" spans="1:23" ht="63" customHeight="1">
      <c r="A6" s="684" t="s">
        <v>1738</v>
      </c>
      <c r="B6" s="624" t="s">
        <v>1739</v>
      </c>
      <c r="C6" s="667" t="s">
        <v>1740</v>
      </c>
      <c r="D6" s="69" t="s">
        <v>1741</v>
      </c>
      <c r="E6" s="449" t="s">
        <v>813</v>
      </c>
      <c r="F6" s="87" t="s">
        <v>1744</v>
      </c>
      <c r="G6" s="94"/>
      <c r="H6" s="300"/>
      <c r="I6" s="94"/>
      <c r="J6" s="300"/>
      <c r="K6" s="94"/>
      <c r="L6" s="300"/>
      <c r="M6" s="94"/>
      <c r="N6" s="315"/>
      <c r="O6" s="89"/>
      <c r="P6" s="300"/>
      <c r="Q6" s="80"/>
      <c r="R6" s="80"/>
      <c r="S6" s="86"/>
      <c r="T6" s="80"/>
      <c r="U6" s="80"/>
      <c r="V6" s="86"/>
      <c r="W6" s="79"/>
    </row>
    <row r="7" spans="1:23" ht="78.75">
      <c r="A7" s="685"/>
      <c r="B7" s="630"/>
      <c r="C7" s="683"/>
      <c r="D7" s="69" t="s">
        <v>1742</v>
      </c>
      <c r="E7" s="449"/>
      <c r="F7" s="87" t="s">
        <v>1745</v>
      </c>
      <c r="G7" s="94"/>
      <c r="H7" s="300"/>
      <c r="I7" s="94"/>
      <c r="J7" s="300"/>
      <c r="K7" s="94"/>
      <c r="L7" s="300"/>
      <c r="M7" s="94"/>
      <c r="N7" s="315"/>
      <c r="O7" s="89"/>
      <c r="P7" s="300"/>
      <c r="Q7" s="80"/>
      <c r="R7" s="80"/>
      <c r="S7" s="86"/>
      <c r="T7" s="80"/>
      <c r="U7" s="80"/>
      <c r="V7" s="86"/>
      <c r="W7" s="79"/>
    </row>
    <row r="8" spans="1:23" ht="126">
      <c r="A8" s="685"/>
      <c r="B8" s="630"/>
      <c r="C8" s="683"/>
      <c r="D8" s="69" t="s">
        <v>1743</v>
      </c>
      <c r="E8" s="449"/>
      <c r="F8" s="87" t="s">
        <v>1746</v>
      </c>
      <c r="G8" s="94"/>
      <c r="H8" s="300"/>
      <c r="I8" s="94"/>
      <c r="J8" s="300"/>
      <c r="K8" s="94"/>
      <c r="L8" s="300"/>
      <c r="M8" s="94"/>
      <c r="N8" s="315"/>
      <c r="O8" s="89"/>
      <c r="P8" s="300"/>
      <c r="Q8" s="80"/>
      <c r="R8" s="80"/>
      <c r="S8" s="86"/>
      <c r="T8" s="80"/>
      <c r="U8" s="80"/>
      <c r="V8" s="86"/>
      <c r="W8" s="79"/>
    </row>
    <row r="9" spans="1:23" ht="157.5">
      <c r="A9" s="685"/>
      <c r="B9" s="625"/>
      <c r="C9" s="668"/>
      <c r="D9" s="69" t="s">
        <v>1747</v>
      </c>
      <c r="E9" s="449"/>
      <c r="F9" s="87" t="s">
        <v>1748</v>
      </c>
      <c r="G9" s="94"/>
      <c r="H9" s="300"/>
      <c r="I9" s="94"/>
      <c r="J9" s="300"/>
      <c r="K9" s="94"/>
      <c r="L9" s="300"/>
      <c r="M9" s="94"/>
      <c r="N9" s="315"/>
      <c r="O9" s="89"/>
      <c r="P9" s="300"/>
      <c r="Q9" s="80"/>
      <c r="R9" s="80"/>
      <c r="S9" s="86"/>
      <c r="T9" s="80"/>
      <c r="U9" s="80"/>
      <c r="V9" s="86"/>
      <c r="W9" s="79"/>
    </row>
    <row r="10" spans="1:23" ht="220.5" customHeight="1">
      <c r="A10" s="630" t="s">
        <v>1749</v>
      </c>
      <c r="B10" s="624" t="s">
        <v>1750</v>
      </c>
      <c r="C10" s="667" t="s">
        <v>1751</v>
      </c>
      <c r="D10" s="495" t="s">
        <v>1752</v>
      </c>
      <c r="E10" s="494"/>
      <c r="F10" s="494" t="s">
        <v>1753</v>
      </c>
      <c r="G10" s="94"/>
      <c r="H10" s="300"/>
      <c r="I10" s="94"/>
      <c r="J10" s="300"/>
      <c r="K10" s="94"/>
      <c r="L10" s="300"/>
      <c r="M10" s="94"/>
      <c r="N10" s="315"/>
      <c r="O10" s="89"/>
      <c r="P10" s="300"/>
      <c r="Q10" s="80"/>
      <c r="R10" s="80"/>
      <c r="S10" s="86"/>
      <c r="T10" s="80"/>
      <c r="U10" s="80"/>
      <c r="V10" s="86"/>
      <c r="W10" s="79"/>
    </row>
    <row r="11" spans="1:23" ht="78.75">
      <c r="A11" s="630"/>
      <c r="B11" s="630"/>
      <c r="C11" s="683"/>
      <c r="D11" s="69" t="s">
        <v>1754</v>
      </c>
      <c r="E11" s="449"/>
      <c r="F11" s="87" t="s">
        <v>1755</v>
      </c>
      <c r="G11" s="94"/>
      <c r="H11" s="300"/>
      <c r="I11" s="94"/>
      <c r="J11" s="300"/>
      <c r="K11" s="94"/>
      <c r="L11" s="300"/>
      <c r="M11" s="94"/>
      <c r="N11" s="315"/>
      <c r="O11" s="89"/>
      <c r="P11" s="300"/>
      <c r="Q11" s="80"/>
      <c r="R11" s="80"/>
      <c r="S11" s="86"/>
      <c r="T11" s="80"/>
      <c r="U11" s="80"/>
      <c r="V11" s="86"/>
      <c r="W11" s="79"/>
    </row>
    <row r="12" spans="1:23" ht="157.5">
      <c r="A12" s="630"/>
      <c r="B12" s="630"/>
      <c r="C12" s="683"/>
      <c r="D12" s="69" t="s">
        <v>1756</v>
      </c>
      <c r="E12" s="449"/>
      <c r="F12" s="87" t="s">
        <v>1757</v>
      </c>
      <c r="G12" s="94"/>
      <c r="H12" s="300"/>
      <c r="I12" s="94"/>
      <c r="J12" s="300"/>
      <c r="K12" s="94"/>
      <c r="L12" s="300"/>
      <c r="M12" s="94"/>
      <c r="N12" s="315"/>
      <c r="O12" s="89"/>
      <c r="P12" s="300"/>
      <c r="Q12" s="80"/>
      <c r="R12" s="80"/>
      <c r="S12" s="86"/>
      <c r="T12" s="80"/>
      <c r="U12" s="80"/>
      <c r="V12" s="86"/>
      <c r="W12" s="79"/>
    </row>
    <row r="13" spans="1:23" ht="173.25">
      <c r="A13" s="630"/>
      <c r="B13" s="630"/>
      <c r="C13" s="683"/>
      <c r="D13" s="69" t="s">
        <v>1759</v>
      </c>
      <c r="E13" s="449"/>
      <c r="F13" s="87" t="s">
        <v>1758</v>
      </c>
      <c r="G13" s="94"/>
      <c r="H13" s="300"/>
      <c r="I13" s="94"/>
      <c r="J13" s="300"/>
      <c r="K13" s="94"/>
      <c r="L13" s="300"/>
      <c r="M13" s="94"/>
      <c r="N13" s="315"/>
      <c r="O13" s="89"/>
      <c r="P13" s="300"/>
      <c r="Q13" s="80"/>
      <c r="R13" s="80"/>
      <c r="S13" s="86"/>
      <c r="T13" s="80"/>
      <c r="U13" s="80"/>
      <c r="V13" s="86"/>
      <c r="W13" s="79"/>
    </row>
    <row r="14" spans="1:23" ht="126">
      <c r="A14" s="630"/>
      <c r="B14" s="630"/>
      <c r="C14" s="683"/>
      <c r="D14" s="69" t="s">
        <v>1760</v>
      </c>
      <c r="E14" s="449"/>
      <c r="F14" s="87" t="s">
        <v>1761</v>
      </c>
      <c r="G14" s="94"/>
      <c r="H14" s="300"/>
      <c r="I14" s="94"/>
      <c r="J14" s="300"/>
      <c r="K14" s="94"/>
      <c r="L14" s="300"/>
      <c r="M14" s="94"/>
      <c r="N14" s="315"/>
      <c r="O14" s="89"/>
      <c r="P14" s="300"/>
      <c r="Q14" s="80"/>
      <c r="R14" s="80"/>
      <c r="S14" s="86"/>
      <c r="T14" s="80"/>
      <c r="U14" s="80"/>
      <c r="V14" s="86"/>
      <c r="W14" s="79"/>
    </row>
    <row r="15" spans="1:23" ht="126">
      <c r="A15" s="630"/>
      <c r="B15" s="630"/>
      <c r="C15" s="683"/>
      <c r="D15" s="69" t="s">
        <v>1762</v>
      </c>
      <c r="E15" s="449"/>
      <c r="F15" s="87" t="s">
        <v>1763</v>
      </c>
      <c r="G15" s="94"/>
      <c r="H15" s="300"/>
      <c r="I15" s="94"/>
      <c r="J15" s="300"/>
      <c r="K15" s="94"/>
      <c r="L15" s="300"/>
      <c r="M15" s="94"/>
      <c r="N15" s="315"/>
      <c r="O15" s="89"/>
      <c r="P15" s="300"/>
      <c r="Q15" s="80"/>
      <c r="R15" s="80"/>
      <c r="S15" s="86"/>
      <c r="T15" s="80"/>
      <c r="U15" s="80"/>
      <c r="V15" s="86"/>
      <c r="W15" s="79"/>
    </row>
    <row r="16" spans="1:23" ht="78.75">
      <c r="A16" s="625"/>
      <c r="B16" s="625"/>
      <c r="C16" s="668"/>
      <c r="D16" s="69" t="s">
        <v>1764</v>
      </c>
      <c r="E16" s="449"/>
      <c r="F16" s="87" t="s">
        <v>1765</v>
      </c>
      <c r="G16" s="94"/>
      <c r="H16" s="300"/>
      <c r="I16" s="94"/>
      <c r="J16" s="300"/>
      <c r="K16" s="94"/>
      <c r="L16" s="300"/>
      <c r="M16" s="94"/>
      <c r="N16" s="315"/>
      <c r="O16" s="89"/>
      <c r="P16" s="300"/>
      <c r="Q16" s="80"/>
      <c r="R16" s="80"/>
      <c r="S16" s="86"/>
      <c r="T16" s="80"/>
      <c r="U16" s="80"/>
      <c r="V16" s="86"/>
      <c r="W16" s="79"/>
    </row>
    <row r="17" spans="1:23" ht="173.25" customHeight="1">
      <c r="A17" s="624" t="s">
        <v>1786</v>
      </c>
      <c r="B17" s="624" t="s">
        <v>1766</v>
      </c>
      <c r="C17" s="667" t="s">
        <v>1771</v>
      </c>
      <c r="D17" s="486" t="s">
        <v>1767</v>
      </c>
      <c r="E17" s="486"/>
      <c r="F17" s="421" t="s">
        <v>1769</v>
      </c>
      <c r="G17" s="94"/>
      <c r="H17" s="300"/>
      <c r="I17" s="94"/>
      <c r="J17" s="300"/>
      <c r="K17" s="94"/>
      <c r="L17" s="300"/>
      <c r="M17" s="94"/>
      <c r="N17" s="315"/>
      <c r="O17" s="89"/>
      <c r="P17" s="300"/>
      <c r="Q17" s="80"/>
      <c r="R17" s="80"/>
      <c r="S17" s="86"/>
      <c r="T17" s="80"/>
      <c r="U17" s="80"/>
      <c r="V17" s="86"/>
      <c r="W17" s="79"/>
    </row>
    <row r="18" spans="1:23" ht="47.25">
      <c r="A18" s="630"/>
      <c r="B18" s="630"/>
      <c r="C18" s="683"/>
      <c r="D18" s="486" t="s">
        <v>1768</v>
      </c>
      <c r="E18" s="486"/>
      <c r="F18" s="87" t="s">
        <v>1770</v>
      </c>
      <c r="G18" s="94"/>
      <c r="H18" s="300"/>
      <c r="I18" s="94"/>
      <c r="J18" s="300"/>
      <c r="K18" s="94"/>
      <c r="L18" s="300"/>
      <c r="M18" s="94"/>
      <c r="N18" s="315"/>
      <c r="O18" s="89"/>
      <c r="P18" s="300"/>
      <c r="Q18" s="80"/>
      <c r="R18" s="80"/>
      <c r="S18" s="86"/>
      <c r="T18" s="80"/>
      <c r="U18" s="80"/>
      <c r="V18" s="86"/>
      <c r="W18" s="79"/>
    </row>
    <row r="19" spans="1:23" ht="94.5">
      <c r="A19" s="630"/>
      <c r="B19" s="630"/>
      <c r="C19" s="683"/>
      <c r="D19" s="486" t="s">
        <v>1772</v>
      </c>
      <c r="E19" s="486"/>
      <c r="F19" s="421" t="s">
        <v>1773</v>
      </c>
      <c r="G19" s="94"/>
      <c r="H19" s="300"/>
      <c r="I19" s="94"/>
      <c r="J19" s="300"/>
      <c r="K19" s="94"/>
      <c r="L19" s="300"/>
      <c r="M19" s="94"/>
      <c r="N19" s="315"/>
      <c r="O19" s="89"/>
      <c r="P19" s="300"/>
      <c r="Q19" s="80"/>
      <c r="R19" s="80"/>
      <c r="S19" s="86"/>
      <c r="T19" s="80"/>
      <c r="U19" s="80"/>
      <c r="V19" s="86"/>
      <c r="W19" s="79"/>
    </row>
    <row r="20" spans="1:23" ht="110.25">
      <c r="A20" s="625"/>
      <c r="B20" s="625"/>
      <c r="C20" s="668"/>
      <c r="D20" s="486" t="s">
        <v>1774</v>
      </c>
      <c r="E20" s="486"/>
      <c r="F20" s="105" t="s">
        <v>1775</v>
      </c>
      <c r="G20" s="94"/>
      <c r="H20" s="300"/>
      <c r="I20" s="94"/>
      <c r="J20" s="300"/>
      <c r="K20" s="94"/>
      <c r="L20" s="300"/>
      <c r="M20" s="94"/>
      <c r="N20" s="315"/>
      <c r="O20" s="89"/>
      <c r="P20" s="300"/>
      <c r="Q20" s="80"/>
      <c r="R20" s="80"/>
      <c r="S20" s="86"/>
      <c r="T20" s="80"/>
      <c r="U20" s="80"/>
      <c r="V20" s="86"/>
      <c r="W20" s="79"/>
    </row>
    <row r="21" spans="1:23" ht="236.25" customHeight="1">
      <c r="A21" s="624" t="s">
        <v>1787</v>
      </c>
      <c r="B21" s="624" t="s">
        <v>1777</v>
      </c>
      <c r="C21" s="667" t="s">
        <v>1776</v>
      </c>
      <c r="D21" s="486" t="s">
        <v>1778</v>
      </c>
      <c r="E21" s="486"/>
      <c r="F21" s="87" t="s">
        <v>1780</v>
      </c>
      <c r="G21" s="94"/>
      <c r="H21" s="300"/>
      <c r="I21" s="94"/>
      <c r="J21" s="300"/>
      <c r="K21" s="94"/>
      <c r="L21" s="300"/>
      <c r="M21" s="94"/>
      <c r="N21" s="315"/>
      <c r="O21" s="89"/>
      <c r="P21" s="300"/>
      <c r="Q21" s="80"/>
      <c r="R21" s="80"/>
      <c r="S21" s="86"/>
      <c r="T21" s="80"/>
      <c r="U21" s="80"/>
      <c r="V21" s="86"/>
      <c r="W21" s="79"/>
    </row>
    <row r="22" spans="1:23" ht="157.5">
      <c r="A22" s="630"/>
      <c r="B22" s="630"/>
      <c r="C22" s="683"/>
      <c r="D22" s="486" t="s">
        <v>1779</v>
      </c>
      <c r="E22" s="486"/>
      <c r="F22" s="421" t="s">
        <v>1781</v>
      </c>
      <c r="G22" s="94"/>
      <c r="H22" s="300"/>
      <c r="I22" s="94"/>
      <c r="J22" s="300"/>
      <c r="K22" s="94"/>
      <c r="L22" s="300"/>
      <c r="M22" s="94"/>
      <c r="N22" s="315"/>
      <c r="O22" s="89"/>
      <c r="P22" s="300"/>
      <c r="Q22" s="80"/>
      <c r="R22" s="80"/>
      <c r="S22" s="86"/>
      <c r="T22" s="80"/>
      <c r="U22" s="80"/>
      <c r="V22" s="86"/>
      <c r="W22" s="79"/>
    </row>
    <row r="23" spans="1:23" ht="110.25">
      <c r="A23" s="630"/>
      <c r="B23" s="630"/>
      <c r="C23" s="683"/>
      <c r="D23" s="486" t="s">
        <v>1783</v>
      </c>
      <c r="E23" s="486"/>
      <c r="F23" s="105" t="s">
        <v>1782</v>
      </c>
      <c r="G23" s="94"/>
      <c r="H23" s="300"/>
      <c r="I23" s="94"/>
      <c r="J23" s="300"/>
      <c r="K23" s="94"/>
      <c r="L23" s="300"/>
      <c r="M23" s="94"/>
      <c r="N23" s="315"/>
      <c r="O23" s="89"/>
      <c r="P23" s="300"/>
      <c r="Q23" s="80"/>
      <c r="R23" s="80"/>
      <c r="S23" s="86"/>
      <c r="T23" s="80"/>
      <c r="U23" s="80"/>
      <c r="V23" s="86"/>
      <c r="W23" s="79"/>
    </row>
    <row r="24" spans="1:23" ht="78.75">
      <c r="A24" s="625"/>
      <c r="B24" s="625"/>
      <c r="C24" s="668"/>
      <c r="D24" s="486" t="s">
        <v>1784</v>
      </c>
      <c r="E24" s="486"/>
      <c r="F24" s="105" t="s">
        <v>1785</v>
      </c>
      <c r="G24" s="94"/>
      <c r="H24" s="300"/>
      <c r="I24" s="94"/>
      <c r="J24" s="300"/>
      <c r="K24" s="94"/>
      <c r="L24" s="300"/>
      <c r="M24" s="94"/>
      <c r="N24" s="315"/>
      <c r="O24" s="89"/>
      <c r="P24" s="300"/>
      <c r="Q24" s="80"/>
      <c r="R24" s="80"/>
      <c r="S24" s="86"/>
      <c r="T24" s="80"/>
      <c r="U24" s="80"/>
      <c r="V24" s="86"/>
      <c r="W24" s="79"/>
    </row>
    <row r="25" spans="1:23" ht="15.6" customHeight="1">
      <c r="A25" s="458"/>
      <c r="B25" s="459"/>
      <c r="C25" s="458" t="s">
        <v>163</v>
      </c>
      <c r="D25" s="459"/>
      <c r="E25" s="459"/>
      <c r="F25" s="460"/>
      <c r="G25" s="438">
        <f t="shared" ref="G25:N25" si="0">SUM(G6:G16)</f>
        <v>0</v>
      </c>
      <c r="H25" s="439">
        <f t="shared" si="0"/>
        <v>0</v>
      </c>
      <c r="I25" s="438">
        <f t="shared" si="0"/>
        <v>0</v>
      </c>
      <c r="J25" s="439">
        <f t="shared" si="0"/>
        <v>0</v>
      </c>
      <c r="K25" s="438">
        <f t="shared" si="0"/>
        <v>0</v>
      </c>
      <c r="L25" s="439">
        <f t="shared" si="0"/>
        <v>0</v>
      </c>
      <c r="M25" s="438">
        <f t="shared" si="0"/>
        <v>0</v>
      </c>
      <c r="N25" s="439">
        <f t="shared" si="0"/>
        <v>0</v>
      </c>
      <c r="O25" s="438">
        <f>G25+I25+K25+M25</f>
        <v>0</v>
      </c>
      <c r="P25" s="440">
        <f>H25+J25+L25+N25</f>
        <v>0</v>
      </c>
      <c r="Q25" s="399"/>
      <c r="R25" s="399"/>
      <c r="S25" s="399"/>
      <c r="T25" s="399"/>
      <c r="U25" s="399"/>
      <c r="V25" s="399"/>
      <c r="W25" s="399"/>
    </row>
  </sheetData>
  <mergeCells count="30">
    <mergeCell ref="C17:C20"/>
    <mergeCell ref="B17:B20"/>
    <mergeCell ref="A17:A20"/>
    <mergeCell ref="A21:A24"/>
    <mergeCell ref="B21:B24"/>
    <mergeCell ref="C21:C24"/>
    <mergeCell ref="B6:B9"/>
    <mergeCell ref="C6:C9"/>
    <mergeCell ref="B10:B16"/>
    <mergeCell ref="C10:C16"/>
    <mergeCell ref="A6:A9"/>
    <mergeCell ref="A10:A16"/>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rgb="FFFFFF00"/>
  </sheetPr>
  <dimension ref="A1:VD587"/>
  <sheetViews>
    <sheetView showGridLines="0" zoomScale="80" zoomScaleNormal="80" workbookViewId="0">
      <pane xSplit="3" ySplit="13" topLeftCell="AH574" activePane="bottomRight" state="frozen"/>
      <selection pane="topRight" activeCell="D1" sqref="D1"/>
      <selection pane="bottomLeft" activeCell="A11" sqref="A11"/>
      <selection pane="bottomRight" activeCell="C361" sqref="C361"/>
    </sheetView>
  </sheetViews>
  <sheetFormatPr baseColWidth="10" defaultColWidth="11.5703125" defaultRowHeight="15"/>
  <cols>
    <col min="1" max="1" width="4.5703125" style="116" customWidth="1"/>
    <col min="2" max="2" width="26.28515625" style="98" bestFit="1" customWidth="1"/>
    <col min="3" max="3" width="89.42578125" style="116" bestFit="1" customWidth="1"/>
    <col min="4" max="21" width="32" style="206" customWidth="1"/>
    <col min="22" max="22" width="27.85546875" style="206" bestFit="1" customWidth="1"/>
    <col min="23" max="23" width="19.42578125" style="206" bestFit="1" customWidth="1"/>
    <col min="24" max="24" width="23.7109375" style="206" bestFit="1" customWidth="1"/>
    <col min="25" max="25" width="27.85546875" style="206" bestFit="1" customWidth="1"/>
    <col min="26" max="27" width="17.85546875" style="206" customWidth="1"/>
    <col min="28" max="28" width="25.7109375" style="206" customWidth="1"/>
    <col min="29" max="29" width="22.7109375" style="206" customWidth="1"/>
    <col min="30" max="31" width="17.85546875" style="206" customWidth="1"/>
    <col min="32" max="32" width="19.5703125" style="206" customWidth="1"/>
    <col min="33" max="34" width="17.85546875" style="206" customWidth="1"/>
    <col min="35" max="35" width="18.7109375" style="206" customWidth="1"/>
    <col min="36" max="37" width="23.7109375" style="206" bestFit="1" customWidth="1"/>
    <col min="38" max="38" width="27.85546875" style="206" bestFit="1" customWidth="1"/>
    <col min="39" max="16384" width="11.5703125" style="116"/>
  </cols>
  <sheetData>
    <row r="1" spans="1:576" ht="26.25" hidden="1">
      <c r="A1" s="217"/>
      <c r="B1" s="220"/>
      <c r="C1" s="212" t="s">
        <v>395</v>
      </c>
      <c r="D1" s="212" t="s">
        <v>832</v>
      </c>
      <c r="E1" s="212" t="s">
        <v>834</v>
      </c>
      <c r="F1" s="212" t="s">
        <v>836</v>
      </c>
      <c r="G1" s="212" t="s">
        <v>838</v>
      </c>
      <c r="H1" s="212" t="s">
        <v>840</v>
      </c>
      <c r="I1" s="212" t="s">
        <v>842</v>
      </c>
      <c r="J1" s="212" t="s">
        <v>396</v>
      </c>
      <c r="K1" s="212" t="s">
        <v>845</v>
      </c>
      <c r="L1" s="212" t="s">
        <v>397</v>
      </c>
      <c r="M1" s="212" t="s">
        <v>847</v>
      </c>
      <c r="N1" s="212" t="s">
        <v>849</v>
      </c>
      <c r="O1" s="212" t="s">
        <v>851</v>
      </c>
      <c r="P1" s="212" t="s">
        <v>398</v>
      </c>
      <c r="Q1" s="212" t="s">
        <v>852</v>
      </c>
      <c r="R1" s="212" t="s">
        <v>855</v>
      </c>
      <c r="S1" s="212" t="s">
        <v>399</v>
      </c>
      <c r="T1" s="212" t="s">
        <v>857</v>
      </c>
      <c r="U1" s="212" t="s">
        <v>400</v>
      </c>
      <c r="V1" s="212" t="s">
        <v>858</v>
      </c>
      <c r="W1" s="212" t="s">
        <v>859</v>
      </c>
      <c r="X1" s="212" t="s">
        <v>863</v>
      </c>
      <c r="Y1" s="212" t="s">
        <v>392</v>
      </c>
      <c r="Z1" s="212" t="s">
        <v>878</v>
      </c>
      <c r="AA1" s="220"/>
      <c r="AB1" s="212" t="s">
        <v>880</v>
      </c>
      <c r="AC1" s="212" t="s">
        <v>402</v>
      </c>
      <c r="AD1" s="212" t="s">
        <v>882</v>
      </c>
      <c r="AE1" s="212" t="s">
        <v>884</v>
      </c>
      <c r="AF1" s="212" t="s">
        <v>403</v>
      </c>
      <c r="AG1" s="212" t="s">
        <v>886</v>
      </c>
      <c r="AH1" s="212" t="s">
        <v>888</v>
      </c>
      <c r="AI1" s="212" t="s">
        <v>404</v>
      </c>
      <c r="AJ1" s="212" t="s">
        <v>889</v>
      </c>
      <c r="AK1" s="212" t="s">
        <v>891</v>
      </c>
      <c r="AL1" s="212" t="s">
        <v>892</v>
      </c>
      <c r="AM1" s="212" t="s">
        <v>893</v>
      </c>
      <c r="AN1" s="212" t="s">
        <v>895</v>
      </c>
      <c r="AO1" s="212" t="s">
        <v>897</v>
      </c>
      <c r="AP1" s="212" t="s">
        <v>898</v>
      </c>
      <c r="AQ1" s="212" t="s">
        <v>405</v>
      </c>
      <c r="AR1" s="212" t="s">
        <v>900</v>
      </c>
      <c r="AS1" s="212" t="s">
        <v>902</v>
      </c>
      <c r="AT1" s="212" t="s">
        <v>904</v>
      </c>
      <c r="AU1" s="212" t="s">
        <v>906</v>
      </c>
      <c r="AV1" s="212" t="s">
        <v>908</v>
      </c>
      <c r="AW1" s="212" t="s">
        <v>910</v>
      </c>
      <c r="AX1" s="212" t="s">
        <v>912</v>
      </c>
      <c r="AY1" s="212" t="s">
        <v>914</v>
      </c>
      <c r="AZ1" s="220"/>
      <c r="BA1" s="212" t="s">
        <v>407</v>
      </c>
      <c r="BB1" s="212" t="s">
        <v>936</v>
      </c>
      <c r="BC1" s="212" t="s">
        <v>408</v>
      </c>
      <c r="BD1" s="212" t="s">
        <v>938</v>
      </c>
      <c r="BE1" s="212" t="s">
        <v>940</v>
      </c>
      <c r="BF1" s="220"/>
      <c r="BG1" s="212" t="s">
        <v>410</v>
      </c>
      <c r="BH1" s="212" t="s">
        <v>942</v>
      </c>
      <c r="BI1" s="212" t="s">
        <v>411</v>
      </c>
      <c r="BJ1" s="212" t="s">
        <v>944</v>
      </c>
      <c r="BK1" s="212" t="s">
        <v>946</v>
      </c>
      <c r="BL1" s="212" t="s">
        <v>948</v>
      </c>
      <c r="BM1" s="220"/>
      <c r="BN1" s="212" t="s">
        <v>954</v>
      </c>
      <c r="BO1" s="212" t="s">
        <v>956</v>
      </c>
      <c r="BP1" s="212" t="s">
        <v>413</v>
      </c>
      <c r="BQ1" s="212" t="s">
        <v>950</v>
      </c>
      <c r="BR1" s="212" t="s">
        <v>952</v>
      </c>
      <c r="BS1" s="212" t="s">
        <v>414</v>
      </c>
      <c r="BT1" s="212" t="s">
        <v>958</v>
      </c>
      <c r="BU1" s="212" t="s">
        <v>415</v>
      </c>
      <c r="BV1" s="212" t="s">
        <v>959</v>
      </c>
      <c r="BW1" s="209"/>
      <c r="BX1" s="220"/>
      <c r="BY1" s="212" t="s">
        <v>416</v>
      </c>
      <c r="BZ1" s="212" t="s">
        <v>864</v>
      </c>
      <c r="CA1" s="212" t="s">
        <v>866</v>
      </c>
      <c r="CB1" s="212" t="s">
        <v>868</v>
      </c>
      <c r="CC1" s="212" t="s">
        <v>417</v>
      </c>
      <c r="CD1" s="212" t="s">
        <v>870</v>
      </c>
      <c r="CE1" s="212" t="s">
        <v>872</v>
      </c>
      <c r="CF1" s="212" t="s">
        <v>874</v>
      </c>
      <c r="CG1" s="212" t="s">
        <v>876</v>
      </c>
      <c r="CH1" s="209"/>
      <c r="CI1" s="220"/>
      <c r="CJ1" s="212" t="s">
        <v>418</v>
      </c>
      <c r="CK1" s="212" t="s">
        <v>916</v>
      </c>
      <c r="CL1" s="212" t="s">
        <v>918</v>
      </c>
      <c r="CM1" s="212" t="s">
        <v>920</v>
      </c>
      <c r="CN1" s="212" t="s">
        <v>922</v>
      </c>
      <c r="CO1" s="212" t="s">
        <v>924</v>
      </c>
      <c r="CP1" s="212" t="s">
        <v>926</v>
      </c>
      <c r="CQ1" s="212" t="s">
        <v>928</v>
      </c>
      <c r="CR1" s="212" t="s">
        <v>930</v>
      </c>
      <c r="CS1" s="212" t="s">
        <v>932</v>
      </c>
      <c r="CT1" s="212" t="s">
        <v>934</v>
      </c>
      <c r="CU1" s="209"/>
      <c r="CV1" s="220"/>
      <c r="CW1" s="212" t="s">
        <v>960</v>
      </c>
      <c r="CX1" s="212" t="s">
        <v>961</v>
      </c>
      <c r="CY1" s="212" t="s">
        <v>963</v>
      </c>
      <c r="CZ1" s="212" t="s">
        <v>421</v>
      </c>
      <c r="DA1" s="212" t="s">
        <v>965</v>
      </c>
      <c r="DB1" s="212" t="s">
        <v>967</v>
      </c>
      <c r="DC1" s="212" t="s">
        <v>969</v>
      </c>
      <c r="DD1" s="212" t="s">
        <v>971</v>
      </c>
      <c r="DE1" s="212" t="s">
        <v>973</v>
      </c>
      <c r="DF1" s="212" t="s">
        <v>975</v>
      </c>
      <c r="DG1" s="220"/>
      <c r="DH1" s="212" t="s">
        <v>423</v>
      </c>
      <c r="DI1" s="212" t="s">
        <v>977</v>
      </c>
      <c r="DJ1" s="212" t="s">
        <v>424</v>
      </c>
      <c r="DK1" s="212" t="s">
        <v>979</v>
      </c>
      <c r="DL1" s="212" t="s">
        <v>981</v>
      </c>
      <c r="DM1" s="212" t="s">
        <v>983</v>
      </c>
      <c r="DN1" s="212" t="s">
        <v>985</v>
      </c>
      <c r="DO1" s="212" t="s">
        <v>987</v>
      </c>
      <c r="DP1" s="212" t="s">
        <v>989</v>
      </c>
      <c r="DQ1" s="212" t="s">
        <v>991</v>
      </c>
      <c r="DR1" s="212" t="s">
        <v>425</v>
      </c>
      <c r="DS1" s="212" t="s">
        <v>993</v>
      </c>
      <c r="DT1" s="212" t="s">
        <v>995</v>
      </c>
      <c r="DU1" s="212" t="s">
        <v>997</v>
      </c>
      <c r="DV1" s="220"/>
      <c r="DW1" s="212" t="s">
        <v>999</v>
      </c>
      <c r="DX1" s="212" t="s">
        <v>427</v>
      </c>
      <c r="DY1" s="212" t="s">
        <v>1001</v>
      </c>
      <c r="DZ1" s="212" t="s">
        <v>428</v>
      </c>
      <c r="EA1" s="212" t="s">
        <v>1003</v>
      </c>
      <c r="EB1" s="212" t="s">
        <v>1005</v>
      </c>
      <c r="EC1" s="212" t="s">
        <v>1007</v>
      </c>
      <c r="ED1" s="212" t="s">
        <v>1009</v>
      </c>
      <c r="EE1" s="212" t="s">
        <v>1011</v>
      </c>
      <c r="EF1" s="212" t="s">
        <v>1013</v>
      </c>
      <c r="EG1" s="212" t="s">
        <v>1015</v>
      </c>
      <c r="EH1" s="212" t="s">
        <v>1017</v>
      </c>
      <c r="EI1" s="212" t="s">
        <v>1019</v>
      </c>
      <c r="EJ1" s="212" t="s">
        <v>1021</v>
      </c>
      <c r="EK1" s="212" t="s">
        <v>1023</v>
      </c>
      <c r="EL1" s="220"/>
      <c r="EM1" s="212" t="s">
        <v>1025</v>
      </c>
      <c r="EN1" s="212" t="s">
        <v>430</v>
      </c>
      <c r="EO1" s="212" t="s">
        <v>1027</v>
      </c>
      <c r="EP1" s="212" t="s">
        <v>1029</v>
      </c>
      <c r="EQ1" s="212" t="s">
        <v>431</v>
      </c>
      <c r="ER1" s="212" t="s">
        <v>1031</v>
      </c>
      <c r="ES1" s="212" t="s">
        <v>1033</v>
      </c>
      <c r="ET1" s="212" t="s">
        <v>432</v>
      </c>
      <c r="EU1" s="212" t="s">
        <v>1035</v>
      </c>
      <c r="EV1" s="212" t="s">
        <v>1037</v>
      </c>
      <c r="EW1" s="212" t="s">
        <v>1039</v>
      </c>
      <c r="EX1" s="212" t="s">
        <v>433</v>
      </c>
      <c r="EY1" s="212" t="s">
        <v>1041</v>
      </c>
      <c r="EZ1" s="212" t="s">
        <v>1043</v>
      </c>
      <c r="FA1" s="220"/>
      <c r="FB1" s="212" t="s">
        <v>435</v>
      </c>
      <c r="FC1" s="212" t="s">
        <v>1045</v>
      </c>
      <c r="FD1" s="212" t="s">
        <v>1047</v>
      </c>
      <c r="FE1" s="212" t="s">
        <v>1049</v>
      </c>
      <c r="FF1" s="212" t="s">
        <v>1051</v>
      </c>
      <c r="FG1" s="212" t="s">
        <v>436</v>
      </c>
      <c r="FH1" s="212" t="s">
        <v>1053</v>
      </c>
      <c r="FI1" s="212" t="s">
        <v>1055</v>
      </c>
      <c r="FJ1" s="212" t="s">
        <v>1057</v>
      </c>
      <c r="FK1" s="212" t="s">
        <v>1059</v>
      </c>
      <c r="FL1" s="212" t="s">
        <v>1061</v>
      </c>
      <c r="FM1" s="212" t="s">
        <v>437</v>
      </c>
      <c r="FN1" s="212" t="s">
        <v>1064</v>
      </c>
      <c r="FO1" s="212" t="s">
        <v>438</v>
      </c>
      <c r="FP1" s="212" t="s">
        <v>1067</v>
      </c>
      <c r="FQ1" s="212" t="s">
        <v>1068</v>
      </c>
      <c r="FR1" s="212" t="s">
        <v>1070</v>
      </c>
      <c r="FS1" s="212" t="s">
        <v>439</v>
      </c>
      <c r="FT1" s="212" t="s">
        <v>1073</v>
      </c>
      <c r="FU1" s="212" t="s">
        <v>1074</v>
      </c>
      <c r="FV1" s="212" t="s">
        <v>1076</v>
      </c>
      <c r="FW1" s="212" t="s">
        <v>440</v>
      </c>
      <c r="FX1" s="212" t="s">
        <v>1079</v>
      </c>
      <c r="FY1" s="212" t="s">
        <v>1081</v>
      </c>
      <c r="FZ1" s="212" t="s">
        <v>1083</v>
      </c>
      <c r="GA1" s="220"/>
      <c r="GB1" s="212" t="s">
        <v>442</v>
      </c>
      <c r="GC1" s="212" t="s">
        <v>443</v>
      </c>
      <c r="GD1" s="220"/>
      <c r="GE1" s="212" t="s">
        <v>445</v>
      </c>
      <c r="GF1" s="212" t="s">
        <v>1106</v>
      </c>
      <c r="GG1" s="212" t="s">
        <v>1108</v>
      </c>
      <c r="GH1" s="212" t="s">
        <v>1110</v>
      </c>
      <c r="GI1" s="212" t="s">
        <v>1112</v>
      </c>
      <c r="GJ1" s="212" t="s">
        <v>1114</v>
      </c>
      <c r="GK1" s="220"/>
      <c r="GL1" s="212" t="s">
        <v>447</v>
      </c>
      <c r="GM1" s="212" t="s">
        <v>1116</v>
      </c>
      <c r="GN1" s="212" t="s">
        <v>1118</v>
      </c>
      <c r="GO1" s="212" t="s">
        <v>1120</v>
      </c>
      <c r="GP1" s="212" t="s">
        <v>1122</v>
      </c>
      <c r="GQ1" s="212" t="s">
        <v>1124</v>
      </c>
      <c r="GR1" s="212" t="s">
        <v>1126</v>
      </c>
      <c r="GS1" s="209"/>
      <c r="GT1" s="220"/>
      <c r="GU1" s="212" t="s">
        <v>448</v>
      </c>
      <c r="GV1" s="212" t="s">
        <v>1085</v>
      </c>
      <c r="GW1" s="212" t="s">
        <v>1087</v>
      </c>
      <c r="GX1" s="212" t="s">
        <v>1089</v>
      </c>
      <c r="GY1" s="212" t="s">
        <v>1091</v>
      </c>
      <c r="GZ1" s="212" t="s">
        <v>1093</v>
      </c>
      <c r="HA1" s="212" t="s">
        <v>1095</v>
      </c>
      <c r="HB1" s="220"/>
      <c r="HC1" s="212" t="s">
        <v>449</v>
      </c>
      <c r="HD1" s="212" t="s">
        <v>1097</v>
      </c>
      <c r="HE1" s="212" t="s">
        <v>1099</v>
      </c>
      <c r="HF1" s="212" t="s">
        <v>1100</v>
      </c>
      <c r="HG1" s="212" t="s">
        <v>450</v>
      </c>
      <c r="HH1" s="212" t="s">
        <v>1103</v>
      </c>
      <c r="HI1" s="212" t="s">
        <v>1104</v>
      </c>
      <c r="HJ1" s="209"/>
      <c r="HK1" s="220"/>
      <c r="HL1" s="212" t="s">
        <v>453</v>
      </c>
      <c r="HM1" s="212" t="s">
        <v>1128</v>
      </c>
      <c r="HN1" s="212" t="s">
        <v>1130</v>
      </c>
      <c r="HO1" s="212" t="s">
        <v>1132</v>
      </c>
      <c r="HP1" s="212" t="s">
        <v>1134</v>
      </c>
      <c r="HQ1" s="212" t="s">
        <v>454</v>
      </c>
      <c r="HR1" s="212" t="s">
        <v>1137</v>
      </c>
      <c r="HS1" s="220"/>
      <c r="HT1" s="212" t="s">
        <v>1139</v>
      </c>
      <c r="HU1" s="212" t="s">
        <v>1141</v>
      </c>
      <c r="HV1" s="212" t="s">
        <v>456</v>
      </c>
      <c r="HW1" s="212" t="s">
        <v>1144</v>
      </c>
      <c r="HX1" s="212" t="s">
        <v>1146</v>
      </c>
      <c r="HY1" s="212" t="s">
        <v>1147</v>
      </c>
      <c r="HZ1" s="212" t="s">
        <v>1149</v>
      </c>
      <c r="IA1" s="220"/>
      <c r="IB1" s="212" t="s">
        <v>1151</v>
      </c>
      <c r="IC1" s="212" t="s">
        <v>1153</v>
      </c>
      <c r="ID1" s="212" t="s">
        <v>1155</v>
      </c>
      <c r="IE1" s="212" t="s">
        <v>458</v>
      </c>
      <c r="IF1" s="212" t="s">
        <v>1157</v>
      </c>
      <c r="IG1" s="212" t="s">
        <v>1159</v>
      </c>
      <c r="IH1" s="212" t="s">
        <v>459</v>
      </c>
      <c r="II1" s="212" t="s">
        <v>1161</v>
      </c>
      <c r="IJ1" s="212" t="s">
        <v>1163</v>
      </c>
      <c r="IK1" s="212" t="s">
        <v>460</v>
      </c>
      <c r="IL1" s="212" t="s">
        <v>1165</v>
      </c>
      <c r="IM1" s="212" t="s">
        <v>1167</v>
      </c>
      <c r="IN1" s="212" t="s">
        <v>1169</v>
      </c>
      <c r="IO1" s="212" t="s">
        <v>1171</v>
      </c>
      <c r="IP1" s="212" t="s">
        <v>461</v>
      </c>
      <c r="IQ1" s="212" t="s">
        <v>1173</v>
      </c>
      <c r="IR1" s="220"/>
      <c r="IS1" s="212" t="s">
        <v>1181</v>
      </c>
      <c r="IT1" s="212" t="s">
        <v>1183</v>
      </c>
      <c r="IU1" s="212" t="s">
        <v>463</v>
      </c>
      <c r="IV1" s="212" t="s">
        <v>1185</v>
      </c>
      <c r="IW1" s="212" t="s">
        <v>1187</v>
      </c>
      <c r="IX1" s="212" t="s">
        <v>1189</v>
      </c>
      <c r="IY1" s="220"/>
      <c r="IZ1" s="212" t="s">
        <v>1191</v>
      </c>
      <c r="JA1" s="212" t="s">
        <v>465</v>
      </c>
      <c r="JB1" s="212" t="s">
        <v>1194</v>
      </c>
      <c r="JC1" s="212" t="s">
        <v>1196</v>
      </c>
      <c r="JD1" s="212" t="s">
        <v>1198</v>
      </c>
      <c r="JE1" s="212" t="s">
        <v>1200</v>
      </c>
      <c r="JF1" s="212" t="s">
        <v>1202</v>
      </c>
      <c r="JG1" s="212" t="s">
        <v>1204</v>
      </c>
      <c r="JH1" s="212" t="s">
        <v>466</v>
      </c>
      <c r="JI1" s="212" t="s">
        <v>1207</v>
      </c>
      <c r="JJ1" s="212" t="s">
        <v>1209</v>
      </c>
      <c r="JK1" s="212" t="s">
        <v>1211</v>
      </c>
      <c r="JL1" s="212" t="s">
        <v>1213</v>
      </c>
      <c r="JM1" s="212" t="s">
        <v>1215</v>
      </c>
      <c r="JN1" s="212" t="s">
        <v>1217</v>
      </c>
      <c r="JO1" s="212" t="s">
        <v>1219</v>
      </c>
      <c r="JP1" s="212" t="s">
        <v>1221</v>
      </c>
      <c r="JQ1" s="212" t="s">
        <v>467</v>
      </c>
      <c r="JR1" s="212" t="s">
        <v>1224</v>
      </c>
      <c r="JS1" s="212" t="s">
        <v>1226</v>
      </c>
      <c r="JT1" s="212" t="s">
        <v>1228</v>
      </c>
      <c r="JU1" s="212" t="s">
        <v>1230</v>
      </c>
      <c r="JV1" s="212" t="s">
        <v>1231</v>
      </c>
      <c r="JW1" s="212" t="s">
        <v>1233</v>
      </c>
      <c r="JX1" s="212" t="s">
        <v>1235</v>
      </c>
      <c r="JY1" s="212" t="s">
        <v>1237</v>
      </c>
      <c r="JZ1" s="212" t="s">
        <v>1239</v>
      </c>
      <c r="KA1" s="212" t="s">
        <v>1241</v>
      </c>
      <c r="KB1" s="212" t="s">
        <v>1243</v>
      </c>
      <c r="KC1" s="212" t="s">
        <v>1245</v>
      </c>
      <c r="KD1" s="212" t="s">
        <v>1247</v>
      </c>
      <c r="KE1" s="212" t="s">
        <v>1249</v>
      </c>
      <c r="KF1" s="212" t="s">
        <v>1251</v>
      </c>
      <c r="KG1" s="212" t="s">
        <v>1253</v>
      </c>
      <c r="KH1" s="212" t="s">
        <v>1255</v>
      </c>
      <c r="KI1" s="212" t="s">
        <v>1257</v>
      </c>
      <c r="KJ1" s="212" t="s">
        <v>1259</v>
      </c>
      <c r="KK1" s="212" t="s">
        <v>1261</v>
      </c>
      <c r="KL1" s="212" t="s">
        <v>1263</v>
      </c>
      <c r="KM1" s="212" t="s">
        <v>1265</v>
      </c>
      <c r="KN1" s="212" t="s">
        <v>1267</v>
      </c>
      <c r="KO1" s="212" t="s">
        <v>1269</v>
      </c>
      <c r="KP1" s="212" t="s">
        <v>1271</v>
      </c>
      <c r="KQ1" s="212" t="s">
        <v>1273</v>
      </c>
      <c r="KR1" s="220"/>
      <c r="KS1" s="212" t="s">
        <v>1275</v>
      </c>
      <c r="KT1" s="212" t="s">
        <v>469</v>
      </c>
      <c r="KU1" s="212" t="s">
        <v>1278</v>
      </c>
      <c r="KV1" s="212" t="s">
        <v>1280</v>
      </c>
      <c r="KW1" s="212" t="s">
        <v>1282</v>
      </c>
      <c r="KX1" s="212" t="s">
        <v>1284</v>
      </c>
      <c r="KY1" s="212" t="s">
        <v>470</v>
      </c>
      <c r="KZ1" s="212" t="s">
        <v>1287</v>
      </c>
      <c r="LA1" s="212" t="s">
        <v>1289</v>
      </c>
      <c r="LB1" s="212" t="s">
        <v>1291</v>
      </c>
      <c r="LC1" s="212" t="s">
        <v>1293</v>
      </c>
      <c r="LD1" s="212" t="s">
        <v>1295</v>
      </c>
      <c r="LE1" s="212" t="s">
        <v>1297</v>
      </c>
      <c r="LF1" s="212" t="s">
        <v>1299</v>
      </c>
      <c r="LG1" s="209"/>
      <c r="LH1" s="220"/>
      <c r="LI1" s="212" t="s">
        <v>471</v>
      </c>
      <c r="LJ1" s="212" t="s">
        <v>1175</v>
      </c>
      <c r="LK1" s="212" t="s">
        <v>1177</v>
      </c>
      <c r="LL1" s="212" t="s">
        <v>1179</v>
      </c>
      <c r="LM1" s="209"/>
      <c r="LN1" s="220"/>
      <c r="LO1" s="212" t="s">
        <v>474</v>
      </c>
      <c r="LP1" s="212" t="s">
        <v>475</v>
      </c>
      <c r="LQ1" s="220"/>
      <c r="LR1" s="212" t="s">
        <v>477</v>
      </c>
      <c r="LS1" s="212" t="s">
        <v>1319</v>
      </c>
      <c r="LT1" s="212" t="s">
        <v>1321</v>
      </c>
      <c r="LU1" s="212" t="s">
        <v>1322</v>
      </c>
      <c r="LV1" s="212" t="s">
        <v>1324</v>
      </c>
      <c r="LW1" s="212" t="s">
        <v>1325</v>
      </c>
      <c r="LX1" s="212" t="s">
        <v>1327</v>
      </c>
      <c r="LY1" s="212" t="s">
        <v>1329</v>
      </c>
      <c r="LZ1" s="212" t="s">
        <v>1331</v>
      </c>
      <c r="MA1" s="212" t="s">
        <v>1333</v>
      </c>
      <c r="MB1" s="212" t="s">
        <v>478</v>
      </c>
      <c r="MC1" s="212" t="s">
        <v>1336</v>
      </c>
      <c r="MD1" s="212" t="s">
        <v>1337</v>
      </c>
      <c r="ME1" s="212" t="s">
        <v>1339</v>
      </c>
      <c r="MF1" s="212" t="s">
        <v>479</v>
      </c>
      <c r="MG1" s="212" t="s">
        <v>1342</v>
      </c>
      <c r="MH1" s="212" t="s">
        <v>1343</v>
      </c>
      <c r="MI1" s="212" t="s">
        <v>1345</v>
      </c>
      <c r="MJ1" s="212" t="s">
        <v>1347</v>
      </c>
      <c r="MK1" s="212" t="s">
        <v>480</v>
      </c>
      <c r="ML1" s="212" t="s">
        <v>1350</v>
      </c>
      <c r="MM1" s="212" t="s">
        <v>1352</v>
      </c>
      <c r="MN1" s="212" t="s">
        <v>1354</v>
      </c>
      <c r="MO1" s="212" t="s">
        <v>1356</v>
      </c>
      <c r="MP1" s="212" t="s">
        <v>481</v>
      </c>
      <c r="MQ1" s="212" t="s">
        <v>1359</v>
      </c>
      <c r="MR1" s="212" t="s">
        <v>1361</v>
      </c>
      <c r="MS1" s="212" t="s">
        <v>1363</v>
      </c>
      <c r="MT1" s="212" t="s">
        <v>1365</v>
      </c>
      <c r="MU1" s="212" t="s">
        <v>1367</v>
      </c>
      <c r="MV1" s="212" t="s">
        <v>1369</v>
      </c>
      <c r="MW1" s="212" t="s">
        <v>1371</v>
      </c>
      <c r="MX1" s="212" t="s">
        <v>1373</v>
      </c>
      <c r="MY1" s="212" t="s">
        <v>1375</v>
      </c>
      <c r="MZ1" s="212" t="s">
        <v>1377</v>
      </c>
      <c r="NA1" s="212" t="s">
        <v>1379</v>
      </c>
      <c r="NB1" s="212" t="s">
        <v>1380</v>
      </c>
      <c r="NC1" s="220"/>
      <c r="ND1" s="212" t="s">
        <v>483</v>
      </c>
      <c r="NE1" s="212" t="s">
        <v>1382</v>
      </c>
      <c r="NF1" s="212" t="s">
        <v>1384</v>
      </c>
      <c r="NG1" s="212" t="s">
        <v>1386</v>
      </c>
      <c r="NH1" s="212" t="s">
        <v>1388</v>
      </c>
      <c r="NI1" s="220"/>
      <c r="NJ1" s="212" t="s">
        <v>485</v>
      </c>
      <c r="NK1" s="212" t="s">
        <v>1389</v>
      </c>
      <c r="NL1" s="212" t="s">
        <v>486</v>
      </c>
      <c r="NM1" s="212" t="s">
        <v>1391</v>
      </c>
      <c r="NN1" s="212" t="s">
        <v>1393</v>
      </c>
      <c r="NO1" s="212" t="s">
        <v>487</v>
      </c>
      <c r="NP1" s="212" t="s">
        <v>1395</v>
      </c>
      <c r="NQ1" s="212" t="s">
        <v>1397</v>
      </c>
      <c r="NR1" s="209"/>
      <c r="NS1" s="220"/>
      <c r="NT1" s="212" t="s">
        <v>488</v>
      </c>
      <c r="NU1" s="212" t="s">
        <v>1301</v>
      </c>
      <c r="NV1" s="212" t="s">
        <v>1303</v>
      </c>
      <c r="NW1" s="212" t="s">
        <v>1305</v>
      </c>
      <c r="NX1" s="212" t="s">
        <v>1307</v>
      </c>
      <c r="NY1" s="212" t="s">
        <v>489</v>
      </c>
      <c r="NZ1" s="212" t="s">
        <v>1309</v>
      </c>
      <c r="OA1" s="212" t="s">
        <v>490</v>
      </c>
      <c r="OB1" s="212" t="s">
        <v>1311</v>
      </c>
      <c r="OC1" s="220"/>
      <c r="OD1" s="212" t="s">
        <v>1313</v>
      </c>
      <c r="OE1" s="212" t="s">
        <v>491</v>
      </c>
      <c r="OF1" s="209"/>
      <c r="OG1" s="220"/>
      <c r="OH1" s="212" t="s">
        <v>1315</v>
      </c>
      <c r="OI1" s="212" t="s">
        <v>1317</v>
      </c>
      <c r="OJ1" s="212" t="s">
        <v>492</v>
      </c>
      <c r="OK1" s="209"/>
      <c r="OL1" s="220"/>
      <c r="OM1" s="212" t="s">
        <v>495</v>
      </c>
      <c r="ON1" s="212" t="s">
        <v>1399</v>
      </c>
      <c r="OO1" s="212" t="s">
        <v>1401</v>
      </c>
      <c r="OP1" s="212" t="s">
        <v>496</v>
      </c>
      <c r="OQ1" s="212" t="s">
        <v>497</v>
      </c>
      <c r="OR1" s="212" t="s">
        <v>1499</v>
      </c>
      <c r="OS1" s="212" t="s">
        <v>1501</v>
      </c>
      <c r="OT1" s="212" t="s">
        <v>1503</v>
      </c>
      <c r="OU1" s="212" t="s">
        <v>1505</v>
      </c>
      <c r="OV1" s="212" t="s">
        <v>1507</v>
      </c>
      <c r="OW1" s="220"/>
      <c r="OX1" s="212" t="s">
        <v>499</v>
      </c>
      <c r="OY1" s="212" t="s">
        <v>1509</v>
      </c>
      <c r="OZ1" s="212" t="s">
        <v>1511</v>
      </c>
      <c r="PA1" s="212" t="s">
        <v>1513</v>
      </c>
      <c r="PB1" s="212" t="s">
        <v>1515</v>
      </c>
      <c r="PC1" s="212" t="s">
        <v>1517</v>
      </c>
      <c r="PD1" s="212" t="s">
        <v>1519</v>
      </c>
      <c r="PE1" s="220"/>
      <c r="PF1" s="212" t="s">
        <v>1521</v>
      </c>
      <c r="PG1" s="212" t="s">
        <v>501</v>
      </c>
      <c r="PH1" s="220"/>
      <c r="PI1" s="212" t="s">
        <v>503</v>
      </c>
      <c r="PJ1" s="212" t="s">
        <v>1551</v>
      </c>
      <c r="PK1" s="212" t="s">
        <v>1553</v>
      </c>
      <c r="PL1" s="220"/>
      <c r="PM1" s="212" t="s">
        <v>505</v>
      </c>
      <c r="PN1" s="212" t="s">
        <v>1555</v>
      </c>
      <c r="PO1" s="212" t="s">
        <v>1556</v>
      </c>
      <c r="PP1" s="212" t="s">
        <v>1557</v>
      </c>
      <c r="PQ1" s="212" t="s">
        <v>1558</v>
      </c>
      <c r="PR1" s="212" t="s">
        <v>1560</v>
      </c>
      <c r="PS1" s="212" t="s">
        <v>1561</v>
      </c>
      <c r="PT1" s="212" t="s">
        <v>1563</v>
      </c>
      <c r="PU1" s="212" t="s">
        <v>1564</v>
      </c>
      <c r="PV1" s="209"/>
      <c r="PW1" s="220"/>
      <c r="PX1" s="212" t="s">
        <v>506</v>
      </c>
      <c r="PY1" s="212" t="s">
        <v>1403</v>
      </c>
      <c r="PZ1" s="212" t="s">
        <v>1405</v>
      </c>
      <c r="QA1" s="212" t="s">
        <v>1407</v>
      </c>
      <c r="QB1" s="212" t="s">
        <v>1409</v>
      </c>
      <c r="QC1" s="212" t="s">
        <v>1411</v>
      </c>
      <c r="QD1" s="212" t="s">
        <v>1413</v>
      </c>
      <c r="QE1" s="212" t="s">
        <v>1415</v>
      </c>
      <c r="QF1" s="212" t="s">
        <v>1417</v>
      </c>
      <c r="QG1" s="212" t="s">
        <v>1419</v>
      </c>
      <c r="QH1" s="212" t="s">
        <v>1421</v>
      </c>
      <c r="QI1" s="212" t="s">
        <v>1423</v>
      </c>
      <c r="QJ1" s="212" t="s">
        <v>1425</v>
      </c>
      <c r="QK1" s="212" t="s">
        <v>1427</v>
      </c>
      <c r="QL1" s="212" t="s">
        <v>1429</v>
      </c>
      <c r="QM1" s="212" t="s">
        <v>1431</v>
      </c>
      <c r="QN1" s="212" t="s">
        <v>1433</v>
      </c>
      <c r="QO1" s="212" t="s">
        <v>1435</v>
      </c>
      <c r="QP1" s="212" t="s">
        <v>1437</v>
      </c>
      <c r="QQ1" s="212" t="s">
        <v>1439</v>
      </c>
      <c r="QR1" s="212" t="s">
        <v>1441</v>
      </c>
      <c r="QS1" s="212" t="s">
        <v>1443</v>
      </c>
      <c r="QT1" s="212" t="s">
        <v>1445</v>
      </c>
      <c r="QU1" s="212" t="s">
        <v>507</v>
      </c>
      <c r="QV1" s="212" t="s">
        <v>1448</v>
      </c>
      <c r="QW1" s="212" t="s">
        <v>1450</v>
      </c>
      <c r="QX1" s="212" t="s">
        <v>1451</v>
      </c>
      <c r="QY1" s="212" t="s">
        <v>1453</v>
      </c>
      <c r="QZ1" s="212" t="s">
        <v>1455</v>
      </c>
      <c r="RA1" s="212" t="s">
        <v>1457</v>
      </c>
      <c r="RB1" s="212" t="s">
        <v>1459</v>
      </c>
      <c r="RC1" s="212" t="s">
        <v>1461</v>
      </c>
      <c r="RD1" s="212" t="s">
        <v>1463</v>
      </c>
      <c r="RE1" s="212" t="s">
        <v>1465</v>
      </c>
      <c r="RF1" s="212" t="s">
        <v>1467</v>
      </c>
      <c r="RG1" s="212" t="s">
        <v>1469</v>
      </c>
      <c r="RH1" s="212" t="s">
        <v>1471</v>
      </c>
      <c r="RI1" s="212" t="s">
        <v>1473</v>
      </c>
      <c r="RJ1" s="212" t="s">
        <v>1475</v>
      </c>
      <c r="RK1" s="212" t="s">
        <v>1477</v>
      </c>
      <c r="RL1" s="212" t="s">
        <v>1479</v>
      </c>
      <c r="RM1" s="212" t="s">
        <v>1481</v>
      </c>
      <c r="RN1" s="212" t="s">
        <v>1483</v>
      </c>
      <c r="RO1" s="212" t="s">
        <v>1485</v>
      </c>
      <c r="RP1" s="212" t="s">
        <v>1487</v>
      </c>
      <c r="RQ1" s="212" t="s">
        <v>1489</v>
      </c>
      <c r="RR1" s="212" t="s">
        <v>1491</v>
      </c>
      <c r="RS1" s="212" t="s">
        <v>1493</v>
      </c>
      <c r="RT1" s="212" t="s">
        <v>1495</v>
      </c>
      <c r="RU1" s="212" t="s">
        <v>1497</v>
      </c>
      <c r="RV1" s="209"/>
      <c r="RW1" s="220"/>
      <c r="RX1" s="212" t="s">
        <v>508</v>
      </c>
      <c r="RY1" s="212" t="s">
        <v>1523</v>
      </c>
      <c r="RZ1" s="212" t="s">
        <v>1525</v>
      </c>
      <c r="SA1" s="212" t="s">
        <v>1527</v>
      </c>
      <c r="SB1" s="212" t="s">
        <v>1529</v>
      </c>
      <c r="SC1" s="212" t="s">
        <v>1531</v>
      </c>
      <c r="SD1" s="212" t="s">
        <v>1533</v>
      </c>
      <c r="SE1" s="212" t="s">
        <v>1535</v>
      </c>
      <c r="SF1" s="212" t="s">
        <v>1537</v>
      </c>
      <c r="SG1" s="212" t="s">
        <v>1539</v>
      </c>
      <c r="SH1" s="212" t="s">
        <v>1541</v>
      </c>
      <c r="SI1" s="212" t="s">
        <v>1543</v>
      </c>
      <c r="SJ1" s="212" t="s">
        <v>1545</v>
      </c>
      <c r="SK1" s="212" t="s">
        <v>1547</v>
      </c>
      <c r="SL1" s="212" t="s">
        <v>1549</v>
      </c>
      <c r="SM1" s="209"/>
      <c r="SN1" s="220"/>
      <c r="SO1" s="212" t="s">
        <v>511</v>
      </c>
      <c r="SP1" s="212" t="s">
        <v>1566</v>
      </c>
      <c r="SQ1" s="212" t="s">
        <v>1568</v>
      </c>
      <c r="SR1" s="212" t="s">
        <v>512</v>
      </c>
      <c r="SS1" s="212" t="s">
        <v>1570</v>
      </c>
      <c r="ST1" s="212" t="s">
        <v>1572</v>
      </c>
      <c r="SU1" s="212" t="s">
        <v>1574</v>
      </c>
      <c r="SV1" s="212" t="s">
        <v>1576</v>
      </c>
      <c r="SW1" s="220"/>
      <c r="SX1" s="212" t="s">
        <v>514</v>
      </c>
      <c r="SY1" s="212" t="s">
        <v>1578</v>
      </c>
      <c r="SZ1" s="212" t="s">
        <v>1580</v>
      </c>
      <c r="TA1" s="212" t="s">
        <v>1582</v>
      </c>
      <c r="TB1" s="212" t="s">
        <v>1584</v>
      </c>
      <c r="TC1" s="212" t="s">
        <v>1586</v>
      </c>
      <c r="TD1" s="212" t="s">
        <v>1588</v>
      </c>
      <c r="TE1" s="212" t="s">
        <v>1590</v>
      </c>
      <c r="TF1" s="212" t="s">
        <v>1592</v>
      </c>
      <c r="TG1" s="212" t="s">
        <v>1594</v>
      </c>
      <c r="TH1" s="212" t="s">
        <v>1596</v>
      </c>
      <c r="TI1" s="212" t="s">
        <v>1598</v>
      </c>
      <c r="TJ1" s="212" t="s">
        <v>1600</v>
      </c>
      <c r="TK1" s="212" t="s">
        <v>1602</v>
      </c>
      <c r="TL1" s="212" t="s">
        <v>1604</v>
      </c>
      <c r="TM1" s="212" t="s">
        <v>1606</v>
      </c>
      <c r="TN1" s="209"/>
      <c r="TO1" s="220"/>
      <c r="TP1" s="212" t="s">
        <v>517</v>
      </c>
      <c r="TQ1" s="212" t="s">
        <v>1608</v>
      </c>
      <c r="TR1" s="212" t="s">
        <v>1610</v>
      </c>
      <c r="TS1" s="212" t="s">
        <v>1612</v>
      </c>
      <c r="TT1" s="212" t="s">
        <v>1614</v>
      </c>
      <c r="TU1" s="212" t="s">
        <v>1616</v>
      </c>
      <c r="TV1" s="212" t="s">
        <v>518</v>
      </c>
      <c r="TW1" s="212" t="s">
        <v>1618</v>
      </c>
      <c r="TX1" s="212" t="s">
        <v>1620</v>
      </c>
      <c r="TY1" s="212" t="s">
        <v>1622</v>
      </c>
      <c r="TZ1" s="212" t="s">
        <v>1624</v>
      </c>
      <c r="UA1" s="212" t="s">
        <v>1626</v>
      </c>
      <c r="UB1" s="212" t="s">
        <v>1628</v>
      </c>
      <c r="UC1" s="220"/>
      <c r="UD1" s="212" t="s">
        <v>520</v>
      </c>
      <c r="UE1" s="209"/>
      <c r="UF1" s="220"/>
      <c r="UG1" s="212" t="s">
        <v>521</v>
      </c>
      <c r="UH1" s="212" t="s">
        <v>1630</v>
      </c>
      <c r="UI1" s="212" t="s">
        <v>1632</v>
      </c>
      <c r="UJ1" s="212" t="s">
        <v>1633</v>
      </c>
      <c r="UK1" s="212" t="s">
        <v>1635</v>
      </c>
      <c r="UL1" s="212" t="s">
        <v>1637</v>
      </c>
      <c r="UM1" s="212" t="s">
        <v>1639</v>
      </c>
      <c r="UN1" s="212" t="s">
        <v>1641</v>
      </c>
      <c r="UO1" s="212" t="s">
        <v>1643</v>
      </c>
      <c r="UP1" s="212" t="s">
        <v>1645</v>
      </c>
      <c r="UQ1" s="212" t="s">
        <v>1647</v>
      </c>
      <c r="UR1" s="212" t="s">
        <v>1649</v>
      </c>
      <c r="US1" s="212" t="s">
        <v>1651</v>
      </c>
      <c r="UT1" s="212" t="s">
        <v>1653</v>
      </c>
      <c r="UU1" s="212" t="s">
        <v>1655</v>
      </c>
      <c r="UV1" s="212" t="s">
        <v>1657</v>
      </c>
      <c r="UW1" s="212" t="s">
        <v>1659</v>
      </c>
      <c r="UX1" s="209"/>
      <c r="UY1" s="212" t="s">
        <v>1663</v>
      </c>
      <c r="UZ1" s="212" t="s">
        <v>1665</v>
      </c>
      <c r="VA1" s="212" t="s">
        <v>1667</v>
      </c>
      <c r="VB1" s="212" t="s">
        <v>1669</v>
      </c>
      <c r="VC1" s="212" t="s">
        <v>1671</v>
      </c>
      <c r="VD1" s="215"/>
    </row>
    <row r="2" spans="1:576" s="153" customFormat="1" hidden="1">
      <c r="K2" s="190"/>
      <c r="V2" s="153" t="s">
        <v>269</v>
      </c>
      <c r="W2" s="153" t="s">
        <v>270</v>
      </c>
    </row>
    <row r="3" spans="1:576">
      <c r="B3" s="119"/>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576">
      <c r="B4" s="119"/>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0"/>
    </row>
    <row r="5" spans="1:576">
      <c r="B5" s="119"/>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0"/>
    </row>
    <row r="6" spans="1:576">
      <c r="B6" s="119"/>
      <c r="C6" s="120" t="s">
        <v>389</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0"/>
    </row>
    <row r="7" spans="1:576">
      <c r="B7" s="116"/>
      <c r="C7" s="120" t="s">
        <v>88</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0"/>
    </row>
    <row r="8" spans="1:576">
      <c r="B8" s="122"/>
      <c r="C8" s="120" t="s">
        <v>388</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0"/>
    </row>
    <row r="9" spans="1:576">
      <c r="B9" s="116"/>
      <c r="C9" s="120" t="s">
        <v>89</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0"/>
    </row>
    <row r="10" spans="1:576" ht="29.25" thickBot="1">
      <c r="K10" s="262"/>
      <c r="L10" s="262"/>
      <c r="M10" s="262"/>
      <c r="N10" s="263" t="s">
        <v>537</v>
      </c>
      <c r="O10" s="262"/>
      <c r="P10" s="262"/>
      <c r="Q10" s="262"/>
      <c r="R10" s="262"/>
      <c r="S10" s="262"/>
      <c r="T10" s="262"/>
      <c r="U10" s="262"/>
    </row>
    <row r="11" spans="1:576" ht="105.75" thickBot="1">
      <c r="B11" s="223" t="s">
        <v>273</v>
      </c>
      <c r="C11" s="224" t="s">
        <v>272</v>
      </c>
      <c r="D11" s="225" t="s">
        <v>269</v>
      </c>
      <c r="E11" s="225" t="s">
        <v>270</v>
      </c>
      <c r="F11" s="225" t="s">
        <v>390</v>
      </c>
      <c r="G11" s="225" t="s">
        <v>606</v>
      </c>
      <c r="H11" s="225" t="s">
        <v>608</v>
      </c>
      <c r="I11" s="261" t="s">
        <v>609</v>
      </c>
      <c r="J11" s="225" t="s">
        <v>607</v>
      </c>
      <c r="K11" s="261" t="s">
        <v>264</v>
      </c>
      <c r="L11" s="261" t="s">
        <v>250</v>
      </c>
      <c r="M11" s="261" t="s">
        <v>618</v>
      </c>
      <c r="N11" s="261" t="s">
        <v>265</v>
      </c>
      <c r="O11" s="261" t="s">
        <v>183</v>
      </c>
      <c r="P11" s="261" t="s">
        <v>619</v>
      </c>
      <c r="Q11" s="261" t="s">
        <v>266</v>
      </c>
      <c r="R11" s="261" t="s">
        <v>620</v>
      </c>
      <c r="S11" s="261" t="s">
        <v>621</v>
      </c>
      <c r="T11" s="261" t="s">
        <v>267</v>
      </c>
      <c r="U11" s="261" t="s">
        <v>622</v>
      </c>
      <c r="V11" s="261" t="s">
        <v>538</v>
      </c>
      <c r="W11" s="261" t="s">
        <v>556</v>
      </c>
      <c r="X11" s="261" t="s">
        <v>539</v>
      </c>
      <c r="Y11" s="261" t="s">
        <v>553</v>
      </c>
      <c r="Z11" s="261" t="s">
        <v>540</v>
      </c>
      <c r="AA11" s="261" t="s">
        <v>541</v>
      </c>
      <c r="AB11" s="261" t="s">
        <v>542</v>
      </c>
      <c r="AC11" s="261" t="s">
        <v>552</v>
      </c>
      <c r="AD11" s="261" t="s">
        <v>543</v>
      </c>
      <c r="AE11" s="261" t="s">
        <v>544</v>
      </c>
      <c r="AF11" s="261" t="s">
        <v>545</v>
      </c>
      <c r="AG11" s="261" t="s">
        <v>551</v>
      </c>
      <c r="AH11" s="261" t="s">
        <v>546</v>
      </c>
      <c r="AI11" s="261" t="s">
        <v>547</v>
      </c>
      <c r="AJ11" s="261" t="s">
        <v>548</v>
      </c>
      <c r="AK11" s="261" t="s">
        <v>550</v>
      </c>
      <c r="AL11" s="261" t="s">
        <v>549</v>
      </c>
    </row>
    <row r="12" spans="1:576">
      <c r="B12" s="217" t="s">
        <v>393</v>
      </c>
      <c r="C12" s="218" t="s">
        <v>274</v>
      </c>
      <c r="D12" s="219">
        <f>D13+D38+D63+D69+D76</f>
        <v>0</v>
      </c>
      <c r="E12" s="219">
        <f>E13+E38+E63+E69+E76</f>
        <v>0</v>
      </c>
      <c r="F12" s="219">
        <f t="shared" ref="F12:F110" si="0">D12+E12</f>
        <v>0</v>
      </c>
      <c r="G12" s="219">
        <f t="shared" ref="G12:I12" si="1">G13+G38+G63+G69+G76</f>
        <v>0</v>
      </c>
      <c r="H12" s="219">
        <f>F12-G12</f>
        <v>0</v>
      </c>
      <c r="I12" s="219">
        <f t="shared" si="1"/>
        <v>0</v>
      </c>
      <c r="J12" s="219">
        <f>F12-I12</f>
        <v>0</v>
      </c>
      <c r="K12" s="219">
        <f t="shared" ref="K12:AJ12" si="2">K13+K38+K63+K69+K76</f>
        <v>0</v>
      </c>
      <c r="L12" s="219">
        <f t="shared" si="2"/>
        <v>0</v>
      </c>
      <c r="M12" s="219">
        <f t="shared" si="2"/>
        <v>0</v>
      </c>
      <c r="N12" s="219">
        <f t="shared" si="2"/>
        <v>0</v>
      </c>
      <c r="O12" s="219">
        <f t="shared" si="2"/>
        <v>0</v>
      </c>
      <c r="P12" s="219">
        <f t="shared" si="2"/>
        <v>0</v>
      </c>
      <c r="Q12" s="219">
        <f t="shared" si="2"/>
        <v>0</v>
      </c>
      <c r="R12" s="219">
        <f t="shared" si="2"/>
        <v>0</v>
      </c>
      <c r="S12" s="219">
        <f t="shared" si="2"/>
        <v>0</v>
      </c>
      <c r="T12" s="219">
        <f t="shared" si="2"/>
        <v>0</v>
      </c>
      <c r="U12" s="219">
        <f t="shared" si="2"/>
        <v>18528172.816666663</v>
      </c>
      <c r="V12" s="219">
        <f t="shared" si="2"/>
        <v>15881291.039999999</v>
      </c>
      <c r="W12" s="219">
        <f t="shared" si="2"/>
        <v>0</v>
      </c>
      <c r="X12" s="219">
        <f t="shared" si="2"/>
        <v>0</v>
      </c>
      <c r="Y12" s="219">
        <f>V12+W12+X12</f>
        <v>15881291.039999999</v>
      </c>
      <c r="Z12" s="219">
        <f t="shared" si="2"/>
        <v>0</v>
      </c>
      <c r="AA12" s="219">
        <f t="shared" si="2"/>
        <v>0</v>
      </c>
      <c r="AB12" s="219">
        <f t="shared" si="2"/>
        <v>1323440.8566666665</v>
      </c>
      <c r="AC12" s="219">
        <f>Z12+AA12+AB12</f>
        <v>1323440.8566666665</v>
      </c>
      <c r="AD12" s="219">
        <f t="shared" si="2"/>
        <v>0</v>
      </c>
      <c r="AE12" s="219">
        <f t="shared" si="2"/>
        <v>0</v>
      </c>
      <c r="AF12" s="219">
        <f t="shared" si="2"/>
        <v>0</v>
      </c>
      <c r="AG12" s="219">
        <f>AD12+AE12+AF12</f>
        <v>0</v>
      </c>
      <c r="AH12" s="219">
        <f t="shared" si="2"/>
        <v>0</v>
      </c>
      <c r="AI12" s="219">
        <f t="shared" si="2"/>
        <v>0</v>
      </c>
      <c r="AJ12" s="219">
        <f t="shared" si="2"/>
        <v>1323440.92</v>
      </c>
      <c r="AK12" s="219">
        <f>AH12+AI12+AJ12</f>
        <v>1323440.92</v>
      </c>
      <c r="AL12" s="219">
        <f>Y12+AC12+AG12+AK12</f>
        <v>18528172.816666663</v>
      </c>
    </row>
    <row r="13" spans="1:576">
      <c r="B13" s="220" t="s">
        <v>394</v>
      </c>
      <c r="C13" s="221" t="s">
        <v>275</v>
      </c>
      <c r="D13" s="222">
        <f>SUM(D14:D37)</f>
        <v>0</v>
      </c>
      <c r="E13" s="222">
        <f>SUM(E14:E37)</f>
        <v>0</v>
      </c>
      <c r="F13" s="222">
        <f t="shared" si="0"/>
        <v>0</v>
      </c>
      <c r="G13" s="222">
        <f t="shared" ref="G13:I13" si="3">SUM(G14:G37)</f>
        <v>0</v>
      </c>
      <c r="H13" s="222">
        <f t="shared" ref="H13:H221" si="4">F13-G13</f>
        <v>0</v>
      </c>
      <c r="I13" s="222">
        <f t="shared" si="3"/>
        <v>0</v>
      </c>
      <c r="J13" s="222">
        <f t="shared" ref="J13:J221" si="5">F13-I13</f>
        <v>0</v>
      </c>
      <c r="K13" s="222">
        <f t="shared" ref="K13:AJ13" si="6">SUM(K14:K37)</f>
        <v>0</v>
      </c>
      <c r="L13" s="222">
        <f t="shared" si="6"/>
        <v>0</v>
      </c>
      <c r="M13" s="222">
        <f t="shared" si="6"/>
        <v>0</v>
      </c>
      <c r="N13" s="222">
        <f t="shared" si="6"/>
        <v>0</v>
      </c>
      <c r="O13" s="222">
        <f t="shared" si="6"/>
        <v>0</v>
      </c>
      <c r="P13" s="222">
        <f t="shared" si="6"/>
        <v>0</v>
      </c>
      <c r="Q13" s="222">
        <f t="shared" si="6"/>
        <v>0</v>
      </c>
      <c r="R13" s="222">
        <f t="shared" si="6"/>
        <v>0</v>
      </c>
      <c r="S13" s="222">
        <f t="shared" si="6"/>
        <v>0</v>
      </c>
      <c r="T13" s="222">
        <f t="shared" si="6"/>
        <v>0</v>
      </c>
      <c r="U13" s="222">
        <f t="shared" si="6"/>
        <v>0</v>
      </c>
      <c r="V13" s="222">
        <f t="shared" si="6"/>
        <v>0</v>
      </c>
      <c r="W13" s="222">
        <f t="shared" si="6"/>
        <v>0</v>
      </c>
      <c r="X13" s="222">
        <f t="shared" si="6"/>
        <v>0</v>
      </c>
      <c r="Y13" s="222">
        <f t="shared" ref="Y13:Y221" si="7">V13+W13+X13</f>
        <v>0</v>
      </c>
      <c r="Z13" s="222">
        <f t="shared" si="6"/>
        <v>0</v>
      </c>
      <c r="AA13" s="222">
        <f t="shared" si="6"/>
        <v>0</v>
      </c>
      <c r="AB13" s="222">
        <f t="shared" si="6"/>
        <v>0</v>
      </c>
      <c r="AC13" s="222">
        <f t="shared" ref="AC13:AC221" si="8">Z13+AA13+AB13</f>
        <v>0</v>
      </c>
      <c r="AD13" s="222">
        <f t="shared" si="6"/>
        <v>0</v>
      </c>
      <c r="AE13" s="222">
        <f t="shared" si="6"/>
        <v>0</v>
      </c>
      <c r="AF13" s="222">
        <f t="shared" si="6"/>
        <v>0</v>
      </c>
      <c r="AG13" s="222">
        <f t="shared" ref="AG13:AG221" si="9">AD13+AE13+AF13</f>
        <v>0</v>
      </c>
      <c r="AH13" s="222">
        <f t="shared" si="6"/>
        <v>0</v>
      </c>
      <c r="AI13" s="222">
        <f t="shared" si="6"/>
        <v>0</v>
      </c>
      <c r="AJ13" s="222">
        <f t="shared" si="6"/>
        <v>0</v>
      </c>
      <c r="AK13" s="222">
        <f t="shared" ref="AK13:AK221" si="10">AH13+AI13+AJ13</f>
        <v>0</v>
      </c>
      <c r="AL13" s="222">
        <f t="shared" ref="AL13:AL221" si="11">Y13+AC13+AG13+AK13</f>
        <v>0</v>
      </c>
    </row>
    <row r="14" spans="1:576">
      <c r="B14" s="212" t="s">
        <v>395</v>
      </c>
      <c r="C14" s="213" t="s">
        <v>276</v>
      </c>
      <c r="D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14">
        <f t="shared" si="0"/>
        <v>0</v>
      </c>
      <c r="G14" s="214"/>
      <c r="H14" s="214">
        <f t="shared" si="4"/>
        <v>0</v>
      </c>
      <c r="I14" s="214"/>
      <c r="J14" s="214">
        <f t="shared" si="5"/>
        <v>0</v>
      </c>
      <c r="K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4">
        <f t="shared" si="7"/>
        <v>0</v>
      </c>
      <c r="Z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4">
        <f t="shared" si="8"/>
        <v>0</v>
      </c>
      <c r="AD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4">
        <f t="shared" si="9"/>
        <v>0</v>
      </c>
      <c r="AH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4">
        <f t="shared" si="10"/>
        <v>0</v>
      </c>
      <c r="AL14" s="214">
        <f t="shared" si="11"/>
        <v>0</v>
      </c>
    </row>
    <row r="15" spans="1:576">
      <c r="B15" s="212" t="s">
        <v>832</v>
      </c>
      <c r="C15" s="213" t="s">
        <v>833</v>
      </c>
      <c r="D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4">
        <f t="shared" si="0"/>
        <v>0</v>
      </c>
      <c r="G15" s="214"/>
      <c r="H15" s="214">
        <f t="shared" si="4"/>
        <v>0</v>
      </c>
      <c r="I15" s="214"/>
      <c r="J15" s="214">
        <f t="shared" si="5"/>
        <v>0</v>
      </c>
      <c r="K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4">
        <f t="shared" si="7"/>
        <v>0</v>
      </c>
      <c r="Z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4">
        <f t="shared" si="8"/>
        <v>0</v>
      </c>
      <c r="AD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4">
        <f t="shared" si="9"/>
        <v>0</v>
      </c>
      <c r="AH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4">
        <f t="shared" si="10"/>
        <v>0</v>
      </c>
      <c r="AL15" s="214">
        <f t="shared" si="11"/>
        <v>0</v>
      </c>
    </row>
    <row r="16" spans="1:576">
      <c r="B16" s="212" t="s">
        <v>834</v>
      </c>
      <c r="C16" s="213" t="s">
        <v>835</v>
      </c>
      <c r="D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4">
        <f t="shared" si="0"/>
        <v>0</v>
      </c>
      <c r="G16" s="214"/>
      <c r="H16" s="214">
        <f t="shared" si="4"/>
        <v>0</v>
      </c>
      <c r="I16" s="214"/>
      <c r="J16" s="214">
        <f t="shared" si="5"/>
        <v>0</v>
      </c>
      <c r="K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4">
        <f t="shared" si="7"/>
        <v>0</v>
      </c>
      <c r="Z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4">
        <f t="shared" si="8"/>
        <v>0</v>
      </c>
      <c r="AD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4">
        <f t="shared" si="9"/>
        <v>0</v>
      </c>
      <c r="AH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4">
        <f t="shared" si="10"/>
        <v>0</v>
      </c>
      <c r="AL16" s="214">
        <f t="shared" si="11"/>
        <v>0</v>
      </c>
    </row>
    <row r="17" spans="2:38">
      <c r="B17" s="212" t="s">
        <v>836</v>
      </c>
      <c r="C17" s="213" t="s">
        <v>837</v>
      </c>
      <c r="D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4">
        <f t="shared" si="0"/>
        <v>0</v>
      </c>
      <c r="G17" s="214"/>
      <c r="H17" s="214">
        <f t="shared" si="4"/>
        <v>0</v>
      </c>
      <c r="I17" s="214"/>
      <c r="J17" s="214">
        <f t="shared" si="5"/>
        <v>0</v>
      </c>
      <c r="K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4">
        <f t="shared" si="7"/>
        <v>0</v>
      </c>
      <c r="Z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4">
        <f t="shared" si="8"/>
        <v>0</v>
      </c>
      <c r="AD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4">
        <f t="shared" si="9"/>
        <v>0</v>
      </c>
      <c r="AH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4">
        <f t="shared" si="10"/>
        <v>0</v>
      </c>
      <c r="AL17" s="214">
        <f t="shared" si="11"/>
        <v>0</v>
      </c>
    </row>
    <row r="18" spans="2:38">
      <c r="B18" s="212" t="s">
        <v>838</v>
      </c>
      <c r="C18" s="213" t="s">
        <v>839</v>
      </c>
      <c r="D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4">
        <f t="shared" si="0"/>
        <v>0</v>
      </c>
      <c r="G18" s="214"/>
      <c r="H18" s="214">
        <f t="shared" si="4"/>
        <v>0</v>
      </c>
      <c r="I18" s="214"/>
      <c r="J18" s="214">
        <f t="shared" si="5"/>
        <v>0</v>
      </c>
      <c r="K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4">
        <f t="shared" si="7"/>
        <v>0</v>
      </c>
      <c r="Z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4">
        <f t="shared" si="8"/>
        <v>0</v>
      </c>
      <c r="AD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4">
        <f t="shared" si="9"/>
        <v>0</v>
      </c>
      <c r="AH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4">
        <f t="shared" si="10"/>
        <v>0</v>
      </c>
      <c r="AL18" s="214">
        <f t="shared" si="11"/>
        <v>0</v>
      </c>
    </row>
    <row r="19" spans="2:38">
      <c r="B19" s="212" t="s">
        <v>840</v>
      </c>
      <c r="C19" s="213" t="s">
        <v>841</v>
      </c>
      <c r="D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4">
        <f t="shared" si="0"/>
        <v>0</v>
      </c>
      <c r="G19" s="214"/>
      <c r="H19" s="214">
        <f t="shared" si="4"/>
        <v>0</v>
      </c>
      <c r="I19" s="214"/>
      <c r="J19" s="214">
        <f t="shared" si="5"/>
        <v>0</v>
      </c>
      <c r="K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4">
        <f t="shared" si="7"/>
        <v>0</v>
      </c>
      <c r="Z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4">
        <f t="shared" si="8"/>
        <v>0</v>
      </c>
      <c r="AD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4">
        <f t="shared" si="9"/>
        <v>0</v>
      </c>
      <c r="AH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4">
        <f t="shared" si="10"/>
        <v>0</v>
      </c>
      <c r="AL19" s="214">
        <f t="shared" si="11"/>
        <v>0</v>
      </c>
    </row>
    <row r="20" spans="2:38">
      <c r="B20" s="212" t="s">
        <v>842</v>
      </c>
      <c r="C20" s="213" t="s">
        <v>843</v>
      </c>
      <c r="D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4">
        <f t="shared" si="0"/>
        <v>0</v>
      </c>
      <c r="G20" s="214"/>
      <c r="H20" s="214">
        <f t="shared" si="4"/>
        <v>0</v>
      </c>
      <c r="I20" s="214"/>
      <c r="J20" s="214">
        <f t="shared" si="5"/>
        <v>0</v>
      </c>
      <c r="K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4">
        <f t="shared" si="7"/>
        <v>0</v>
      </c>
      <c r="Z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4">
        <f t="shared" si="8"/>
        <v>0</v>
      </c>
      <c r="AD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4">
        <f t="shared" si="9"/>
        <v>0</v>
      </c>
      <c r="AH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4">
        <f t="shared" si="10"/>
        <v>0</v>
      </c>
      <c r="AL20" s="214">
        <f t="shared" si="11"/>
        <v>0</v>
      </c>
    </row>
    <row r="21" spans="2:38">
      <c r="B21" s="212" t="s">
        <v>396</v>
      </c>
      <c r="C21" s="213" t="s">
        <v>277</v>
      </c>
      <c r="D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4">
        <f t="shared" ref="F21:F37" si="12">D21+E21</f>
        <v>0</v>
      </c>
      <c r="G21" s="214"/>
      <c r="H21" s="214">
        <f t="shared" ref="H21:H37" si="13">F21-G21</f>
        <v>0</v>
      </c>
      <c r="I21" s="214"/>
      <c r="J21" s="214">
        <f t="shared" ref="J21:J37" si="14">F21-I21</f>
        <v>0</v>
      </c>
      <c r="K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4">
        <f t="shared" ref="Y21:Y38" si="15">V21+W21+X21</f>
        <v>0</v>
      </c>
      <c r="Z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4">
        <f t="shared" ref="AC21:AC37" si="16">Z21+AA21+AB21</f>
        <v>0</v>
      </c>
      <c r="AD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4">
        <f t="shared" ref="AG21:AG37" si="17">AD21+AE21+AF21</f>
        <v>0</v>
      </c>
      <c r="AH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4">
        <f t="shared" ref="AK21:AK37" si="18">AH21+AI21+AJ21</f>
        <v>0</v>
      </c>
      <c r="AL21" s="214">
        <f t="shared" ref="AL21:AL37" si="19">Y21+AC21+AG21+AK21</f>
        <v>0</v>
      </c>
    </row>
    <row r="22" spans="2:38">
      <c r="B22" s="212" t="s">
        <v>845</v>
      </c>
      <c r="C22" s="213" t="s">
        <v>844</v>
      </c>
      <c r="D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4">
        <f t="shared" ref="F22" si="20">D22+E22</f>
        <v>0</v>
      </c>
      <c r="G22" s="214"/>
      <c r="H22" s="214">
        <f t="shared" ref="H22" si="21">F22-G22</f>
        <v>0</v>
      </c>
      <c r="I22" s="214"/>
      <c r="J22" s="214">
        <f t="shared" ref="J22" si="22">F22-I22</f>
        <v>0</v>
      </c>
      <c r="K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4">
        <f t="shared" ref="Y22" si="23">V22+W22+X22</f>
        <v>0</v>
      </c>
      <c r="Z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4">
        <f t="shared" ref="AC22" si="24">Z22+AA22+AB22</f>
        <v>0</v>
      </c>
      <c r="AD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4">
        <f t="shared" ref="AG22" si="25">AD22+AE22+AF22</f>
        <v>0</v>
      </c>
      <c r="AH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4">
        <f t="shared" ref="AK22" si="26">AH22+AI22+AJ22</f>
        <v>0</v>
      </c>
      <c r="AL22" s="214">
        <f t="shared" ref="AL22" si="27">Y22+AC22+AG22+AK22</f>
        <v>0</v>
      </c>
    </row>
    <row r="23" spans="2:38">
      <c r="B23" s="212" t="s">
        <v>397</v>
      </c>
      <c r="C23" s="213" t="s">
        <v>278</v>
      </c>
      <c r="D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4">
        <f t="shared" si="12"/>
        <v>0</v>
      </c>
      <c r="G23" s="214"/>
      <c r="H23" s="214">
        <f t="shared" si="13"/>
        <v>0</v>
      </c>
      <c r="I23" s="214"/>
      <c r="J23" s="214">
        <f t="shared" si="14"/>
        <v>0</v>
      </c>
      <c r="K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4">
        <f t="shared" si="15"/>
        <v>0</v>
      </c>
      <c r="Z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4">
        <f t="shared" si="16"/>
        <v>0</v>
      </c>
      <c r="AD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4">
        <f t="shared" si="17"/>
        <v>0</v>
      </c>
      <c r="AH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4">
        <f t="shared" si="18"/>
        <v>0</v>
      </c>
      <c r="AL23" s="214">
        <f t="shared" si="19"/>
        <v>0</v>
      </c>
    </row>
    <row r="24" spans="2:38">
      <c r="B24" s="212" t="s">
        <v>847</v>
      </c>
      <c r="C24" s="213" t="s">
        <v>846</v>
      </c>
      <c r="D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4">
        <f t="shared" ref="F24:F27" si="28">D24+E24</f>
        <v>0</v>
      </c>
      <c r="G24" s="214"/>
      <c r="H24" s="214">
        <f t="shared" ref="H24:H27" si="29">F24-G24</f>
        <v>0</v>
      </c>
      <c r="I24" s="214"/>
      <c r="J24" s="214">
        <f t="shared" ref="J24:J27" si="30">F24-I24</f>
        <v>0</v>
      </c>
      <c r="K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4">
        <f t="shared" ref="Y24:Y27" si="31">V24+W24+X24</f>
        <v>0</v>
      </c>
      <c r="Z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4">
        <f t="shared" ref="AC24:AC27" si="32">Z24+AA24+AB24</f>
        <v>0</v>
      </c>
      <c r="AD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4">
        <f t="shared" ref="AG24:AG27" si="33">AD24+AE24+AF24</f>
        <v>0</v>
      </c>
      <c r="AH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4">
        <f t="shared" ref="AK24:AK27" si="34">AH24+AI24+AJ24</f>
        <v>0</v>
      </c>
      <c r="AL24" s="214">
        <f t="shared" ref="AL24:AL27" si="35">Y24+AC24+AG24+AK24</f>
        <v>0</v>
      </c>
    </row>
    <row r="25" spans="2:38">
      <c r="B25" s="212" t="s">
        <v>849</v>
      </c>
      <c r="C25" s="213" t="s">
        <v>848</v>
      </c>
      <c r="D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4">
        <f t="shared" si="28"/>
        <v>0</v>
      </c>
      <c r="G25" s="214"/>
      <c r="H25" s="214">
        <f t="shared" si="29"/>
        <v>0</v>
      </c>
      <c r="I25" s="214"/>
      <c r="J25" s="214">
        <f t="shared" si="30"/>
        <v>0</v>
      </c>
      <c r="K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4">
        <f t="shared" si="31"/>
        <v>0</v>
      </c>
      <c r="Z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4">
        <f t="shared" si="32"/>
        <v>0</v>
      </c>
      <c r="AD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4">
        <f t="shared" si="33"/>
        <v>0</v>
      </c>
      <c r="AH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4">
        <f t="shared" si="34"/>
        <v>0</v>
      </c>
      <c r="AL25" s="214">
        <f t="shared" si="35"/>
        <v>0</v>
      </c>
    </row>
    <row r="26" spans="2:38">
      <c r="B26" s="212" t="s">
        <v>851</v>
      </c>
      <c r="C26" s="213" t="s">
        <v>850</v>
      </c>
      <c r="D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4">
        <f t="shared" si="28"/>
        <v>0</v>
      </c>
      <c r="G26" s="214"/>
      <c r="H26" s="214">
        <f t="shared" si="29"/>
        <v>0</v>
      </c>
      <c r="I26" s="214"/>
      <c r="J26" s="214">
        <f t="shared" si="30"/>
        <v>0</v>
      </c>
      <c r="K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4">
        <f t="shared" si="31"/>
        <v>0</v>
      </c>
      <c r="Z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4">
        <f t="shared" si="32"/>
        <v>0</v>
      </c>
      <c r="AD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4">
        <f t="shared" si="33"/>
        <v>0</v>
      </c>
      <c r="AH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4">
        <f t="shared" si="34"/>
        <v>0</v>
      </c>
      <c r="AL26" s="214">
        <f t="shared" si="35"/>
        <v>0</v>
      </c>
    </row>
    <row r="27" spans="2:38">
      <c r="B27" s="212" t="s">
        <v>398</v>
      </c>
      <c r="C27" s="213" t="s">
        <v>279</v>
      </c>
      <c r="D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14">
        <f t="shared" si="28"/>
        <v>0</v>
      </c>
      <c r="G27" s="214"/>
      <c r="H27" s="214">
        <f t="shared" si="29"/>
        <v>0</v>
      </c>
      <c r="I27" s="214"/>
      <c r="J27" s="214">
        <f t="shared" si="30"/>
        <v>0</v>
      </c>
      <c r="K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4">
        <f t="shared" si="31"/>
        <v>0</v>
      </c>
      <c r="Z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4">
        <f t="shared" si="32"/>
        <v>0</v>
      </c>
      <c r="AD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4">
        <f t="shared" si="33"/>
        <v>0</v>
      </c>
      <c r="AH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4">
        <f t="shared" si="34"/>
        <v>0</v>
      </c>
      <c r="AL27" s="214">
        <f t="shared" si="35"/>
        <v>0</v>
      </c>
    </row>
    <row r="28" spans="2:38">
      <c r="B28" s="212" t="s">
        <v>852</v>
      </c>
      <c r="C28" s="213" t="s">
        <v>853</v>
      </c>
      <c r="D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4">
        <f t="shared" si="12"/>
        <v>0</v>
      </c>
      <c r="G28" s="214"/>
      <c r="H28" s="214">
        <f t="shared" si="13"/>
        <v>0</v>
      </c>
      <c r="I28" s="214"/>
      <c r="J28" s="214">
        <f t="shared" si="14"/>
        <v>0</v>
      </c>
      <c r="K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4">
        <f t="shared" si="15"/>
        <v>0</v>
      </c>
      <c r="Z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4">
        <f t="shared" si="16"/>
        <v>0</v>
      </c>
      <c r="AD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4">
        <f t="shared" si="17"/>
        <v>0</v>
      </c>
      <c r="AH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4">
        <f t="shared" si="18"/>
        <v>0</v>
      </c>
      <c r="AL28" s="214">
        <f t="shared" si="19"/>
        <v>0</v>
      </c>
    </row>
    <row r="29" spans="2:38">
      <c r="B29" s="212" t="s">
        <v>855</v>
      </c>
      <c r="C29" s="213" t="s">
        <v>854</v>
      </c>
      <c r="D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4">
        <f t="shared" ref="F29:F30" si="36">D29+E29</f>
        <v>0</v>
      </c>
      <c r="G29" s="214"/>
      <c r="H29" s="214">
        <f t="shared" ref="H29:H30" si="37">F29-G29</f>
        <v>0</v>
      </c>
      <c r="I29" s="214"/>
      <c r="J29" s="214">
        <f t="shared" ref="J29:J30" si="38">F29-I29</f>
        <v>0</v>
      </c>
      <c r="K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4">
        <f t="shared" ref="Y29:Y30" si="39">V29+W29+X29</f>
        <v>0</v>
      </c>
      <c r="Z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4">
        <f t="shared" ref="AC29:AC30" si="40">Z29+AA29+AB29</f>
        <v>0</v>
      </c>
      <c r="AD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4">
        <f t="shared" ref="AG29:AG30" si="41">AD29+AE29+AF29</f>
        <v>0</v>
      </c>
      <c r="AH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4">
        <f t="shared" ref="AK29:AK30" si="42">AH29+AI29+AJ29</f>
        <v>0</v>
      </c>
      <c r="AL29" s="214">
        <f t="shared" ref="AL29:AL30" si="43">Y29+AC29+AG29+AK29</f>
        <v>0</v>
      </c>
    </row>
    <row r="30" spans="2:38">
      <c r="B30" s="212" t="s">
        <v>399</v>
      </c>
      <c r="C30" s="213" t="s">
        <v>280</v>
      </c>
      <c r="D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4">
        <f t="shared" si="36"/>
        <v>0</v>
      </c>
      <c r="G30" s="214"/>
      <c r="H30" s="214">
        <f t="shared" si="37"/>
        <v>0</v>
      </c>
      <c r="I30" s="214"/>
      <c r="J30" s="214">
        <f t="shared" si="38"/>
        <v>0</v>
      </c>
      <c r="K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4">
        <f t="shared" si="39"/>
        <v>0</v>
      </c>
      <c r="Z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4">
        <f t="shared" si="40"/>
        <v>0</v>
      </c>
      <c r="AD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4">
        <f t="shared" si="41"/>
        <v>0</v>
      </c>
      <c r="AH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4">
        <f t="shared" si="42"/>
        <v>0</v>
      </c>
      <c r="AL30" s="214">
        <f t="shared" si="43"/>
        <v>0</v>
      </c>
    </row>
    <row r="31" spans="2:38">
      <c r="B31" s="212" t="s">
        <v>857</v>
      </c>
      <c r="C31" s="213" t="s">
        <v>856</v>
      </c>
      <c r="D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4">
        <f t="shared" si="12"/>
        <v>0</v>
      </c>
      <c r="G31" s="214"/>
      <c r="H31" s="214">
        <f t="shared" si="13"/>
        <v>0</v>
      </c>
      <c r="I31" s="214"/>
      <c r="J31" s="214">
        <f t="shared" si="14"/>
        <v>0</v>
      </c>
      <c r="K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4">
        <f t="shared" si="15"/>
        <v>0</v>
      </c>
      <c r="Z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4">
        <f t="shared" si="16"/>
        <v>0</v>
      </c>
      <c r="AD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4">
        <f t="shared" si="17"/>
        <v>0</v>
      </c>
      <c r="AH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4">
        <f t="shared" si="18"/>
        <v>0</v>
      </c>
      <c r="AL31" s="214">
        <f t="shared" si="19"/>
        <v>0</v>
      </c>
    </row>
    <row r="32" spans="2:38">
      <c r="B32" s="212" t="s">
        <v>400</v>
      </c>
      <c r="C32" s="213" t="s">
        <v>281</v>
      </c>
      <c r="D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14">
        <f t="shared" si="12"/>
        <v>0</v>
      </c>
      <c r="G32" s="214"/>
      <c r="H32" s="214">
        <f t="shared" si="13"/>
        <v>0</v>
      </c>
      <c r="I32" s="214"/>
      <c r="J32" s="214">
        <f t="shared" si="14"/>
        <v>0</v>
      </c>
      <c r="K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4">
        <f t="shared" si="15"/>
        <v>0</v>
      </c>
      <c r="Z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4">
        <f t="shared" si="16"/>
        <v>0</v>
      </c>
      <c r="AD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4">
        <f t="shared" si="17"/>
        <v>0</v>
      </c>
      <c r="AH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4">
        <f t="shared" si="18"/>
        <v>0</v>
      </c>
      <c r="AL32" s="214">
        <f t="shared" si="19"/>
        <v>0</v>
      </c>
    </row>
    <row r="33" spans="2:38">
      <c r="B33" s="212" t="s">
        <v>858</v>
      </c>
      <c r="C33" s="213" t="s">
        <v>860</v>
      </c>
      <c r="D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4">
        <f t="shared" ref="F33:F34" si="44">D33+E33</f>
        <v>0</v>
      </c>
      <c r="G33" s="214"/>
      <c r="H33" s="214">
        <f t="shared" ref="H33:H34" si="45">F33-G33</f>
        <v>0</v>
      </c>
      <c r="I33" s="214"/>
      <c r="J33" s="214">
        <f t="shared" ref="J33:J34" si="46">F33-I33</f>
        <v>0</v>
      </c>
      <c r="K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4">
        <f t="shared" ref="Y33:Y34" si="47">V33+W33+X33</f>
        <v>0</v>
      </c>
      <c r="Z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4">
        <f t="shared" ref="AC33:AC34" si="48">Z33+AA33+AB33</f>
        <v>0</v>
      </c>
      <c r="AD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4">
        <f t="shared" ref="AG33:AG34" si="49">AD33+AE33+AF33</f>
        <v>0</v>
      </c>
      <c r="AH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4">
        <f t="shared" ref="AK33:AK34" si="50">AH33+AI33+AJ33</f>
        <v>0</v>
      </c>
      <c r="AL33" s="214">
        <f t="shared" ref="AL33:AL34" si="51">Y33+AC33+AG33+AK33</f>
        <v>0</v>
      </c>
    </row>
    <row r="34" spans="2:38">
      <c r="B34" s="212" t="s">
        <v>859</v>
      </c>
      <c r="C34" s="213" t="s">
        <v>861</v>
      </c>
      <c r="D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4">
        <f t="shared" si="44"/>
        <v>0</v>
      </c>
      <c r="G34" s="214"/>
      <c r="H34" s="214">
        <f t="shared" si="45"/>
        <v>0</v>
      </c>
      <c r="I34" s="214"/>
      <c r="J34" s="214">
        <f t="shared" si="46"/>
        <v>0</v>
      </c>
      <c r="K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4">
        <f t="shared" si="47"/>
        <v>0</v>
      </c>
      <c r="Z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4">
        <f t="shared" si="48"/>
        <v>0</v>
      </c>
      <c r="AD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4">
        <f t="shared" si="49"/>
        <v>0</v>
      </c>
      <c r="AH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4">
        <f t="shared" si="50"/>
        <v>0</v>
      </c>
      <c r="AL34" s="214">
        <f t="shared" si="51"/>
        <v>0</v>
      </c>
    </row>
    <row r="35" spans="2:38">
      <c r="B35" s="212" t="s">
        <v>863</v>
      </c>
      <c r="C35" s="213" t="s">
        <v>862</v>
      </c>
      <c r="D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4">
        <f t="shared" si="12"/>
        <v>0</v>
      </c>
      <c r="G35" s="214"/>
      <c r="H35" s="214">
        <f t="shared" si="13"/>
        <v>0</v>
      </c>
      <c r="I35" s="214"/>
      <c r="J35" s="214">
        <f t="shared" si="14"/>
        <v>0</v>
      </c>
      <c r="K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4">
        <f t="shared" si="15"/>
        <v>0</v>
      </c>
      <c r="Z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4">
        <f t="shared" si="16"/>
        <v>0</v>
      </c>
      <c r="AD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4">
        <f t="shared" si="17"/>
        <v>0</v>
      </c>
      <c r="AH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4">
        <f t="shared" si="18"/>
        <v>0</v>
      </c>
      <c r="AL35" s="214">
        <f t="shared" si="19"/>
        <v>0</v>
      </c>
    </row>
    <row r="36" spans="2:38">
      <c r="B36" s="212" t="s">
        <v>392</v>
      </c>
      <c r="C36" s="213" t="s">
        <v>282</v>
      </c>
      <c r="D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4">
        <f t="shared" ref="F36" si="52">D36+E36</f>
        <v>0</v>
      </c>
      <c r="G36" s="214"/>
      <c r="H36" s="214">
        <f t="shared" ref="H36" si="53">F36-G36</f>
        <v>0</v>
      </c>
      <c r="I36" s="214"/>
      <c r="J36" s="214">
        <f t="shared" ref="J36" si="54">F36-I36</f>
        <v>0</v>
      </c>
      <c r="K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4">
        <f t="shared" ref="Y36" si="55">V36+W36+X36</f>
        <v>0</v>
      </c>
      <c r="Z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4">
        <f t="shared" ref="AC36" si="56">Z36+AA36+AB36</f>
        <v>0</v>
      </c>
      <c r="AD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4">
        <f t="shared" ref="AG36" si="57">AD36+AE36+AF36</f>
        <v>0</v>
      </c>
      <c r="AH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4">
        <f t="shared" ref="AK36" si="58">AH36+AI36+AJ36</f>
        <v>0</v>
      </c>
      <c r="AL36" s="214">
        <f t="shared" ref="AL36" si="59">Y36+AC36+AG36+AK36</f>
        <v>0</v>
      </c>
    </row>
    <row r="37" spans="2:38">
      <c r="B37" s="212" t="s">
        <v>878</v>
      </c>
      <c r="C37" s="213" t="s">
        <v>879</v>
      </c>
      <c r="D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4">
        <f t="shared" si="12"/>
        <v>0</v>
      </c>
      <c r="G37" s="214"/>
      <c r="H37" s="214">
        <f t="shared" si="13"/>
        <v>0</v>
      </c>
      <c r="I37" s="214"/>
      <c r="J37" s="214">
        <f t="shared" si="14"/>
        <v>0</v>
      </c>
      <c r="K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4">
        <f t="shared" si="15"/>
        <v>0</v>
      </c>
      <c r="Z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4">
        <f t="shared" si="16"/>
        <v>0</v>
      </c>
      <c r="AD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4">
        <f t="shared" si="17"/>
        <v>0</v>
      </c>
      <c r="AH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4">
        <f t="shared" si="18"/>
        <v>0</v>
      </c>
      <c r="AL37" s="214">
        <f t="shared" si="19"/>
        <v>0</v>
      </c>
    </row>
    <row r="38" spans="2:38">
      <c r="B38" s="220" t="s">
        <v>401</v>
      </c>
      <c r="C38" s="221" t="s">
        <v>283</v>
      </c>
      <c r="D38" s="222">
        <f>SUM(D39:D62)</f>
        <v>0</v>
      </c>
      <c r="E38" s="222">
        <f>SUM(E39:E62)</f>
        <v>0</v>
      </c>
      <c r="F38" s="222">
        <f t="shared" si="0"/>
        <v>0</v>
      </c>
      <c r="G38" s="222">
        <f>SUM(G39:G62)</f>
        <v>0</v>
      </c>
      <c r="H38" s="222">
        <f t="shared" si="4"/>
        <v>0</v>
      </c>
      <c r="I38" s="222">
        <f t="shared" ref="I38:X38" si="60">SUM(I39:I62)</f>
        <v>0</v>
      </c>
      <c r="J38" s="222">
        <f t="shared" si="60"/>
        <v>0</v>
      </c>
      <c r="K38" s="222">
        <f t="shared" si="60"/>
        <v>0</v>
      </c>
      <c r="L38" s="222">
        <f t="shared" si="60"/>
        <v>0</v>
      </c>
      <c r="M38" s="222">
        <f t="shared" si="60"/>
        <v>0</v>
      </c>
      <c r="N38" s="222">
        <f t="shared" si="60"/>
        <v>0</v>
      </c>
      <c r="O38" s="222">
        <f t="shared" si="60"/>
        <v>0</v>
      </c>
      <c r="P38" s="222">
        <f t="shared" si="60"/>
        <v>0</v>
      </c>
      <c r="Q38" s="222">
        <f t="shared" si="60"/>
        <v>0</v>
      </c>
      <c r="R38" s="222">
        <f t="shared" si="60"/>
        <v>0</v>
      </c>
      <c r="S38" s="222">
        <f t="shared" si="60"/>
        <v>0</v>
      </c>
      <c r="T38" s="222">
        <f t="shared" si="60"/>
        <v>0</v>
      </c>
      <c r="U38" s="222">
        <f t="shared" si="60"/>
        <v>18528172.816666663</v>
      </c>
      <c r="V38" s="222">
        <f t="shared" si="60"/>
        <v>15881291.039999999</v>
      </c>
      <c r="W38" s="222">
        <f t="shared" si="60"/>
        <v>0</v>
      </c>
      <c r="X38" s="222">
        <f t="shared" si="60"/>
        <v>0</v>
      </c>
      <c r="Y38" s="222">
        <f t="shared" si="15"/>
        <v>15881291.039999999</v>
      </c>
      <c r="Z38" s="222">
        <f>SUM(Z39:Z62)</f>
        <v>0</v>
      </c>
      <c r="AA38" s="222">
        <f>SUM(AA39:AA62)</f>
        <v>0</v>
      </c>
      <c r="AB38" s="222">
        <f>SUM(AB39:AB62)</f>
        <v>1323440.8566666665</v>
      </c>
      <c r="AC38" s="222">
        <f t="shared" si="8"/>
        <v>1323440.8566666665</v>
      </c>
      <c r="AD38" s="222">
        <f t="shared" ref="AD38:AF38" si="61">SUM(AD39:AD62)</f>
        <v>0</v>
      </c>
      <c r="AE38" s="222">
        <f t="shared" si="61"/>
        <v>0</v>
      </c>
      <c r="AF38" s="222">
        <f t="shared" si="61"/>
        <v>0</v>
      </c>
      <c r="AG38" s="222">
        <f t="shared" si="9"/>
        <v>0</v>
      </c>
      <c r="AH38" s="222">
        <f t="shared" ref="AH38:AJ38" si="62">SUM(AH39:AH62)</f>
        <v>0</v>
      </c>
      <c r="AI38" s="222">
        <f t="shared" si="62"/>
        <v>0</v>
      </c>
      <c r="AJ38" s="222">
        <f t="shared" si="62"/>
        <v>1323440.92</v>
      </c>
      <c r="AK38" s="222">
        <f t="shared" si="10"/>
        <v>1323440.92</v>
      </c>
      <c r="AL38" s="222">
        <f t="shared" si="11"/>
        <v>18528172.816666663</v>
      </c>
    </row>
    <row r="39" spans="2:38">
      <c r="B39" s="212" t="s">
        <v>880</v>
      </c>
      <c r="C39" s="213" t="s">
        <v>881</v>
      </c>
      <c r="D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4">
        <f t="shared" ref="F39" si="63">D39+E39</f>
        <v>0</v>
      </c>
      <c r="G39" s="214"/>
      <c r="H39" s="214">
        <f t="shared" ref="H39" si="64">F39-G39</f>
        <v>0</v>
      </c>
      <c r="I39" s="214"/>
      <c r="J39" s="214">
        <f t="shared" ref="J39" si="65">F39-I39</f>
        <v>0</v>
      </c>
      <c r="K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4">
        <f t="shared" ref="Y39" si="66">V39+W39+X39</f>
        <v>0</v>
      </c>
      <c r="Z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4">
        <f t="shared" ref="AC39" si="67">Z39+AA39+AB39</f>
        <v>0</v>
      </c>
      <c r="AD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4">
        <f t="shared" ref="AG39" si="68">AD39+AE39+AF39</f>
        <v>0</v>
      </c>
      <c r="AH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4">
        <f t="shared" ref="AK39" si="69">AH39+AI39+AJ39</f>
        <v>0</v>
      </c>
      <c r="AL39" s="214">
        <f t="shared" ref="AL39" si="70">Y39+AC39+AG39+AK39</f>
        <v>0</v>
      </c>
    </row>
    <row r="40" spans="2:38">
      <c r="B40" s="212" t="s">
        <v>402</v>
      </c>
      <c r="C40" s="213" t="s">
        <v>284</v>
      </c>
      <c r="D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4">
        <f t="shared" si="0"/>
        <v>0</v>
      </c>
      <c r="G40" s="214"/>
      <c r="H40" s="214">
        <f t="shared" si="4"/>
        <v>0</v>
      </c>
      <c r="I40" s="214"/>
      <c r="J40" s="214">
        <f t="shared" si="5"/>
        <v>0</v>
      </c>
      <c r="K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4">
        <f t="shared" si="7"/>
        <v>0</v>
      </c>
      <c r="Z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4">
        <f t="shared" si="8"/>
        <v>0</v>
      </c>
      <c r="AD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4">
        <f t="shared" si="9"/>
        <v>0</v>
      </c>
      <c r="AH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4">
        <f t="shared" si="10"/>
        <v>0</v>
      </c>
      <c r="AL40" s="214">
        <f t="shared" si="11"/>
        <v>0</v>
      </c>
    </row>
    <row r="41" spans="2:38">
      <c r="B41" s="212" t="s">
        <v>882</v>
      </c>
      <c r="C41" s="213" t="s">
        <v>883</v>
      </c>
      <c r="D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4">
        <f t="shared" si="0"/>
        <v>0</v>
      </c>
      <c r="G41" s="214"/>
      <c r="H41" s="214">
        <f t="shared" si="4"/>
        <v>0</v>
      </c>
      <c r="I41" s="214"/>
      <c r="J41" s="214">
        <f t="shared" si="5"/>
        <v>0</v>
      </c>
      <c r="K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4">
        <f t="shared" si="7"/>
        <v>0</v>
      </c>
      <c r="Z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4">
        <f t="shared" si="8"/>
        <v>0</v>
      </c>
      <c r="AD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4">
        <f t="shared" si="9"/>
        <v>0</v>
      </c>
      <c r="AH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4">
        <f t="shared" si="10"/>
        <v>0</v>
      </c>
      <c r="AL41" s="214">
        <f t="shared" si="11"/>
        <v>0</v>
      </c>
    </row>
    <row r="42" spans="2:38">
      <c r="B42" s="212" t="s">
        <v>884</v>
      </c>
      <c r="C42" s="213" t="s">
        <v>885</v>
      </c>
      <c r="D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4">
        <f t="shared" ref="F42:F62" si="71">D42+E42</f>
        <v>0</v>
      </c>
      <c r="G42" s="214"/>
      <c r="H42" s="214">
        <f t="shared" ref="H42:H62" si="72">F42-G42</f>
        <v>0</v>
      </c>
      <c r="I42" s="214"/>
      <c r="J42" s="214">
        <f t="shared" ref="J42:J62" si="73">F42-I42</f>
        <v>0</v>
      </c>
      <c r="K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4">
        <f t="shared" ref="Y42:Y62" si="74">V42+W42+X42</f>
        <v>0</v>
      </c>
      <c r="Z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4">
        <f t="shared" ref="AC42:AC62" si="75">Z42+AA42+AB42</f>
        <v>0</v>
      </c>
      <c r="AD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4">
        <f t="shared" ref="AG42:AG62" si="76">AD42+AE42+AF42</f>
        <v>0</v>
      </c>
      <c r="AH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4">
        <f t="shared" ref="AK42:AK62" si="77">AH42+AI42+AJ42</f>
        <v>0</v>
      </c>
      <c r="AL42" s="214">
        <f t="shared" ref="AL42:AL62" si="78">Y42+AC42+AG42+AK42</f>
        <v>0</v>
      </c>
    </row>
    <row r="43" spans="2:38">
      <c r="B43" s="212" t="s">
        <v>403</v>
      </c>
      <c r="C43" s="213" t="s">
        <v>285</v>
      </c>
      <c r="D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4">
        <f t="shared" si="71"/>
        <v>0</v>
      </c>
      <c r="G43" s="214"/>
      <c r="H43" s="214">
        <f t="shared" si="72"/>
        <v>0</v>
      </c>
      <c r="I43" s="214"/>
      <c r="J43" s="214">
        <f t="shared" si="73"/>
        <v>0</v>
      </c>
      <c r="K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4">
        <f t="shared" si="74"/>
        <v>0</v>
      </c>
      <c r="Z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4">
        <f t="shared" si="75"/>
        <v>0</v>
      </c>
      <c r="AD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4">
        <f t="shared" si="76"/>
        <v>0</v>
      </c>
      <c r="AH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4">
        <f t="shared" si="77"/>
        <v>0</v>
      </c>
      <c r="AL43" s="214">
        <f t="shared" si="78"/>
        <v>0</v>
      </c>
    </row>
    <row r="44" spans="2:38">
      <c r="B44" s="212" t="s">
        <v>886</v>
      </c>
      <c r="C44" s="213" t="s">
        <v>887</v>
      </c>
      <c r="D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4">
        <f t="shared" ref="F44" si="79">D44+E44</f>
        <v>0</v>
      </c>
      <c r="G44" s="214"/>
      <c r="H44" s="214">
        <f t="shared" ref="H44" si="80">F44-G44</f>
        <v>0</v>
      </c>
      <c r="I44" s="214"/>
      <c r="J44" s="214">
        <f t="shared" ref="J44" si="81">F44-I44</f>
        <v>0</v>
      </c>
      <c r="K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4">
        <f t="shared" ref="Y44" si="82">V44+W44+X44</f>
        <v>0</v>
      </c>
      <c r="Z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4">
        <f t="shared" ref="AC44" si="83">Z44+AA44+AB44</f>
        <v>0</v>
      </c>
      <c r="AD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4">
        <f t="shared" ref="AG44" si="84">AD44+AE44+AF44</f>
        <v>0</v>
      </c>
      <c r="AH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4">
        <f t="shared" ref="AK44" si="85">AH44+AI44+AJ44</f>
        <v>0</v>
      </c>
      <c r="AL44" s="214">
        <f t="shared" ref="AL44" si="86">Y44+AC44+AG44+AK44</f>
        <v>0</v>
      </c>
    </row>
    <row r="45" spans="2:38">
      <c r="B45" s="212" t="s">
        <v>888</v>
      </c>
      <c r="C45" s="213" t="s">
        <v>854</v>
      </c>
      <c r="D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4">
        <f t="shared" si="71"/>
        <v>0</v>
      </c>
      <c r="G45" s="214"/>
      <c r="H45" s="214">
        <f t="shared" si="72"/>
        <v>0</v>
      </c>
      <c r="I45" s="214"/>
      <c r="J45" s="214">
        <f t="shared" si="73"/>
        <v>0</v>
      </c>
      <c r="K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4">
        <f t="shared" si="74"/>
        <v>0</v>
      </c>
      <c r="Z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4">
        <f t="shared" si="75"/>
        <v>0</v>
      </c>
      <c r="AD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4">
        <f t="shared" si="76"/>
        <v>0</v>
      </c>
      <c r="AH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4">
        <f t="shared" si="77"/>
        <v>0</v>
      </c>
      <c r="AL45" s="214">
        <f t="shared" si="78"/>
        <v>0</v>
      </c>
    </row>
    <row r="46" spans="2:38">
      <c r="B46" s="212" t="s">
        <v>404</v>
      </c>
      <c r="C46" s="213" t="s">
        <v>286</v>
      </c>
      <c r="D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4">
        <f t="shared" ref="F46" si="87">D46+E46</f>
        <v>0</v>
      </c>
      <c r="G46" s="214"/>
      <c r="H46" s="214">
        <f t="shared" ref="H46" si="88">F46-G46</f>
        <v>0</v>
      </c>
      <c r="I46" s="214"/>
      <c r="J46" s="214">
        <f t="shared" ref="J46" si="89">F46-I46</f>
        <v>0</v>
      </c>
      <c r="K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4">
        <f t="shared" ref="Y46" si="90">V46+W46+X46</f>
        <v>0</v>
      </c>
      <c r="Z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4">
        <f t="shared" ref="AC46" si="91">Z46+AA46+AB46</f>
        <v>0</v>
      </c>
      <c r="AD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4">
        <f t="shared" ref="AG46" si="92">AD46+AE46+AF46</f>
        <v>0</v>
      </c>
      <c r="AH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4">
        <f t="shared" ref="AK46" si="93">AH46+AI46+AJ46</f>
        <v>0</v>
      </c>
      <c r="AL46" s="214">
        <f t="shared" ref="AL46" si="94">Y46+AC46+AG46+AK46</f>
        <v>0</v>
      </c>
    </row>
    <row r="47" spans="2:38">
      <c r="B47" s="212" t="s">
        <v>889</v>
      </c>
      <c r="C47" s="213" t="s">
        <v>890</v>
      </c>
      <c r="D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4">
        <f t="shared" si="71"/>
        <v>0</v>
      </c>
      <c r="G47" s="214"/>
      <c r="H47" s="214">
        <f t="shared" si="72"/>
        <v>0</v>
      </c>
      <c r="I47" s="214"/>
      <c r="J47" s="214">
        <f t="shared" si="73"/>
        <v>0</v>
      </c>
      <c r="K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4">
        <f t="shared" si="74"/>
        <v>0</v>
      </c>
      <c r="Z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4">
        <f t="shared" si="75"/>
        <v>0</v>
      </c>
      <c r="AD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4">
        <f t="shared" si="76"/>
        <v>0</v>
      </c>
      <c r="AH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4">
        <f t="shared" si="77"/>
        <v>0</v>
      </c>
      <c r="AL47" s="214">
        <f t="shared" si="78"/>
        <v>0</v>
      </c>
    </row>
    <row r="48" spans="2:38">
      <c r="B48" s="212" t="s">
        <v>891</v>
      </c>
      <c r="C48" s="213" t="s">
        <v>861</v>
      </c>
      <c r="D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4">
        <f t="shared" ref="F48" si="95">D48+E48</f>
        <v>0</v>
      </c>
      <c r="G48" s="214"/>
      <c r="H48" s="214">
        <f t="shared" ref="H48" si="96">F48-G48</f>
        <v>0</v>
      </c>
      <c r="I48" s="214"/>
      <c r="J48" s="214">
        <f t="shared" ref="J48" si="97">F48-I48</f>
        <v>0</v>
      </c>
      <c r="K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4">
        <f t="shared" ref="Y48" si="98">V48+W48+X48</f>
        <v>0</v>
      </c>
      <c r="Z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4">
        <f t="shared" ref="AC48" si="99">Z48+AA48+AB48</f>
        <v>0</v>
      </c>
      <c r="AD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4">
        <f t="shared" ref="AG48" si="100">AD48+AE48+AF48</f>
        <v>0</v>
      </c>
      <c r="AH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4">
        <f t="shared" ref="AK48" si="101">AH48+AI48+AJ48</f>
        <v>0</v>
      </c>
      <c r="AL48" s="214">
        <f t="shared" ref="AL48" si="102">Y48+AC48+AG48+AK48</f>
        <v>0</v>
      </c>
    </row>
    <row r="49" spans="2:38">
      <c r="B49" s="212" t="s">
        <v>892</v>
      </c>
      <c r="C49" s="213" t="s">
        <v>862</v>
      </c>
      <c r="D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4">
        <f t="shared" si="71"/>
        <v>0</v>
      </c>
      <c r="G49" s="214"/>
      <c r="H49" s="214">
        <f t="shared" si="72"/>
        <v>0</v>
      </c>
      <c r="I49" s="214"/>
      <c r="J49" s="214">
        <f t="shared" si="73"/>
        <v>0</v>
      </c>
      <c r="K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4">
        <f t="shared" si="74"/>
        <v>0</v>
      </c>
      <c r="Z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4">
        <f t="shared" si="75"/>
        <v>0</v>
      </c>
      <c r="AD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4">
        <f t="shared" si="76"/>
        <v>0</v>
      </c>
      <c r="AH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4">
        <f t="shared" si="77"/>
        <v>0</v>
      </c>
      <c r="AL49" s="214">
        <f t="shared" si="78"/>
        <v>0</v>
      </c>
    </row>
    <row r="50" spans="2:38">
      <c r="B50" s="212" t="s">
        <v>893</v>
      </c>
      <c r="C50" s="213" t="s">
        <v>894</v>
      </c>
      <c r="D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4">
        <f t="shared" ref="F50" si="103">D50+E50</f>
        <v>0</v>
      </c>
      <c r="G50" s="214"/>
      <c r="H50" s="214">
        <f t="shared" ref="H50" si="104">F50-G50</f>
        <v>0</v>
      </c>
      <c r="I50" s="214"/>
      <c r="J50" s="214">
        <f t="shared" ref="J50" si="105">F50-I50</f>
        <v>0</v>
      </c>
      <c r="K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4">
        <f t="shared" ref="Y50" si="106">V50+W50+X50</f>
        <v>0</v>
      </c>
      <c r="Z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4">
        <f t="shared" ref="AC50" si="107">Z50+AA50+AB50</f>
        <v>0</v>
      </c>
      <c r="AD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4">
        <f t="shared" ref="AG50" si="108">AD50+AE50+AF50</f>
        <v>0</v>
      </c>
      <c r="AH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4">
        <f t="shared" ref="AK50" si="109">AH50+AI50+AJ50</f>
        <v>0</v>
      </c>
      <c r="AL50" s="214">
        <f t="shared" ref="AL50" si="110">Y50+AC50+AG50+AK50</f>
        <v>0</v>
      </c>
    </row>
    <row r="51" spans="2:38">
      <c r="B51" s="212" t="s">
        <v>895</v>
      </c>
      <c r="C51" s="213" t="s">
        <v>896</v>
      </c>
      <c r="D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4">
        <f t="shared" si="71"/>
        <v>0</v>
      </c>
      <c r="G51" s="214"/>
      <c r="H51" s="214">
        <f t="shared" si="72"/>
        <v>0</v>
      </c>
      <c r="I51" s="214"/>
      <c r="J51" s="214">
        <f t="shared" si="73"/>
        <v>0</v>
      </c>
      <c r="K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4">
        <f t="shared" si="74"/>
        <v>0</v>
      </c>
      <c r="Z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4">
        <f t="shared" si="75"/>
        <v>0</v>
      </c>
      <c r="AD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4">
        <f t="shared" si="76"/>
        <v>0</v>
      </c>
      <c r="AH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4">
        <f t="shared" si="77"/>
        <v>0</v>
      </c>
      <c r="AL51" s="214">
        <f t="shared" si="78"/>
        <v>0</v>
      </c>
    </row>
    <row r="52" spans="2:38">
      <c r="B52" s="212" t="s">
        <v>897</v>
      </c>
      <c r="C52" s="213" t="s">
        <v>869</v>
      </c>
      <c r="D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4">
        <f t="shared" ref="F52" si="111">D52+E52</f>
        <v>0</v>
      </c>
      <c r="G52" s="214"/>
      <c r="H52" s="214">
        <f t="shared" ref="H52" si="112">F52-G52</f>
        <v>0</v>
      </c>
      <c r="I52" s="214"/>
      <c r="J52" s="214">
        <f t="shared" ref="J52" si="113">F52-I52</f>
        <v>0</v>
      </c>
      <c r="K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4">
        <f t="shared" ref="Y52" si="114">V52+W52+X52</f>
        <v>0</v>
      </c>
      <c r="Z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4">
        <f t="shared" ref="AC52" si="115">Z52+AA52+AB52</f>
        <v>0</v>
      </c>
      <c r="AD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4">
        <f t="shared" ref="AG52" si="116">AD52+AE52+AF52</f>
        <v>0</v>
      </c>
      <c r="AH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4">
        <f t="shared" ref="AK52" si="117">AH52+AI52+AJ52</f>
        <v>0</v>
      </c>
      <c r="AL52" s="214">
        <f t="shared" ref="AL52" si="118">Y52+AC52+AG52+AK52</f>
        <v>0</v>
      </c>
    </row>
    <row r="53" spans="2:38">
      <c r="B53" s="212" t="s">
        <v>898</v>
      </c>
      <c r="C53" s="213" t="s">
        <v>899</v>
      </c>
      <c r="D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4">
        <f t="shared" si="71"/>
        <v>0</v>
      </c>
      <c r="G53" s="214"/>
      <c r="H53" s="214">
        <f t="shared" si="72"/>
        <v>0</v>
      </c>
      <c r="I53" s="214"/>
      <c r="J53" s="214">
        <f t="shared" si="73"/>
        <v>0</v>
      </c>
      <c r="K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4">
        <f t="shared" si="74"/>
        <v>0</v>
      </c>
      <c r="Z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4">
        <f t="shared" si="75"/>
        <v>0</v>
      </c>
      <c r="AD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4">
        <f t="shared" si="76"/>
        <v>0</v>
      </c>
      <c r="AH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4">
        <f t="shared" si="77"/>
        <v>0</v>
      </c>
      <c r="AL53" s="214">
        <f t="shared" si="78"/>
        <v>0</v>
      </c>
    </row>
    <row r="54" spans="2:38">
      <c r="B54" s="212" t="s">
        <v>405</v>
      </c>
      <c r="C54" s="213" t="s">
        <v>287</v>
      </c>
      <c r="D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4">
        <f t="shared" si="71"/>
        <v>0</v>
      </c>
      <c r="G54" s="214"/>
      <c r="H54" s="214">
        <f t="shared" si="72"/>
        <v>0</v>
      </c>
      <c r="I54" s="214"/>
      <c r="J54" s="214">
        <f t="shared" si="73"/>
        <v>0</v>
      </c>
      <c r="K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4">
        <f t="shared" si="74"/>
        <v>0</v>
      </c>
      <c r="Z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4">
        <f t="shared" si="75"/>
        <v>0</v>
      </c>
      <c r="AD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4">
        <f t="shared" si="76"/>
        <v>0</v>
      </c>
      <c r="AH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4">
        <f t="shared" si="77"/>
        <v>0</v>
      </c>
      <c r="AL54" s="214">
        <f t="shared" si="78"/>
        <v>0</v>
      </c>
    </row>
    <row r="55" spans="2:38">
      <c r="B55" s="212" t="s">
        <v>900</v>
      </c>
      <c r="C55" s="213" t="s">
        <v>901</v>
      </c>
      <c r="D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4">
        <f t="shared" ref="F55" si="119">D55+E55</f>
        <v>0</v>
      </c>
      <c r="G55" s="214"/>
      <c r="H55" s="214">
        <f t="shared" ref="H55" si="120">F55-G55</f>
        <v>0</v>
      </c>
      <c r="I55" s="214"/>
      <c r="J55" s="214">
        <f t="shared" ref="J55" si="121">F55-I55</f>
        <v>0</v>
      </c>
      <c r="K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4">
        <f t="shared" ref="Y55" si="122">V55+W55+X55</f>
        <v>0</v>
      </c>
      <c r="Z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4">
        <f t="shared" ref="AC55" si="123">Z55+AA55+AB55</f>
        <v>0</v>
      </c>
      <c r="AD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4">
        <f t="shared" ref="AG55" si="124">AD55+AE55+AF55</f>
        <v>0</v>
      </c>
      <c r="AH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4">
        <f t="shared" ref="AK55" si="125">AH55+AI55+AJ55</f>
        <v>0</v>
      </c>
      <c r="AL55" s="214">
        <f t="shared" ref="AL55" si="126">Y55+AC55+AG55+AK55</f>
        <v>0</v>
      </c>
    </row>
    <row r="56" spans="2:38">
      <c r="B56" s="212" t="s">
        <v>902</v>
      </c>
      <c r="C56" s="213" t="s">
        <v>903</v>
      </c>
      <c r="D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4">
        <f t="shared" si="71"/>
        <v>0</v>
      </c>
      <c r="G56" s="214"/>
      <c r="H56" s="214">
        <f t="shared" si="72"/>
        <v>0</v>
      </c>
      <c r="I56" s="214"/>
      <c r="J56" s="214">
        <f t="shared" si="73"/>
        <v>0</v>
      </c>
      <c r="K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4">
        <f t="shared" si="74"/>
        <v>0</v>
      </c>
      <c r="Z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4">
        <f t="shared" si="75"/>
        <v>0</v>
      </c>
      <c r="AD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4">
        <f t="shared" si="76"/>
        <v>0</v>
      </c>
      <c r="AH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4">
        <f t="shared" si="77"/>
        <v>0</v>
      </c>
      <c r="AL56" s="214">
        <f t="shared" si="78"/>
        <v>0</v>
      </c>
    </row>
    <row r="57" spans="2:38">
      <c r="B57" s="212" t="s">
        <v>904</v>
      </c>
      <c r="C57" s="213" t="s">
        <v>905</v>
      </c>
      <c r="D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4">
        <f t="shared" ref="F57" si="127">D57+E57</f>
        <v>0</v>
      </c>
      <c r="G57" s="214"/>
      <c r="H57" s="214">
        <f t="shared" ref="H57" si="128">F57-G57</f>
        <v>0</v>
      </c>
      <c r="I57" s="214"/>
      <c r="J57" s="214">
        <f t="shared" ref="J57" si="129">F57-I57</f>
        <v>0</v>
      </c>
      <c r="K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4">
        <f t="shared" ref="Y57" si="130">V57+W57+X57</f>
        <v>0</v>
      </c>
      <c r="Z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4">
        <f t="shared" ref="AC57" si="131">Z57+AA57+AB57</f>
        <v>0</v>
      </c>
      <c r="AD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4">
        <f t="shared" ref="AG57" si="132">AD57+AE57+AF57</f>
        <v>0</v>
      </c>
      <c r="AH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4">
        <f t="shared" ref="AK57" si="133">AH57+AI57+AJ57</f>
        <v>0</v>
      </c>
      <c r="AL57" s="214">
        <f t="shared" ref="AL57" si="134">Y57+AC57+AG57+AK57</f>
        <v>0</v>
      </c>
    </row>
    <row r="58" spans="2:38">
      <c r="B58" s="212" t="s">
        <v>906</v>
      </c>
      <c r="C58" s="213" t="s">
        <v>907</v>
      </c>
      <c r="D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4">
        <f t="shared" si="71"/>
        <v>0</v>
      </c>
      <c r="G58" s="214"/>
      <c r="H58" s="214">
        <f t="shared" si="72"/>
        <v>0</v>
      </c>
      <c r="I58" s="214"/>
      <c r="J58" s="214">
        <f t="shared" si="73"/>
        <v>0</v>
      </c>
      <c r="K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4">
        <f t="shared" si="74"/>
        <v>0</v>
      </c>
      <c r="Z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4">
        <f t="shared" si="75"/>
        <v>0</v>
      </c>
      <c r="AD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4">
        <f t="shared" si="76"/>
        <v>0</v>
      </c>
      <c r="AH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4">
        <f t="shared" si="77"/>
        <v>0</v>
      </c>
      <c r="AL58" s="214">
        <f t="shared" si="78"/>
        <v>0</v>
      </c>
    </row>
    <row r="59" spans="2:38">
      <c r="B59" s="212" t="s">
        <v>908</v>
      </c>
      <c r="C59" s="213" t="s">
        <v>909</v>
      </c>
      <c r="D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4">
        <f t="shared" ref="F59" si="135">D59+E59</f>
        <v>0</v>
      </c>
      <c r="G59" s="214"/>
      <c r="H59" s="214">
        <f t="shared" ref="H59" si="136">F59-G59</f>
        <v>0</v>
      </c>
      <c r="I59" s="214"/>
      <c r="J59" s="214">
        <f t="shared" ref="J59" si="137">F59-I59</f>
        <v>0</v>
      </c>
      <c r="K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4">
        <f t="shared" ref="Y59" si="138">V59+W59+X59</f>
        <v>0</v>
      </c>
      <c r="Z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4">
        <f t="shared" ref="AC59" si="139">Z59+AA59+AB59</f>
        <v>0</v>
      </c>
      <c r="AD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4">
        <f t="shared" ref="AG59" si="140">AD59+AE59+AF59</f>
        <v>0</v>
      </c>
      <c r="AH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4">
        <f t="shared" ref="AK59" si="141">AH59+AI59+AJ59</f>
        <v>0</v>
      </c>
      <c r="AL59" s="214">
        <f t="shared" ref="AL59" si="142">Y59+AC59+AG59+AK59</f>
        <v>0</v>
      </c>
    </row>
    <row r="60" spans="2:38">
      <c r="B60" s="212" t="s">
        <v>910</v>
      </c>
      <c r="C60" s="213" t="s">
        <v>911</v>
      </c>
      <c r="D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4">
        <f t="shared" si="71"/>
        <v>0</v>
      </c>
      <c r="G60" s="214"/>
      <c r="H60" s="214">
        <f t="shared" si="72"/>
        <v>0</v>
      </c>
      <c r="I60" s="214"/>
      <c r="J60" s="214">
        <f t="shared" si="73"/>
        <v>0</v>
      </c>
      <c r="K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18528172.816666663</v>
      </c>
      <c r="V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15881291.039999999</v>
      </c>
      <c r="W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4">
        <f t="shared" si="74"/>
        <v>15881291.039999999</v>
      </c>
      <c r="Z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1323440.8566666665</v>
      </c>
      <c r="AC60" s="214">
        <f t="shared" si="75"/>
        <v>1323440.8566666665</v>
      </c>
      <c r="AD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4">
        <f t="shared" si="76"/>
        <v>0</v>
      </c>
      <c r="AH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1323440.92</v>
      </c>
      <c r="AK60" s="214">
        <f t="shared" si="77"/>
        <v>1323440.92</v>
      </c>
      <c r="AL60" s="214">
        <f t="shared" si="78"/>
        <v>18528172.816666663</v>
      </c>
    </row>
    <row r="61" spans="2:38">
      <c r="B61" s="212" t="s">
        <v>912</v>
      </c>
      <c r="C61" s="213" t="s">
        <v>913</v>
      </c>
      <c r="D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4">
        <f t="shared" ref="F61" si="143">D61+E61</f>
        <v>0</v>
      </c>
      <c r="G61" s="214"/>
      <c r="H61" s="214">
        <f t="shared" ref="H61" si="144">F61-G61</f>
        <v>0</v>
      </c>
      <c r="I61" s="214"/>
      <c r="J61" s="214">
        <f t="shared" ref="J61" si="145">F61-I61</f>
        <v>0</v>
      </c>
      <c r="K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4">
        <f t="shared" ref="Y61" si="146">V61+W61+X61</f>
        <v>0</v>
      </c>
      <c r="Z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4">
        <f t="shared" ref="AC61" si="147">Z61+AA61+AB61</f>
        <v>0</v>
      </c>
      <c r="AD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4">
        <f t="shared" ref="AG61" si="148">AD61+AE61+AF61</f>
        <v>0</v>
      </c>
      <c r="AH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4">
        <f t="shared" ref="AK61" si="149">AH61+AI61+AJ61</f>
        <v>0</v>
      </c>
      <c r="AL61" s="214">
        <f t="shared" ref="AL61" si="150">Y61+AC61+AG61+AK61</f>
        <v>0</v>
      </c>
    </row>
    <row r="62" spans="2:38">
      <c r="B62" s="212" t="s">
        <v>914</v>
      </c>
      <c r="C62" s="213" t="s">
        <v>915</v>
      </c>
      <c r="D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4">
        <f t="shared" si="71"/>
        <v>0</v>
      </c>
      <c r="G62" s="214"/>
      <c r="H62" s="214">
        <f t="shared" si="72"/>
        <v>0</v>
      </c>
      <c r="I62" s="214"/>
      <c r="J62" s="214">
        <f t="shared" si="73"/>
        <v>0</v>
      </c>
      <c r="K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4">
        <f t="shared" si="74"/>
        <v>0</v>
      </c>
      <c r="Z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4">
        <f t="shared" si="75"/>
        <v>0</v>
      </c>
      <c r="AD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4">
        <f t="shared" si="76"/>
        <v>0</v>
      </c>
      <c r="AH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4">
        <f t="shared" si="77"/>
        <v>0</v>
      </c>
      <c r="AL62" s="214">
        <f t="shared" si="78"/>
        <v>0</v>
      </c>
    </row>
    <row r="63" spans="2:38">
      <c r="B63" s="220" t="s">
        <v>406</v>
      </c>
      <c r="C63" s="221" t="s">
        <v>288</v>
      </c>
      <c r="D63" s="222">
        <f>SUM(D64:D68)</f>
        <v>0</v>
      </c>
      <c r="E63" s="222">
        <f>SUM(E64:E68)</f>
        <v>0</v>
      </c>
      <c r="F63" s="222">
        <f t="shared" si="0"/>
        <v>0</v>
      </c>
      <c r="G63" s="222">
        <f>SUM(G64:G68)</f>
        <v>0</v>
      </c>
      <c r="H63" s="222">
        <f t="shared" si="4"/>
        <v>0</v>
      </c>
      <c r="I63" s="222">
        <f>SUM(I64:I68)</f>
        <v>0</v>
      </c>
      <c r="J63" s="222">
        <f t="shared" si="5"/>
        <v>0</v>
      </c>
      <c r="K63" s="222">
        <f t="shared" ref="K63:X63" si="151">SUM(K64:K68)</f>
        <v>0</v>
      </c>
      <c r="L63" s="222">
        <f t="shared" si="151"/>
        <v>0</v>
      </c>
      <c r="M63" s="222">
        <f t="shared" si="151"/>
        <v>0</v>
      </c>
      <c r="N63" s="222">
        <f t="shared" si="151"/>
        <v>0</v>
      </c>
      <c r="O63" s="222">
        <f t="shared" si="151"/>
        <v>0</v>
      </c>
      <c r="P63" s="222">
        <f t="shared" si="151"/>
        <v>0</v>
      </c>
      <c r="Q63" s="222">
        <f t="shared" si="151"/>
        <v>0</v>
      </c>
      <c r="R63" s="222">
        <f t="shared" si="151"/>
        <v>0</v>
      </c>
      <c r="S63" s="222">
        <f t="shared" si="151"/>
        <v>0</v>
      </c>
      <c r="T63" s="222">
        <f t="shared" si="151"/>
        <v>0</v>
      </c>
      <c r="U63" s="222">
        <f t="shared" si="151"/>
        <v>0</v>
      </c>
      <c r="V63" s="222">
        <f t="shared" si="151"/>
        <v>0</v>
      </c>
      <c r="W63" s="222">
        <f t="shared" si="151"/>
        <v>0</v>
      </c>
      <c r="X63" s="222">
        <f t="shared" si="151"/>
        <v>0</v>
      </c>
      <c r="Y63" s="222">
        <f t="shared" si="7"/>
        <v>0</v>
      </c>
      <c r="Z63" s="222">
        <f>SUM(Z64:Z68)</f>
        <v>0</v>
      </c>
      <c r="AA63" s="222">
        <f>SUM(AA64:AA68)</f>
        <v>0</v>
      </c>
      <c r="AB63" s="222">
        <f>SUM(AB64:AB68)</f>
        <v>0</v>
      </c>
      <c r="AC63" s="222">
        <f t="shared" si="8"/>
        <v>0</v>
      </c>
      <c r="AD63" s="222">
        <f>SUM(AD64:AD68)</f>
        <v>0</v>
      </c>
      <c r="AE63" s="222">
        <f>SUM(AE64:AE68)</f>
        <v>0</v>
      </c>
      <c r="AF63" s="222">
        <f>SUM(AF64:AF68)</f>
        <v>0</v>
      </c>
      <c r="AG63" s="222">
        <f t="shared" si="9"/>
        <v>0</v>
      </c>
      <c r="AH63" s="222">
        <f>SUM(AH64:AH68)</f>
        <v>0</v>
      </c>
      <c r="AI63" s="222">
        <f>SUM(AI64:AI68)</f>
        <v>0</v>
      </c>
      <c r="AJ63" s="222">
        <f>SUM(AJ64:AJ68)</f>
        <v>0</v>
      </c>
      <c r="AK63" s="222">
        <f t="shared" si="10"/>
        <v>0</v>
      </c>
      <c r="AL63" s="222">
        <f t="shared" si="11"/>
        <v>0</v>
      </c>
    </row>
    <row r="64" spans="2:38">
      <c r="B64" s="212" t="s">
        <v>407</v>
      </c>
      <c r="C64" s="213" t="s">
        <v>289</v>
      </c>
      <c r="D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4">
        <f t="shared" si="0"/>
        <v>0</v>
      </c>
      <c r="G64" s="214"/>
      <c r="H64" s="214">
        <f t="shared" si="4"/>
        <v>0</v>
      </c>
      <c r="I64" s="214"/>
      <c r="J64" s="214">
        <f t="shared" si="5"/>
        <v>0</v>
      </c>
      <c r="K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4">
        <f t="shared" si="7"/>
        <v>0</v>
      </c>
      <c r="Z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4">
        <f t="shared" si="8"/>
        <v>0</v>
      </c>
      <c r="AD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4">
        <f t="shared" si="9"/>
        <v>0</v>
      </c>
      <c r="AH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4">
        <f t="shared" si="10"/>
        <v>0</v>
      </c>
      <c r="AL64" s="214">
        <f t="shared" si="11"/>
        <v>0</v>
      </c>
    </row>
    <row r="65" spans="2:38">
      <c r="B65" s="212" t="s">
        <v>936</v>
      </c>
      <c r="C65" s="213" t="s">
        <v>937</v>
      </c>
      <c r="D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4">
        <f t="shared" ref="F65:F68" si="152">D65+E65</f>
        <v>0</v>
      </c>
      <c r="G65" s="214"/>
      <c r="H65" s="214">
        <f t="shared" ref="H65:H68" si="153">F65-G65</f>
        <v>0</v>
      </c>
      <c r="I65" s="214"/>
      <c r="J65" s="214">
        <f t="shared" ref="J65:J68" si="154">F65-I65</f>
        <v>0</v>
      </c>
      <c r="K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4">
        <f t="shared" ref="Y65:Y68" si="155">V65+W65+X65</f>
        <v>0</v>
      </c>
      <c r="Z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4">
        <f t="shared" ref="AC65:AC68" si="156">Z65+AA65+AB65</f>
        <v>0</v>
      </c>
      <c r="AD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4">
        <f t="shared" ref="AG65:AG68" si="157">AD65+AE65+AF65</f>
        <v>0</v>
      </c>
      <c r="AH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4">
        <f t="shared" ref="AK65:AK68" si="158">AH65+AI65+AJ65</f>
        <v>0</v>
      </c>
      <c r="AL65" s="214">
        <f t="shared" ref="AL65:AL68" si="159">Y65+AC65+AG65+AK65</f>
        <v>0</v>
      </c>
    </row>
    <row r="66" spans="2:38">
      <c r="B66" s="212" t="s">
        <v>408</v>
      </c>
      <c r="C66" s="213" t="s">
        <v>290</v>
      </c>
      <c r="D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4">
        <f t="shared" si="152"/>
        <v>0</v>
      </c>
      <c r="G66" s="214"/>
      <c r="H66" s="214">
        <f t="shared" si="153"/>
        <v>0</v>
      </c>
      <c r="I66" s="214"/>
      <c r="J66" s="214">
        <f t="shared" si="154"/>
        <v>0</v>
      </c>
      <c r="K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4">
        <f t="shared" si="155"/>
        <v>0</v>
      </c>
      <c r="Z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4">
        <f t="shared" si="156"/>
        <v>0</v>
      </c>
      <c r="AD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4">
        <f t="shared" si="157"/>
        <v>0</v>
      </c>
      <c r="AH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4">
        <f t="shared" si="158"/>
        <v>0</v>
      </c>
      <c r="AL66" s="214">
        <f t="shared" si="159"/>
        <v>0</v>
      </c>
    </row>
    <row r="67" spans="2:38">
      <c r="B67" s="212" t="s">
        <v>938</v>
      </c>
      <c r="C67" s="213" t="s">
        <v>939</v>
      </c>
      <c r="D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4">
        <f t="shared" ref="F67" si="160">D67+E67</f>
        <v>0</v>
      </c>
      <c r="G67" s="214"/>
      <c r="H67" s="214">
        <f t="shared" ref="H67" si="161">F67-G67</f>
        <v>0</v>
      </c>
      <c r="I67" s="214"/>
      <c r="J67" s="214">
        <f t="shared" ref="J67" si="162">F67-I67</f>
        <v>0</v>
      </c>
      <c r="K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4">
        <f t="shared" ref="Y67" si="163">V67+W67+X67</f>
        <v>0</v>
      </c>
      <c r="Z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4">
        <f t="shared" ref="AC67" si="164">Z67+AA67+AB67</f>
        <v>0</v>
      </c>
      <c r="AD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4">
        <f t="shared" ref="AG67" si="165">AD67+AE67+AF67</f>
        <v>0</v>
      </c>
      <c r="AH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4">
        <f t="shared" ref="AK67" si="166">AH67+AI67+AJ67</f>
        <v>0</v>
      </c>
      <c r="AL67" s="214">
        <f t="shared" ref="AL67" si="167">Y67+AC67+AG67+AK67</f>
        <v>0</v>
      </c>
    </row>
    <row r="68" spans="2:38">
      <c r="B68" s="212" t="s">
        <v>940</v>
      </c>
      <c r="C68" s="213" t="s">
        <v>941</v>
      </c>
      <c r="D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4">
        <f t="shared" si="152"/>
        <v>0</v>
      </c>
      <c r="G68" s="214"/>
      <c r="H68" s="214">
        <f t="shared" si="153"/>
        <v>0</v>
      </c>
      <c r="I68" s="214"/>
      <c r="J68" s="214">
        <f t="shared" si="154"/>
        <v>0</v>
      </c>
      <c r="K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4">
        <f t="shared" si="155"/>
        <v>0</v>
      </c>
      <c r="Z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4">
        <f t="shared" si="156"/>
        <v>0</v>
      </c>
      <c r="AD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4">
        <f t="shared" si="157"/>
        <v>0</v>
      </c>
      <c r="AH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4">
        <f t="shared" si="158"/>
        <v>0</v>
      </c>
      <c r="AL68" s="214">
        <f t="shared" si="159"/>
        <v>0</v>
      </c>
    </row>
    <row r="69" spans="2:38">
      <c r="B69" s="220" t="s">
        <v>409</v>
      </c>
      <c r="C69" s="221" t="s">
        <v>291</v>
      </c>
      <c r="D69" s="222">
        <f>SUM(D70:D75)</f>
        <v>0</v>
      </c>
      <c r="E69" s="222">
        <f>SUM(E70:E75)</f>
        <v>0</v>
      </c>
      <c r="F69" s="222">
        <f t="shared" si="0"/>
        <v>0</v>
      </c>
      <c r="G69" s="222">
        <f t="shared" ref="G69:I69" si="168">SUM(G70:G75)</f>
        <v>0</v>
      </c>
      <c r="H69" s="222">
        <f t="shared" si="4"/>
        <v>0</v>
      </c>
      <c r="I69" s="222">
        <f t="shared" si="168"/>
        <v>0</v>
      </c>
      <c r="J69" s="222">
        <f t="shared" si="5"/>
        <v>0</v>
      </c>
      <c r="K69" s="222">
        <f t="shared" ref="K69:AJ69" si="169">SUM(K70:K75)</f>
        <v>0</v>
      </c>
      <c r="L69" s="222">
        <f t="shared" si="169"/>
        <v>0</v>
      </c>
      <c r="M69" s="222">
        <f t="shared" si="169"/>
        <v>0</v>
      </c>
      <c r="N69" s="222">
        <f t="shared" si="169"/>
        <v>0</v>
      </c>
      <c r="O69" s="222">
        <f t="shared" si="169"/>
        <v>0</v>
      </c>
      <c r="P69" s="222">
        <f t="shared" si="169"/>
        <v>0</v>
      </c>
      <c r="Q69" s="222">
        <f t="shared" si="169"/>
        <v>0</v>
      </c>
      <c r="R69" s="222">
        <f t="shared" si="169"/>
        <v>0</v>
      </c>
      <c r="S69" s="222">
        <f t="shared" si="169"/>
        <v>0</v>
      </c>
      <c r="T69" s="222">
        <f t="shared" si="169"/>
        <v>0</v>
      </c>
      <c r="U69" s="222">
        <f t="shared" si="169"/>
        <v>0</v>
      </c>
      <c r="V69" s="222">
        <f t="shared" si="169"/>
        <v>0</v>
      </c>
      <c r="W69" s="222">
        <f t="shared" si="169"/>
        <v>0</v>
      </c>
      <c r="X69" s="222">
        <f t="shared" si="169"/>
        <v>0</v>
      </c>
      <c r="Y69" s="222">
        <f t="shared" si="7"/>
        <v>0</v>
      </c>
      <c r="Z69" s="222">
        <f t="shared" si="169"/>
        <v>0</v>
      </c>
      <c r="AA69" s="222">
        <f t="shared" si="169"/>
        <v>0</v>
      </c>
      <c r="AB69" s="222">
        <f t="shared" si="169"/>
        <v>0</v>
      </c>
      <c r="AC69" s="222">
        <f t="shared" si="8"/>
        <v>0</v>
      </c>
      <c r="AD69" s="222">
        <f t="shared" si="169"/>
        <v>0</v>
      </c>
      <c r="AE69" s="222">
        <f t="shared" si="169"/>
        <v>0</v>
      </c>
      <c r="AF69" s="222">
        <f t="shared" si="169"/>
        <v>0</v>
      </c>
      <c r="AG69" s="222">
        <f t="shared" si="9"/>
        <v>0</v>
      </c>
      <c r="AH69" s="222">
        <f t="shared" si="169"/>
        <v>0</v>
      </c>
      <c r="AI69" s="222">
        <f t="shared" si="169"/>
        <v>0</v>
      </c>
      <c r="AJ69" s="222">
        <f t="shared" si="169"/>
        <v>0</v>
      </c>
      <c r="AK69" s="222">
        <f t="shared" si="10"/>
        <v>0</v>
      </c>
      <c r="AL69" s="222">
        <f t="shared" si="11"/>
        <v>0</v>
      </c>
    </row>
    <row r="70" spans="2:38">
      <c r="B70" s="212" t="s">
        <v>410</v>
      </c>
      <c r="C70" s="213" t="s">
        <v>292</v>
      </c>
      <c r="D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4">
        <f t="shared" ref="F70:F75" si="170">D70+E70</f>
        <v>0</v>
      </c>
      <c r="G70" s="214"/>
      <c r="H70" s="214">
        <f t="shared" ref="H70:H75" si="171">F70-G70</f>
        <v>0</v>
      </c>
      <c r="I70" s="214"/>
      <c r="J70" s="214">
        <f t="shared" ref="J70:J75" si="172">F70-I70</f>
        <v>0</v>
      </c>
      <c r="K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4">
        <f t="shared" ref="Y70:Y75" si="173">V70+W70+X70</f>
        <v>0</v>
      </c>
      <c r="Z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4">
        <f t="shared" ref="AC70:AC75" si="174">Z70+AA70+AB70</f>
        <v>0</v>
      </c>
      <c r="AD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4">
        <f t="shared" ref="AG70:AG75" si="175">AD70+AE70+AF70</f>
        <v>0</v>
      </c>
      <c r="AH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4">
        <f t="shared" ref="AK70:AK75" si="176">AH70+AI70+AJ70</f>
        <v>0</v>
      </c>
      <c r="AL70" s="214">
        <f t="shared" ref="AL70:AL75" si="177">Y70+AC70+AG70+AK70</f>
        <v>0</v>
      </c>
    </row>
    <row r="71" spans="2:38">
      <c r="B71" s="212" t="s">
        <v>942</v>
      </c>
      <c r="C71" s="213" t="s">
        <v>943</v>
      </c>
      <c r="D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4">
        <f t="shared" si="170"/>
        <v>0</v>
      </c>
      <c r="G71" s="214"/>
      <c r="H71" s="214">
        <f t="shared" si="171"/>
        <v>0</v>
      </c>
      <c r="I71" s="214"/>
      <c r="J71" s="214">
        <f t="shared" si="172"/>
        <v>0</v>
      </c>
      <c r="K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4">
        <f t="shared" si="173"/>
        <v>0</v>
      </c>
      <c r="Z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4">
        <f t="shared" si="174"/>
        <v>0</v>
      </c>
      <c r="AD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4">
        <f t="shared" si="175"/>
        <v>0</v>
      </c>
      <c r="AH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4">
        <f t="shared" si="176"/>
        <v>0</v>
      </c>
      <c r="AL71" s="214">
        <f t="shared" si="177"/>
        <v>0</v>
      </c>
    </row>
    <row r="72" spans="2:38">
      <c r="B72" s="212" t="s">
        <v>411</v>
      </c>
      <c r="C72" s="213" t="s">
        <v>293</v>
      </c>
      <c r="D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4">
        <f t="shared" ref="F72:F73" si="178">D72+E72</f>
        <v>0</v>
      </c>
      <c r="G72" s="214"/>
      <c r="H72" s="214">
        <f t="shared" ref="H72:H73" si="179">F72-G72</f>
        <v>0</v>
      </c>
      <c r="I72" s="214"/>
      <c r="J72" s="214">
        <f t="shared" ref="J72:J73" si="180">F72-I72</f>
        <v>0</v>
      </c>
      <c r="K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4">
        <f t="shared" ref="Y72:Y73" si="181">V72+W72+X72</f>
        <v>0</v>
      </c>
      <c r="Z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4">
        <f t="shared" ref="AC72:AC73" si="182">Z72+AA72+AB72</f>
        <v>0</v>
      </c>
      <c r="AD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4">
        <f t="shared" ref="AG72:AG73" si="183">AD72+AE72+AF72</f>
        <v>0</v>
      </c>
      <c r="AH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4">
        <f t="shared" ref="AK72:AK73" si="184">AH72+AI72+AJ72</f>
        <v>0</v>
      </c>
      <c r="AL72" s="214">
        <f t="shared" ref="AL72:AL73" si="185">Y72+AC72+AG72+AK72</f>
        <v>0</v>
      </c>
    </row>
    <row r="73" spans="2:38">
      <c r="B73" s="212" t="s">
        <v>944</v>
      </c>
      <c r="C73" s="213" t="s">
        <v>945</v>
      </c>
      <c r="D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4">
        <f t="shared" si="178"/>
        <v>0</v>
      </c>
      <c r="G73" s="214"/>
      <c r="H73" s="214">
        <f t="shared" si="179"/>
        <v>0</v>
      </c>
      <c r="I73" s="214"/>
      <c r="J73" s="214">
        <f t="shared" si="180"/>
        <v>0</v>
      </c>
      <c r="K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4">
        <f t="shared" si="181"/>
        <v>0</v>
      </c>
      <c r="Z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4">
        <f t="shared" si="182"/>
        <v>0</v>
      </c>
      <c r="AD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4">
        <f t="shared" si="183"/>
        <v>0</v>
      </c>
      <c r="AH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4">
        <f t="shared" si="184"/>
        <v>0</v>
      </c>
      <c r="AL73" s="214">
        <f t="shared" si="185"/>
        <v>0</v>
      </c>
    </row>
    <row r="74" spans="2:38">
      <c r="B74" s="212" t="s">
        <v>946</v>
      </c>
      <c r="C74" s="213" t="s">
        <v>947</v>
      </c>
      <c r="D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4">
        <f t="shared" ref="F74" si="186">D74+E74</f>
        <v>0</v>
      </c>
      <c r="G74" s="214"/>
      <c r="H74" s="214">
        <f t="shared" ref="H74" si="187">F74-G74</f>
        <v>0</v>
      </c>
      <c r="I74" s="214"/>
      <c r="J74" s="214">
        <f t="shared" ref="J74" si="188">F74-I74</f>
        <v>0</v>
      </c>
      <c r="K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4">
        <f t="shared" ref="Y74" si="189">V74+W74+X74</f>
        <v>0</v>
      </c>
      <c r="Z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4">
        <f t="shared" ref="AC74" si="190">Z74+AA74+AB74</f>
        <v>0</v>
      </c>
      <c r="AD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4">
        <f t="shared" ref="AG74" si="191">AD74+AE74+AF74</f>
        <v>0</v>
      </c>
      <c r="AH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4">
        <f t="shared" ref="AK74" si="192">AH74+AI74+AJ74</f>
        <v>0</v>
      </c>
      <c r="AL74" s="214">
        <f t="shared" ref="AL74" si="193">Y74+AC74+AG74+AK74</f>
        <v>0</v>
      </c>
    </row>
    <row r="75" spans="2:38">
      <c r="B75" s="212" t="s">
        <v>948</v>
      </c>
      <c r="C75" s="213" t="s">
        <v>949</v>
      </c>
      <c r="D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4">
        <f t="shared" si="170"/>
        <v>0</v>
      </c>
      <c r="G75" s="214"/>
      <c r="H75" s="214">
        <f t="shared" si="171"/>
        <v>0</v>
      </c>
      <c r="I75" s="214"/>
      <c r="J75" s="214">
        <f t="shared" si="172"/>
        <v>0</v>
      </c>
      <c r="K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4">
        <f t="shared" si="173"/>
        <v>0</v>
      </c>
      <c r="Z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4">
        <f t="shared" si="174"/>
        <v>0</v>
      </c>
      <c r="AD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4">
        <f t="shared" si="175"/>
        <v>0</v>
      </c>
      <c r="AH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4">
        <f t="shared" si="176"/>
        <v>0</v>
      </c>
      <c r="AL75" s="214">
        <f t="shared" si="177"/>
        <v>0</v>
      </c>
    </row>
    <row r="76" spans="2:38">
      <c r="B76" s="220" t="s">
        <v>412</v>
      </c>
      <c r="C76" s="221" t="s">
        <v>294</v>
      </c>
      <c r="D76" s="222">
        <f>SUM(D77:D85)</f>
        <v>0</v>
      </c>
      <c r="E76" s="222">
        <f>SUM(E77:E85)</f>
        <v>0</v>
      </c>
      <c r="F76" s="222">
        <f t="shared" si="0"/>
        <v>0</v>
      </c>
      <c r="G76" s="222">
        <f>SUM(G77:G85)</f>
        <v>0</v>
      </c>
      <c r="H76" s="222">
        <f t="shared" si="4"/>
        <v>0</v>
      </c>
      <c r="I76" s="222">
        <f>SUM(I77:I85)</f>
        <v>0</v>
      </c>
      <c r="J76" s="222">
        <f t="shared" si="5"/>
        <v>0</v>
      </c>
      <c r="K76" s="222">
        <f t="shared" ref="K76:X76" si="194">SUM(K77:K85)</f>
        <v>0</v>
      </c>
      <c r="L76" s="222">
        <f t="shared" si="194"/>
        <v>0</v>
      </c>
      <c r="M76" s="222">
        <f t="shared" si="194"/>
        <v>0</v>
      </c>
      <c r="N76" s="222">
        <f t="shared" si="194"/>
        <v>0</v>
      </c>
      <c r="O76" s="222">
        <f t="shared" si="194"/>
        <v>0</v>
      </c>
      <c r="P76" s="222">
        <f t="shared" si="194"/>
        <v>0</v>
      </c>
      <c r="Q76" s="222">
        <f t="shared" si="194"/>
        <v>0</v>
      </c>
      <c r="R76" s="222">
        <f t="shared" si="194"/>
        <v>0</v>
      </c>
      <c r="S76" s="222">
        <f t="shared" si="194"/>
        <v>0</v>
      </c>
      <c r="T76" s="222">
        <f t="shared" si="194"/>
        <v>0</v>
      </c>
      <c r="U76" s="222">
        <f t="shared" si="194"/>
        <v>0</v>
      </c>
      <c r="V76" s="222">
        <f t="shared" si="194"/>
        <v>0</v>
      </c>
      <c r="W76" s="222">
        <f t="shared" si="194"/>
        <v>0</v>
      </c>
      <c r="X76" s="222">
        <f t="shared" si="194"/>
        <v>0</v>
      </c>
      <c r="Y76" s="222">
        <f t="shared" si="7"/>
        <v>0</v>
      </c>
      <c r="Z76" s="222">
        <f>SUM(Z77:Z85)</f>
        <v>0</v>
      </c>
      <c r="AA76" s="222">
        <f>SUM(AA77:AA85)</f>
        <v>0</v>
      </c>
      <c r="AB76" s="222">
        <f>SUM(AB77:AB85)</f>
        <v>0</v>
      </c>
      <c r="AC76" s="222">
        <f t="shared" si="8"/>
        <v>0</v>
      </c>
      <c r="AD76" s="222">
        <f>SUM(AD77:AD85)</f>
        <v>0</v>
      </c>
      <c r="AE76" s="222">
        <f>SUM(AE77:AE85)</f>
        <v>0</v>
      </c>
      <c r="AF76" s="222">
        <f>SUM(AF77:AF85)</f>
        <v>0</v>
      </c>
      <c r="AG76" s="222">
        <f t="shared" si="9"/>
        <v>0</v>
      </c>
      <c r="AH76" s="222">
        <f>SUM(AH77:AH85)</f>
        <v>0</v>
      </c>
      <c r="AI76" s="222">
        <f>SUM(AI77:AI85)</f>
        <v>0</v>
      </c>
      <c r="AJ76" s="222">
        <f>SUM(AJ77:AJ85)</f>
        <v>0</v>
      </c>
      <c r="AK76" s="222">
        <f t="shared" si="10"/>
        <v>0</v>
      </c>
      <c r="AL76" s="222">
        <f t="shared" si="11"/>
        <v>0</v>
      </c>
    </row>
    <row r="77" spans="2:38">
      <c r="B77" s="212" t="s">
        <v>954</v>
      </c>
      <c r="C77" s="213" t="s">
        <v>955</v>
      </c>
      <c r="D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4">
        <f>D77+E77</f>
        <v>0</v>
      </c>
      <c r="G77" s="214"/>
      <c r="H77" s="214">
        <f>F77-G77</f>
        <v>0</v>
      </c>
      <c r="I77" s="214"/>
      <c r="J77" s="214">
        <f>F77-I77</f>
        <v>0</v>
      </c>
      <c r="K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4">
        <f>V77+W77+X77</f>
        <v>0</v>
      </c>
      <c r="Z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4">
        <f>Z77+AA77+AB77</f>
        <v>0</v>
      </c>
      <c r="AD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4">
        <f>AD77+AE77+AF77</f>
        <v>0</v>
      </c>
      <c r="AH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4">
        <f>AH77+AI77+AJ77</f>
        <v>0</v>
      </c>
      <c r="AL77" s="214">
        <f>Y77+AC77+AG77+AK77</f>
        <v>0</v>
      </c>
    </row>
    <row r="78" spans="2:38">
      <c r="B78" s="212" t="s">
        <v>956</v>
      </c>
      <c r="C78" s="213" t="s">
        <v>957</v>
      </c>
      <c r="D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4">
        <f t="shared" ref="F78" si="195">D78+E78</f>
        <v>0</v>
      </c>
      <c r="G78" s="214"/>
      <c r="H78" s="214">
        <f t="shared" ref="H78" si="196">F78-G78</f>
        <v>0</v>
      </c>
      <c r="I78" s="214"/>
      <c r="J78" s="214">
        <f t="shared" ref="J78" si="197">F78-I78</f>
        <v>0</v>
      </c>
      <c r="K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4">
        <f t="shared" ref="Y78" si="198">V78+W78+X78</f>
        <v>0</v>
      </c>
      <c r="Z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4">
        <f t="shared" ref="AC78" si="199">Z78+AA78+AB78</f>
        <v>0</v>
      </c>
      <c r="AD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4">
        <f t="shared" ref="AG78" si="200">AD78+AE78+AF78</f>
        <v>0</v>
      </c>
      <c r="AH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4">
        <f t="shared" ref="AK78" si="201">AH78+AI78+AJ78</f>
        <v>0</v>
      </c>
      <c r="AL78" s="214">
        <f t="shared" ref="AL78" si="202">Y78+AC78+AG78+AK78</f>
        <v>0</v>
      </c>
    </row>
    <row r="79" spans="2:38">
      <c r="B79" s="212" t="s">
        <v>413</v>
      </c>
      <c r="C79" s="213" t="s">
        <v>295</v>
      </c>
      <c r="D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4">
        <f t="shared" ref="F79" si="203">D79+E79</f>
        <v>0</v>
      </c>
      <c r="G79" s="214"/>
      <c r="H79" s="214">
        <f t="shared" ref="H79" si="204">F79-G79</f>
        <v>0</v>
      </c>
      <c r="I79" s="214"/>
      <c r="J79" s="214">
        <f t="shared" ref="J79" si="205">F79-I79</f>
        <v>0</v>
      </c>
      <c r="K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4">
        <f t="shared" ref="Y79" si="206">V79+W79+X79</f>
        <v>0</v>
      </c>
      <c r="Z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4">
        <f t="shared" ref="AC79" si="207">Z79+AA79+AB79</f>
        <v>0</v>
      </c>
      <c r="AD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4">
        <f t="shared" ref="AG79" si="208">AD79+AE79+AF79</f>
        <v>0</v>
      </c>
      <c r="AH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4">
        <f t="shared" ref="AK79" si="209">AH79+AI79+AJ79</f>
        <v>0</v>
      </c>
      <c r="AL79" s="214">
        <f t="shared" ref="AL79" si="210">Y79+AC79+AG79+AK79</f>
        <v>0</v>
      </c>
    </row>
    <row r="80" spans="2:38">
      <c r="B80" s="212" t="s">
        <v>950</v>
      </c>
      <c r="C80" s="213" t="s">
        <v>951</v>
      </c>
      <c r="D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4">
        <f t="shared" ref="F80:F85" si="211">D80+E80</f>
        <v>0</v>
      </c>
      <c r="G80" s="214"/>
      <c r="H80" s="214">
        <f t="shared" ref="H80:H85" si="212">F80-G80</f>
        <v>0</v>
      </c>
      <c r="I80" s="214"/>
      <c r="J80" s="214">
        <f t="shared" ref="J80:J85" si="213">F80-I80</f>
        <v>0</v>
      </c>
      <c r="K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4">
        <f t="shared" ref="Y80:Y85" si="214">V80+W80+X80</f>
        <v>0</v>
      </c>
      <c r="Z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4">
        <f t="shared" ref="AC80:AC85" si="215">Z80+AA80+AB80</f>
        <v>0</v>
      </c>
      <c r="AD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4">
        <f t="shared" ref="AG80:AG85" si="216">AD80+AE80+AF80</f>
        <v>0</v>
      </c>
      <c r="AH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4">
        <f t="shared" ref="AK80:AK85" si="217">AH80+AI80+AJ80</f>
        <v>0</v>
      </c>
      <c r="AL80" s="214">
        <f t="shared" ref="AL80:AL85" si="218">Y80+AC80+AG80+AK80</f>
        <v>0</v>
      </c>
    </row>
    <row r="81" spans="2:38">
      <c r="B81" s="212" t="s">
        <v>952</v>
      </c>
      <c r="C81" s="213" t="s">
        <v>953</v>
      </c>
      <c r="D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4">
        <f t="shared" ref="F81:F82" si="219">D81+E81</f>
        <v>0</v>
      </c>
      <c r="G81" s="214"/>
      <c r="H81" s="214">
        <f t="shared" ref="H81:H82" si="220">F81-G81</f>
        <v>0</v>
      </c>
      <c r="I81" s="214"/>
      <c r="J81" s="214">
        <f t="shared" ref="J81:J82" si="221">F81-I81</f>
        <v>0</v>
      </c>
      <c r="K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4">
        <f t="shared" ref="Y81:Y82" si="222">V81+W81+X81</f>
        <v>0</v>
      </c>
      <c r="Z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4">
        <f t="shared" ref="AC81:AC82" si="223">Z81+AA81+AB81</f>
        <v>0</v>
      </c>
      <c r="AD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4">
        <f t="shared" ref="AG81:AG82" si="224">AD81+AE81+AF81</f>
        <v>0</v>
      </c>
      <c r="AH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4">
        <f t="shared" ref="AK81:AK82" si="225">AH81+AI81+AJ81</f>
        <v>0</v>
      </c>
      <c r="AL81" s="214">
        <f t="shared" ref="AL81:AL82" si="226">Y81+AC81+AG81+AK81</f>
        <v>0</v>
      </c>
    </row>
    <row r="82" spans="2:38">
      <c r="B82" s="212" t="s">
        <v>414</v>
      </c>
      <c r="C82" s="213" t="s">
        <v>296</v>
      </c>
      <c r="D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4">
        <f t="shared" si="219"/>
        <v>0</v>
      </c>
      <c r="G82" s="214"/>
      <c r="H82" s="214">
        <f t="shared" si="220"/>
        <v>0</v>
      </c>
      <c r="I82" s="214"/>
      <c r="J82" s="214">
        <f t="shared" si="221"/>
        <v>0</v>
      </c>
      <c r="K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4">
        <f t="shared" si="222"/>
        <v>0</v>
      </c>
      <c r="Z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4">
        <f t="shared" si="223"/>
        <v>0</v>
      </c>
      <c r="AD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4">
        <f t="shared" si="224"/>
        <v>0</v>
      </c>
      <c r="AH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4">
        <f t="shared" si="225"/>
        <v>0</v>
      </c>
      <c r="AL82" s="214">
        <f t="shared" si="226"/>
        <v>0</v>
      </c>
    </row>
    <row r="83" spans="2:38">
      <c r="B83" s="212" t="s">
        <v>958</v>
      </c>
      <c r="C83" s="213" t="s">
        <v>955</v>
      </c>
      <c r="D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4">
        <f>D83+E83</f>
        <v>0</v>
      </c>
      <c r="G83" s="214"/>
      <c r="H83" s="214">
        <f>F83-G83</f>
        <v>0</v>
      </c>
      <c r="I83" s="214"/>
      <c r="J83" s="214">
        <f>F83-I83</f>
        <v>0</v>
      </c>
      <c r="K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4">
        <f>V83+W83+X83</f>
        <v>0</v>
      </c>
      <c r="Z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4">
        <f>Z83+AA83+AB83</f>
        <v>0</v>
      </c>
      <c r="AD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4">
        <f>AD83+AE83+AF83</f>
        <v>0</v>
      </c>
      <c r="AH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4">
        <f>AH83+AI83+AJ83</f>
        <v>0</v>
      </c>
      <c r="AL83" s="214">
        <f>Y83+AC83+AG83+AK83</f>
        <v>0</v>
      </c>
    </row>
    <row r="84" spans="2:38">
      <c r="B84" s="212" t="s">
        <v>415</v>
      </c>
      <c r="C84" s="213" t="s">
        <v>297</v>
      </c>
      <c r="D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4">
        <f t="shared" ref="F84" si="227">D84+E84</f>
        <v>0</v>
      </c>
      <c r="G84" s="214"/>
      <c r="H84" s="214">
        <f t="shared" ref="H84" si="228">F84-G84</f>
        <v>0</v>
      </c>
      <c r="I84" s="214"/>
      <c r="J84" s="214">
        <f t="shared" ref="J84" si="229">F84-I84</f>
        <v>0</v>
      </c>
      <c r="K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4">
        <f t="shared" ref="Y84" si="230">V84+W84+X84</f>
        <v>0</v>
      </c>
      <c r="Z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4">
        <f t="shared" ref="AC84" si="231">Z84+AA84+AB84</f>
        <v>0</v>
      </c>
      <c r="AD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4">
        <f t="shared" ref="AG84" si="232">AD84+AE84+AF84</f>
        <v>0</v>
      </c>
      <c r="AH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4">
        <f t="shared" ref="AK84" si="233">AH84+AI84+AJ84</f>
        <v>0</v>
      </c>
      <c r="AL84" s="214">
        <f t="shared" ref="AL84" si="234">Y84+AC84+AG84+AK84</f>
        <v>0</v>
      </c>
    </row>
    <row r="85" spans="2:38">
      <c r="B85" s="212" t="s">
        <v>959</v>
      </c>
      <c r="C85" s="213" t="s">
        <v>957</v>
      </c>
      <c r="D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4">
        <f t="shared" si="211"/>
        <v>0</v>
      </c>
      <c r="G85" s="214"/>
      <c r="H85" s="214">
        <f t="shared" si="212"/>
        <v>0</v>
      </c>
      <c r="I85" s="214"/>
      <c r="J85" s="214">
        <f t="shared" si="213"/>
        <v>0</v>
      </c>
      <c r="K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4">
        <f t="shared" si="214"/>
        <v>0</v>
      </c>
      <c r="Z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4">
        <f t="shared" si="215"/>
        <v>0</v>
      </c>
      <c r="AD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4">
        <f t="shared" si="216"/>
        <v>0</v>
      </c>
      <c r="AH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4">
        <f t="shared" si="217"/>
        <v>0</v>
      </c>
      <c r="AL85" s="214">
        <f t="shared" si="218"/>
        <v>0</v>
      </c>
    </row>
    <row r="86" spans="2:38">
      <c r="B86" s="209" t="s">
        <v>394</v>
      </c>
      <c r="C86" s="210" t="s">
        <v>275</v>
      </c>
      <c r="D86" s="211">
        <f>D87</f>
        <v>0</v>
      </c>
      <c r="E86" s="211">
        <f>E87</f>
        <v>0</v>
      </c>
      <c r="F86" s="211">
        <f t="shared" si="0"/>
        <v>0</v>
      </c>
      <c r="G86" s="211">
        <f t="shared" ref="G86:I86" si="235">G87</f>
        <v>0</v>
      </c>
      <c r="H86" s="211">
        <f t="shared" si="4"/>
        <v>0</v>
      </c>
      <c r="I86" s="211">
        <f t="shared" si="235"/>
        <v>0</v>
      </c>
      <c r="J86" s="211">
        <f t="shared" si="5"/>
        <v>0</v>
      </c>
      <c r="K86" s="211">
        <f t="shared" ref="K86:AJ86" si="236">K87</f>
        <v>0</v>
      </c>
      <c r="L86" s="211">
        <f t="shared" si="236"/>
        <v>0</v>
      </c>
      <c r="M86" s="211">
        <f t="shared" si="236"/>
        <v>0</v>
      </c>
      <c r="N86" s="211">
        <f t="shared" si="236"/>
        <v>0</v>
      </c>
      <c r="O86" s="211">
        <f t="shared" si="236"/>
        <v>0</v>
      </c>
      <c r="P86" s="211">
        <f t="shared" si="236"/>
        <v>0</v>
      </c>
      <c r="Q86" s="211">
        <f t="shared" si="236"/>
        <v>0</v>
      </c>
      <c r="R86" s="211">
        <f t="shared" si="236"/>
        <v>0</v>
      </c>
      <c r="S86" s="211">
        <f t="shared" si="236"/>
        <v>0</v>
      </c>
      <c r="T86" s="211">
        <f t="shared" si="236"/>
        <v>0</v>
      </c>
      <c r="U86" s="211">
        <f t="shared" si="236"/>
        <v>0</v>
      </c>
      <c r="V86" s="211">
        <f t="shared" si="236"/>
        <v>0</v>
      </c>
      <c r="W86" s="211">
        <f t="shared" si="236"/>
        <v>0</v>
      </c>
      <c r="X86" s="211">
        <f t="shared" si="236"/>
        <v>0</v>
      </c>
      <c r="Y86" s="211">
        <f t="shared" si="7"/>
        <v>0</v>
      </c>
      <c r="Z86" s="211">
        <f t="shared" si="236"/>
        <v>0</v>
      </c>
      <c r="AA86" s="211">
        <f t="shared" si="236"/>
        <v>0</v>
      </c>
      <c r="AB86" s="211">
        <f t="shared" si="236"/>
        <v>0</v>
      </c>
      <c r="AC86" s="211">
        <f t="shared" si="8"/>
        <v>0</v>
      </c>
      <c r="AD86" s="211">
        <f t="shared" si="236"/>
        <v>0</v>
      </c>
      <c r="AE86" s="211">
        <f t="shared" si="236"/>
        <v>0</v>
      </c>
      <c r="AF86" s="211">
        <f t="shared" si="236"/>
        <v>0</v>
      </c>
      <c r="AG86" s="211">
        <f t="shared" si="9"/>
        <v>0</v>
      </c>
      <c r="AH86" s="211">
        <f t="shared" si="236"/>
        <v>0</v>
      </c>
      <c r="AI86" s="211">
        <f t="shared" si="236"/>
        <v>0</v>
      </c>
      <c r="AJ86" s="211">
        <f t="shared" si="236"/>
        <v>0</v>
      </c>
      <c r="AK86" s="211">
        <f t="shared" si="10"/>
        <v>0</v>
      </c>
      <c r="AL86" s="211">
        <f t="shared" si="11"/>
        <v>0</v>
      </c>
    </row>
    <row r="87" spans="2:38">
      <c r="B87" s="220" t="s">
        <v>400</v>
      </c>
      <c r="C87" s="221" t="s">
        <v>281</v>
      </c>
      <c r="D87" s="222">
        <f>SUM(D88:D96)</f>
        <v>0</v>
      </c>
      <c r="E87" s="222">
        <f>SUM(E88:E96)</f>
        <v>0</v>
      </c>
      <c r="F87" s="222">
        <f t="shared" si="0"/>
        <v>0</v>
      </c>
      <c r="G87" s="222">
        <f t="shared" ref="G87:I87" si="237">SUM(G88:G96)</f>
        <v>0</v>
      </c>
      <c r="H87" s="222">
        <f t="shared" si="4"/>
        <v>0</v>
      </c>
      <c r="I87" s="222">
        <f t="shared" si="237"/>
        <v>0</v>
      </c>
      <c r="J87" s="222">
        <f t="shared" si="5"/>
        <v>0</v>
      </c>
      <c r="K87" s="222">
        <f t="shared" ref="K87:AJ87" si="238">SUM(K88:K96)</f>
        <v>0</v>
      </c>
      <c r="L87" s="222">
        <f t="shared" si="238"/>
        <v>0</v>
      </c>
      <c r="M87" s="222">
        <f t="shared" si="238"/>
        <v>0</v>
      </c>
      <c r="N87" s="222">
        <f t="shared" si="238"/>
        <v>0</v>
      </c>
      <c r="O87" s="222">
        <f t="shared" si="238"/>
        <v>0</v>
      </c>
      <c r="P87" s="222">
        <f t="shared" si="238"/>
        <v>0</v>
      </c>
      <c r="Q87" s="222">
        <f t="shared" si="238"/>
        <v>0</v>
      </c>
      <c r="R87" s="222">
        <f t="shared" si="238"/>
        <v>0</v>
      </c>
      <c r="S87" s="222">
        <f t="shared" si="238"/>
        <v>0</v>
      </c>
      <c r="T87" s="222">
        <f t="shared" si="238"/>
        <v>0</v>
      </c>
      <c r="U87" s="222">
        <f t="shared" si="238"/>
        <v>0</v>
      </c>
      <c r="V87" s="222">
        <f t="shared" si="238"/>
        <v>0</v>
      </c>
      <c r="W87" s="222">
        <f t="shared" si="238"/>
        <v>0</v>
      </c>
      <c r="X87" s="222">
        <f t="shared" si="238"/>
        <v>0</v>
      </c>
      <c r="Y87" s="222">
        <f t="shared" si="7"/>
        <v>0</v>
      </c>
      <c r="Z87" s="222">
        <f t="shared" si="238"/>
        <v>0</v>
      </c>
      <c r="AA87" s="222">
        <f t="shared" si="238"/>
        <v>0</v>
      </c>
      <c r="AB87" s="222">
        <f t="shared" si="238"/>
        <v>0</v>
      </c>
      <c r="AC87" s="222">
        <f t="shared" si="8"/>
        <v>0</v>
      </c>
      <c r="AD87" s="222">
        <f t="shared" si="238"/>
        <v>0</v>
      </c>
      <c r="AE87" s="222">
        <f t="shared" si="238"/>
        <v>0</v>
      </c>
      <c r="AF87" s="222">
        <f t="shared" si="238"/>
        <v>0</v>
      </c>
      <c r="AG87" s="222">
        <f t="shared" si="9"/>
        <v>0</v>
      </c>
      <c r="AH87" s="222">
        <f t="shared" si="238"/>
        <v>0</v>
      </c>
      <c r="AI87" s="222">
        <f t="shared" si="238"/>
        <v>0</v>
      </c>
      <c r="AJ87" s="222">
        <f t="shared" si="238"/>
        <v>0</v>
      </c>
      <c r="AK87" s="222">
        <f t="shared" si="10"/>
        <v>0</v>
      </c>
      <c r="AL87" s="222">
        <f t="shared" si="11"/>
        <v>0</v>
      </c>
    </row>
    <row r="88" spans="2:38">
      <c r="B88" s="212" t="s">
        <v>416</v>
      </c>
      <c r="C88" s="213" t="s">
        <v>298</v>
      </c>
      <c r="D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4">
        <f t="shared" ref="F88:F96" si="239">D88+E88</f>
        <v>0</v>
      </c>
      <c r="G88" s="214"/>
      <c r="H88" s="214">
        <f t="shared" ref="H88:H96" si="240">F88-G88</f>
        <v>0</v>
      </c>
      <c r="I88" s="214"/>
      <c r="J88" s="214">
        <f t="shared" ref="J88:J96" si="241">F88-I88</f>
        <v>0</v>
      </c>
      <c r="K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4">
        <f t="shared" ref="Y88:Y96" si="242">V88+W88+X88</f>
        <v>0</v>
      </c>
      <c r="Z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4">
        <f t="shared" ref="AC88:AC96" si="243">Z88+AA88+AB88</f>
        <v>0</v>
      </c>
      <c r="AD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4">
        <f t="shared" ref="AG88:AG96" si="244">AD88+AE88+AF88</f>
        <v>0</v>
      </c>
      <c r="AH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4">
        <f t="shared" ref="AK88:AK96" si="245">AH88+AI88+AJ88</f>
        <v>0</v>
      </c>
      <c r="AL88" s="214">
        <f t="shared" ref="AL88:AL96" si="246">Y88+AC88+AG88+AK88</f>
        <v>0</v>
      </c>
    </row>
    <row r="89" spans="2:38">
      <c r="B89" s="212" t="s">
        <v>864</v>
      </c>
      <c r="C89" s="213" t="s">
        <v>865</v>
      </c>
      <c r="D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4">
        <f t="shared" ref="F89" si="247">D89+E89</f>
        <v>0</v>
      </c>
      <c r="G89" s="214"/>
      <c r="H89" s="214">
        <f t="shared" ref="H89" si="248">F89-G89</f>
        <v>0</v>
      </c>
      <c r="I89" s="214"/>
      <c r="J89" s="214">
        <f t="shared" ref="J89" si="249">F89-I89</f>
        <v>0</v>
      </c>
      <c r="K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4">
        <f t="shared" ref="Y89" si="250">V89+W89+X89</f>
        <v>0</v>
      </c>
      <c r="Z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4">
        <f t="shared" ref="AC89" si="251">Z89+AA89+AB89</f>
        <v>0</v>
      </c>
      <c r="AD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4">
        <f t="shared" ref="AG89" si="252">AD89+AE89+AF89</f>
        <v>0</v>
      </c>
      <c r="AH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4">
        <f t="shared" ref="AK89" si="253">AH89+AI89+AJ89</f>
        <v>0</v>
      </c>
      <c r="AL89" s="214">
        <f t="shared" ref="AL89" si="254">Y89+AC89+AG89+AK89</f>
        <v>0</v>
      </c>
    </row>
    <row r="90" spans="2:38">
      <c r="B90" s="212" t="s">
        <v>866</v>
      </c>
      <c r="C90" s="213" t="s">
        <v>867</v>
      </c>
      <c r="D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4">
        <f t="shared" si="239"/>
        <v>0</v>
      </c>
      <c r="G90" s="214"/>
      <c r="H90" s="214">
        <f t="shared" si="240"/>
        <v>0</v>
      </c>
      <c r="I90" s="214"/>
      <c r="J90" s="214">
        <f t="shared" si="241"/>
        <v>0</v>
      </c>
      <c r="K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4">
        <f t="shared" si="242"/>
        <v>0</v>
      </c>
      <c r="Z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4">
        <f t="shared" si="243"/>
        <v>0</v>
      </c>
      <c r="AD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4">
        <f t="shared" si="244"/>
        <v>0</v>
      </c>
      <c r="AH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4">
        <f t="shared" si="245"/>
        <v>0</v>
      </c>
      <c r="AL90" s="214">
        <f t="shared" si="246"/>
        <v>0</v>
      </c>
    </row>
    <row r="91" spans="2:38">
      <c r="B91" s="212" t="s">
        <v>868</v>
      </c>
      <c r="C91" s="213" t="s">
        <v>869</v>
      </c>
      <c r="D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4">
        <f t="shared" ref="F91:F95" si="255">D91+E91</f>
        <v>0</v>
      </c>
      <c r="G91" s="214"/>
      <c r="H91" s="214">
        <f t="shared" ref="H91:H95" si="256">F91-G91</f>
        <v>0</v>
      </c>
      <c r="I91" s="214"/>
      <c r="J91" s="214">
        <f t="shared" ref="J91:J95" si="257">F91-I91</f>
        <v>0</v>
      </c>
      <c r="K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4">
        <f t="shared" ref="Y91:Y95" si="258">V91+W91+X91</f>
        <v>0</v>
      </c>
      <c r="Z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4">
        <f t="shared" ref="AC91:AC95" si="259">Z91+AA91+AB91</f>
        <v>0</v>
      </c>
      <c r="AD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4">
        <f t="shared" ref="AG91:AG95" si="260">AD91+AE91+AF91</f>
        <v>0</v>
      </c>
      <c r="AH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4">
        <f t="shared" ref="AK91:AK95" si="261">AH91+AI91+AJ91</f>
        <v>0</v>
      </c>
      <c r="AL91" s="214">
        <f t="shared" ref="AL91:AL95" si="262">Y91+AC91+AG91+AK91</f>
        <v>0</v>
      </c>
    </row>
    <row r="92" spans="2:38">
      <c r="B92" s="212" t="s">
        <v>417</v>
      </c>
      <c r="C92" s="213" t="s">
        <v>299</v>
      </c>
      <c r="D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4">
        <f t="shared" ref="F92" si="263">D92+E92</f>
        <v>0</v>
      </c>
      <c r="G92" s="214"/>
      <c r="H92" s="214">
        <f t="shared" ref="H92" si="264">F92-G92</f>
        <v>0</v>
      </c>
      <c r="I92" s="214"/>
      <c r="J92" s="214">
        <f t="shared" ref="J92" si="265">F92-I92</f>
        <v>0</v>
      </c>
      <c r="K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4">
        <f t="shared" ref="Y92" si="266">V92+W92+X92</f>
        <v>0</v>
      </c>
      <c r="Z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4">
        <f t="shared" ref="AC92" si="267">Z92+AA92+AB92</f>
        <v>0</v>
      </c>
      <c r="AD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4">
        <f t="shared" ref="AG92" si="268">AD92+AE92+AF92</f>
        <v>0</v>
      </c>
      <c r="AH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4">
        <f t="shared" ref="AK92" si="269">AH92+AI92+AJ92</f>
        <v>0</v>
      </c>
      <c r="AL92" s="214">
        <f t="shared" ref="AL92" si="270">Y92+AC92+AG92+AK92</f>
        <v>0</v>
      </c>
    </row>
    <row r="93" spans="2:38">
      <c r="B93" s="212" t="s">
        <v>870</v>
      </c>
      <c r="C93" s="213" t="s">
        <v>871</v>
      </c>
      <c r="D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4">
        <f t="shared" si="255"/>
        <v>0</v>
      </c>
      <c r="G93" s="214"/>
      <c r="H93" s="214">
        <f t="shared" si="256"/>
        <v>0</v>
      </c>
      <c r="I93" s="214"/>
      <c r="J93" s="214">
        <f t="shared" si="257"/>
        <v>0</v>
      </c>
      <c r="K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4">
        <f t="shared" si="258"/>
        <v>0</v>
      </c>
      <c r="Z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4">
        <f t="shared" si="259"/>
        <v>0</v>
      </c>
      <c r="AD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4">
        <f t="shared" si="260"/>
        <v>0</v>
      </c>
      <c r="AH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4">
        <f t="shared" si="261"/>
        <v>0</v>
      </c>
      <c r="AL93" s="214">
        <f t="shared" si="262"/>
        <v>0</v>
      </c>
    </row>
    <row r="94" spans="2:38">
      <c r="B94" s="212" t="s">
        <v>872</v>
      </c>
      <c r="C94" s="213" t="s">
        <v>873</v>
      </c>
      <c r="D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4">
        <f t="shared" ref="F94" si="271">D94+E94</f>
        <v>0</v>
      </c>
      <c r="G94" s="214"/>
      <c r="H94" s="214">
        <f t="shared" ref="H94" si="272">F94-G94</f>
        <v>0</v>
      </c>
      <c r="I94" s="214"/>
      <c r="J94" s="214">
        <f t="shared" ref="J94" si="273">F94-I94</f>
        <v>0</v>
      </c>
      <c r="K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4">
        <f t="shared" ref="Y94" si="274">V94+W94+X94</f>
        <v>0</v>
      </c>
      <c r="Z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4">
        <f t="shared" ref="AC94" si="275">Z94+AA94+AB94</f>
        <v>0</v>
      </c>
      <c r="AD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4">
        <f t="shared" ref="AG94" si="276">AD94+AE94+AF94</f>
        <v>0</v>
      </c>
      <c r="AH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4">
        <f t="shared" ref="AK94" si="277">AH94+AI94+AJ94</f>
        <v>0</v>
      </c>
      <c r="AL94" s="214">
        <f t="shared" ref="AL94" si="278">Y94+AC94+AG94+AK94</f>
        <v>0</v>
      </c>
    </row>
    <row r="95" spans="2:38">
      <c r="B95" s="212" t="s">
        <v>874</v>
      </c>
      <c r="C95" s="213" t="s">
        <v>875</v>
      </c>
      <c r="D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4">
        <f t="shared" si="255"/>
        <v>0</v>
      </c>
      <c r="G95" s="214"/>
      <c r="H95" s="214">
        <f t="shared" si="256"/>
        <v>0</v>
      </c>
      <c r="I95" s="214"/>
      <c r="J95" s="214">
        <f t="shared" si="257"/>
        <v>0</v>
      </c>
      <c r="K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4">
        <f t="shared" si="258"/>
        <v>0</v>
      </c>
      <c r="Z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4">
        <f t="shared" si="259"/>
        <v>0</v>
      </c>
      <c r="AD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4">
        <f t="shared" si="260"/>
        <v>0</v>
      </c>
      <c r="AH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4">
        <f t="shared" si="261"/>
        <v>0</v>
      </c>
      <c r="AL95" s="214">
        <f t="shared" si="262"/>
        <v>0</v>
      </c>
    </row>
    <row r="96" spans="2:38">
      <c r="B96" s="212" t="s">
        <v>876</v>
      </c>
      <c r="C96" s="213" t="s">
        <v>877</v>
      </c>
      <c r="D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4">
        <f t="shared" si="239"/>
        <v>0</v>
      </c>
      <c r="G96" s="214"/>
      <c r="H96" s="214">
        <f t="shared" si="240"/>
        <v>0</v>
      </c>
      <c r="I96" s="214"/>
      <c r="J96" s="214">
        <f t="shared" si="241"/>
        <v>0</v>
      </c>
      <c r="K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4">
        <f t="shared" si="242"/>
        <v>0</v>
      </c>
      <c r="Z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4">
        <f t="shared" si="243"/>
        <v>0</v>
      </c>
      <c r="AD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4">
        <f t="shared" si="244"/>
        <v>0</v>
      </c>
      <c r="AH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4">
        <f t="shared" si="245"/>
        <v>0</v>
      </c>
      <c r="AL96" s="214">
        <f t="shared" si="246"/>
        <v>0</v>
      </c>
    </row>
    <row r="97" spans="2:38">
      <c r="B97" s="209" t="s">
        <v>401</v>
      </c>
      <c r="C97" s="210" t="s">
        <v>283</v>
      </c>
      <c r="D97" s="211">
        <f>D98</f>
        <v>0</v>
      </c>
      <c r="E97" s="211">
        <f>E98</f>
        <v>0</v>
      </c>
      <c r="F97" s="211">
        <f t="shared" si="0"/>
        <v>0</v>
      </c>
      <c r="G97" s="211">
        <f t="shared" ref="G97:I97" si="279">G98</f>
        <v>0</v>
      </c>
      <c r="H97" s="211">
        <f t="shared" si="4"/>
        <v>0</v>
      </c>
      <c r="I97" s="211">
        <f t="shared" si="279"/>
        <v>0</v>
      </c>
      <c r="J97" s="211">
        <f t="shared" si="5"/>
        <v>0</v>
      </c>
      <c r="K97" s="211">
        <f t="shared" ref="K97:AJ97" si="280">K98</f>
        <v>0</v>
      </c>
      <c r="L97" s="211">
        <f t="shared" si="280"/>
        <v>0</v>
      </c>
      <c r="M97" s="211">
        <f t="shared" si="280"/>
        <v>0</v>
      </c>
      <c r="N97" s="211">
        <f t="shared" si="280"/>
        <v>0</v>
      </c>
      <c r="O97" s="211">
        <f t="shared" si="280"/>
        <v>0</v>
      </c>
      <c r="P97" s="211">
        <f t="shared" si="280"/>
        <v>0</v>
      </c>
      <c r="Q97" s="211">
        <f t="shared" si="280"/>
        <v>0</v>
      </c>
      <c r="R97" s="211">
        <f t="shared" si="280"/>
        <v>0</v>
      </c>
      <c r="S97" s="211">
        <f t="shared" si="280"/>
        <v>0</v>
      </c>
      <c r="T97" s="211">
        <f t="shared" si="280"/>
        <v>0</v>
      </c>
      <c r="U97" s="211">
        <f t="shared" si="280"/>
        <v>0</v>
      </c>
      <c r="V97" s="211">
        <f t="shared" si="280"/>
        <v>0</v>
      </c>
      <c r="W97" s="211">
        <f t="shared" si="280"/>
        <v>0</v>
      </c>
      <c r="X97" s="211">
        <f t="shared" si="280"/>
        <v>0</v>
      </c>
      <c r="Y97" s="211">
        <f t="shared" si="7"/>
        <v>0</v>
      </c>
      <c r="Z97" s="211">
        <f t="shared" si="280"/>
        <v>0</v>
      </c>
      <c r="AA97" s="211">
        <f t="shared" si="280"/>
        <v>0</v>
      </c>
      <c r="AB97" s="211">
        <f t="shared" si="280"/>
        <v>0</v>
      </c>
      <c r="AC97" s="211">
        <f t="shared" si="8"/>
        <v>0</v>
      </c>
      <c r="AD97" s="211">
        <f t="shared" si="280"/>
        <v>0</v>
      </c>
      <c r="AE97" s="211">
        <f t="shared" si="280"/>
        <v>0</v>
      </c>
      <c r="AF97" s="211">
        <f t="shared" si="280"/>
        <v>0</v>
      </c>
      <c r="AG97" s="211">
        <f t="shared" si="9"/>
        <v>0</v>
      </c>
      <c r="AH97" s="211">
        <f t="shared" si="280"/>
        <v>0</v>
      </c>
      <c r="AI97" s="211">
        <f t="shared" si="280"/>
        <v>0</v>
      </c>
      <c r="AJ97" s="211">
        <f t="shared" si="280"/>
        <v>0</v>
      </c>
      <c r="AK97" s="211">
        <f t="shared" si="10"/>
        <v>0</v>
      </c>
      <c r="AL97" s="211">
        <f t="shared" si="11"/>
        <v>0</v>
      </c>
    </row>
    <row r="98" spans="2:38">
      <c r="B98" s="220" t="s">
        <v>405</v>
      </c>
      <c r="C98" s="221" t="s">
        <v>287</v>
      </c>
      <c r="D98" s="222">
        <f>SUM(D99:D109)</f>
        <v>0</v>
      </c>
      <c r="E98" s="222">
        <f>SUM(E99:E109)</f>
        <v>0</v>
      </c>
      <c r="F98" s="222">
        <f t="shared" si="0"/>
        <v>0</v>
      </c>
      <c r="G98" s="222">
        <f>G109</f>
        <v>0</v>
      </c>
      <c r="H98" s="222">
        <f t="shared" si="4"/>
        <v>0</v>
      </c>
      <c r="I98" s="222">
        <f>I109</f>
        <v>0</v>
      </c>
      <c r="J98" s="222">
        <f t="shared" si="5"/>
        <v>0</v>
      </c>
      <c r="K98" s="222">
        <f t="shared" ref="K98:X98" si="281">K109</f>
        <v>0</v>
      </c>
      <c r="L98" s="222">
        <f t="shared" si="281"/>
        <v>0</v>
      </c>
      <c r="M98" s="222">
        <f t="shared" si="281"/>
        <v>0</v>
      </c>
      <c r="N98" s="222">
        <f t="shared" si="281"/>
        <v>0</v>
      </c>
      <c r="O98" s="222">
        <f t="shared" si="281"/>
        <v>0</v>
      </c>
      <c r="P98" s="222">
        <f t="shared" si="281"/>
        <v>0</v>
      </c>
      <c r="Q98" s="222">
        <f t="shared" si="281"/>
        <v>0</v>
      </c>
      <c r="R98" s="222">
        <f t="shared" si="281"/>
        <v>0</v>
      </c>
      <c r="S98" s="222">
        <f t="shared" si="281"/>
        <v>0</v>
      </c>
      <c r="T98" s="222">
        <f t="shared" si="281"/>
        <v>0</v>
      </c>
      <c r="U98" s="222">
        <f t="shared" si="281"/>
        <v>0</v>
      </c>
      <c r="V98" s="222">
        <f t="shared" si="281"/>
        <v>0</v>
      </c>
      <c r="W98" s="222">
        <f t="shared" si="281"/>
        <v>0</v>
      </c>
      <c r="X98" s="222">
        <f t="shared" si="281"/>
        <v>0</v>
      </c>
      <c r="Y98" s="222">
        <f t="shared" si="7"/>
        <v>0</v>
      </c>
      <c r="Z98" s="222">
        <f>Z109</f>
        <v>0</v>
      </c>
      <c r="AA98" s="222">
        <f>AA109</f>
        <v>0</v>
      </c>
      <c r="AB98" s="222">
        <f>AB109</f>
        <v>0</v>
      </c>
      <c r="AC98" s="222">
        <f t="shared" si="8"/>
        <v>0</v>
      </c>
      <c r="AD98" s="222">
        <f>AD109</f>
        <v>0</v>
      </c>
      <c r="AE98" s="222">
        <f>AE109</f>
        <v>0</v>
      </c>
      <c r="AF98" s="222">
        <f>AF109</f>
        <v>0</v>
      </c>
      <c r="AG98" s="222">
        <f t="shared" si="9"/>
        <v>0</v>
      </c>
      <c r="AH98" s="222">
        <f>AH109</f>
        <v>0</v>
      </c>
      <c r="AI98" s="222">
        <f>AI109</f>
        <v>0</v>
      </c>
      <c r="AJ98" s="222">
        <f>AJ109</f>
        <v>0</v>
      </c>
      <c r="AK98" s="222">
        <f t="shared" si="10"/>
        <v>0</v>
      </c>
      <c r="AL98" s="222">
        <f t="shared" si="11"/>
        <v>0</v>
      </c>
    </row>
    <row r="99" spans="2:38">
      <c r="B99" s="212" t="s">
        <v>418</v>
      </c>
      <c r="C99" s="213" t="s">
        <v>300</v>
      </c>
      <c r="D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4">
        <f t="shared" si="0"/>
        <v>0</v>
      </c>
      <c r="G99" s="214"/>
      <c r="H99" s="214">
        <f t="shared" si="4"/>
        <v>0</v>
      </c>
      <c r="I99" s="214"/>
      <c r="J99" s="214">
        <f t="shared" si="5"/>
        <v>0</v>
      </c>
      <c r="K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4">
        <f t="shared" si="7"/>
        <v>0</v>
      </c>
      <c r="Z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4">
        <f t="shared" si="8"/>
        <v>0</v>
      </c>
      <c r="AD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4">
        <f t="shared" si="9"/>
        <v>0</v>
      </c>
      <c r="AH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4">
        <f t="shared" si="10"/>
        <v>0</v>
      </c>
      <c r="AL99" s="214">
        <f t="shared" si="11"/>
        <v>0</v>
      </c>
    </row>
    <row r="100" spans="2:38">
      <c r="B100" s="212" t="s">
        <v>916</v>
      </c>
      <c r="C100" s="213" t="s">
        <v>917</v>
      </c>
      <c r="D1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4">
        <f t="shared" si="0"/>
        <v>0</v>
      </c>
      <c r="G100" s="214"/>
      <c r="H100" s="214">
        <f t="shared" si="4"/>
        <v>0</v>
      </c>
      <c r="I100" s="214"/>
      <c r="J100" s="214">
        <f t="shared" si="5"/>
        <v>0</v>
      </c>
      <c r="K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4">
        <f t="shared" si="7"/>
        <v>0</v>
      </c>
      <c r="Z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4">
        <f t="shared" si="8"/>
        <v>0</v>
      </c>
      <c r="AD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4">
        <f t="shared" si="9"/>
        <v>0</v>
      </c>
      <c r="AH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4">
        <f t="shared" si="10"/>
        <v>0</v>
      </c>
      <c r="AL100" s="214">
        <f t="shared" si="11"/>
        <v>0</v>
      </c>
    </row>
    <row r="101" spans="2:38">
      <c r="B101" s="212" t="s">
        <v>918</v>
      </c>
      <c r="C101" s="213" t="s">
        <v>919</v>
      </c>
      <c r="D1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4">
        <f t="shared" ref="F101:F104" si="282">D101+E101</f>
        <v>0</v>
      </c>
      <c r="G101" s="214"/>
      <c r="H101" s="214">
        <f t="shared" ref="H101:H104" si="283">F101-G101</f>
        <v>0</v>
      </c>
      <c r="I101" s="214"/>
      <c r="J101" s="214">
        <f t="shared" ref="J101:J104" si="284">F101-I101</f>
        <v>0</v>
      </c>
      <c r="K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4">
        <f t="shared" ref="Y101:Y104" si="285">V101+W101+X101</f>
        <v>0</v>
      </c>
      <c r="Z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4">
        <f t="shared" ref="AC101:AC104" si="286">Z101+AA101+AB101</f>
        <v>0</v>
      </c>
      <c r="AD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4">
        <f t="shared" ref="AG101:AG104" si="287">AD101+AE101+AF101</f>
        <v>0</v>
      </c>
      <c r="AH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4">
        <f t="shared" ref="AK101:AK104" si="288">AH101+AI101+AJ101</f>
        <v>0</v>
      </c>
      <c r="AL101" s="214">
        <f t="shared" ref="AL101:AL104" si="289">Y101+AC101+AG101+AK101</f>
        <v>0</v>
      </c>
    </row>
    <row r="102" spans="2:38">
      <c r="B102" s="212" t="s">
        <v>920</v>
      </c>
      <c r="C102" s="213" t="s">
        <v>921</v>
      </c>
      <c r="D1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4">
        <f t="shared" si="282"/>
        <v>0</v>
      </c>
      <c r="G102" s="214"/>
      <c r="H102" s="214">
        <f t="shared" si="283"/>
        <v>0</v>
      </c>
      <c r="I102" s="214"/>
      <c r="J102" s="214">
        <f t="shared" si="284"/>
        <v>0</v>
      </c>
      <c r="K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4">
        <f t="shared" si="285"/>
        <v>0</v>
      </c>
      <c r="Z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4">
        <f t="shared" si="286"/>
        <v>0</v>
      </c>
      <c r="AD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4">
        <f t="shared" si="287"/>
        <v>0</v>
      </c>
      <c r="AH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4">
        <f t="shared" si="288"/>
        <v>0</v>
      </c>
      <c r="AL102" s="214">
        <f t="shared" si="289"/>
        <v>0</v>
      </c>
    </row>
    <row r="103" spans="2:38">
      <c r="B103" s="212" t="s">
        <v>922</v>
      </c>
      <c r="C103" s="213" t="s">
        <v>923</v>
      </c>
      <c r="D1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4">
        <f t="shared" si="282"/>
        <v>0</v>
      </c>
      <c r="G103" s="214"/>
      <c r="H103" s="214">
        <f t="shared" si="283"/>
        <v>0</v>
      </c>
      <c r="I103" s="214"/>
      <c r="J103" s="214">
        <f t="shared" si="284"/>
        <v>0</v>
      </c>
      <c r="K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4">
        <f t="shared" si="285"/>
        <v>0</v>
      </c>
      <c r="Z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4">
        <f t="shared" si="286"/>
        <v>0</v>
      </c>
      <c r="AD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4">
        <f t="shared" si="287"/>
        <v>0</v>
      </c>
      <c r="AH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4">
        <f t="shared" si="288"/>
        <v>0</v>
      </c>
      <c r="AL103" s="214">
        <f t="shared" si="289"/>
        <v>0</v>
      </c>
    </row>
    <row r="104" spans="2:38">
      <c r="B104" s="212" t="s">
        <v>924</v>
      </c>
      <c r="C104" s="213" t="s">
        <v>925</v>
      </c>
      <c r="D1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4">
        <f t="shared" si="282"/>
        <v>0</v>
      </c>
      <c r="G104" s="214"/>
      <c r="H104" s="214">
        <f t="shared" si="283"/>
        <v>0</v>
      </c>
      <c r="I104" s="214"/>
      <c r="J104" s="214">
        <f t="shared" si="284"/>
        <v>0</v>
      </c>
      <c r="K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4">
        <f t="shared" si="285"/>
        <v>0</v>
      </c>
      <c r="Z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4">
        <f t="shared" si="286"/>
        <v>0</v>
      </c>
      <c r="AD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4">
        <f t="shared" si="287"/>
        <v>0</v>
      </c>
      <c r="AH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4">
        <f t="shared" si="288"/>
        <v>0</v>
      </c>
      <c r="AL104" s="214">
        <f t="shared" si="289"/>
        <v>0</v>
      </c>
    </row>
    <row r="105" spans="2:38">
      <c r="B105" s="212" t="s">
        <v>926</v>
      </c>
      <c r="C105" s="213" t="s">
        <v>927</v>
      </c>
      <c r="D1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4">
        <f t="shared" ref="F105" si="290">D105+E105</f>
        <v>0</v>
      </c>
      <c r="G105" s="214"/>
      <c r="H105" s="214">
        <f t="shared" ref="H105" si="291">F105-G105</f>
        <v>0</v>
      </c>
      <c r="I105" s="214"/>
      <c r="J105" s="214">
        <f t="shared" ref="J105" si="292">F105-I105</f>
        <v>0</v>
      </c>
      <c r="K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4">
        <f t="shared" ref="Y105" si="293">V105+W105+X105</f>
        <v>0</v>
      </c>
      <c r="Z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4">
        <f t="shared" ref="AC105" si="294">Z105+AA105+AB105</f>
        <v>0</v>
      </c>
      <c r="AD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4">
        <f t="shared" ref="AG105" si="295">AD105+AE105+AF105</f>
        <v>0</v>
      </c>
      <c r="AH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4">
        <f t="shared" ref="AK105" si="296">AH105+AI105+AJ105</f>
        <v>0</v>
      </c>
      <c r="AL105" s="214">
        <f t="shared" ref="AL105" si="297">Y105+AC105+AG105+AK105</f>
        <v>0</v>
      </c>
    </row>
    <row r="106" spans="2:38">
      <c r="B106" s="212" t="s">
        <v>928</v>
      </c>
      <c r="C106" s="213" t="s">
        <v>929</v>
      </c>
      <c r="D1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4">
        <f t="shared" si="0"/>
        <v>0</v>
      </c>
      <c r="G106" s="214"/>
      <c r="H106" s="214">
        <f t="shared" si="4"/>
        <v>0</v>
      </c>
      <c r="I106" s="214"/>
      <c r="J106" s="214">
        <f t="shared" si="5"/>
        <v>0</v>
      </c>
      <c r="K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4">
        <f t="shared" si="7"/>
        <v>0</v>
      </c>
      <c r="Z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4">
        <f t="shared" si="8"/>
        <v>0</v>
      </c>
      <c r="AD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4">
        <f t="shared" si="9"/>
        <v>0</v>
      </c>
      <c r="AH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4">
        <f t="shared" si="10"/>
        <v>0</v>
      </c>
      <c r="AL106" s="214">
        <f t="shared" si="11"/>
        <v>0</v>
      </c>
    </row>
    <row r="107" spans="2:38">
      <c r="B107" s="212" t="s">
        <v>930</v>
      </c>
      <c r="C107" s="213" t="s">
        <v>931</v>
      </c>
      <c r="D1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4">
        <f t="shared" ref="F107" si="298">D107+E107</f>
        <v>0</v>
      </c>
      <c r="G107" s="214"/>
      <c r="H107" s="214">
        <f t="shared" ref="H107" si="299">F107-G107</f>
        <v>0</v>
      </c>
      <c r="I107" s="214"/>
      <c r="J107" s="214">
        <f t="shared" ref="J107" si="300">F107-I107</f>
        <v>0</v>
      </c>
      <c r="K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4">
        <f t="shared" ref="Y107" si="301">V107+W107+X107</f>
        <v>0</v>
      </c>
      <c r="Z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4">
        <f t="shared" ref="AC107" si="302">Z107+AA107+AB107</f>
        <v>0</v>
      </c>
      <c r="AD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4">
        <f t="shared" ref="AG107" si="303">AD107+AE107+AF107</f>
        <v>0</v>
      </c>
      <c r="AH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4">
        <f t="shared" ref="AK107" si="304">AH107+AI107+AJ107</f>
        <v>0</v>
      </c>
      <c r="AL107" s="214">
        <f t="shared" ref="AL107" si="305">Y107+AC107+AG107+AK107</f>
        <v>0</v>
      </c>
    </row>
    <row r="108" spans="2:38">
      <c r="B108" s="212" t="s">
        <v>932</v>
      </c>
      <c r="C108" s="213" t="s">
        <v>933</v>
      </c>
      <c r="D1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4">
        <f t="shared" si="0"/>
        <v>0</v>
      </c>
      <c r="G108" s="214"/>
      <c r="H108" s="214">
        <f t="shared" si="4"/>
        <v>0</v>
      </c>
      <c r="I108" s="214"/>
      <c r="J108" s="214">
        <f t="shared" si="5"/>
        <v>0</v>
      </c>
      <c r="K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4">
        <f t="shared" si="7"/>
        <v>0</v>
      </c>
      <c r="Z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4">
        <f t="shared" si="8"/>
        <v>0</v>
      </c>
      <c r="AD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4">
        <f t="shared" si="9"/>
        <v>0</v>
      </c>
      <c r="AH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4">
        <f t="shared" si="10"/>
        <v>0</v>
      </c>
      <c r="AL108" s="214">
        <f t="shared" si="11"/>
        <v>0</v>
      </c>
    </row>
    <row r="109" spans="2:38">
      <c r="B109" s="212" t="s">
        <v>934</v>
      </c>
      <c r="C109" s="213" t="s">
        <v>935</v>
      </c>
      <c r="D1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4">
        <f t="shared" ref="F109" si="306">D109+E109</f>
        <v>0</v>
      </c>
      <c r="G109" s="214"/>
      <c r="H109" s="214">
        <f t="shared" ref="H109" si="307">F109-G109</f>
        <v>0</v>
      </c>
      <c r="I109" s="214"/>
      <c r="J109" s="214">
        <f t="shared" ref="J109" si="308">F109-I109</f>
        <v>0</v>
      </c>
      <c r="K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4">
        <f t="shared" ref="Y109" si="309">V109+W109+X109</f>
        <v>0</v>
      </c>
      <c r="Z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4">
        <f t="shared" ref="AC109" si="310">Z109+AA109+AB109</f>
        <v>0</v>
      </c>
      <c r="AD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4">
        <f t="shared" ref="AG109" si="311">AD109+AE109+AF109</f>
        <v>0</v>
      </c>
      <c r="AH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4">
        <f t="shared" ref="AK109" si="312">AH109+AI109+AJ109</f>
        <v>0</v>
      </c>
      <c r="AL109" s="214">
        <f t="shared" ref="AL109" si="313">Y109+AC109+AG109+AK109</f>
        <v>0</v>
      </c>
    </row>
    <row r="110" spans="2:38">
      <c r="B110" s="209" t="s">
        <v>419</v>
      </c>
      <c r="C110" s="210" t="s">
        <v>301</v>
      </c>
      <c r="D110" s="211">
        <f>D111+D122+D137+D153+D168+D194+D197+D204</f>
        <v>0</v>
      </c>
      <c r="E110" s="211">
        <f>E111+E122+E137+E153+E168+E194+E197+E204</f>
        <v>706500</v>
      </c>
      <c r="F110" s="211">
        <f t="shared" si="0"/>
        <v>706500</v>
      </c>
      <c r="G110" s="211">
        <f>G111+G122+G137+G153+G168+G194+G197+G204</f>
        <v>0</v>
      </c>
      <c r="H110" s="211">
        <f t="shared" si="4"/>
        <v>706500</v>
      </c>
      <c r="I110" s="211">
        <f>I111+I122+I137+I153+I168+I194+I197+I204</f>
        <v>0</v>
      </c>
      <c r="J110" s="211">
        <f t="shared" si="5"/>
        <v>706500</v>
      </c>
      <c r="K110" s="211">
        <f t="shared" ref="K110:X110" si="314">K111+K122+K137+K153+K168+K194+K197+K204</f>
        <v>0</v>
      </c>
      <c r="L110" s="211">
        <f t="shared" si="314"/>
        <v>0</v>
      </c>
      <c r="M110" s="211">
        <f t="shared" si="314"/>
        <v>0</v>
      </c>
      <c r="N110" s="211">
        <f t="shared" si="314"/>
        <v>0</v>
      </c>
      <c r="O110" s="211">
        <f t="shared" si="314"/>
        <v>0</v>
      </c>
      <c r="P110" s="211">
        <f t="shared" si="314"/>
        <v>0</v>
      </c>
      <c r="Q110" s="211">
        <f t="shared" si="314"/>
        <v>0</v>
      </c>
      <c r="R110" s="211">
        <f t="shared" si="314"/>
        <v>0</v>
      </c>
      <c r="S110" s="211">
        <f t="shared" si="314"/>
        <v>0</v>
      </c>
      <c r="T110" s="211">
        <f t="shared" si="314"/>
        <v>0</v>
      </c>
      <c r="U110" s="211">
        <f t="shared" si="314"/>
        <v>706500</v>
      </c>
      <c r="V110" s="211">
        <f t="shared" si="314"/>
        <v>706500</v>
      </c>
      <c r="W110" s="211">
        <f t="shared" si="314"/>
        <v>0</v>
      </c>
      <c r="X110" s="211">
        <f t="shared" si="314"/>
        <v>0</v>
      </c>
      <c r="Y110" s="211">
        <f t="shared" si="7"/>
        <v>706500</v>
      </c>
      <c r="Z110" s="211">
        <f>Z111+Z122+Z137+Z153+Z168+Z194+Z197+Z204</f>
        <v>0</v>
      </c>
      <c r="AA110" s="211">
        <f>AA111+AA122+AA137+AA153+AA168+AA194+AA197+AA204</f>
        <v>0</v>
      </c>
      <c r="AB110" s="211">
        <f>AB111+AB122+AB137+AB153+AB168+AB194+AB197+AB204</f>
        <v>0</v>
      </c>
      <c r="AC110" s="211">
        <f t="shared" si="8"/>
        <v>0</v>
      </c>
      <c r="AD110" s="211">
        <f>AD111+AD122+AD137+AD153+AD168+AD194+AD197+AD204</f>
        <v>0</v>
      </c>
      <c r="AE110" s="211">
        <f>AE111+AE122+AE137+AE153+AE168+AE194+AE197+AE204</f>
        <v>0</v>
      </c>
      <c r="AF110" s="211">
        <f>AF111+AF122+AF137+AF153+AF168+AF194+AF197+AF204</f>
        <v>0</v>
      </c>
      <c r="AG110" s="211">
        <f t="shared" si="9"/>
        <v>0</v>
      </c>
      <c r="AH110" s="211">
        <f>AH111+AH122+AH137+AH153+AH168+AH194+AH197+AH204</f>
        <v>0</v>
      </c>
      <c r="AI110" s="211">
        <f>AI111+AI122+AI137+AI153+AI168+AI194+AI197+AI204</f>
        <v>0</v>
      </c>
      <c r="AJ110" s="211">
        <f>AJ111+AJ122+AJ137+AJ153+AJ168+AJ194+AJ197+AJ204</f>
        <v>0</v>
      </c>
      <c r="AK110" s="211">
        <f t="shared" si="10"/>
        <v>0</v>
      </c>
      <c r="AL110" s="211">
        <f t="shared" si="11"/>
        <v>706500</v>
      </c>
    </row>
    <row r="111" spans="2:38">
      <c r="B111" s="220" t="s">
        <v>420</v>
      </c>
      <c r="C111" s="221" t="s">
        <v>302</v>
      </c>
      <c r="D111" s="222">
        <f>SUM(D112:D121)</f>
        <v>0</v>
      </c>
      <c r="E111" s="222">
        <f>SUM(E112:E121)</f>
        <v>0</v>
      </c>
      <c r="F111" s="222">
        <f t="shared" ref="F111:F228" si="315">D111+E111</f>
        <v>0</v>
      </c>
      <c r="G111" s="222">
        <f>SUM(G112:G121)</f>
        <v>0</v>
      </c>
      <c r="H111" s="222">
        <f t="shared" si="4"/>
        <v>0</v>
      </c>
      <c r="I111" s="222">
        <f>SUM(I112:I121)</f>
        <v>0</v>
      </c>
      <c r="J111" s="222">
        <f t="shared" si="5"/>
        <v>0</v>
      </c>
      <c r="K111" s="222">
        <f t="shared" ref="K111:X111" si="316">SUM(K112:K121)</f>
        <v>0</v>
      </c>
      <c r="L111" s="222">
        <f t="shared" si="316"/>
        <v>0</v>
      </c>
      <c r="M111" s="222">
        <f t="shared" si="316"/>
        <v>0</v>
      </c>
      <c r="N111" s="222">
        <f t="shared" si="316"/>
        <v>0</v>
      </c>
      <c r="O111" s="222">
        <f t="shared" si="316"/>
        <v>0</v>
      </c>
      <c r="P111" s="222">
        <f t="shared" si="316"/>
        <v>0</v>
      </c>
      <c r="Q111" s="222">
        <f t="shared" si="316"/>
        <v>0</v>
      </c>
      <c r="R111" s="222">
        <f t="shared" si="316"/>
        <v>0</v>
      </c>
      <c r="S111" s="222">
        <f t="shared" si="316"/>
        <v>0</v>
      </c>
      <c r="T111" s="222">
        <f t="shared" si="316"/>
        <v>0</v>
      </c>
      <c r="U111" s="222">
        <f t="shared" si="316"/>
        <v>0</v>
      </c>
      <c r="V111" s="222">
        <f t="shared" si="316"/>
        <v>0</v>
      </c>
      <c r="W111" s="222">
        <f t="shared" si="316"/>
        <v>0</v>
      </c>
      <c r="X111" s="222">
        <f t="shared" si="316"/>
        <v>0</v>
      </c>
      <c r="Y111" s="222">
        <f t="shared" si="7"/>
        <v>0</v>
      </c>
      <c r="Z111" s="222">
        <f>SUM(Z112:Z121)</f>
        <v>0</v>
      </c>
      <c r="AA111" s="222">
        <f>SUM(AA112:AA121)</f>
        <v>0</v>
      </c>
      <c r="AB111" s="222">
        <f>SUM(AB112:AB121)</f>
        <v>0</v>
      </c>
      <c r="AC111" s="222">
        <f t="shared" si="8"/>
        <v>0</v>
      </c>
      <c r="AD111" s="222">
        <f>SUM(AD112:AD121)</f>
        <v>0</v>
      </c>
      <c r="AE111" s="222">
        <f>SUM(AE112:AE121)</f>
        <v>0</v>
      </c>
      <c r="AF111" s="222">
        <f>SUM(AF112:AF121)</f>
        <v>0</v>
      </c>
      <c r="AG111" s="222">
        <f t="shared" si="9"/>
        <v>0</v>
      </c>
      <c r="AH111" s="222">
        <f>SUM(AH112:AH121)</f>
        <v>0</v>
      </c>
      <c r="AI111" s="222">
        <f>SUM(AI112:AI121)</f>
        <v>0</v>
      </c>
      <c r="AJ111" s="222">
        <f>SUM(AJ112:AJ121)</f>
        <v>0</v>
      </c>
      <c r="AK111" s="222">
        <f t="shared" si="10"/>
        <v>0</v>
      </c>
      <c r="AL111" s="222">
        <f t="shared" si="11"/>
        <v>0</v>
      </c>
    </row>
    <row r="112" spans="2:38">
      <c r="B112" s="212" t="s">
        <v>960</v>
      </c>
      <c r="C112" s="213" t="s">
        <v>256</v>
      </c>
      <c r="D1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4">
        <f t="shared" si="315"/>
        <v>0</v>
      </c>
      <c r="G112" s="214"/>
      <c r="H112" s="214">
        <f t="shared" ref="H112:H119" si="317">F112-G112</f>
        <v>0</v>
      </c>
      <c r="I112" s="214"/>
      <c r="J112" s="214">
        <f t="shared" ref="J112:J119" si="318">F112-I112</f>
        <v>0</v>
      </c>
      <c r="K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4">
        <f t="shared" ref="Y112:Y119" si="319">V112+W112+X112</f>
        <v>0</v>
      </c>
      <c r="Z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4">
        <f t="shared" ref="AC112:AC119" si="320">Z112+AA112+AB112</f>
        <v>0</v>
      </c>
      <c r="AD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4">
        <f t="shared" ref="AG112:AG119" si="321">AD112+AE112+AF112</f>
        <v>0</v>
      </c>
      <c r="AH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4">
        <f t="shared" ref="AK112:AK119" si="322">AH112+AI112+AJ112</f>
        <v>0</v>
      </c>
      <c r="AL112" s="214">
        <f t="shared" ref="AL112:AL119" si="323">Y112+AC112+AG112+AK112</f>
        <v>0</v>
      </c>
    </row>
    <row r="113" spans="2:38">
      <c r="B113" s="212" t="s">
        <v>961</v>
      </c>
      <c r="C113" s="213" t="s">
        <v>962</v>
      </c>
      <c r="D1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4">
        <f t="shared" ref="F113:F116" si="324">D113+E113</f>
        <v>0</v>
      </c>
      <c r="G113" s="214"/>
      <c r="H113" s="214">
        <f t="shared" si="317"/>
        <v>0</v>
      </c>
      <c r="I113" s="214"/>
      <c r="J113" s="214">
        <f t="shared" si="318"/>
        <v>0</v>
      </c>
      <c r="K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4">
        <f t="shared" si="319"/>
        <v>0</v>
      </c>
      <c r="Z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4">
        <f t="shared" si="320"/>
        <v>0</v>
      </c>
      <c r="AD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4">
        <f t="shared" si="321"/>
        <v>0</v>
      </c>
      <c r="AH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4">
        <f t="shared" si="322"/>
        <v>0</v>
      </c>
      <c r="AL113" s="214">
        <f t="shared" si="323"/>
        <v>0</v>
      </c>
    </row>
    <row r="114" spans="2:38">
      <c r="B114" s="212" t="s">
        <v>963</v>
      </c>
      <c r="C114" s="213" t="s">
        <v>964</v>
      </c>
      <c r="D1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4">
        <f t="shared" si="324"/>
        <v>0</v>
      </c>
      <c r="G114" s="214"/>
      <c r="H114" s="214">
        <f t="shared" si="317"/>
        <v>0</v>
      </c>
      <c r="I114" s="214"/>
      <c r="J114" s="214">
        <f t="shared" si="318"/>
        <v>0</v>
      </c>
      <c r="K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4">
        <f t="shared" si="319"/>
        <v>0</v>
      </c>
      <c r="Z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4">
        <f t="shared" si="320"/>
        <v>0</v>
      </c>
      <c r="AD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4">
        <f t="shared" si="321"/>
        <v>0</v>
      </c>
      <c r="AH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4">
        <f t="shared" si="322"/>
        <v>0</v>
      </c>
      <c r="AL114" s="214">
        <f t="shared" si="323"/>
        <v>0</v>
      </c>
    </row>
    <row r="115" spans="2:38">
      <c r="B115" s="212" t="s">
        <v>421</v>
      </c>
      <c r="C115" s="213" t="s">
        <v>303</v>
      </c>
      <c r="D1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4">
        <f t="shared" si="324"/>
        <v>0</v>
      </c>
      <c r="G115" s="214"/>
      <c r="H115" s="214">
        <f t="shared" ref="H115:H116" si="325">F115-G115</f>
        <v>0</v>
      </c>
      <c r="I115" s="214"/>
      <c r="J115" s="214">
        <f t="shared" ref="J115:J116" si="326">F115-I115</f>
        <v>0</v>
      </c>
      <c r="K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4">
        <f t="shared" ref="Y115:Y116" si="327">V115+W115+X115</f>
        <v>0</v>
      </c>
      <c r="Z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4">
        <f t="shared" ref="AC115:AC116" si="328">Z115+AA115+AB115</f>
        <v>0</v>
      </c>
      <c r="AD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4">
        <f t="shared" ref="AG115:AG116" si="329">AD115+AE115+AF115</f>
        <v>0</v>
      </c>
      <c r="AH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4">
        <f t="shared" ref="AK115:AK116" si="330">AH115+AI115+AJ115</f>
        <v>0</v>
      </c>
      <c r="AL115" s="214">
        <f t="shared" ref="AL115:AL116" si="331">Y115+AC115+AG115+AK115</f>
        <v>0</v>
      </c>
    </row>
    <row r="116" spans="2:38">
      <c r="B116" s="212" t="s">
        <v>965</v>
      </c>
      <c r="C116" s="213" t="s">
        <v>966</v>
      </c>
      <c r="D1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4">
        <f t="shared" si="324"/>
        <v>0</v>
      </c>
      <c r="G116" s="214"/>
      <c r="H116" s="214">
        <f t="shared" si="325"/>
        <v>0</v>
      </c>
      <c r="I116" s="214"/>
      <c r="J116" s="214">
        <f t="shared" si="326"/>
        <v>0</v>
      </c>
      <c r="K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4">
        <f t="shared" si="327"/>
        <v>0</v>
      </c>
      <c r="Z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4">
        <f t="shared" si="328"/>
        <v>0</v>
      </c>
      <c r="AD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4">
        <f t="shared" si="329"/>
        <v>0</v>
      </c>
      <c r="AH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4">
        <f t="shared" si="330"/>
        <v>0</v>
      </c>
      <c r="AL116" s="214">
        <f t="shared" si="331"/>
        <v>0</v>
      </c>
    </row>
    <row r="117" spans="2:38">
      <c r="B117" s="212" t="s">
        <v>967</v>
      </c>
      <c r="C117" s="213" t="s">
        <v>968</v>
      </c>
      <c r="D1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4">
        <f t="shared" si="315"/>
        <v>0</v>
      </c>
      <c r="G117" s="214"/>
      <c r="H117" s="214">
        <f t="shared" ref="H117:H118" si="332">F117-G117</f>
        <v>0</v>
      </c>
      <c r="I117" s="214"/>
      <c r="J117" s="214">
        <f t="shared" ref="J117:J118" si="333">F117-I117</f>
        <v>0</v>
      </c>
      <c r="K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4">
        <f t="shared" ref="Y117:Y118" si="334">V117+W117+X117</f>
        <v>0</v>
      </c>
      <c r="Z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4">
        <f t="shared" ref="AC117:AC118" si="335">Z117+AA117+AB117</f>
        <v>0</v>
      </c>
      <c r="AD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4">
        <f t="shared" ref="AG117:AG118" si="336">AD117+AE117+AF117</f>
        <v>0</v>
      </c>
      <c r="AH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4">
        <f t="shared" ref="AK117:AK118" si="337">AH117+AI117+AJ117</f>
        <v>0</v>
      </c>
      <c r="AL117" s="214">
        <f t="shared" ref="AL117:AL118" si="338">Y117+AC117+AG117+AK117</f>
        <v>0</v>
      </c>
    </row>
    <row r="118" spans="2:38">
      <c r="B118" s="212" t="s">
        <v>969</v>
      </c>
      <c r="C118" s="213" t="s">
        <v>970</v>
      </c>
      <c r="D1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4">
        <f t="shared" si="315"/>
        <v>0</v>
      </c>
      <c r="G118" s="214"/>
      <c r="H118" s="214">
        <f t="shared" si="332"/>
        <v>0</v>
      </c>
      <c r="I118" s="214"/>
      <c r="J118" s="214">
        <f t="shared" si="333"/>
        <v>0</v>
      </c>
      <c r="K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4">
        <f t="shared" si="334"/>
        <v>0</v>
      </c>
      <c r="Z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4">
        <f t="shared" si="335"/>
        <v>0</v>
      </c>
      <c r="AD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4">
        <f t="shared" si="336"/>
        <v>0</v>
      </c>
      <c r="AH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4">
        <f t="shared" si="337"/>
        <v>0</v>
      </c>
      <c r="AL118" s="214">
        <f t="shared" si="338"/>
        <v>0</v>
      </c>
    </row>
    <row r="119" spans="2:38">
      <c r="B119" s="212" t="s">
        <v>971</v>
      </c>
      <c r="C119" s="213" t="s">
        <v>972</v>
      </c>
      <c r="D1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4">
        <f t="shared" ref="F119" si="339">D119+E119</f>
        <v>0</v>
      </c>
      <c r="G119" s="214"/>
      <c r="H119" s="214">
        <f t="shared" si="317"/>
        <v>0</v>
      </c>
      <c r="I119" s="214"/>
      <c r="J119" s="214">
        <f t="shared" si="318"/>
        <v>0</v>
      </c>
      <c r="K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4">
        <f t="shared" si="319"/>
        <v>0</v>
      </c>
      <c r="Z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4">
        <f t="shared" si="320"/>
        <v>0</v>
      </c>
      <c r="AD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4">
        <f t="shared" si="321"/>
        <v>0</v>
      </c>
      <c r="AH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4">
        <f t="shared" si="322"/>
        <v>0</v>
      </c>
      <c r="AL119" s="214">
        <f t="shared" si="323"/>
        <v>0</v>
      </c>
    </row>
    <row r="120" spans="2:38">
      <c r="B120" s="212" t="s">
        <v>973</v>
      </c>
      <c r="C120" s="213" t="s">
        <v>974</v>
      </c>
      <c r="D1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4">
        <f t="shared" ref="F120" si="340">D120+E120</f>
        <v>0</v>
      </c>
      <c r="G120" s="214"/>
      <c r="H120" s="214">
        <f t="shared" si="4"/>
        <v>0</v>
      </c>
      <c r="I120" s="214"/>
      <c r="J120" s="214">
        <f t="shared" si="5"/>
        <v>0</v>
      </c>
      <c r="K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4">
        <f t="shared" si="7"/>
        <v>0</v>
      </c>
      <c r="Z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4">
        <f t="shared" si="8"/>
        <v>0</v>
      </c>
      <c r="AD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4">
        <f t="shared" si="9"/>
        <v>0</v>
      </c>
      <c r="AH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4">
        <f t="shared" si="10"/>
        <v>0</v>
      </c>
      <c r="AL120" s="214">
        <f t="shared" si="11"/>
        <v>0</v>
      </c>
    </row>
    <row r="121" spans="2:38">
      <c r="B121" s="212" t="s">
        <v>975</v>
      </c>
      <c r="C121" s="213" t="s">
        <v>976</v>
      </c>
      <c r="D1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4">
        <f t="shared" si="315"/>
        <v>0</v>
      </c>
      <c r="G121" s="214"/>
      <c r="H121" s="214">
        <f t="shared" ref="H121" si="341">F121-G121</f>
        <v>0</v>
      </c>
      <c r="I121" s="214"/>
      <c r="J121" s="214">
        <f t="shared" ref="J121" si="342">F121-I121</f>
        <v>0</v>
      </c>
      <c r="K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4">
        <f t="shared" ref="Y121" si="343">V121+W121+X121</f>
        <v>0</v>
      </c>
      <c r="Z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4">
        <f t="shared" ref="AC121" si="344">Z121+AA121+AB121</f>
        <v>0</v>
      </c>
      <c r="AD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4">
        <f t="shared" ref="AG121" si="345">AD121+AE121+AF121</f>
        <v>0</v>
      </c>
      <c r="AH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4">
        <f t="shared" ref="AK121" si="346">AH121+AI121+AJ121</f>
        <v>0</v>
      </c>
      <c r="AL121" s="214">
        <f t="shared" ref="AL121" si="347">Y121+AC121+AG121+AK121</f>
        <v>0</v>
      </c>
    </row>
    <row r="122" spans="2:38">
      <c r="B122" s="220" t="s">
        <v>422</v>
      </c>
      <c r="C122" s="221" t="s">
        <v>304</v>
      </c>
      <c r="D122" s="222">
        <f>SUM(D123:D136)</f>
        <v>0</v>
      </c>
      <c r="E122" s="222">
        <f>SUM(E123:E136)</f>
        <v>0</v>
      </c>
      <c r="F122" s="222">
        <f t="shared" si="315"/>
        <v>0</v>
      </c>
      <c r="G122" s="222">
        <f t="shared" ref="G122:I122" si="348">SUM(G123:G136)</f>
        <v>0</v>
      </c>
      <c r="H122" s="222">
        <f t="shared" si="4"/>
        <v>0</v>
      </c>
      <c r="I122" s="222">
        <f t="shared" si="348"/>
        <v>0</v>
      </c>
      <c r="J122" s="222">
        <f t="shared" si="5"/>
        <v>0</v>
      </c>
      <c r="K122" s="222">
        <f t="shared" ref="K122:AJ122" si="349">SUM(K123:K136)</f>
        <v>0</v>
      </c>
      <c r="L122" s="222">
        <f t="shared" si="349"/>
        <v>0</v>
      </c>
      <c r="M122" s="222">
        <f t="shared" si="349"/>
        <v>0</v>
      </c>
      <c r="N122" s="222">
        <f t="shared" si="349"/>
        <v>0</v>
      </c>
      <c r="O122" s="222">
        <f t="shared" si="349"/>
        <v>0</v>
      </c>
      <c r="P122" s="222">
        <f t="shared" si="349"/>
        <v>0</v>
      </c>
      <c r="Q122" s="222">
        <f t="shared" si="349"/>
        <v>0</v>
      </c>
      <c r="R122" s="222">
        <f t="shared" si="349"/>
        <v>0</v>
      </c>
      <c r="S122" s="222">
        <f t="shared" si="349"/>
        <v>0</v>
      </c>
      <c r="T122" s="222">
        <f t="shared" si="349"/>
        <v>0</v>
      </c>
      <c r="U122" s="222">
        <f t="shared" si="349"/>
        <v>0</v>
      </c>
      <c r="V122" s="222">
        <f t="shared" si="349"/>
        <v>0</v>
      </c>
      <c r="W122" s="222">
        <f t="shared" si="349"/>
        <v>0</v>
      </c>
      <c r="X122" s="222">
        <f t="shared" si="349"/>
        <v>0</v>
      </c>
      <c r="Y122" s="222">
        <f t="shared" si="7"/>
        <v>0</v>
      </c>
      <c r="Z122" s="222">
        <f t="shared" si="349"/>
        <v>0</v>
      </c>
      <c r="AA122" s="222">
        <f t="shared" si="349"/>
        <v>0</v>
      </c>
      <c r="AB122" s="222">
        <f t="shared" si="349"/>
        <v>0</v>
      </c>
      <c r="AC122" s="222">
        <f t="shared" si="8"/>
        <v>0</v>
      </c>
      <c r="AD122" s="222">
        <f t="shared" si="349"/>
        <v>0</v>
      </c>
      <c r="AE122" s="222">
        <f t="shared" si="349"/>
        <v>0</v>
      </c>
      <c r="AF122" s="222">
        <f t="shared" si="349"/>
        <v>0</v>
      </c>
      <c r="AG122" s="222">
        <f t="shared" si="9"/>
        <v>0</v>
      </c>
      <c r="AH122" s="222">
        <f t="shared" si="349"/>
        <v>0</v>
      </c>
      <c r="AI122" s="222">
        <f t="shared" si="349"/>
        <v>0</v>
      </c>
      <c r="AJ122" s="222">
        <f t="shared" si="349"/>
        <v>0</v>
      </c>
      <c r="AK122" s="222">
        <f t="shared" si="10"/>
        <v>0</v>
      </c>
      <c r="AL122" s="222">
        <f t="shared" si="11"/>
        <v>0</v>
      </c>
    </row>
    <row r="123" spans="2:38">
      <c r="B123" s="212" t="s">
        <v>423</v>
      </c>
      <c r="C123" s="213" t="s">
        <v>305</v>
      </c>
      <c r="D1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4">
        <f t="shared" si="315"/>
        <v>0</v>
      </c>
      <c r="G123" s="214"/>
      <c r="H123" s="214">
        <f t="shared" ref="H123:H136" si="350">F123-G123</f>
        <v>0</v>
      </c>
      <c r="I123" s="214"/>
      <c r="J123" s="214">
        <f t="shared" ref="J123:J136" si="351">F123-I123</f>
        <v>0</v>
      </c>
      <c r="K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4">
        <f t="shared" ref="Y123:Y136" si="352">V123+W123+X123</f>
        <v>0</v>
      </c>
      <c r="Z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4">
        <f t="shared" ref="AC123:AC136" si="353">Z123+AA123+AB123</f>
        <v>0</v>
      </c>
      <c r="AD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4">
        <f t="shared" ref="AG123:AG136" si="354">AD123+AE123+AF123</f>
        <v>0</v>
      </c>
      <c r="AH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4">
        <f t="shared" ref="AK123:AK136" si="355">AH123+AI123+AJ123</f>
        <v>0</v>
      </c>
      <c r="AL123" s="214">
        <f t="shared" ref="AL123:AL136" si="356">Y123+AC123+AG123+AK123</f>
        <v>0</v>
      </c>
    </row>
    <row r="124" spans="2:38">
      <c r="B124" s="212" t="s">
        <v>977</v>
      </c>
      <c r="C124" s="213" t="s">
        <v>978</v>
      </c>
      <c r="D1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4">
        <f t="shared" ref="F124:F129" si="357">D124+E124</f>
        <v>0</v>
      </c>
      <c r="G124" s="214"/>
      <c r="H124" s="214">
        <f t="shared" ref="H124:H129" si="358">F124-G124</f>
        <v>0</v>
      </c>
      <c r="I124" s="214"/>
      <c r="J124" s="214">
        <f t="shared" ref="J124:J129" si="359">F124-I124</f>
        <v>0</v>
      </c>
      <c r="K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4">
        <f t="shared" ref="Y124:Y129" si="360">V124+W124+X124</f>
        <v>0</v>
      </c>
      <c r="Z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4">
        <f t="shared" ref="AC124:AC129" si="361">Z124+AA124+AB124</f>
        <v>0</v>
      </c>
      <c r="AD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4">
        <f t="shared" ref="AG124:AG129" si="362">AD124+AE124+AF124</f>
        <v>0</v>
      </c>
      <c r="AH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4">
        <f t="shared" ref="AK124:AK129" si="363">AH124+AI124+AJ124</f>
        <v>0</v>
      </c>
      <c r="AL124" s="214">
        <f t="shared" ref="AL124:AL129" si="364">Y124+AC124+AG124+AK124</f>
        <v>0</v>
      </c>
    </row>
    <row r="125" spans="2:38">
      <c r="B125" s="212" t="s">
        <v>424</v>
      </c>
      <c r="C125" s="213" t="s">
        <v>306</v>
      </c>
      <c r="D1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4">
        <f t="shared" si="357"/>
        <v>0</v>
      </c>
      <c r="G125" s="214"/>
      <c r="H125" s="214">
        <f t="shared" si="358"/>
        <v>0</v>
      </c>
      <c r="I125" s="214"/>
      <c r="J125" s="214">
        <f t="shared" si="359"/>
        <v>0</v>
      </c>
      <c r="K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4">
        <f t="shared" si="360"/>
        <v>0</v>
      </c>
      <c r="Z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4">
        <f t="shared" si="361"/>
        <v>0</v>
      </c>
      <c r="AD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4">
        <f t="shared" si="362"/>
        <v>0</v>
      </c>
      <c r="AH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4">
        <f t="shared" si="363"/>
        <v>0</v>
      </c>
      <c r="AL125" s="214">
        <f t="shared" si="364"/>
        <v>0</v>
      </c>
    </row>
    <row r="126" spans="2:38">
      <c r="B126" s="212" t="s">
        <v>979</v>
      </c>
      <c r="C126" s="213" t="s">
        <v>980</v>
      </c>
      <c r="D1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4">
        <f t="shared" si="357"/>
        <v>0</v>
      </c>
      <c r="G126" s="214"/>
      <c r="H126" s="214">
        <f t="shared" si="358"/>
        <v>0</v>
      </c>
      <c r="I126" s="214"/>
      <c r="J126" s="214">
        <f t="shared" si="359"/>
        <v>0</v>
      </c>
      <c r="K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4">
        <f t="shared" si="360"/>
        <v>0</v>
      </c>
      <c r="Z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4">
        <f t="shared" si="361"/>
        <v>0</v>
      </c>
      <c r="AD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4">
        <f t="shared" si="362"/>
        <v>0</v>
      </c>
      <c r="AH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4">
        <f t="shared" si="363"/>
        <v>0</v>
      </c>
      <c r="AL126" s="214">
        <f t="shared" si="364"/>
        <v>0</v>
      </c>
    </row>
    <row r="127" spans="2:38">
      <c r="B127" s="212" t="s">
        <v>981</v>
      </c>
      <c r="C127" s="213" t="s">
        <v>982</v>
      </c>
      <c r="D1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4">
        <f t="shared" si="357"/>
        <v>0</v>
      </c>
      <c r="G127" s="214"/>
      <c r="H127" s="214">
        <f t="shared" si="358"/>
        <v>0</v>
      </c>
      <c r="I127" s="214"/>
      <c r="J127" s="214">
        <f t="shared" si="359"/>
        <v>0</v>
      </c>
      <c r="K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4">
        <f t="shared" si="360"/>
        <v>0</v>
      </c>
      <c r="Z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4">
        <f t="shared" si="361"/>
        <v>0</v>
      </c>
      <c r="AD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4">
        <f t="shared" si="362"/>
        <v>0</v>
      </c>
      <c r="AH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4">
        <f t="shared" si="363"/>
        <v>0</v>
      </c>
      <c r="AL127" s="214">
        <f t="shared" si="364"/>
        <v>0</v>
      </c>
    </row>
    <row r="128" spans="2:38">
      <c r="B128" s="212" t="s">
        <v>983</v>
      </c>
      <c r="C128" s="213" t="s">
        <v>984</v>
      </c>
      <c r="D1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4">
        <f t="shared" si="357"/>
        <v>0</v>
      </c>
      <c r="G128" s="214"/>
      <c r="H128" s="214">
        <f t="shared" si="358"/>
        <v>0</v>
      </c>
      <c r="I128" s="214"/>
      <c r="J128" s="214">
        <f t="shared" si="359"/>
        <v>0</v>
      </c>
      <c r="K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4">
        <f t="shared" si="360"/>
        <v>0</v>
      </c>
      <c r="Z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4">
        <f t="shared" si="361"/>
        <v>0</v>
      </c>
      <c r="AD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4">
        <f t="shared" si="362"/>
        <v>0</v>
      </c>
      <c r="AH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4">
        <f t="shared" si="363"/>
        <v>0</v>
      </c>
      <c r="AL128" s="214">
        <f t="shared" si="364"/>
        <v>0</v>
      </c>
    </row>
    <row r="129" spans="2:38">
      <c r="B129" s="212" t="s">
        <v>985</v>
      </c>
      <c r="C129" s="213" t="s">
        <v>986</v>
      </c>
      <c r="D1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4">
        <f t="shared" si="357"/>
        <v>0</v>
      </c>
      <c r="G129" s="214"/>
      <c r="H129" s="214">
        <f t="shared" si="358"/>
        <v>0</v>
      </c>
      <c r="I129" s="214"/>
      <c r="J129" s="214">
        <f t="shared" si="359"/>
        <v>0</v>
      </c>
      <c r="K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4">
        <f t="shared" si="360"/>
        <v>0</v>
      </c>
      <c r="Z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4">
        <f t="shared" si="361"/>
        <v>0</v>
      </c>
      <c r="AD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4">
        <f t="shared" si="362"/>
        <v>0</v>
      </c>
      <c r="AH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4">
        <f t="shared" si="363"/>
        <v>0</v>
      </c>
      <c r="AL129" s="214">
        <f t="shared" si="364"/>
        <v>0</v>
      </c>
    </row>
    <row r="130" spans="2:38">
      <c r="B130" s="212" t="s">
        <v>987</v>
      </c>
      <c r="C130" s="213" t="s">
        <v>988</v>
      </c>
      <c r="D1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4">
        <f t="shared" si="315"/>
        <v>0</v>
      </c>
      <c r="G130" s="214"/>
      <c r="H130" s="214">
        <f t="shared" si="350"/>
        <v>0</v>
      </c>
      <c r="I130" s="214"/>
      <c r="J130" s="214">
        <f t="shared" si="351"/>
        <v>0</v>
      </c>
      <c r="K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4">
        <f t="shared" si="352"/>
        <v>0</v>
      </c>
      <c r="Z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4">
        <f t="shared" si="353"/>
        <v>0</v>
      </c>
      <c r="AD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4">
        <f t="shared" si="354"/>
        <v>0</v>
      </c>
      <c r="AH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4">
        <f t="shared" si="355"/>
        <v>0</v>
      </c>
      <c r="AL130" s="214">
        <f t="shared" si="356"/>
        <v>0</v>
      </c>
    </row>
    <row r="131" spans="2:38">
      <c r="B131" s="212" t="s">
        <v>989</v>
      </c>
      <c r="C131" s="213" t="s">
        <v>990</v>
      </c>
      <c r="D1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4">
        <f t="shared" si="315"/>
        <v>0</v>
      </c>
      <c r="G131" s="214"/>
      <c r="H131" s="214">
        <f t="shared" si="350"/>
        <v>0</v>
      </c>
      <c r="I131" s="214"/>
      <c r="J131" s="214">
        <f t="shared" si="351"/>
        <v>0</v>
      </c>
      <c r="K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4">
        <f t="shared" si="352"/>
        <v>0</v>
      </c>
      <c r="Z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4">
        <f t="shared" si="353"/>
        <v>0</v>
      </c>
      <c r="AD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4">
        <f t="shared" si="354"/>
        <v>0</v>
      </c>
      <c r="AH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4">
        <f t="shared" si="355"/>
        <v>0</v>
      </c>
      <c r="AL131" s="214">
        <f t="shared" si="356"/>
        <v>0</v>
      </c>
    </row>
    <row r="132" spans="2:38">
      <c r="B132" s="212" t="s">
        <v>991</v>
      </c>
      <c r="C132" s="213" t="s">
        <v>992</v>
      </c>
      <c r="D1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4">
        <f t="shared" ref="F132" si="365">D132+E132</f>
        <v>0</v>
      </c>
      <c r="G132" s="214"/>
      <c r="H132" s="214">
        <f t="shared" ref="H132" si="366">F132-G132</f>
        <v>0</v>
      </c>
      <c r="I132" s="214"/>
      <c r="J132" s="214">
        <f t="shared" ref="J132" si="367">F132-I132</f>
        <v>0</v>
      </c>
      <c r="K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4">
        <f t="shared" ref="Y132" si="368">V132+W132+X132</f>
        <v>0</v>
      </c>
      <c r="Z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4">
        <f t="shared" ref="AC132" si="369">Z132+AA132+AB132</f>
        <v>0</v>
      </c>
      <c r="AD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4">
        <f t="shared" ref="AG132" si="370">AD132+AE132+AF132</f>
        <v>0</v>
      </c>
      <c r="AH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4">
        <f t="shared" ref="AK132" si="371">AH132+AI132+AJ132</f>
        <v>0</v>
      </c>
      <c r="AL132" s="214">
        <f t="shared" ref="AL132" si="372">Y132+AC132+AG132+AK132</f>
        <v>0</v>
      </c>
    </row>
    <row r="133" spans="2:38">
      <c r="B133" s="212" t="s">
        <v>425</v>
      </c>
      <c r="C133" s="213" t="s">
        <v>307</v>
      </c>
      <c r="D1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4">
        <f t="shared" ref="F133:F134" si="373">D133+E133</f>
        <v>0</v>
      </c>
      <c r="G133" s="214"/>
      <c r="H133" s="214">
        <f t="shared" ref="H133:H134" si="374">F133-G133</f>
        <v>0</v>
      </c>
      <c r="I133" s="214"/>
      <c r="J133" s="214">
        <f t="shared" ref="J133:J134" si="375">F133-I133</f>
        <v>0</v>
      </c>
      <c r="K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4">
        <f t="shared" ref="Y133:Y134" si="376">V133+W133+X133</f>
        <v>0</v>
      </c>
      <c r="Z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4">
        <f t="shared" ref="AC133:AC134" si="377">Z133+AA133+AB133</f>
        <v>0</v>
      </c>
      <c r="AD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4">
        <f t="shared" ref="AG133:AG134" si="378">AD133+AE133+AF133</f>
        <v>0</v>
      </c>
      <c r="AH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4">
        <f t="shared" ref="AK133:AK134" si="379">AH133+AI133+AJ133</f>
        <v>0</v>
      </c>
      <c r="AL133" s="214">
        <f t="shared" ref="AL133:AL134" si="380">Y133+AC133+AG133+AK133</f>
        <v>0</v>
      </c>
    </row>
    <row r="134" spans="2:38">
      <c r="B134" s="212" t="s">
        <v>993</v>
      </c>
      <c r="C134" s="213" t="s">
        <v>994</v>
      </c>
      <c r="D1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4">
        <f t="shared" si="373"/>
        <v>0</v>
      </c>
      <c r="G134" s="214"/>
      <c r="H134" s="214">
        <f t="shared" si="374"/>
        <v>0</v>
      </c>
      <c r="I134" s="214"/>
      <c r="J134" s="214">
        <f t="shared" si="375"/>
        <v>0</v>
      </c>
      <c r="K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4">
        <f t="shared" si="376"/>
        <v>0</v>
      </c>
      <c r="Z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4">
        <f t="shared" si="377"/>
        <v>0</v>
      </c>
      <c r="AD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4">
        <f t="shared" si="378"/>
        <v>0</v>
      </c>
      <c r="AH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4">
        <f t="shared" si="379"/>
        <v>0</v>
      </c>
      <c r="AL134" s="214">
        <f t="shared" si="380"/>
        <v>0</v>
      </c>
    </row>
    <row r="135" spans="2:38">
      <c r="B135" s="212" t="s">
        <v>995</v>
      </c>
      <c r="C135" s="213" t="s">
        <v>996</v>
      </c>
      <c r="D1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4">
        <f t="shared" si="315"/>
        <v>0</v>
      </c>
      <c r="G135" s="214"/>
      <c r="H135" s="214">
        <f t="shared" si="350"/>
        <v>0</v>
      </c>
      <c r="I135" s="214"/>
      <c r="J135" s="214">
        <f t="shared" si="351"/>
        <v>0</v>
      </c>
      <c r="K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4">
        <f t="shared" si="352"/>
        <v>0</v>
      </c>
      <c r="Z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4">
        <f t="shared" si="353"/>
        <v>0</v>
      </c>
      <c r="AD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4">
        <f t="shared" si="354"/>
        <v>0</v>
      </c>
      <c r="AH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4">
        <f t="shared" si="355"/>
        <v>0</v>
      </c>
      <c r="AL135" s="214">
        <f t="shared" si="356"/>
        <v>0</v>
      </c>
    </row>
    <row r="136" spans="2:38">
      <c r="B136" s="212" t="s">
        <v>997</v>
      </c>
      <c r="C136" s="213" t="s">
        <v>998</v>
      </c>
      <c r="D1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4">
        <f t="shared" si="315"/>
        <v>0</v>
      </c>
      <c r="G136" s="214"/>
      <c r="H136" s="214">
        <f t="shared" si="350"/>
        <v>0</v>
      </c>
      <c r="I136" s="214"/>
      <c r="J136" s="214">
        <f t="shared" si="351"/>
        <v>0</v>
      </c>
      <c r="K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4">
        <f t="shared" si="352"/>
        <v>0</v>
      </c>
      <c r="Z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4">
        <f t="shared" si="353"/>
        <v>0</v>
      </c>
      <c r="AD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4">
        <f t="shared" si="354"/>
        <v>0</v>
      </c>
      <c r="AH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4">
        <f t="shared" si="355"/>
        <v>0</v>
      </c>
      <c r="AL136" s="214">
        <f t="shared" si="356"/>
        <v>0</v>
      </c>
    </row>
    <row r="137" spans="2:38">
      <c r="B137" s="220" t="s">
        <v>426</v>
      </c>
      <c r="C137" s="221" t="s">
        <v>308</v>
      </c>
      <c r="D137" s="222">
        <f>SUM(D138:D152)</f>
        <v>0</v>
      </c>
      <c r="E137" s="222">
        <f>SUM(E138:E152)</f>
        <v>36500</v>
      </c>
      <c r="F137" s="222">
        <f t="shared" si="315"/>
        <v>36500</v>
      </c>
      <c r="G137" s="222">
        <f t="shared" ref="G137:I137" si="381">SUM(G138:G152)</f>
        <v>0</v>
      </c>
      <c r="H137" s="222">
        <f t="shared" si="4"/>
        <v>36500</v>
      </c>
      <c r="I137" s="222">
        <f t="shared" si="381"/>
        <v>0</v>
      </c>
      <c r="J137" s="222">
        <f t="shared" si="5"/>
        <v>36500</v>
      </c>
      <c r="K137" s="222">
        <f t="shared" ref="K137:AJ137" si="382">SUM(K138:K152)</f>
        <v>0</v>
      </c>
      <c r="L137" s="222">
        <f t="shared" si="382"/>
        <v>0</v>
      </c>
      <c r="M137" s="222">
        <f t="shared" si="382"/>
        <v>0</v>
      </c>
      <c r="N137" s="222">
        <f t="shared" si="382"/>
        <v>0</v>
      </c>
      <c r="O137" s="222">
        <f t="shared" si="382"/>
        <v>0</v>
      </c>
      <c r="P137" s="222">
        <f t="shared" si="382"/>
        <v>0</v>
      </c>
      <c r="Q137" s="222">
        <f t="shared" si="382"/>
        <v>0</v>
      </c>
      <c r="R137" s="222">
        <f t="shared" si="382"/>
        <v>0</v>
      </c>
      <c r="S137" s="222">
        <f t="shared" si="382"/>
        <v>0</v>
      </c>
      <c r="T137" s="222">
        <f t="shared" si="382"/>
        <v>0</v>
      </c>
      <c r="U137" s="222">
        <f t="shared" si="382"/>
        <v>36500</v>
      </c>
      <c r="V137" s="222">
        <f t="shared" si="382"/>
        <v>36500</v>
      </c>
      <c r="W137" s="222">
        <f t="shared" si="382"/>
        <v>0</v>
      </c>
      <c r="X137" s="222">
        <f t="shared" si="382"/>
        <v>0</v>
      </c>
      <c r="Y137" s="222">
        <f t="shared" si="7"/>
        <v>36500</v>
      </c>
      <c r="Z137" s="222">
        <f t="shared" si="382"/>
        <v>0</v>
      </c>
      <c r="AA137" s="222">
        <f t="shared" si="382"/>
        <v>0</v>
      </c>
      <c r="AB137" s="222">
        <f t="shared" si="382"/>
        <v>0</v>
      </c>
      <c r="AC137" s="222">
        <f t="shared" si="8"/>
        <v>0</v>
      </c>
      <c r="AD137" s="222">
        <f t="shared" si="382"/>
        <v>0</v>
      </c>
      <c r="AE137" s="222">
        <f t="shared" si="382"/>
        <v>0</v>
      </c>
      <c r="AF137" s="222">
        <f t="shared" si="382"/>
        <v>0</v>
      </c>
      <c r="AG137" s="222">
        <f t="shared" si="9"/>
        <v>0</v>
      </c>
      <c r="AH137" s="222">
        <f t="shared" si="382"/>
        <v>0</v>
      </c>
      <c r="AI137" s="222">
        <f t="shared" si="382"/>
        <v>0</v>
      </c>
      <c r="AJ137" s="222">
        <f t="shared" si="382"/>
        <v>0</v>
      </c>
      <c r="AK137" s="222">
        <f t="shared" si="10"/>
        <v>0</v>
      </c>
      <c r="AL137" s="222">
        <f t="shared" si="11"/>
        <v>36500</v>
      </c>
    </row>
    <row r="138" spans="2:38">
      <c r="B138" s="212" t="s">
        <v>999</v>
      </c>
      <c r="C138" s="213" t="s">
        <v>1000</v>
      </c>
      <c r="D1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4">
        <f t="shared" si="315"/>
        <v>0</v>
      </c>
      <c r="G138" s="214"/>
      <c r="H138" s="214">
        <f t="shared" ref="H138:H152" si="383">F138-G138</f>
        <v>0</v>
      </c>
      <c r="I138" s="214"/>
      <c r="J138" s="214">
        <f t="shared" ref="J138:J152" si="384">F138-I138</f>
        <v>0</v>
      </c>
      <c r="K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4">
        <f t="shared" ref="Y138:Y152" si="385">V138+W138+X138</f>
        <v>0</v>
      </c>
      <c r="Z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4">
        <f t="shared" ref="AC138:AC152" si="386">Z138+AA138+AB138</f>
        <v>0</v>
      </c>
      <c r="AD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4">
        <f t="shared" ref="AG138:AG152" si="387">AD138+AE138+AF138</f>
        <v>0</v>
      </c>
      <c r="AH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4">
        <f t="shared" ref="AK138:AK152" si="388">AH138+AI138+AJ138</f>
        <v>0</v>
      </c>
      <c r="AL138" s="214">
        <f t="shared" ref="AL138:AL152" si="389">Y138+AC138+AG138+AK138</f>
        <v>0</v>
      </c>
    </row>
    <row r="139" spans="2:38">
      <c r="B139" s="212" t="s">
        <v>427</v>
      </c>
      <c r="C139" s="213" t="s">
        <v>309</v>
      </c>
      <c r="D1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4">
        <f t="shared" si="315"/>
        <v>0</v>
      </c>
      <c r="G139" s="214"/>
      <c r="H139" s="214">
        <f t="shared" si="383"/>
        <v>0</v>
      </c>
      <c r="I139" s="214"/>
      <c r="J139" s="214">
        <f t="shared" si="384"/>
        <v>0</v>
      </c>
      <c r="K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4">
        <f t="shared" si="385"/>
        <v>0</v>
      </c>
      <c r="Z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4">
        <f t="shared" si="386"/>
        <v>0</v>
      </c>
      <c r="AD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4">
        <f t="shared" si="387"/>
        <v>0</v>
      </c>
      <c r="AH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4">
        <f t="shared" si="388"/>
        <v>0</v>
      </c>
      <c r="AL139" s="214">
        <f t="shared" si="389"/>
        <v>0</v>
      </c>
    </row>
    <row r="140" spans="2:38">
      <c r="B140" s="212" t="s">
        <v>1001</v>
      </c>
      <c r="C140" s="213" t="s">
        <v>1002</v>
      </c>
      <c r="D1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4">
        <f t="shared" si="315"/>
        <v>0</v>
      </c>
      <c r="G140" s="214"/>
      <c r="H140" s="214">
        <f t="shared" si="383"/>
        <v>0</v>
      </c>
      <c r="I140" s="214"/>
      <c r="J140" s="214">
        <f t="shared" si="384"/>
        <v>0</v>
      </c>
      <c r="K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4">
        <f t="shared" si="385"/>
        <v>0</v>
      </c>
      <c r="Z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4">
        <f t="shared" si="386"/>
        <v>0</v>
      </c>
      <c r="AD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4">
        <f t="shared" si="387"/>
        <v>0</v>
      </c>
      <c r="AH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4">
        <f t="shared" si="388"/>
        <v>0</v>
      </c>
      <c r="AL140" s="214">
        <f t="shared" si="389"/>
        <v>0</v>
      </c>
    </row>
    <row r="141" spans="2:38">
      <c r="B141" s="212" t="s">
        <v>428</v>
      </c>
      <c r="C141" s="213" t="s">
        <v>310</v>
      </c>
      <c r="D1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4">
        <f t="shared" si="315"/>
        <v>0</v>
      </c>
      <c r="G141" s="214"/>
      <c r="H141" s="214">
        <f t="shared" si="383"/>
        <v>0</v>
      </c>
      <c r="I141" s="214"/>
      <c r="J141" s="214">
        <f t="shared" si="384"/>
        <v>0</v>
      </c>
      <c r="K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4">
        <f t="shared" si="385"/>
        <v>0</v>
      </c>
      <c r="Z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4">
        <f t="shared" si="386"/>
        <v>0</v>
      </c>
      <c r="AD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4">
        <f t="shared" si="387"/>
        <v>0</v>
      </c>
      <c r="AH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4">
        <f t="shared" si="388"/>
        <v>0</v>
      </c>
      <c r="AL141" s="214">
        <f t="shared" si="389"/>
        <v>0</v>
      </c>
    </row>
    <row r="142" spans="2:38">
      <c r="B142" s="212" t="s">
        <v>1003</v>
      </c>
      <c r="C142" s="213" t="s">
        <v>1004</v>
      </c>
      <c r="D1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4">
        <f t="shared" ref="F142:F147" si="390">D142+E142</f>
        <v>0</v>
      </c>
      <c r="G142" s="214"/>
      <c r="H142" s="214">
        <f t="shared" ref="H142:H147" si="391">F142-G142</f>
        <v>0</v>
      </c>
      <c r="I142" s="214"/>
      <c r="J142" s="214">
        <f t="shared" ref="J142:J147" si="392">F142-I142</f>
        <v>0</v>
      </c>
      <c r="K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4">
        <f t="shared" ref="Y142:Y147" si="393">V142+W142+X142</f>
        <v>0</v>
      </c>
      <c r="Z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4">
        <f t="shared" ref="AC142:AC147" si="394">Z142+AA142+AB142</f>
        <v>0</v>
      </c>
      <c r="AD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4">
        <f t="shared" ref="AG142:AG147" si="395">AD142+AE142+AF142</f>
        <v>0</v>
      </c>
      <c r="AH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4">
        <f t="shared" ref="AK142:AK147" si="396">AH142+AI142+AJ142</f>
        <v>0</v>
      </c>
      <c r="AL142" s="214">
        <f t="shared" ref="AL142:AL147" si="397">Y142+AC142+AG142+AK142</f>
        <v>0</v>
      </c>
    </row>
    <row r="143" spans="2:38">
      <c r="B143" s="212" t="s">
        <v>1005</v>
      </c>
      <c r="C143" s="213" t="s">
        <v>1006</v>
      </c>
      <c r="D1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4">
        <f t="shared" ref="F143:F144" si="398">D143+E143</f>
        <v>0</v>
      </c>
      <c r="G143" s="214"/>
      <c r="H143" s="214">
        <f t="shared" ref="H143:H144" si="399">F143-G143</f>
        <v>0</v>
      </c>
      <c r="I143" s="214"/>
      <c r="J143" s="214">
        <f t="shared" ref="J143:J144" si="400">F143-I143</f>
        <v>0</v>
      </c>
      <c r="K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4">
        <f t="shared" ref="Y143:Y144" si="401">V143+W143+X143</f>
        <v>0</v>
      </c>
      <c r="Z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4">
        <f t="shared" ref="AC143:AC144" si="402">Z143+AA143+AB143</f>
        <v>0</v>
      </c>
      <c r="AD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4">
        <f t="shared" ref="AG143:AG144" si="403">AD143+AE143+AF143</f>
        <v>0</v>
      </c>
      <c r="AH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4">
        <f t="shared" ref="AK143:AK144" si="404">AH143+AI143+AJ143</f>
        <v>0</v>
      </c>
      <c r="AL143" s="214">
        <f t="shared" ref="AL143:AL144" si="405">Y143+AC143+AG143+AK143</f>
        <v>0</v>
      </c>
    </row>
    <row r="144" spans="2:38">
      <c r="B144" s="212" t="s">
        <v>1007</v>
      </c>
      <c r="C144" s="213" t="s">
        <v>1008</v>
      </c>
      <c r="D1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4">
        <f t="shared" si="398"/>
        <v>0</v>
      </c>
      <c r="G144" s="214"/>
      <c r="H144" s="214">
        <f t="shared" si="399"/>
        <v>0</v>
      </c>
      <c r="I144" s="214"/>
      <c r="J144" s="214">
        <f t="shared" si="400"/>
        <v>0</v>
      </c>
      <c r="K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4">
        <f t="shared" si="401"/>
        <v>0</v>
      </c>
      <c r="Z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4">
        <f t="shared" si="402"/>
        <v>0</v>
      </c>
      <c r="AD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4">
        <f t="shared" si="403"/>
        <v>0</v>
      </c>
      <c r="AH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4">
        <f t="shared" si="404"/>
        <v>0</v>
      </c>
      <c r="AL144" s="214">
        <f t="shared" si="405"/>
        <v>0</v>
      </c>
    </row>
    <row r="145" spans="2:38">
      <c r="B145" s="212" t="s">
        <v>1009</v>
      </c>
      <c r="C145" s="213" t="s">
        <v>1010</v>
      </c>
      <c r="D1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4">
        <f t="shared" si="390"/>
        <v>0</v>
      </c>
      <c r="G145" s="214"/>
      <c r="H145" s="214">
        <f t="shared" si="391"/>
        <v>0</v>
      </c>
      <c r="I145" s="214"/>
      <c r="J145" s="214">
        <f t="shared" si="392"/>
        <v>0</v>
      </c>
      <c r="K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4">
        <f t="shared" si="393"/>
        <v>0</v>
      </c>
      <c r="Z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4">
        <f t="shared" si="394"/>
        <v>0</v>
      </c>
      <c r="AD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4">
        <f t="shared" si="395"/>
        <v>0</v>
      </c>
      <c r="AH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4">
        <f t="shared" si="396"/>
        <v>0</v>
      </c>
      <c r="AL145" s="214">
        <f t="shared" si="397"/>
        <v>0</v>
      </c>
    </row>
    <row r="146" spans="2:38">
      <c r="B146" s="212" t="s">
        <v>1011</v>
      </c>
      <c r="C146" s="213" t="s">
        <v>1012</v>
      </c>
      <c r="D1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v>
      </c>
      <c r="F146" s="214">
        <f t="shared" si="390"/>
        <v>30000</v>
      </c>
      <c r="G146" s="214"/>
      <c r="H146" s="214">
        <f t="shared" si="391"/>
        <v>30000</v>
      </c>
      <c r="I146" s="214"/>
      <c r="J146" s="214">
        <f t="shared" si="392"/>
        <v>30000</v>
      </c>
      <c r="K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V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W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4">
        <f t="shared" si="393"/>
        <v>30000</v>
      </c>
      <c r="Z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4">
        <f t="shared" si="394"/>
        <v>0</v>
      </c>
      <c r="AD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4">
        <f t="shared" si="395"/>
        <v>0</v>
      </c>
      <c r="AH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4">
        <f t="shared" si="396"/>
        <v>0</v>
      </c>
      <c r="AL146" s="214">
        <f t="shared" si="397"/>
        <v>30000</v>
      </c>
    </row>
    <row r="147" spans="2:38">
      <c r="B147" s="212" t="s">
        <v>1013</v>
      </c>
      <c r="C147" s="213" t="s">
        <v>1014</v>
      </c>
      <c r="D1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6000</v>
      </c>
      <c r="F147" s="214">
        <f t="shared" si="390"/>
        <v>6000</v>
      </c>
      <c r="G147" s="214"/>
      <c r="H147" s="214">
        <f t="shared" si="391"/>
        <v>6000</v>
      </c>
      <c r="I147" s="214"/>
      <c r="J147" s="214">
        <f t="shared" si="392"/>
        <v>6000</v>
      </c>
      <c r="K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v>
      </c>
      <c r="V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v>
      </c>
      <c r="W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4">
        <f t="shared" si="393"/>
        <v>6000</v>
      </c>
      <c r="Z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4">
        <f t="shared" si="394"/>
        <v>0</v>
      </c>
      <c r="AD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4">
        <f t="shared" si="395"/>
        <v>0</v>
      </c>
      <c r="AH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4">
        <f t="shared" si="396"/>
        <v>0</v>
      </c>
      <c r="AL147" s="214">
        <f t="shared" si="397"/>
        <v>6000</v>
      </c>
    </row>
    <row r="148" spans="2:38">
      <c r="B148" s="212" t="s">
        <v>1015</v>
      </c>
      <c r="C148" s="213" t="s">
        <v>1016</v>
      </c>
      <c r="D1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4">
        <f t="shared" si="315"/>
        <v>0</v>
      </c>
      <c r="G148" s="214"/>
      <c r="H148" s="214">
        <f t="shared" si="383"/>
        <v>0</v>
      </c>
      <c r="I148" s="214"/>
      <c r="J148" s="214">
        <f t="shared" si="384"/>
        <v>0</v>
      </c>
      <c r="K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4">
        <f t="shared" si="385"/>
        <v>0</v>
      </c>
      <c r="Z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4">
        <f t="shared" si="386"/>
        <v>0</v>
      </c>
      <c r="AD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4">
        <f t="shared" si="387"/>
        <v>0</v>
      </c>
      <c r="AH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4">
        <f t="shared" si="388"/>
        <v>0</v>
      </c>
      <c r="AL148" s="214">
        <f t="shared" si="389"/>
        <v>0</v>
      </c>
    </row>
    <row r="149" spans="2:38">
      <c r="B149" s="212" t="s">
        <v>1017</v>
      </c>
      <c r="C149" s="213" t="s">
        <v>1018</v>
      </c>
      <c r="D1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v>
      </c>
      <c r="F149" s="214">
        <f t="shared" si="315"/>
        <v>500</v>
      </c>
      <c r="G149" s="214"/>
      <c r="H149" s="214">
        <f t="shared" si="383"/>
        <v>500</v>
      </c>
      <c r="I149" s="214"/>
      <c r="J149" s="214">
        <f t="shared" si="384"/>
        <v>500</v>
      </c>
      <c r="K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v>
      </c>
      <c r="V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v>
      </c>
      <c r="W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4">
        <f t="shared" si="385"/>
        <v>500</v>
      </c>
      <c r="Z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4">
        <f t="shared" si="386"/>
        <v>0</v>
      </c>
      <c r="AD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4">
        <f t="shared" si="387"/>
        <v>0</v>
      </c>
      <c r="AH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4">
        <f t="shared" si="388"/>
        <v>0</v>
      </c>
      <c r="AL149" s="214">
        <f t="shared" si="389"/>
        <v>500</v>
      </c>
    </row>
    <row r="150" spans="2:38">
      <c r="B150" s="212" t="s">
        <v>1019</v>
      </c>
      <c r="C150" s="213" t="s">
        <v>1020</v>
      </c>
      <c r="D1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4">
        <f t="shared" ref="F150" si="406">D150+E150</f>
        <v>0</v>
      </c>
      <c r="G150" s="214"/>
      <c r="H150" s="214">
        <f t="shared" ref="H150" si="407">F150-G150</f>
        <v>0</v>
      </c>
      <c r="I150" s="214"/>
      <c r="J150" s="214">
        <f t="shared" ref="J150" si="408">F150-I150</f>
        <v>0</v>
      </c>
      <c r="K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4">
        <f t="shared" ref="Y150" si="409">V150+W150+X150</f>
        <v>0</v>
      </c>
      <c r="Z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4">
        <f t="shared" ref="AC150" si="410">Z150+AA150+AB150</f>
        <v>0</v>
      </c>
      <c r="AD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4">
        <f t="shared" ref="AG150" si="411">AD150+AE150+AF150</f>
        <v>0</v>
      </c>
      <c r="AH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4">
        <f t="shared" ref="AK150" si="412">AH150+AI150+AJ150</f>
        <v>0</v>
      </c>
      <c r="AL150" s="214">
        <f t="shared" ref="AL150" si="413">Y150+AC150+AG150+AK150</f>
        <v>0</v>
      </c>
    </row>
    <row r="151" spans="2:38">
      <c r="B151" s="212" t="s">
        <v>1021</v>
      </c>
      <c r="C151" s="213" t="s">
        <v>1022</v>
      </c>
      <c r="D1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4">
        <f t="shared" ref="F151" si="414">D151+E151</f>
        <v>0</v>
      </c>
      <c r="G151" s="214"/>
      <c r="H151" s="214">
        <f t="shared" ref="H151" si="415">F151-G151</f>
        <v>0</v>
      </c>
      <c r="I151" s="214"/>
      <c r="J151" s="214">
        <f t="shared" ref="J151" si="416">F151-I151</f>
        <v>0</v>
      </c>
      <c r="K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4">
        <f t="shared" ref="Y151" si="417">V151+W151+X151</f>
        <v>0</v>
      </c>
      <c r="Z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4">
        <f t="shared" ref="AC151" si="418">Z151+AA151+AB151</f>
        <v>0</v>
      </c>
      <c r="AD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4">
        <f t="shared" ref="AG151" si="419">AD151+AE151+AF151</f>
        <v>0</v>
      </c>
      <c r="AH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4">
        <f t="shared" ref="AK151" si="420">AH151+AI151+AJ151</f>
        <v>0</v>
      </c>
      <c r="AL151" s="214">
        <f t="shared" ref="AL151" si="421">Y151+AC151+AG151+AK151</f>
        <v>0</v>
      </c>
    </row>
    <row r="152" spans="2:38">
      <c r="B152" s="212" t="s">
        <v>1023</v>
      </c>
      <c r="C152" s="213" t="s">
        <v>1024</v>
      </c>
      <c r="D1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4">
        <f t="shared" si="315"/>
        <v>0</v>
      </c>
      <c r="G152" s="214"/>
      <c r="H152" s="214">
        <f t="shared" si="383"/>
        <v>0</v>
      </c>
      <c r="I152" s="214"/>
      <c r="J152" s="214">
        <f t="shared" si="384"/>
        <v>0</v>
      </c>
      <c r="K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4">
        <f t="shared" si="385"/>
        <v>0</v>
      </c>
      <c r="Z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4">
        <f t="shared" si="386"/>
        <v>0</v>
      </c>
      <c r="AD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4">
        <f t="shared" si="387"/>
        <v>0</v>
      </c>
      <c r="AH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4">
        <f t="shared" si="388"/>
        <v>0</v>
      </c>
      <c r="AL152" s="214">
        <f t="shared" si="389"/>
        <v>0</v>
      </c>
    </row>
    <row r="153" spans="2:38">
      <c r="B153" s="220" t="s">
        <v>429</v>
      </c>
      <c r="C153" s="221" t="s">
        <v>311</v>
      </c>
      <c r="D153" s="222">
        <f>SUM(D154:D167)</f>
        <v>0</v>
      </c>
      <c r="E153" s="222">
        <f>SUM(E154:E167)</f>
        <v>180000</v>
      </c>
      <c r="F153" s="222">
        <f t="shared" si="315"/>
        <v>180000</v>
      </c>
      <c r="G153" s="222">
        <f>SUM(G154:G167)</f>
        <v>0</v>
      </c>
      <c r="H153" s="222">
        <f t="shared" si="4"/>
        <v>180000</v>
      </c>
      <c r="I153" s="222">
        <f>SUM(I154:I167)</f>
        <v>0</v>
      </c>
      <c r="J153" s="222">
        <f t="shared" si="5"/>
        <v>180000</v>
      </c>
      <c r="K153" s="222">
        <f t="shared" ref="K153:X153" si="422">SUM(K154:K167)</f>
        <v>0</v>
      </c>
      <c r="L153" s="222">
        <f t="shared" si="422"/>
        <v>0</v>
      </c>
      <c r="M153" s="222">
        <f t="shared" si="422"/>
        <v>0</v>
      </c>
      <c r="N153" s="222">
        <f t="shared" si="422"/>
        <v>0</v>
      </c>
      <c r="O153" s="222">
        <f t="shared" si="422"/>
        <v>0</v>
      </c>
      <c r="P153" s="222">
        <f t="shared" si="422"/>
        <v>0</v>
      </c>
      <c r="Q153" s="222">
        <f t="shared" si="422"/>
        <v>0</v>
      </c>
      <c r="R153" s="222">
        <f t="shared" si="422"/>
        <v>0</v>
      </c>
      <c r="S153" s="222">
        <f t="shared" si="422"/>
        <v>0</v>
      </c>
      <c r="T153" s="222">
        <f t="shared" si="422"/>
        <v>0</v>
      </c>
      <c r="U153" s="222">
        <f t="shared" si="422"/>
        <v>180000</v>
      </c>
      <c r="V153" s="222">
        <f t="shared" si="422"/>
        <v>180000</v>
      </c>
      <c r="W153" s="222">
        <f t="shared" si="422"/>
        <v>0</v>
      </c>
      <c r="X153" s="222">
        <f t="shared" si="422"/>
        <v>0</v>
      </c>
      <c r="Y153" s="222">
        <f t="shared" si="7"/>
        <v>180000</v>
      </c>
      <c r="Z153" s="222">
        <f>SUM(Z154:Z167)</f>
        <v>0</v>
      </c>
      <c r="AA153" s="222">
        <f>SUM(AA154:AA167)</f>
        <v>0</v>
      </c>
      <c r="AB153" s="222">
        <f>SUM(AB154:AB167)</f>
        <v>0</v>
      </c>
      <c r="AC153" s="222">
        <f t="shared" si="8"/>
        <v>0</v>
      </c>
      <c r="AD153" s="222">
        <f>SUM(AD154:AD167)</f>
        <v>0</v>
      </c>
      <c r="AE153" s="222">
        <f>SUM(AE154:AE167)</f>
        <v>0</v>
      </c>
      <c r="AF153" s="222">
        <f>SUM(AF154:AF167)</f>
        <v>0</v>
      </c>
      <c r="AG153" s="222">
        <f t="shared" si="9"/>
        <v>0</v>
      </c>
      <c r="AH153" s="222">
        <f>SUM(AH154:AH167)</f>
        <v>0</v>
      </c>
      <c r="AI153" s="222">
        <f>SUM(AI154:AI167)</f>
        <v>0</v>
      </c>
      <c r="AJ153" s="222">
        <f>SUM(AJ154:AJ167)</f>
        <v>0</v>
      </c>
      <c r="AK153" s="222">
        <f t="shared" si="10"/>
        <v>0</v>
      </c>
      <c r="AL153" s="222">
        <f t="shared" si="11"/>
        <v>180000</v>
      </c>
    </row>
    <row r="154" spans="2:38">
      <c r="B154" s="212" t="s">
        <v>1025</v>
      </c>
      <c r="C154" s="213" t="s">
        <v>1026</v>
      </c>
      <c r="D1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4">
        <f t="shared" si="315"/>
        <v>0</v>
      </c>
      <c r="G154" s="214"/>
      <c r="H154" s="214">
        <f t="shared" ref="H154:H167" si="423">F154-G154</f>
        <v>0</v>
      </c>
      <c r="I154" s="214"/>
      <c r="J154" s="214">
        <f t="shared" ref="J154:J167" si="424">F154-I154</f>
        <v>0</v>
      </c>
      <c r="K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4">
        <f t="shared" ref="Y154:Y167" si="425">V154+W154+X154</f>
        <v>0</v>
      </c>
      <c r="Z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4">
        <f t="shared" ref="AC154:AC167" si="426">Z154+AA154+AB154</f>
        <v>0</v>
      </c>
      <c r="AD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4">
        <f t="shared" ref="AG154:AG167" si="427">AD154+AE154+AF154</f>
        <v>0</v>
      </c>
      <c r="AH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4">
        <f t="shared" ref="AK154:AK167" si="428">AH154+AI154+AJ154</f>
        <v>0</v>
      </c>
      <c r="AL154" s="214">
        <f t="shared" ref="AL154:AL167" si="429">Y154+AC154+AG154+AK154</f>
        <v>0</v>
      </c>
    </row>
    <row r="155" spans="2:38">
      <c r="B155" s="212" t="s">
        <v>430</v>
      </c>
      <c r="C155" s="213" t="s">
        <v>312</v>
      </c>
      <c r="D1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4">
        <f t="shared" si="315"/>
        <v>0</v>
      </c>
      <c r="G155" s="214"/>
      <c r="H155" s="214">
        <f t="shared" si="423"/>
        <v>0</v>
      </c>
      <c r="I155" s="214"/>
      <c r="J155" s="214">
        <f t="shared" si="424"/>
        <v>0</v>
      </c>
      <c r="K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4">
        <f t="shared" si="425"/>
        <v>0</v>
      </c>
      <c r="Z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4">
        <f t="shared" si="426"/>
        <v>0</v>
      </c>
      <c r="AD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4">
        <f t="shared" si="427"/>
        <v>0</v>
      </c>
      <c r="AH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4">
        <f t="shared" si="428"/>
        <v>0</v>
      </c>
      <c r="AL155" s="214">
        <f t="shared" si="429"/>
        <v>0</v>
      </c>
    </row>
    <row r="156" spans="2:38">
      <c r="B156" s="212" t="s">
        <v>1027</v>
      </c>
      <c r="C156" s="213" t="s">
        <v>1028</v>
      </c>
      <c r="D1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4">
        <f t="shared" si="315"/>
        <v>0</v>
      </c>
      <c r="G156" s="214"/>
      <c r="H156" s="214">
        <f t="shared" si="423"/>
        <v>0</v>
      </c>
      <c r="I156" s="214"/>
      <c r="J156" s="214">
        <f t="shared" si="424"/>
        <v>0</v>
      </c>
      <c r="K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4">
        <f t="shared" si="425"/>
        <v>0</v>
      </c>
      <c r="Z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4">
        <f t="shared" si="426"/>
        <v>0</v>
      </c>
      <c r="AD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4">
        <f t="shared" si="427"/>
        <v>0</v>
      </c>
      <c r="AH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4">
        <f t="shared" si="428"/>
        <v>0</v>
      </c>
      <c r="AL156" s="214">
        <f t="shared" si="429"/>
        <v>0</v>
      </c>
    </row>
    <row r="157" spans="2:38">
      <c r="B157" s="212" t="s">
        <v>1029</v>
      </c>
      <c r="C157" s="213" t="s">
        <v>1030</v>
      </c>
      <c r="D1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4">
        <f t="shared" si="315"/>
        <v>0</v>
      </c>
      <c r="G157" s="214"/>
      <c r="H157" s="214">
        <f t="shared" si="423"/>
        <v>0</v>
      </c>
      <c r="I157" s="214"/>
      <c r="J157" s="214">
        <f t="shared" si="424"/>
        <v>0</v>
      </c>
      <c r="K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4">
        <f t="shared" si="425"/>
        <v>0</v>
      </c>
      <c r="Z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4">
        <f t="shared" si="426"/>
        <v>0</v>
      </c>
      <c r="AD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4">
        <f t="shared" si="427"/>
        <v>0</v>
      </c>
      <c r="AH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4">
        <f t="shared" si="428"/>
        <v>0</v>
      </c>
      <c r="AL157" s="214">
        <f t="shared" si="429"/>
        <v>0</v>
      </c>
    </row>
    <row r="158" spans="2:38">
      <c r="B158" s="212" t="s">
        <v>431</v>
      </c>
      <c r="C158" s="213" t="s">
        <v>313</v>
      </c>
      <c r="D1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4">
        <f t="shared" ref="F158:F162" si="430">D158+E158</f>
        <v>0</v>
      </c>
      <c r="G158" s="214"/>
      <c r="H158" s="214">
        <f t="shared" ref="H158:H162" si="431">F158-G158</f>
        <v>0</v>
      </c>
      <c r="I158" s="214"/>
      <c r="J158" s="214">
        <f t="shared" ref="J158:J162" si="432">F158-I158</f>
        <v>0</v>
      </c>
      <c r="K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4">
        <f t="shared" ref="Y158:Y162" si="433">V158+W158+X158</f>
        <v>0</v>
      </c>
      <c r="Z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4">
        <f t="shared" ref="AC158:AC162" si="434">Z158+AA158+AB158</f>
        <v>0</v>
      </c>
      <c r="AD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4">
        <f t="shared" ref="AG158:AG162" si="435">AD158+AE158+AF158</f>
        <v>0</v>
      </c>
      <c r="AH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4">
        <f t="shared" ref="AK158:AK162" si="436">AH158+AI158+AJ158</f>
        <v>0</v>
      </c>
      <c r="AL158" s="214">
        <f t="shared" ref="AL158:AL162" si="437">Y158+AC158+AG158+AK158</f>
        <v>0</v>
      </c>
    </row>
    <row r="159" spans="2:38">
      <c r="B159" s="212" t="s">
        <v>1031</v>
      </c>
      <c r="C159" s="213" t="s">
        <v>1032</v>
      </c>
      <c r="D1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4">
        <f t="shared" si="430"/>
        <v>0</v>
      </c>
      <c r="G159" s="214"/>
      <c r="H159" s="214">
        <f t="shared" si="431"/>
        <v>0</v>
      </c>
      <c r="I159" s="214"/>
      <c r="J159" s="214">
        <f t="shared" si="432"/>
        <v>0</v>
      </c>
      <c r="K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4">
        <f t="shared" si="433"/>
        <v>0</v>
      </c>
      <c r="Z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4">
        <f t="shared" si="434"/>
        <v>0</v>
      </c>
      <c r="AD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4">
        <f t="shared" si="435"/>
        <v>0</v>
      </c>
      <c r="AH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4">
        <f t="shared" si="436"/>
        <v>0</v>
      </c>
      <c r="AL159" s="214">
        <f t="shared" si="437"/>
        <v>0</v>
      </c>
    </row>
    <row r="160" spans="2:38">
      <c r="B160" s="212" t="s">
        <v>1033</v>
      </c>
      <c r="C160" s="213" t="s">
        <v>1034</v>
      </c>
      <c r="D1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4">
        <f t="shared" si="430"/>
        <v>0</v>
      </c>
      <c r="G160" s="214"/>
      <c r="H160" s="214">
        <f t="shared" si="431"/>
        <v>0</v>
      </c>
      <c r="I160" s="214"/>
      <c r="J160" s="214">
        <f t="shared" si="432"/>
        <v>0</v>
      </c>
      <c r="K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4">
        <f t="shared" si="433"/>
        <v>0</v>
      </c>
      <c r="Z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4">
        <f t="shared" si="434"/>
        <v>0</v>
      </c>
      <c r="AD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4">
        <f t="shared" si="435"/>
        <v>0</v>
      </c>
      <c r="AH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4">
        <f t="shared" si="436"/>
        <v>0</v>
      </c>
      <c r="AL160" s="214">
        <f t="shared" si="437"/>
        <v>0</v>
      </c>
    </row>
    <row r="161" spans="2:38">
      <c r="B161" s="212" t="s">
        <v>432</v>
      </c>
      <c r="C161" s="213" t="s">
        <v>314</v>
      </c>
      <c r="D1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14">
        <f t="shared" si="430"/>
        <v>0</v>
      </c>
      <c r="G161" s="214"/>
      <c r="H161" s="214">
        <f t="shared" si="431"/>
        <v>0</v>
      </c>
      <c r="I161" s="214"/>
      <c r="J161" s="214">
        <f t="shared" si="432"/>
        <v>0</v>
      </c>
      <c r="K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4">
        <f t="shared" si="433"/>
        <v>0</v>
      </c>
      <c r="Z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4">
        <f t="shared" si="434"/>
        <v>0</v>
      </c>
      <c r="AD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4">
        <f t="shared" si="435"/>
        <v>0</v>
      </c>
      <c r="AH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4">
        <f t="shared" si="436"/>
        <v>0</v>
      </c>
      <c r="AL161" s="214">
        <f t="shared" si="437"/>
        <v>0</v>
      </c>
    </row>
    <row r="162" spans="2:38">
      <c r="B162" s="212" t="s">
        <v>1035</v>
      </c>
      <c r="C162" s="213" t="s">
        <v>1036</v>
      </c>
      <c r="D1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55000</v>
      </c>
      <c r="F162" s="214">
        <f t="shared" si="430"/>
        <v>55000</v>
      </c>
      <c r="G162" s="214"/>
      <c r="H162" s="214">
        <f t="shared" si="431"/>
        <v>55000</v>
      </c>
      <c r="I162" s="214"/>
      <c r="J162" s="214">
        <f t="shared" si="432"/>
        <v>55000</v>
      </c>
      <c r="K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55000</v>
      </c>
      <c r="V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55000</v>
      </c>
      <c r="W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4">
        <f t="shared" si="433"/>
        <v>55000</v>
      </c>
      <c r="Z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4">
        <f t="shared" si="434"/>
        <v>0</v>
      </c>
      <c r="AD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4">
        <f t="shared" si="435"/>
        <v>0</v>
      </c>
      <c r="AH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4">
        <f t="shared" si="436"/>
        <v>0</v>
      </c>
      <c r="AL162" s="214">
        <f t="shared" si="437"/>
        <v>55000</v>
      </c>
    </row>
    <row r="163" spans="2:38">
      <c r="B163" s="212" t="s">
        <v>1037</v>
      </c>
      <c r="C163" s="213" t="s">
        <v>1038</v>
      </c>
      <c r="D1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4">
        <f t="shared" ref="F163:F165" si="438">D163+E163</f>
        <v>0</v>
      </c>
      <c r="G163" s="214"/>
      <c r="H163" s="214">
        <f t="shared" ref="H163:H165" si="439">F163-G163</f>
        <v>0</v>
      </c>
      <c r="I163" s="214"/>
      <c r="J163" s="214">
        <f t="shared" ref="J163:J165" si="440">F163-I163</f>
        <v>0</v>
      </c>
      <c r="K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4">
        <f t="shared" ref="Y163:Y165" si="441">V163+W163+X163</f>
        <v>0</v>
      </c>
      <c r="Z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4">
        <f t="shared" ref="AC163:AC165" si="442">Z163+AA163+AB163</f>
        <v>0</v>
      </c>
      <c r="AD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4">
        <f t="shared" ref="AG163:AG165" si="443">AD163+AE163+AF163</f>
        <v>0</v>
      </c>
      <c r="AH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4">
        <f t="shared" ref="AK163:AK165" si="444">AH163+AI163+AJ163</f>
        <v>0</v>
      </c>
      <c r="AL163" s="214">
        <f t="shared" ref="AL163:AL165" si="445">Y163+AC163+AG163+AK163</f>
        <v>0</v>
      </c>
    </row>
    <row r="164" spans="2:38">
      <c r="B164" s="212" t="s">
        <v>1039</v>
      </c>
      <c r="C164" s="213" t="s">
        <v>1040</v>
      </c>
      <c r="D1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4">
        <f t="shared" si="438"/>
        <v>0</v>
      </c>
      <c r="G164" s="214"/>
      <c r="H164" s="214">
        <f t="shared" si="439"/>
        <v>0</v>
      </c>
      <c r="I164" s="214"/>
      <c r="J164" s="214">
        <f t="shared" si="440"/>
        <v>0</v>
      </c>
      <c r="K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4">
        <f t="shared" si="441"/>
        <v>0</v>
      </c>
      <c r="Z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4">
        <f t="shared" si="442"/>
        <v>0</v>
      </c>
      <c r="AD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4">
        <f t="shared" si="443"/>
        <v>0</v>
      </c>
      <c r="AH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4">
        <f t="shared" si="444"/>
        <v>0</v>
      </c>
      <c r="AL164" s="214">
        <f t="shared" si="445"/>
        <v>0</v>
      </c>
    </row>
    <row r="165" spans="2:38">
      <c r="B165" s="212" t="s">
        <v>433</v>
      </c>
      <c r="C165" s="213" t="s">
        <v>315</v>
      </c>
      <c r="D1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14">
        <f t="shared" si="438"/>
        <v>0</v>
      </c>
      <c r="G165" s="214"/>
      <c r="H165" s="214">
        <f t="shared" si="439"/>
        <v>0</v>
      </c>
      <c r="I165" s="214"/>
      <c r="J165" s="214">
        <f t="shared" si="440"/>
        <v>0</v>
      </c>
      <c r="K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4">
        <f t="shared" si="441"/>
        <v>0</v>
      </c>
      <c r="Z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4">
        <f t="shared" si="442"/>
        <v>0</v>
      </c>
      <c r="AD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4">
        <f t="shared" si="443"/>
        <v>0</v>
      </c>
      <c r="AH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4">
        <f t="shared" si="444"/>
        <v>0</v>
      </c>
      <c r="AL165" s="214">
        <f t="shared" si="445"/>
        <v>0</v>
      </c>
    </row>
    <row r="166" spans="2:38">
      <c r="B166" s="212" t="s">
        <v>1041</v>
      </c>
      <c r="C166" s="213" t="s">
        <v>1042</v>
      </c>
      <c r="D1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125000</v>
      </c>
      <c r="F166" s="214">
        <f t="shared" si="315"/>
        <v>125000</v>
      </c>
      <c r="G166" s="214"/>
      <c r="H166" s="214">
        <f t="shared" si="423"/>
        <v>125000</v>
      </c>
      <c r="I166" s="214"/>
      <c r="J166" s="214">
        <f t="shared" si="424"/>
        <v>125000</v>
      </c>
      <c r="K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125000</v>
      </c>
      <c r="V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125000</v>
      </c>
      <c r="W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4">
        <f t="shared" si="425"/>
        <v>125000</v>
      </c>
      <c r="Z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4">
        <f t="shared" si="426"/>
        <v>0</v>
      </c>
      <c r="AD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4">
        <f t="shared" si="427"/>
        <v>0</v>
      </c>
      <c r="AH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4">
        <f t="shared" si="428"/>
        <v>0</v>
      </c>
      <c r="AL166" s="214">
        <f t="shared" si="429"/>
        <v>125000</v>
      </c>
    </row>
    <row r="167" spans="2:38">
      <c r="B167" s="212" t="s">
        <v>1043</v>
      </c>
      <c r="C167" s="213" t="s">
        <v>1044</v>
      </c>
      <c r="D1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4">
        <f t="shared" si="315"/>
        <v>0</v>
      </c>
      <c r="G167" s="214"/>
      <c r="H167" s="214">
        <f t="shared" si="423"/>
        <v>0</v>
      </c>
      <c r="I167" s="214"/>
      <c r="J167" s="214">
        <f t="shared" si="424"/>
        <v>0</v>
      </c>
      <c r="K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4">
        <f t="shared" si="425"/>
        <v>0</v>
      </c>
      <c r="Z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4">
        <f t="shared" si="426"/>
        <v>0</v>
      </c>
      <c r="AD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4">
        <f t="shared" si="427"/>
        <v>0</v>
      </c>
      <c r="AH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4">
        <f t="shared" si="428"/>
        <v>0</v>
      </c>
      <c r="AL167" s="214">
        <f t="shared" si="429"/>
        <v>0</v>
      </c>
    </row>
    <row r="168" spans="2:38">
      <c r="B168" s="220" t="s">
        <v>434</v>
      </c>
      <c r="C168" s="221" t="s">
        <v>316</v>
      </c>
      <c r="D168" s="222">
        <f>SUM(D169:D193)</f>
        <v>0</v>
      </c>
      <c r="E168" s="222">
        <f>SUM(E169:E193)</f>
        <v>395000</v>
      </c>
      <c r="F168" s="222">
        <f t="shared" si="315"/>
        <v>395000</v>
      </c>
      <c r="G168" s="222">
        <f>SUM(G169:G193)</f>
        <v>0</v>
      </c>
      <c r="H168" s="222">
        <f t="shared" si="4"/>
        <v>395000</v>
      </c>
      <c r="I168" s="222">
        <f>SUM(I169:I193)</f>
        <v>0</v>
      </c>
      <c r="J168" s="222">
        <f t="shared" si="5"/>
        <v>395000</v>
      </c>
      <c r="K168" s="222">
        <f t="shared" ref="K168:X168" si="446">SUM(K169:K193)</f>
        <v>0</v>
      </c>
      <c r="L168" s="222">
        <f t="shared" si="446"/>
        <v>0</v>
      </c>
      <c r="M168" s="222">
        <f t="shared" si="446"/>
        <v>0</v>
      </c>
      <c r="N168" s="222">
        <f t="shared" si="446"/>
        <v>0</v>
      </c>
      <c r="O168" s="222">
        <f t="shared" si="446"/>
        <v>0</v>
      </c>
      <c r="P168" s="222">
        <f t="shared" si="446"/>
        <v>0</v>
      </c>
      <c r="Q168" s="222">
        <f t="shared" si="446"/>
        <v>0</v>
      </c>
      <c r="R168" s="222">
        <f t="shared" si="446"/>
        <v>0</v>
      </c>
      <c r="S168" s="222">
        <f t="shared" si="446"/>
        <v>0</v>
      </c>
      <c r="T168" s="222">
        <f t="shared" si="446"/>
        <v>0</v>
      </c>
      <c r="U168" s="222">
        <f t="shared" si="446"/>
        <v>395000</v>
      </c>
      <c r="V168" s="222">
        <f t="shared" si="446"/>
        <v>395000</v>
      </c>
      <c r="W168" s="222">
        <f t="shared" si="446"/>
        <v>0</v>
      </c>
      <c r="X168" s="222">
        <f t="shared" si="446"/>
        <v>0</v>
      </c>
      <c r="Y168" s="222">
        <f t="shared" si="7"/>
        <v>395000</v>
      </c>
      <c r="Z168" s="222">
        <f>SUM(Z169:Z193)</f>
        <v>0</v>
      </c>
      <c r="AA168" s="222">
        <f>SUM(AA169:AA193)</f>
        <v>0</v>
      </c>
      <c r="AB168" s="222">
        <f>SUM(AB169:AB193)</f>
        <v>0</v>
      </c>
      <c r="AC168" s="222">
        <f t="shared" si="8"/>
        <v>0</v>
      </c>
      <c r="AD168" s="222">
        <f>SUM(AD169:AD193)</f>
        <v>0</v>
      </c>
      <c r="AE168" s="222">
        <f>SUM(AE169:AE193)</f>
        <v>0</v>
      </c>
      <c r="AF168" s="222">
        <f>SUM(AF169:AF193)</f>
        <v>0</v>
      </c>
      <c r="AG168" s="222">
        <f t="shared" si="9"/>
        <v>0</v>
      </c>
      <c r="AH168" s="222">
        <f>SUM(AH169:AH193)</f>
        <v>0</v>
      </c>
      <c r="AI168" s="222">
        <f>SUM(AI169:AI193)</f>
        <v>0</v>
      </c>
      <c r="AJ168" s="222">
        <f>SUM(AJ169:AJ193)</f>
        <v>0</v>
      </c>
      <c r="AK168" s="222">
        <f t="shared" si="10"/>
        <v>0</v>
      </c>
      <c r="AL168" s="222">
        <f t="shared" si="11"/>
        <v>395000</v>
      </c>
    </row>
    <row r="169" spans="2:38">
      <c r="B169" s="212" t="s">
        <v>435</v>
      </c>
      <c r="C169" s="213" t="s">
        <v>317</v>
      </c>
      <c r="D1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4">
        <f t="shared" si="315"/>
        <v>0</v>
      </c>
      <c r="G169" s="214"/>
      <c r="H169" s="214">
        <f t="shared" ref="H169:H172" si="447">F169-G169</f>
        <v>0</v>
      </c>
      <c r="I169" s="214"/>
      <c r="J169" s="214">
        <f t="shared" ref="J169:J172" si="448">F169-I169</f>
        <v>0</v>
      </c>
      <c r="K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4">
        <f t="shared" ref="Y169:Y172" si="449">V169+W169+X169</f>
        <v>0</v>
      </c>
      <c r="Z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4">
        <f t="shared" ref="AC169:AC172" si="450">Z169+AA169+AB169</f>
        <v>0</v>
      </c>
      <c r="AD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4">
        <f t="shared" ref="AG169:AG172" si="451">AD169+AE169+AF169</f>
        <v>0</v>
      </c>
      <c r="AH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4">
        <f t="shared" ref="AK169:AK172" si="452">AH169+AI169+AJ169</f>
        <v>0</v>
      </c>
      <c r="AL169" s="214">
        <f t="shared" ref="AL169:AL172" si="453">Y169+AC169+AG169+AK169</f>
        <v>0</v>
      </c>
    </row>
    <row r="170" spans="2:38">
      <c r="B170" s="212" t="s">
        <v>1045</v>
      </c>
      <c r="C170" s="213" t="s">
        <v>1046</v>
      </c>
      <c r="D1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F170" s="214">
        <f t="shared" si="315"/>
        <v>10000</v>
      </c>
      <c r="G170" s="214"/>
      <c r="H170" s="214">
        <f t="shared" si="447"/>
        <v>10000</v>
      </c>
      <c r="I170" s="214"/>
      <c r="J170" s="214">
        <f t="shared" si="448"/>
        <v>10000</v>
      </c>
      <c r="K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V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W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4">
        <f t="shared" si="449"/>
        <v>10000</v>
      </c>
      <c r="Z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4">
        <f t="shared" si="450"/>
        <v>0</v>
      </c>
      <c r="AD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4">
        <f t="shared" si="451"/>
        <v>0</v>
      </c>
      <c r="AH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4">
        <f t="shared" si="452"/>
        <v>0</v>
      </c>
      <c r="AL170" s="214">
        <f t="shared" si="453"/>
        <v>10000</v>
      </c>
    </row>
    <row r="171" spans="2:38">
      <c r="B171" s="212" t="s">
        <v>1047</v>
      </c>
      <c r="C171" s="213" t="s">
        <v>1048</v>
      </c>
      <c r="D1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4">
        <f t="shared" ref="F171" si="454">D171+E171</f>
        <v>0</v>
      </c>
      <c r="G171" s="214"/>
      <c r="H171" s="214">
        <f t="shared" ref="H171" si="455">F171-G171</f>
        <v>0</v>
      </c>
      <c r="I171" s="214"/>
      <c r="J171" s="214">
        <f t="shared" ref="J171" si="456">F171-I171</f>
        <v>0</v>
      </c>
      <c r="K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4">
        <f t="shared" ref="Y171" si="457">V171+W171+X171</f>
        <v>0</v>
      </c>
      <c r="Z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4">
        <f t="shared" ref="AC171" si="458">Z171+AA171+AB171</f>
        <v>0</v>
      </c>
      <c r="AD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4">
        <f t="shared" ref="AG171" si="459">AD171+AE171+AF171</f>
        <v>0</v>
      </c>
      <c r="AH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4">
        <f t="shared" ref="AK171" si="460">AH171+AI171+AJ171</f>
        <v>0</v>
      </c>
      <c r="AL171" s="214">
        <f t="shared" ref="AL171" si="461">Y171+AC171+AG171+AK171</f>
        <v>0</v>
      </c>
    </row>
    <row r="172" spans="2:38">
      <c r="B172" s="212" t="s">
        <v>1049</v>
      </c>
      <c r="C172" s="213" t="s">
        <v>1050</v>
      </c>
      <c r="D1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4">
        <f t="shared" si="315"/>
        <v>0</v>
      </c>
      <c r="G172" s="214"/>
      <c r="H172" s="214">
        <f t="shared" si="447"/>
        <v>0</v>
      </c>
      <c r="I172" s="214"/>
      <c r="J172" s="214">
        <f t="shared" si="448"/>
        <v>0</v>
      </c>
      <c r="K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4">
        <f t="shared" si="449"/>
        <v>0</v>
      </c>
      <c r="Z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4">
        <f t="shared" si="450"/>
        <v>0</v>
      </c>
      <c r="AD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4">
        <f t="shared" si="451"/>
        <v>0</v>
      </c>
      <c r="AH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4">
        <f t="shared" si="452"/>
        <v>0</v>
      </c>
      <c r="AL172" s="214">
        <f t="shared" si="453"/>
        <v>0</v>
      </c>
    </row>
    <row r="173" spans="2:38">
      <c r="B173" s="212" t="s">
        <v>1051</v>
      </c>
      <c r="C173" s="213" t="s">
        <v>1052</v>
      </c>
      <c r="D1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4">
        <f t="shared" ref="F173:F181" si="462">D173+E173</f>
        <v>0</v>
      </c>
      <c r="G173" s="214"/>
      <c r="H173" s="214">
        <f t="shared" ref="H173:H181" si="463">F173-G173</f>
        <v>0</v>
      </c>
      <c r="I173" s="214"/>
      <c r="J173" s="214">
        <f t="shared" ref="J173:J181" si="464">F173-I173</f>
        <v>0</v>
      </c>
      <c r="K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4">
        <f t="shared" ref="Y173:Y181" si="465">V173+W173+X173</f>
        <v>0</v>
      </c>
      <c r="Z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4">
        <f t="shared" ref="AC173:AC181" si="466">Z173+AA173+AB173</f>
        <v>0</v>
      </c>
      <c r="AD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4">
        <f t="shared" ref="AG173:AG181" si="467">AD173+AE173+AF173</f>
        <v>0</v>
      </c>
      <c r="AH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4">
        <f t="shared" ref="AK173:AK181" si="468">AH173+AI173+AJ173</f>
        <v>0</v>
      </c>
      <c r="AL173" s="214">
        <f t="shared" ref="AL173:AL181" si="469">Y173+AC173+AG173+AK173</f>
        <v>0</v>
      </c>
    </row>
    <row r="174" spans="2:38">
      <c r="B174" s="212" t="s">
        <v>436</v>
      </c>
      <c r="C174" s="213" t="s">
        <v>318</v>
      </c>
      <c r="D1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14">
        <f t="shared" si="462"/>
        <v>0</v>
      </c>
      <c r="G174" s="214"/>
      <c r="H174" s="214">
        <f t="shared" si="463"/>
        <v>0</v>
      </c>
      <c r="I174" s="214"/>
      <c r="J174" s="214">
        <f t="shared" si="464"/>
        <v>0</v>
      </c>
      <c r="K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4">
        <f t="shared" si="465"/>
        <v>0</v>
      </c>
      <c r="Z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4">
        <f t="shared" si="466"/>
        <v>0</v>
      </c>
      <c r="AD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4">
        <f t="shared" si="467"/>
        <v>0</v>
      </c>
      <c r="AH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14">
        <f t="shared" si="468"/>
        <v>0</v>
      </c>
      <c r="AL174" s="214">
        <f t="shared" si="469"/>
        <v>0</v>
      </c>
    </row>
    <row r="175" spans="2:38">
      <c r="B175" s="212" t="s">
        <v>1053</v>
      </c>
      <c r="C175" s="213" t="s">
        <v>1054</v>
      </c>
      <c r="D1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v>
      </c>
      <c r="F175" s="214">
        <f t="shared" si="462"/>
        <v>100000</v>
      </c>
      <c r="G175" s="214"/>
      <c r="H175" s="214">
        <f t="shared" si="463"/>
        <v>100000</v>
      </c>
      <c r="I175" s="214"/>
      <c r="J175" s="214">
        <f t="shared" si="464"/>
        <v>100000</v>
      </c>
      <c r="K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V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100000</v>
      </c>
      <c r="W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4">
        <f t="shared" si="465"/>
        <v>100000</v>
      </c>
      <c r="Z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4">
        <f t="shared" si="466"/>
        <v>0</v>
      </c>
      <c r="AD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4">
        <f t="shared" si="467"/>
        <v>0</v>
      </c>
      <c r="AH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4">
        <f t="shared" si="468"/>
        <v>0</v>
      </c>
      <c r="AL175" s="214">
        <f t="shared" si="469"/>
        <v>100000</v>
      </c>
    </row>
    <row r="176" spans="2:38">
      <c r="B176" s="212" t="s">
        <v>1055</v>
      </c>
      <c r="C176" s="213" t="s">
        <v>1056</v>
      </c>
      <c r="D1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4">
        <f t="shared" si="462"/>
        <v>0</v>
      </c>
      <c r="G176" s="214"/>
      <c r="H176" s="214">
        <f t="shared" si="463"/>
        <v>0</v>
      </c>
      <c r="I176" s="214"/>
      <c r="J176" s="214">
        <f t="shared" si="464"/>
        <v>0</v>
      </c>
      <c r="K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4">
        <f t="shared" si="465"/>
        <v>0</v>
      </c>
      <c r="Z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4">
        <f t="shared" si="466"/>
        <v>0</v>
      </c>
      <c r="AD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4">
        <f t="shared" si="467"/>
        <v>0</v>
      </c>
      <c r="AH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4">
        <f t="shared" si="468"/>
        <v>0</v>
      </c>
      <c r="AL176" s="214">
        <f t="shared" si="469"/>
        <v>0</v>
      </c>
    </row>
    <row r="177" spans="2:38">
      <c r="B177" s="212" t="s">
        <v>1057</v>
      </c>
      <c r="C177" s="213" t="s">
        <v>1058</v>
      </c>
      <c r="D1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4">
        <f t="shared" si="462"/>
        <v>0</v>
      </c>
      <c r="G177" s="214"/>
      <c r="H177" s="214">
        <f t="shared" si="463"/>
        <v>0</v>
      </c>
      <c r="I177" s="214"/>
      <c r="J177" s="214">
        <f t="shared" si="464"/>
        <v>0</v>
      </c>
      <c r="K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4">
        <f t="shared" si="465"/>
        <v>0</v>
      </c>
      <c r="Z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4">
        <f t="shared" si="466"/>
        <v>0</v>
      </c>
      <c r="AD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4">
        <f t="shared" si="467"/>
        <v>0</v>
      </c>
      <c r="AH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4">
        <f t="shared" si="468"/>
        <v>0</v>
      </c>
      <c r="AL177" s="214">
        <f t="shared" si="469"/>
        <v>0</v>
      </c>
    </row>
    <row r="178" spans="2:38">
      <c r="B178" s="212" t="s">
        <v>1059</v>
      </c>
      <c r="C178" s="213" t="s">
        <v>1060</v>
      </c>
      <c r="D1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4">
        <f t="shared" si="462"/>
        <v>0</v>
      </c>
      <c r="G178" s="214"/>
      <c r="H178" s="214">
        <f t="shared" si="463"/>
        <v>0</v>
      </c>
      <c r="I178" s="214"/>
      <c r="J178" s="214">
        <f t="shared" si="464"/>
        <v>0</v>
      </c>
      <c r="K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4">
        <f t="shared" si="465"/>
        <v>0</v>
      </c>
      <c r="Z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4">
        <f t="shared" si="466"/>
        <v>0</v>
      </c>
      <c r="AD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4">
        <f t="shared" si="467"/>
        <v>0</v>
      </c>
      <c r="AH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4">
        <f t="shared" si="468"/>
        <v>0</v>
      </c>
      <c r="AL178" s="214">
        <f t="shared" si="469"/>
        <v>0</v>
      </c>
    </row>
    <row r="179" spans="2:38">
      <c r="B179" s="212" t="s">
        <v>1061</v>
      </c>
      <c r="C179" s="213" t="s">
        <v>1062</v>
      </c>
      <c r="D1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4">
        <f t="shared" si="462"/>
        <v>0</v>
      </c>
      <c r="G179" s="214"/>
      <c r="H179" s="214">
        <f t="shared" si="463"/>
        <v>0</v>
      </c>
      <c r="I179" s="214"/>
      <c r="J179" s="214">
        <f t="shared" si="464"/>
        <v>0</v>
      </c>
      <c r="K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4">
        <f t="shared" si="465"/>
        <v>0</v>
      </c>
      <c r="Z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4">
        <f t="shared" si="466"/>
        <v>0</v>
      </c>
      <c r="AD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4">
        <f t="shared" si="467"/>
        <v>0</v>
      </c>
      <c r="AH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4">
        <f t="shared" si="468"/>
        <v>0</v>
      </c>
      <c r="AL179" s="214">
        <f t="shared" si="469"/>
        <v>0</v>
      </c>
    </row>
    <row r="180" spans="2:38">
      <c r="B180" s="212" t="s">
        <v>437</v>
      </c>
      <c r="C180" s="213" t="s">
        <v>1063</v>
      </c>
      <c r="D1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4">
        <f t="shared" si="462"/>
        <v>0</v>
      </c>
      <c r="G180" s="214"/>
      <c r="H180" s="214">
        <f t="shared" si="463"/>
        <v>0</v>
      </c>
      <c r="I180" s="214"/>
      <c r="J180" s="214">
        <f t="shared" si="464"/>
        <v>0</v>
      </c>
      <c r="K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4">
        <f t="shared" si="465"/>
        <v>0</v>
      </c>
      <c r="Z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4">
        <f t="shared" si="466"/>
        <v>0</v>
      </c>
      <c r="AD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4">
        <f t="shared" si="467"/>
        <v>0</v>
      </c>
      <c r="AH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4">
        <f t="shared" si="468"/>
        <v>0</v>
      </c>
      <c r="AL180" s="214">
        <f t="shared" si="469"/>
        <v>0</v>
      </c>
    </row>
    <row r="181" spans="2:38">
      <c r="B181" s="212" t="s">
        <v>1064</v>
      </c>
      <c r="C181" s="213" t="s">
        <v>1065</v>
      </c>
      <c r="D1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4">
        <f t="shared" si="462"/>
        <v>0</v>
      </c>
      <c r="G181" s="214"/>
      <c r="H181" s="214">
        <f t="shared" si="463"/>
        <v>0</v>
      </c>
      <c r="I181" s="214"/>
      <c r="J181" s="214">
        <f t="shared" si="464"/>
        <v>0</v>
      </c>
      <c r="K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4">
        <f t="shared" si="465"/>
        <v>0</v>
      </c>
      <c r="Z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4">
        <f t="shared" si="466"/>
        <v>0</v>
      </c>
      <c r="AD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4">
        <f t="shared" si="467"/>
        <v>0</v>
      </c>
      <c r="AH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4">
        <f t="shared" si="468"/>
        <v>0</v>
      </c>
      <c r="AL181" s="214">
        <f t="shared" si="469"/>
        <v>0</v>
      </c>
    </row>
    <row r="182" spans="2:38">
      <c r="B182" s="212" t="s">
        <v>438</v>
      </c>
      <c r="C182" s="213" t="s">
        <v>1066</v>
      </c>
      <c r="D1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4">
        <f t="shared" ref="F182:F189" si="470">D182+E182</f>
        <v>0</v>
      </c>
      <c r="G182" s="214"/>
      <c r="H182" s="214">
        <f t="shared" ref="H182:H189" si="471">F182-G182</f>
        <v>0</v>
      </c>
      <c r="I182" s="214"/>
      <c r="J182" s="214">
        <f t="shared" ref="J182:J189" si="472">F182-I182</f>
        <v>0</v>
      </c>
      <c r="K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4">
        <f t="shared" ref="Y182:Y189" si="473">V182+W182+X182</f>
        <v>0</v>
      </c>
      <c r="Z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4">
        <f t="shared" ref="AC182:AC189" si="474">Z182+AA182+AB182</f>
        <v>0</v>
      </c>
      <c r="AD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4">
        <f t="shared" ref="AG182:AG189" si="475">AD182+AE182+AF182</f>
        <v>0</v>
      </c>
      <c r="AH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4">
        <f t="shared" ref="AK182:AK189" si="476">AH182+AI182+AJ182</f>
        <v>0</v>
      </c>
      <c r="AL182" s="214">
        <f t="shared" ref="AL182:AL189" si="477">Y182+AC182+AG182+AK182</f>
        <v>0</v>
      </c>
    </row>
    <row r="183" spans="2:38">
      <c r="B183" s="212" t="s">
        <v>1067</v>
      </c>
      <c r="C183" s="213" t="s">
        <v>1066</v>
      </c>
      <c r="D1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280000</v>
      </c>
      <c r="F183" s="214">
        <f t="shared" si="470"/>
        <v>280000</v>
      </c>
      <c r="G183" s="214"/>
      <c r="H183" s="214">
        <f t="shared" si="471"/>
        <v>280000</v>
      </c>
      <c r="I183" s="214"/>
      <c r="J183" s="214">
        <f t="shared" si="472"/>
        <v>280000</v>
      </c>
      <c r="K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280000</v>
      </c>
      <c r="V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280000</v>
      </c>
      <c r="W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4">
        <f t="shared" si="473"/>
        <v>280000</v>
      </c>
      <c r="Z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4">
        <f t="shared" si="474"/>
        <v>0</v>
      </c>
      <c r="AD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4">
        <f t="shared" si="475"/>
        <v>0</v>
      </c>
      <c r="AH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4">
        <f t="shared" si="476"/>
        <v>0</v>
      </c>
      <c r="AL183" s="214">
        <f t="shared" si="477"/>
        <v>280000</v>
      </c>
    </row>
    <row r="184" spans="2:38">
      <c r="B184" s="212" t="s">
        <v>1068</v>
      </c>
      <c r="C184" s="213" t="s">
        <v>1069</v>
      </c>
      <c r="D1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4">
        <f t="shared" si="470"/>
        <v>0</v>
      </c>
      <c r="G184" s="214"/>
      <c r="H184" s="214">
        <f t="shared" si="471"/>
        <v>0</v>
      </c>
      <c r="I184" s="214"/>
      <c r="J184" s="214">
        <f t="shared" si="472"/>
        <v>0</v>
      </c>
      <c r="K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4">
        <f t="shared" si="473"/>
        <v>0</v>
      </c>
      <c r="Z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4">
        <f t="shared" si="474"/>
        <v>0</v>
      </c>
      <c r="AD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4">
        <f t="shared" si="475"/>
        <v>0</v>
      </c>
      <c r="AH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4">
        <f t="shared" si="476"/>
        <v>0</v>
      </c>
      <c r="AL184" s="214">
        <f t="shared" si="477"/>
        <v>0</v>
      </c>
    </row>
    <row r="185" spans="2:38">
      <c r="B185" s="212" t="s">
        <v>1070</v>
      </c>
      <c r="C185" s="213" t="s">
        <v>1071</v>
      </c>
      <c r="D1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4">
        <f t="shared" si="470"/>
        <v>0</v>
      </c>
      <c r="G185" s="214"/>
      <c r="H185" s="214">
        <f t="shared" si="471"/>
        <v>0</v>
      </c>
      <c r="I185" s="214"/>
      <c r="J185" s="214">
        <f t="shared" si="472"/>
        <v>0</v>
      </c>
      <c r="K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4">
        <f t="shared" si="473"/>
        <v>0</v>
      </c>
      <c r="Z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4">
        <f t="shared" si="474"/>
        <v>0</v>
      </c>
      <c r="AD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4">
        <f t="shared" si="475"/>
        <v>0</v>
      </c>
      <c r="AH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4">
        <f t="shared" si="476"/>
        <v>0</v>
      </c>
      <c r="AL185" s="214">
        <f t="shared" si="477"/>
        <v>0</v>
      </c>
    </row>
    <row r="186" spans="2:38">
      <c r="B186" s="212" t="s">
        <v>439</v>
      </c>
      <c r="C186" s="213" t="s">
        <v>1072</v>
      </c>
      <c r="D1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4">
        <f t="shared" si="470"/>
        <v>0</v>
      </c>
      <c r="G186" s="214"/>
      <c r="H186" s="214">
        <f t="shared" si="471"/>
        <v>0</v>
      </c>
      <c r="I186" s="214"/>
      <c r="J186" s="214">
        <f t="shared" si="472"/>
        <v>0</v>
      </c>
      <c r="K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4">
        <f t="shared" si="473"/>
        <v>0</v>
      </c>
      <c r="Z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4">
        <f t="shared" si="474"/>
        <v>0</v>
      </c>
      <c r="AD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4">
        <f t="shared" si="475"/>
        <v>0</v>
      </c>
      <c r="AH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4">
        <f t="shared" si="476"/>
        <v>0</v>
      </c>
      <c r="AL186" s="214">
        <f t="shared" si="477"/>
        <v>0</v>
      </c>
    </row>
    <row r="187" spans="2:38">
      <c r="B187" s="212" t="s">
        <v>1073</v>
      </c>
      <c r="C187" s="213" t="s">
        <v>1072</v>
      </c>
      <c r="D1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4">
        <f t="shared" si="470"/>
        <v>0</v>
      </c>
      <c r="G187" s="214"/>
      <c r="H187" s="214">
        <f t="shared" si="471"/>
        <v>0</v>
      </c>
      <c r="I187" s="214"/>
      <c r="J187" s="214">
        <f t="shared" si="472"/>
        <v>0</v>
      </c>
      <c r="K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4">
        <f t="shared" si="473"/>
        <v>0</v>
      </c>
      <c r="Z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4">
        <f t="shared" si="474"/>
        <v>0</v>
      </c>
      <c r="AD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4">
        <f t="shared" si="475"/>
        <v>0</v>
      </c>
      <c r="AH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4">
        <f t="shared" si="476"/>
        <v>0</v>
      </c>
      <c r="AL187" s="214">
        <f t="shared" si="477"/>
        <v>0</v>
      </c>
    </row>
    <row r="188" spans="2:38">
      <c r="B188" s="212" t="s">
        <v>1074</v>
      </c>
      <c r="C188" s="213" t="s">
        <v>1075</v>
      </c>
      <c r="D1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4">
        <f t="shared" si="470"/>
        <v>0</v>
      </c>
      <c r="G188" s="214"/>
      <c r="H188" s="214">
        <f t="shared" si="471"/>
        <v>0</v>
      </c>
      <c r="I188" s="214"/>
      <c r="J188" s="214">
        <f t="shared" si="472"/>
        <v>0</v>
      </c>
      <c r="K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4">
        <f t="shared" si="473"/>
        <v>0</v>
      </c>
      <c r="Z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4">
        <f t="shared" si="474"/>
        <v>0</v>
      </c>
      <c r="AD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4">
        <f t="shared" si="475"/>
        <v>0</v>
      </c>
      <c r="AH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4">
        <f t="shared" si="476"/>
        <v>0</v>
      </c>
      <c r="AL188" s="214">
        <f t="shared" si="477"/>
        <v>0</v>
      </c>
    </row>
    <row r="189" spans="2:38">
      <c r="B189" s="212" t="s">
        <v>1076</v>
      </c>
      <c r="C189" s="213" t="s">
        <v>1077</v>
      </c>
      <c r="D1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4">
        <f t="shared" si="470"/>
        <v>0</v>
      </c>
      <c r="G189" s="214"/>
      <c r="H189" s="214">
        <f t="shared" si="471"/>
        <v>0</v>
      </c>
      <c r="I189" s="214"/>
      <c r="J189" s="214">
        <f t="shared" si="472"/>
        <v>0</v>
      </c>
      <c r="K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4">
        <f t="shared" si="473"/>
        <v>0</v>
      </c>
      <c r="Z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4">
        <f t="shared" si="474"/>
        <v>0</v>
      </c>
      <c r="AD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4">
        <f t="shared" si="475"/>
        <v>0</v>
      </c>
      <c r="AH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4">
        <f t="shared" si="476"/>
        <v>0</v>
      </c>
      <c r="AL189" s="214">
        <f t="shared" si="477"/>
        <v>0</v>
      </c>
    </row>
    <row r="190" spans="2:38">
      <c r="B190" s="212" t="s">
        <v>440</v>
      </c>
      <c r="C190" s="213" t="s">
        <v>1078</v>
      </c>
      <c r="D1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4">
        <f t="shared" ref="F190:F193" si="478">D190+E190</f>
        <v>0</v>
      </c>
      <c r="G190" s="214"/>
      <c r="H190" s="214">
        <f t="shared" ref="H190:H193" si="479">F190-G190</f>
        <v>0</v>
      </c>
      <c r="I190" s="214"/>
      <c r="J190" s="214">
        <f t="shared" ref="J190:J193" si="480">F190-I190</f>
        <v>0</v>
      </c>
      <c r="K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4">
        <f t="shared" ref="Y190:Y193" si="481">V190+W190+X190</f>
        <v>0</v>
      </c>
      <c r="Z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4">
        <f t="shared" ref="AC190:AC193" si="482">Z190+AA190+AB190</f>
        <v>0</v>
      </c>
      <c r="AD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4">
        <f t="shared" ref="AG190:AG193" si="483">AD190+AE190+AF190</f>
        <v>0</v>
      </c>
      <c r="AH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4">
        <f t="shared" ref="AK190:AK193" si="484">AH190+AI190+AJ190</f>
        <v>0</v>
      </c>
      <c r="AL190" s="214">
        <f t="shared" ref="AL190:AL193" si="485">Y190+AC190+AG190+AK190</f>
        <v>0</v>
      </c>
    </row>
    <row r="191" spans="2:38">
      <c r="B191" s="212" t="s">
        <v>1079</v>
      </c>
      <c r="C191" s="213" t="s">
        <v>1080</v>
      </c>
      <c r="D1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v>
      </c>
      <c r="F191" s="214">
        <f t="shared" si="478"/>
        <v>5000</v>
      </c>
      <c r="G191" s="214"/>
      <c r="H191" s="214">
        <f t="shared" si="479"/>
        <v>5000</v>
      </c>
      <c r="I191" s="214"/>
      <c r="J191" s="214">
        <f t="shared" si="480"/>
        <v>5000</v>
      </c>
      <c r="K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V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v>
      </c>
      <c r="W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4">
        <f t="shared" si="481"/>
        <v>5000</v>
      </c>
      <c r="Z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4">
        <f t="shared" si="482"/>
        <v>0</v>
      </c>
      <c r="AD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4">
        <f t="shared" si="483"/>
        <v>0</v>
      </c>
      <c r="AH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4">
        <f t="shared" si="484"/>
        <v>0</v>
      </c>
      <c r="AL191" s="214">
        <f t="shared" si="485"/>
        <v>5000</v>
      </c>
    </row>
    <row r="192" spans="2:38">
      <c r="B192" s="212" t="s">
        <v>1081</v>
      </c>
      <c r="C192" s="213" t="s">
        <v>1082</v>
      </c>
      <c r="D1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4">
        <f t="shared" si="478"/>
        <v>0</v>
      </c>
      <c r="G192" s="214"/>
      <c r="H192" s="214">
        <f t="shared" si="479"/>
        <v>0</v>
      </c>
      <c r="I192" s="214"/>
      <c r="J192" s="214">
        <f t="shared" si="480"/>
        <v>0</v>
      </c>
      <c r="K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4">
        <f t="shared" si="481"/>
        <v>0</v>
      </c>
      <c r="Z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4">
        <f t="shared" si="482"/>
        <v>0</v>
      </c>
      <c r="AD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4">
        <f t="shared" si="483"/>
        <v>0</v>
      </c>
      <c r="AH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4">
        <f t="shared" si="484"/>
        <v>0</v>
      </c>
      <c r="AL192" s="214">
        <f t="shared" si="485"/>
        <v>0</v>
      </c>
    </row>
    <row r="193" spans="2:38">
      <c r="B193" s="212" t="s">
        <v>1083</v>
      </c>
      <c r="C193" s="213" t="s">
        <v>1084</v>
      </c>
      <c r="D1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4">
        <f t="shared" si="478"/>
        <v>0</v>
      </c>
      <c r="G193" s="214"/>
      <c r="H193" s="214">
        <f t="shared" si="479"/>
        <v>0</v>
      </c>
      <c r="I193" s="214"/>
      <c r="J193" s="214">
        <f t="shared" si="480"/>
        <v>0</v>
      </c>
      <c r="K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4">
        <f t="shared" si="481"/>
        <v>0</v>
      </c>
      <c r="Z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4">
        <f t="shared" si="482"/>
        <v>0</v>
      </c>
      <c r="AD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4">
        <f t="shared" si="483"/>
        <v>0</v>
      </c>
      <c r="AH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4">
        <f t="shared" si="484"/>
        <v>0</v>
      </c>
      <c r="AL193" s="214">
        <f t="shared" si="485"/>
        <v>0</v>
      </c>
    </row>
    <row r="194" spans="2:38">
      <c r="B194" s="220" t="s">
        <v>441</v>
      </c>
      <c r="C194" s="221" t="s">
        <v>319</v>
      </c>
      <c r="D194" s="222">
        <f>SUM(D195:D196)</f>
        <v>0</v>
      </c>
      <c r="E194" s="222">
        <f>SUM(E195:E196)</f>
        <v>95000</v>
      </c>
      <c r="F194" s="222">
        <f t="shared" si="315"/>
        <v>95000</v>
      </c>
      <c r="G194" s="222">
        <f t="shared" ref="G194:I194" si="486">SUM(G195:G196)</f>
        <v>0</v>
      </c>
      <c r="H194" s="222">
        <f t="shared" si="4"/>
        <v>95000</v>
      </c>
      <c r="I194" s="222">
        <f t="shared" si="486"/>
        <v>0</v>
      </c>
      <c r="J194" s="222">
        <f t="shared" si="5"/>
        <v>95000</v>
      </c>
      <c r="K194" s="222">
        <f t="shared" ref="K194:AJ194" si="487">SUM(K195:K196)</f>
        <v>0</v>
      </c>
      <c r="L194" s="222">
        <f t="shared" si="487"/>
        <v>0</v>
      </c>
      <c r="M194" s="222">
        <f t="shared" si="487"/>
        <v>0</v>
      </c>
      <c r="N194" s="222">
        <f t="shared" si="487"/>
        <v>0</v>
      </c>
      <c r="O194" s="222">
        <f t="shared" si="487"/>
        <v>0</v>
      </c>
      <c r="P194" s="222">
        <f t="shared" si="487"/>
        <v>0</v>
      </c>
      <c r="Q194" s="222">
        <f t="shared" si="487"/>
        <v>0</v>
      </c>
      <c r="R194" s="222">
        <f t="shared" si="487"/>
        <v>0</v>
      </c>
      <c r="S194" s="222">
        <f t="shared" si="487"/>
        <v>0</v>
      </c>
      <c r="T194" s="222">
        <f t="shared" si="487"/>
        <v>0</v>
      </c>
      <c r="U194" s="222">
        <f t="shared" si="487"/>
        <v>95000</v>
      </c>
      <c r="V194" s="222">
        <f t="shared" si="487"/>
        <v>95000</v>
      </c>
      <c r="W194" s="222">
        <f t="shared" si="487"/>
        <v>0</v>
      </c>
      <c r="X194" s="222">
        <f t="shared" si="487"/>
        <v>0</v>
      </c>
      <c r="Y194" s="222">
        <f t="shared" si="7"/>
        <v>95000</v>
      </c>
      <c r="Z194" s="222">
        <f t="shared" si="487"/>
        <v>0</v>
      </c>
      <c r="AA194" s="222">
        <f t="shared" si="487"/>
        <v>0</v>
      </c>
      <c r="AB194" s="222">
        <f t="shared" si="487"/>
        <v>0</v>
      </c>
      <c r="AC194" s="222">
        <f t="shared" si="8"/>
        <v>0</v>
      </c>
      <c r="AD194" s="222">
        <f t="shared" si="487"/>
        <v>0</v>
      </c>
      <c r="AE194" s="222">
        <f t="shared" si="487"/>
        <v>0</v>
      </c>
      <c r="AF194" s="222">
        <f t="shared" si="487"/>
        <v>0</v>
      </c>
      <c r="AG194" s="222">
        <f t="shared" si="9"/>
        <v>0</v>
      </c>
      <c r="AH194" s="222">
        <f t="shared" si="487"/>
        <v>0</v>
      </c>
      <c r="AI194" s="222">
        <f t="shared" si="487"/>
        <v>0</v>
      </c>
      <c r="AJ194" s="222">
        <f t="shared" si="487"/>
        <v>0</v>
      </c>
      <c r="AK194" s="222">
        <f t="shared" si="10"/>
        <v>0</v>
      </c>
      <c r="AL194" s="222">
        <f t="shared" si="11"/>
        <v>95000</v>
      </c>
    </row>
    <row r="195" spans="2:38">
      <c r="B195" s="212" t="s">
        <v>442</v>
      </c>
      <c r="C195" s="213" t="s">
        <v>320</v>
      </c>
      <c r="D1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35000</v>
      </c>
      <c r="F195" s="214">
        <f t="shared" si="315"/>
        <v>35000</v>
      </c>
      <c r="G195" s="214"/>
      <c r="H195" s="214">
        <f t="shared" ref="H195:H196" si="488">F195-G195</f>
        <v>35000</v>
      </c>
      <c r="I195" s="214"/>
      <c r="J195" s="214">
        <f t="shared" ref="J195:J196" si="489">F195-I195</f>
        <v>35000</v>
      </c>
      <c r="K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35000</v>
      </c>
      <c r="V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35000</v>
      </c>
      <c r="W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4">
        <f t="shared" ref="Y195:Y196" si="490">V195+W195+X195</f>
        <v>35000</v>
      </c>
      <c r="Z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4">
        <f t="shared" ref="AC195:AC196" si="491">Z195+AA195+AB195</f>
        <v>0</v>
      </c>
      <c r="AD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4">
        <f t="shared" ref="AG195:AG196" si="492">AD195+AE195+AF195</f>
        <v>0</v>
      </c>
      <c r="AH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4">
        <f t="shared" ref="AK195:AK196" si="493">AH195+AI195+AJ195</f>
        <v>0</v>
      </c>
      <c r="AL195" s="214">
        <f t="shared" ref="AL195:AL196" si="494">Y195+AC195+AG195+AK195</f>
        <v>35000</v>
      </c>
    </row>
    <row r="196" spans="2:38">
      <c r="B196" s="212" t="s">
        <v>443</v>
      </c>
      <c r="C196" s="213" t="s">
        <v>321</v>
      </c>
      <c r="D1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60000</v>
      </c>
      <c r="F196" s="214">
        <f t="shared" si="315"/>
        <v>60000</v>
      </c>
      <c r="G196" s="214"/>
      <c r="H196" s="214">
        <f t="shared" si="488"/>
        <v>60000</v>
      </c>
      <c r="I196" s="214"/>
      <c r="J196" s="214">
        <f t="shared" si="489"/>
        <v>60000</v>
      </c>
      <c r="K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60000</v>
      </c>
      <c r="V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60000</v>
      </c>
      <c r="W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4">
        <f t="shared" si="490"/>
        <v>60000</v>
      </c>
      <c r="Z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4">
        <f t="shared" si="491"/>
        <v>0</v>
      </c>
      <c r="AD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4">
        <f t="shared" si="492"/>
        <v>0</v>
      </c>
      <c r="AH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4">
        <f t="shared" si="493"/>
        <v>0</v>
      </c>
      <c r="AL196" s="214">
        <f t="shared" si="494"/>
        <v>60000</v>
      </c>
    </row>
    <row r="197" spans="2:38">
      <c r="B197" s="220" t="s">
        <v>444</v>
      </c>
      <c r="C197" s="221" t="s">
        <v>322</v>
      </c>
      <c r="D197" s="222">
        <f>SUM(D198:D203)</f>
        <v>0</v>
      </c>
      <c r="E197" s="222">
        <f>SUM(E198:E203)</f>
        <v>0</v>
      </c>
      <c r="F197" s="222">
        <f t="shared" si="315"/>
        <v>0</v>
      </c>
      <c r="G197" s="222">
        <f>SUM(G198:G203)</f>
        <v>0</v>
      </c>
      <c r="H197" s="222">
        <f t="shared" si="4"/>
        <v>0</v>
      </c>
      <c r="I197" s="222">
        <f>SUM(I198:I203)</f>
        <v>0</v>
      </c>
      <c r="J197" s="222">
        <f t="shared" si="5"/>
        <v>0</v>
      </c>
      <c r="K197" s="222">
        <f t="shared" ref="K197:X197" si="495">SUM(K198:K203)</f>
        <v>0</v>
      </c>
      <c r="L197" s="222">
        <f t="shared" si="495"/>
        <v>0</v>
      </c>
      <c r="M197" s="222">
        <f t="shared" si="495"/>
        <v>0</v>
      </c>
      <c r="N197" s="222">
        <f t="shared" si="495"/>
        <v>0</v>
      </c>
      <c r="O197" s="222">
        <f t="shared" si="495"/>
        <v>0</v>
      </c>
      <c r="P197" s="222">
        <f t="shared" si="495"/>
        <v>0</v>
      </c>
      <c r="Q197" s="222">
        <f t="shared" si="495"/>
        <v>0</v>
      </c>
      <c r="R197" s="222">
        <f t="shared" si="495"/>
        <v>0</v>
      </c>
      <c r="S197" s="222">
        <f t="shared" si="495"/>
        <v>0</v>
      </c>
      <c r="T197" s="222">
        <f t="shared" si="495"/>
        <v>0</v>
      </c>
      <c r="U197" s="222">
        <f t="shared" si="495"/>
        <v>0</v>
      </c>
      <c r="V197" s="222">
        <f t="shared" si="495"/>
        <v>0</v>
      </c>
      <c r="W197" s="222">
        <f t="shared" si="495"/>
        <v>0</v>
      </c>
      <c r="X197" s="222">
        <f t="shared" si="495"/>
        <v>0</v>
      </c>
      <c r="Y197" s="222">
        <f t="shared" si="7"/>
        <v>0</v>
      </c>
      <c r="Z197" s="222">
        <f>SUM(Z198:Z203)</f>
        <v>0</v>
      </c>
      <c r="AA197" s="222">
        <f>SUM(AA198:AA203)</f>
        <v>0</v>
      </c>
      <c r="AB197" s="222">
        <f>SUM(AB198:AB203)</f>
        <v>0</v>
      </c>
      <c r="AC197" s="222">
        <f t="shared" si="8"/>
        <v>0</v>
      </c>
      <c r="AD197" s="222">
        <f>SUM(AD198:AD203)</f>
        <v>0</v>
      </c>
      <c r="AE197" s="222">
        <f>SUM(AE198:AE203)</f>
        <v>0</v>
      </c>
      <c r="AF197" s="222">
        <f>SUM(AF198:AF203)</f>
        <v>0</v>
      </c>
      <c r="AG197" s="222">
        <f t="shared" si="9"/>
        <v>0</v>
      </c>
      <c r="AH197" s="222">
        <f>SUM(AH198:AH203)</f>
        <v>0</v>
      </c>
      <c r="AI197" s="222">
        <f>SUM(AI198:AI203)</f>
        <v>0</v>
      </c>
      <c r="AJ197" s="222">
        <f>SUM(AJ198:AJ203)</f>
        <v>0</v>
      </c>
      <c r="AK197" s="222">
        <f t="shared" si="10"/>
        <v>0</v>
      </c>
      <c r="AL197" s="222">
        <f t="shared" si="11"/>
        <v>0</v>
      </c>
    </row>
    <row r="198" spans="2:38">
      <c r="B198" s="212" t="s">
        <v>445</v>
      </c>
      <c r="C198" s="213" t="s">
        <v>323</v>
      </c>
      <c r="D1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4">
        <f t="shared" si="315"/>
        <v>0</v>
      </c>
      <c r="G198" s="214"/>
      <c r="H198" s="214">
        <f t="shared" ref="H198:H201" si="496">F198-G198</f>
        <v>0</v>
      </c>
      <c r="I198" s="214"/>
      <c r="J198" s="214">
        <f t="shared" ref="J198:J201" si="497">F198-I198</f>
        <v>0</v>
      </c>
      <c r="K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4">
        <f t="shared" ref="Y198:Y201" si="498">V198+W198+X198</f>
        <v>0</v>
      </c>
      <c r="Z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4">
        <f t="shared" ref="AC198:AC201" si="499">Z198+AA198+AB198</f>
        <v>0</v>
      </c>
      <c r="AD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4">
        <f t="shared" ref="AG198:AG201" si="500">AD198+AE198+AF198</f>
        <v>0</v>
      </c>
      <c r="AH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4">
        <f t="shared" ref="AK198:AK201" si="501">AH198+AI198+AJ198</f>
        <v>0</v>
      </c>
      <c r="AL198" s="214">
        <f t="shared" ref="AL198:AL201" si="502">Y198+AC198+AG198+AK198</f>
        <v>0</v>
      </c>
    </row>
    <row r="199" spans="2:38">
      <c r="B199" s="212" t="s">
        <v>1106</v>
      </c>
      <c r="C199" s="213" t="s">
        <v>1107</v>
      </c>
      <c r="D1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4">
        <f t="shared" ref="F199" si="503">D199+E199</f>
        <v>0</v>
      </c>
      <c r="G199" s="214"/>
      <c r="H199" s="214">
        <f t="shared" si="496"/>
        <v>0</v>
      </c>
      <c r="I199" s="214"/>
      <c r="J199" s="214">
        <f t="shared" si="497"/>
        <v>0</v>
      </c>
      <c r="K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4">
        <f t="shared" si="498"/>
        <v>0</v>
      </c>
      <c r="Z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4">
        <f t="shared" si="499"/>
        <v>0</v>
      </c>
      <c r="AD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4">
        <f t="shared" si="500"/>
        <v>0</v>
      </c>
      <c r="AH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4">
        <f t="shared" si="501"/>
        <v>0</v>
      </c>
      <c r="AL199" s="214">
        <f t="shared" si="502"/>
        <v>0</v>
      </c>
    </row>
    <row r="200" spans="2:38">
      <c r="B200" s="212" t="s">
        <v>1108</v>
      </c>
      <c r="C200" s="213" t="s">
        <v>1109</v>
      </c>
      <c r="D2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4">
        <f t="shared" si="315"/>
        <v>0</v>
      </c>
      <c r="G200" s="214"/>
      <c r="H200" s="214">
        <f t="shared" ref="H200" si="504">F200-G200</f>
        <v>0</v>
      </c>
      <c r="I200" s="214"/>
      <c r="J200" s="214">
        <f t="shared" ref="J200" si="505">F200-I200</f>
        <v>0</v>
      </c>
      <c r="K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4">
        <f t="shared" ref="Y200" si="506">V200+W200+X200</f>
        <v>0</v>
      </c>
      <c r="Z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4">
        <f t="shared" ref="AC200" si="507">Z200+AA200+AB200</f>
        <v>0</v>
      </c>
      <c r="AD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4">
        <f t="shared" ref="AG200" si="508">AD200+AE200+AF200</f>
        <v>0</v>
      </c>
      <c r="AH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4">
        <f t="shared" ref="AK200" si="509">AH200+AI200+AJ200</f>
        <v>0</v>
      </c>
      <c r="AL200" s="214">
        <f t="shared" ref="AL200" si="510">Y200+AC200+AG200+AK200</f>
        <v>0</v>
      </c>
    </row>
    <row r="201" spans="2:38">
      <c r="B201" s="212" t="s">
        <v>1110</v>
      </c>
      <c r="C201" s="213" t="s">
        <v>1111</v>
      </c>
      <c r="D2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4">
        <f t="shared" ref="F201" si="511">D201+E201</f>
        <v>0</v>
      </c>
      <c r="G201" s="214"/>
      <c r="H201" s="214">
        <f t="shared" si="496"/>
        <v>0</v>
      </c>
      <c r="I201" s="214"/>
      <c r="J201" s="214">
        <f t="shared" si="497"/>
        <v>0</v>
      </c>
      <c r="K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4">
        <f t="shared" si="498"/>
        <v>0</v>
      </c>
      <c r="Z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4">
        <f t="shared" si="499"/>
        <v>0</v>
      </c>
      <c r="AD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4">
        <f t="shared" si="500"/>
        <v>0</v>
      </c>
      <c r="AH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4">
        <f t="shared" si="501"/>
        <v>0</v>
      </c>
      <c r="AL201" s="214">
        <f t="shared" si="502"/>
        <v>0</v>
      </c>
    </row>
    <row r="202" spans="2:38">
      <c r="B202" s="212" t="s">
        <v>1112</v>
      </c>
      <c r="C202" s="213" t="s">
        <v>1113</v>
      </c>
      <c r="D2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4">
        <f t="shared" ref="F202" si="512">D202+E202</f>
        <v>0</v>
      </c>
      <c r="G202" s="214"/>
      <c r="H202" s="214">
        <f t="shared" si="4"/>
        <v>0</v>
      </c>
      <c r="I202" s="214"/>
      <c r="J202" s="214">
        <f t="shared" si="5"/>
        <v>0</v>
      </c>
      <c r="K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4">
        <f t="shared" si="7"/>
        <v>0</v>
      </c>
      <c r="Z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4">
        <f t="shared" si="8"/>
        <v>0</v>
      </c>
      <c r="AD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4">
        <f t="shared" si="9"/>
        <v>0</v>
      </c>
      <c r="AH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4">
        <f t="shared" si="10"/>
        <v>0</v>
      </c>
      <c r="AL202" s="214">
        <f t="shared" si="11"/>
        <v>0</v>
      </c>
    </row>
    <row r="203" spans="2:38">
      <c r="B203" s="212" t="s">
        <v>1114</v>
      </c>
      <c r="C203" s="213" t="s">
        <v>1115</v>
      </c>
      <c r="D2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4">
        <f t="shared" si="315"/>
        <v>0</v>
      </c>
      <c r="G203" s="214"/>
      <c r="H203" s="214">
        <f t="shared" ref="H203" si="513">F203-G203</f>
        <v>0</v>
      </c>
      <c r="I203" s="214"/>
      <c r="J203" s="214">
        <f t="shared" ref="J203" si="514">F203-I203</f>
        <v>0</v>
      </c>
      <c r="K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4">
        <f t="shared" ref="Y203" si="515">V203+W203+X203</f>
        <v>0</v>
      </c>
      <c r="Z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4">
        <f t="shared" ref="AC203" si="516">Z203+AA203+AB203</f>
        <v>0</v>
      </c>
      <c r="AD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4">
        <f t="shared" ref="AG203" si="517">AD203+AE203+AF203</f>
        <v>0</v>
      </c>
      <c r="AH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4">
        <f t="shared" ref="AK203" si="518">AH203+AI203+AJ203</f>
        <v>0</v>
      </c>
      <c r="AL203" s="214">
        <f t="shared" ref="AL203" si="519">Y203+AC203+AG203+AK203</f>
        <v>0</v>
      </c>
    </row>
    <row r="204" spans="2:38">
      <c r="B204" s="220" t="s">
        <v>446</v>
      </c>
      <c r="C204" s="221" t="s">
        <v>324</v>
      </c>
      <c r="D204" s="222">
        <f>SUM(D205:D211)</f>
        <v>0</v>
      </c>
      <c r="E204" s="222">
        <f>SUM(E205:E211)</f>
        <v>0</v>
      </c>
      <c r="F204" s="222">
        <f t="shared" si="315"/>
        <v>0</v>
      </c>
      <c r="G204" s="222">
        <f>SUM(G205:G211)</f>
        <v>0</v>
      </c>
      <c r="H204" s="222">
        <f t="shared" si="4"/>
        <v>0</v>
      </c>
      <c r="I204" s="222">
        <f>SUM(I205:I211)</f>
        <v>0</v>
      </c>
      <c r="J204" s="222">
        <f t="shared" si="5"/>
        <v>0</v>
      </c>
      <c r="K204" s="222">
        <f t="shared" ref="K204:X204" si="520">SUM(K205:K211)</f>
        <v>0</v>
      </c>
      <c r="L204" s="222">
        <f t="shared" si="520"/>
        <v>0</v>
      </c>
      <c r="M204" s="222">
        <f t="shared" si="520"/>
        <v>0</v>
      </c>
      <c r="N204" s="222">
        <f t="shared" si="520"/>
        <v>0</v>
      </c>
      <c r="O204" s="222">
        <f t="shared" si="520"/>
        <v>0</v>
      </c>
      <c r="P204" s="222">
        <f t="shared" si="520"/>
        <v>0</v>
      </c>
      <c r="Q204" s="222">
        <f t="shared" si="520"/>
        <v>0</v>
      </c>
      <c r="R204" s="222">
        <f t="shared" si="520"/>
        <v>0</v>
      </c>
      <c r="S204" s="222">
        <f t="shared" si="520"/>
        <v>0</v>
      </c>
      <c r="T204" s="222">
        <f t="shared" si="520"/>
        <v>0</v>
      </c>
      <c r="U204" s="222">
        <f t="shared" si="520"/>
        <v>0</v>
      </c>
      <c r="V204" s="222">
        <f t="shared" si="520"/>
        <v>0</v>
      </c>
      <c r="W204" s="222">
        <f t="shared" si="520"/>
        <v>0</v>
      </c>
      <c r="X204" s="222">
        <f t="shared" si="520"/>
        <v>0</v>
      </c>
      <c r="Y204" s="222">
        <f t="shared" si="7"/>
        <v>0</v>
      </c>
      <c r="Z204" s="222">
        <f>SUM(Z205:Z211)</f>
        <v>0</v>
      </c>
      <c r="AA204" s="222">
        <f>SUM(AA205:AA211)</f>
        <v>0</v>
      </c>
      <c r="AB204" s="222">
        <f>SUM(AB205:AB211)</f>
        <v>0</v>
      </c>
      <c r="AC204" s="222">
        <f t="shared" si="8"/>
        <v>0</v>
      </c>
      <c r="AD204" s="222">
        <f>SUM(AD205:AD211)</f>
        <v>0</v>
      </c>
      <c r="AE204" s="222">
        <f>SUM(AE205:AE211)</f>
        <v>0</v>
      </c>
      <c r="AF204" s="222">
        <f>SUM(AF205:AF211)</f>
        <v>0</v>
      </c>
      <c r="AG204" s="222">
        <f t="shared" si="9"/>
        <v>0</v>
      </c>
      <c r="AH204" s="222">
        <f>SUM(AH205:AH211)</f>
        <v>0</v>
      </c>
      <c r="AI204" s="222">
        <f>SUM(AI205:AI211)</f>
        <v>0</v>
      </c>
      <c r="AJ204" s="222">
        <f>SUM(AJ205:AJ211)</f>
        <v>0</v>
      </c>
      <c r="AK204" s="222">
        <f t="shared" si="10"/>
        <v>0</v>
      </c>
      <c r="AL204" s="222">
        <f t="shared" si="11"/>
        <v>0</v>
      </c>
    </row>
    <row r="205" spans="2:38">
      <c r="B205" s="212" t="s">
        <v>447</v>
      </c>
      <c r="C205" s="213" t="s">
        <v>325</v>
      </c>
      <c r="D2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4">
        <f t="shared" ref="F205:F207" si="521">D205+E205</f>
        <v>0</v>
      </c>
      <c r="G205" s="214"/>
      <c r="H205" s="214">
        <f t="shared" si="4"/>
        <v>0</v>
      </c>
      <c r="I205" s="214"/>
      <c r="J205" s="214">
        <f t="shared" si="5"/>
        <v>0</v>
      </c>
      <c r="K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4">
        <f t="shared" si="7"/>
        <v>0</v>
      </c>
      <c r="Z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4">
        <f t="shared" si="8"/>
        <v>0</v>
      </c>
      <c r="AD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4">
        <f t="shared" si="9"/>
        <v>0</v>
      </c>
      <c r="AH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4">
        <f t="shared" si="10"/>
        <v>0</v>
      </c>
      <c r="AL205" s="214">
        <f t="shared" si="11"/>
        <v>0</v>
      </c>
    </row>
    <row r="206" spans="2:38">
      <c r="B206" s="212" t="s">
        <v>1116</v>
      </c>
      <c r="C206" s="213" t="s">
        <v>1117</v>
      </c>
      <c r="D2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4">
        <f t="shared" si="521"/>
        <v>0</v>
      </c>
      <c r="G206" s="214"/>
      <c r="H206" s="214">
        <f t="shared" si="4"/>
        <v>0</v>
      </c>
      <c r="I206" s="214"/>
      <c r="J206" s="214">
        <f t="shared" si="5"/>
        <v>0</v>
      </c>
      <c r="K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4">
        <f t="shared" si="7"/>
        <v>0</v>
      </c>
      <c r="Z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4">
        <f t="shared" si="8"/>
        <v>0</v>
      </c>
      <c r="AD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4">
        <f t="shared" si="9"/>
        <v>0</v>
      </c>
      <c r="AH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4">
        <f t="shared" si="10"/>
        <v>0</v>
      </c>
      <c r="AL206" s="214">
        <f t="shared" si="11"/>
        <v>0</v>
      </c>
    </row>
    <row r="207" spans="2:38">
      <c r="B207" s="212" t="s">
        <v>1118</v>
      </c>
      <c r="C207" s="213" t="s">
        <v>1119</v>
      </c>
      <c r="D2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4">
        <f t="shared" si="521"/>
        <v>0</v>
      </c>
      <c r="G207" s="214"/>
      <c r="H207" s="214">
        <f t="shared" ref="H207" si="522">F207-G207</f>
        <v>0</v>
      </c>
      <c r="I207" s="214"/>
      <c r="J207" s="214">
        <f t="shared" ref="J207" si="523">F207-I207</f>
        <v>0</v>
      </c>
      <c r="K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4">
        <f t="shared" ref="Y207" si="524">V207+W207+X207</f>
        <v>0</v>
      </c>
      <c r="Z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4">
        <f t="shared" ref="AC207" si="525">Z207+AA207+AB207</f>
        <v>0</v>
      </c>
      <c r="AD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4">
        <f t="shared" ref="AG207" si="526">AD207+AE207+AF207</f>
        <v>0</v>
      </c>
      <c r="AH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4">
        <f t="shared" ref="AK207" si="527">AH207+AI207+AJ207</f>
        <v>0</v>
      </c>
      <c r="AL207" s="214">
        <f t="shared" ref="AL207" si="528">Y207+AC207+AG207+AK207</f>
        <v>0</v>
      </c>
    </row>
    <row r="208" spans="2:38">
      <c r="B208" s="212" t="s">
        <v>1120</v>
      </c>
      <c r="C208" s="213" t="s">
        <v>1121</v>
      </c>
      <c r="D2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4">
        <f t="shared" si="315"/>
        <v>0</v>
      </c>
      <c r="G208" s="214"/>
      <c r="H208" s="214">
        <f t="shared" ref="H208:H209" si="529">F208-G208</f>
        <v>0</v>
      </c>
      <c r="I208" s="214"/>
      <c r="J208" s="214">
        <f t="shared" ref="J208:J209" si="530">F208-I208</f>
        <v>0</v>
      </c>
      <c r="K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4">
        <f t="shared" ref="Y208:Y209" si="531">V208+W208+X208</f>
        <v>0</v>
      </c>
      <c r="Z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4">
        <f t="shared" ref="AC208:AC209" si="532">Z208+AA208+AB208</f>
        <v>0</v>
      </c>
      <c r="AD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4">
        <f t="shared" ref="AG208:AG209" si="533">AD208+AE208+AF208</f>
        <v>0</v>
      </c>
      <c r="AH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4">
        <f t="shared" ref="AK208:AK209" si="534">AH208+AI208+AJ208</f>
        <v>0</v>
      </c>
      <c r="AL208" s="214">
        <f t="shared" ref="AL208:AL209" si="535">Y208+AC208+AG208+AK208</f>
        <v>0</v>
      </c>
    </row>
    <row r="209" spans="2:38">
      <c r="B209" s="212" t="s">
        <v>1122</v>
      </c>
      <c r="C209" s="213" t="s">
        <v>1123</v>
      </c>
      <c r="D2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4">
        <f t="shared" ref="F209" si="536">D209+E209</f>
        <v>0</v>
      </c>
      <c r="G209" s="214"/>
      <c r="H209" s="214">
        <f t="shared" si="529"/>
        <v>0</v>
      </c>
      <c r="I209" s="214"/>
      <c r="J209" s="214">
        <f t="shared" si="530"/>
        <v>0</v>
      </c>
      <c r="K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4">
        <f t="shared" si="531"/>
        <v>0</v>
      </c>
      <c r="Z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4">
        <f t="shared" si="532"/>
        <v>0</v>
      </c>
      <c r="AD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4">
        <f t="shared" si="533"/>
        <v>0</v>
      </c>
      <c r="AH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4">
        <f t="shared" si="534"/>
        <v>0</v>
      </c>
      <c r="AL209" s="214">
        <f t="shared" si="535"/>
        <v>0</v>
      </c>
    </row>
    <row r="210" spans="2:38">
      <c r="B210" s="212" t="s">
        <v>1124</v>
      </c>
      <c r="C210" s="213" t="s">
        <v>1125</v>
      </c>
      <c r="D2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4">
        <f t="shared" ref="F210" si="537">D210+E210</f>
        <v>0</v>
      </c>
      <c r="G210" s="214"/>
      <c r="H210" s="214">
        <f t="shared" si="4"/>
        <v>0</v>
      </c>
      <c r="I210" s="214"/>
      <c r="J210" s="214">
        <f t="shared" si="5"/>
        <v>0</v>
      </c>
      <c r="K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4">
        <f t="shared" si="7"/>
        <v>0</v>
      </c>
      <c r="Z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4">
        <f t="shared" si="8"/>
        <v>0</v>
      </c>
      <c r="AD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4">
        <f t="shared" si="9"/>
        <v>0</v>
      </c>
      <c r="AH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4">
        <f t="shared" si="10"/>
        <v>0</v>
      </c>
      <c r="AL210" s="214">
        <f t="shared" si="11"/>
        <v>0</v>
      </c>
    </row>
    <row r="211" spans="2:38">
      <c r="B211" s="212" t="s">
        <v>1126</v>
      </c>
      <c r="C211" s="213" t="s">
        <v>1127</v>
      </c>
      <c r="D2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4">
        <f t="shared" si="315"/>
        <v>0</v>
      </c>
      <c r="G211" s="214"/>
      <c r="H211" s="214">
        <f t="shared" ref="H211" si="538">F211-G211</f>
        <v>0</v>
      </c>
      <c r="I211" s="214"/>
      <c r="J211" s="214">
        <f t="shared" ref="J211" si="539">F211-I211</f>
        <v>0</v>
      </c>
      <c r="K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4">
        <f t="shared" ref="Y211" si="540">V211+W211+X211</f>
        <v>0</v>
      </c>
      <c r="Z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4">
        <f t="shared" ref="AC211" si="541">Z211+AA211+AB211</f>
        <v>0</v>
      </c>
      <c r="AD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4">
        <f t="shared" ref="AG211" si="542">AD211+AE211+AF211</f>
        <v>0</v>
      </c>
      <c r="AH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4">
        <f t="shared" ref="AK211" si="543">AH211+AI211+AJ211</f>
        <v>0</v>
      </c>
      <c r="AL211" s="214">
        <f t="shared" ref="AL211" si="544">Y211+AC211+AG211+AK211</f>
        <v>0</v>
      </c>
    </row>
    <row r="212" spans="2:38">
      <c r="B212" s="209" t="s">
        <v>441</v>
      </c>
      <c r="C212" s="210" t="s">
        <v>319</v>
      </c>
      <c r="D212" s="211">
        <f>D213+D221</f>
        <v>0</v>
      </c>
      <c r="E212" s="211">
        <f>E213+E221</f>
        <v>399000</v>
      </c>
      <c r="F212" s="211">
        <f t="shared" si="315"/>
        <v>399000</v>
      </c>
      <c r="G212" s="211">
        <f>G213+G221</f>
        <v>0</v>
      </c>
      <c r="H212" s="211">
        <f t="shared" si="4"/>
        <v>399000</v>
      </c>
      <c r="I212" s="211">
        <f>I213+I221</f>
        <v>0</v>
      </c>
      <c r="J212" s="211">
        <f t="shared" si="5"/>
        <v>399000</v>
      </c>
      <c r="K212" s="211">
        <f t="shared" ref="K212:X212" si="545">K213+K221</f>
        <v>0</v>
      </c>
      <c r="L212" s="211">
        <f t="shared" si="545"/>
        <v>0</v>
      </c>
      <c r="M212" s="211">
        <f t="shared" si="545"/>
        <v>0</v>
      </c>
      <c r="N212" s="211">
        <f t="shared" si="545"/>
        <v>0</v>
      </c>
      <c r="O212" s="211">
        <f t="shared" si="545"/>
        <v>0</v>
      </c>
      <c r="P212" s="211">
        <f t="shared" si="545"/>
        <v>0</v>
      </c>
      <c r="Q212" s="211">
        <f t="shared" si="545"/>
        <v>0</v>
      </c>
      <c r="R212" s="211">
        <f t="shared" si="545"/>
        <v>0</v>
      </c>
      <c r="S212" s="211">
        <f t="shared" si="545"/>
        <v>0</v>
      </c>
      <c r="T212" s="211">
        <f t="shared" si="545"/>
        <v>0</v>
      </c>
      <c r="U212" s="211">
        <f t="shared" si="545"/>
        <v>399000</v>
      </c>
      <c r="V212" s="211">
        <f t="shared" si="545"/>
        <v>399000</v>
      </c>
      <c r="W212" s="211">
        <f t="shared" si="545"/>
        <v>0</v>
      </c>
      <c r="X212" s="211">
        <f t="shared" si="545"/>
        <v>0</v>
      </c>
      <c r="Y212" s="211">
        <f t="shared" si="7"/>
        <v>399000</v>
      </c>
      <c r="Z212" s="211">
        <f>Z213+Z221</f>
        <v>0</v>
      </c>
      <c r="AA212" s="211">
        <f>AA213+AA221</f>
        <v>0</v>
      </c>
      <c r="AB212" s="211">
        <f>AB213+AB221</f>
        <v>0</v>
      </c>
      <c r="AC212" s="211">
        <f t="shared" si="8"/>
        <v>0</v>
      </c>
      <c r="AD212" s="211">
        <f>AD213+AD221</f>
        <v>0</v>
      </c>
      <c r="AE212" s="211">
        <f>AE213+AE221</f>
        <v>0</v>
      </c>
      <c r="AF212" s="211">
        <f>AF213+AF221</f>
        <v>0</v>
      </c>
      <c r="AG212" s="211">
        <f t="shared" si="9"/>
        <v>0</v>
      </c>
      <c r="AH212" s="211">
        <f>AH213+AH221</f>
        <v>0</v>
      </c>
      <c r="AI212" s="211">
        <f>AI213+AI221</f>
        <v>0</v>
      </c>
      <c r="AJ212" s="211">
        <f>AJ213+AJ221</f>
        <v>0</v>
      </c>
      <c r="AK212" s="211">
        <f t="shared" si="10"/>
        <v>0</v>
      </c>
      <c r="AL212" s="211">
        <f t="shared" si="11"/>
        <v>399000</v>
      </c>
    </row>
    <row r="213" spans="2:38">
      <c r="B213" s="220" t="s">
        <v>442</v>
      </c>
      <c r="C213" s="221" t="s">
        <v>320</v>
      </c>
      <c r="D213" s="222">
        <f>SUM(D214:D220)</f>
        <v>0</v>
      </c>
      <c r="E213" s="222">
        <f>SUM(E214:E220)</f>
        <v>0</v>
      </c>
      <c r="F213" s="222">
        <f t="shared" si="315"/>
        <v>0</v>
      </c>
      <c r="G213" s="222">
        <f>SUM(G214:G220)</f>
        <v>0</v>
      </c>
      <c r="H213" s="222">
        <f t="shared" si="4"/>
        <v>0</v>
      </c>
      <c r="I213" s="222">
        <f>SUM(I214:I220)</f>
        <v>0</v>
      </c>
      <c r="J213" s="222">
        <f t="shared" si="5"/>
        <v>0</v>
      </c>
      <c r="K213" s="222">
        <f t="shared" ref="K213:X213" si="546">SUM(K214:K220)</f>
        <v>0</v>
      </c>
      <c r="L213" s="222">
        <f t="shared" si="546"/>
        <v>0</v>
      </c>
      <c r="M213" s="222">
        <f t="shared" si="546"/>
        <v>0</v>
      </c>
      <c r="N213" s="222">
        <f t="shared" si="546"/>
        <v>0</v>
      </c>
      <c r="O213" s="222">
        <f t="shared" si="546"/>
        <v>0</v>
      </c>
      <c r="P213" s="222">
        <f t="shared" si="546"/>
        <v>0</v>
      </c>
      <c r="Q213" s="222">
        <f t="shared" si="546"/>
        <v>0</v>
      </c>
      <c r="R213" s="222">
        <f t="shared" si="546"/>
        <v>0</v>
      </c>
      <c r="S213" s="222">
        <f t="shared" si="546"/>
        <v>0</v>
      </c>
      <c r="T213" s="222">
        <f t="shared" si="546"/>
        <v>0</v>
      </c>
      <c r="U213" s="222">
        <f t="shared" si="546"/>
        <v>0</v>
      </c>
      <c r="V213" s="222">
        <f t="shared" si="546"/>
        <v>0</v>
      </c>
      <c r="W213" s="222">
        <f t="shared" si="546"/>
        <v>0</v>
      </c>
      <c r="X213" s="222">
        <f t="shared" si="546"/>
        <v>0</v>
      </c>
      <c r="Y213" s="222">
        <f t="shared" si="7"/>
        <v>0</v>
      </c>
      <c r="Z213" s="222">
        <f>SUM(Z214:Z220)</f>
        <v>0</v>
      </c>
      <c r="AA213" s="222">
        <f>SUM(AA214:AA220)</f>
        <v>0</v>
      </c>
      <c r="AB213" s="222">
        <f>SUM(AB214:AB220)</f>
        <v>0</v>
      </c>
      <c r="AC213" s="222">
        <f t="shared" si="8"/>
        <v>0</v>
      </c>
      <c r="AD213" s="222">
        <f>SUM(AD214:AD220)</f>
        <v>0</v>
      </c>
      <c r="AE213" s="222">
        <f>SUM(AE214:AE220)</f>
        <v>0</v>
      </c>
      <c r="AF213" s="222">
        <f>SUM(AF214:AF220)</f>
        <v>0</v>
      </c>
      <c r="AG213" s="222">
        <f t="shared" si="9"/>
        <v>0</v>
      </c>
      <c r="AH213" s="222">
        <f>SUM(AH214:AH220)</f>
        <v>0</v>
      </c>
      <c r="AI213" s="222">
        <f>SUM(AI214:AI220)</f>
        <v>0</v>
      </c>
      <c r="AJ213" s="222">
        <f>SUM(AJ214:AJ220)</f>
        <v>0</v>
      </c>
      <c r="AK213" s="222">
        <f t="shared" si="10"/>
        <v>0</v>
      </c>
      <c r="AL213" s="222">
        <f t="shared" si="11"/>
        <v>0</v>
      </c>
    </row>
    <row r="214" spans="2:38">
      <c r="B214" s="212" t="s">
        <v>448</v>
      </c>
      <c r="C214" s="213" t="s">
        <v>326</v>
      </c>
      <c r="D2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4">
        <f t="shared" ref="F214:F216" si="547">D214+E214</f>
        <v>0</v>
      </c>
      <c r="G214" s="214"/>
      <c r="H214" s="214">
        <f t="shared" si="4"/>
        <v>0</v>
      </c>
      <c r="I214" s="214"/>
      <c r="J214" s="214">
        <f t="shared" si="5"/>
        <v>0</v>
      </c>
      <c r="K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4">
        <f t="shared" si="7"/>
        <v>0</v>
      </c>
      <c r="Z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4">
        <f t="shared" si="8"/>
        <v>0</v>
      </c>
      <c r="AD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4">
        <f t="shared" si="9"/>
        <v>0</v>
      </c>
      <c r="AH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4">
        <f t="shared" si="10"/>
        <v>0</v>
      </c>
      <c r="AL214" s="214">
        <f t="shared" si="11"/>
        <v>0</v>
      </c>
    </row>
    <row r="215" spans="2:38">
      <c r="B215" s="212" t="s">
        <v>1085</v>
      </c>
      <c r="C215" s="213" t="s">
        <v>1086</v>
      </c>
      <c r="D2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14">
        <f t="shared" ref="F215" si="548">D215+E215</f>
        <v>0</v>
      </c>
      <c r="G215" s="214"/>
      <c r="H215" s="214">
        <f t="shared" ref="H215" si="549">F215-G215</f>
        <v>0</v>
      </c>
      <c r="I215" s="214"/>
      <c r="J215" s="214">
        <f t="shared" ref="J215" si="550">F215-I215</f>
        <v>0</v>
      </c>
      <c r="K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4">
        <f t="shared" ref="Y215" si="551">V215+W215+X215</f>
        <v>0</v>
      </c>
      <c r="Z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4">
        <f t="shared" ref="AC215" si="552">Z215+AA215+AB215</f>
        <v>0</v>
      </c>
      <c r="AD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4">
        <f t="shared" ref="AG215" si="553">AD215+AE215+AF215</f>
        <v>0</v>
      </c>
      <c r="AH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4">
        <f t="shared" ref="AK215" si="554">AH215+AI215+AJ215</f>
        <v>0</v>
      </c>
      <c r="AL215" s="214">
        <f t="shared" ref="AL215" si="555">Y215+AC215+AG215+AK215</f>
        <v>0</v>
      </c>
    </row>
    <row r="216" spans="2:38">
      <c r="B216" s="212" t="s">
        <v>1087</v>
      </c>
      <c r="C216" s="213" t="s">
        <v>1088</v>
      </c>
      <c r="D2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4">
        <f t="shared" si="547"/>
        <v>0</v>
      </c>
      <c r="G216" s="214"/>
      <c r="H216" s="214">
        <f t="shared" si="4"/>
        <v>0</v>
      </c>
      <c r="I216" s="214"/>
      <c r="J216" s="214">
        <f t="shared" si="5"/>
        <v>0</v>
      </c>
      <c r="K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4">
        <f t="shared" si="7"/>
        <v>0</v>
      </c>
      <c r="Z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4">
        <f t="shared" si="8"/>
        <v>0</v>
      </c>
      <c r="AD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4">
        <f t="shared" si="9"/>
        <v>0</v>
      </c>
      <c r="AH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4">
        <f t="shared" si="10"/>
        <v>0</v>
      </c>
      <c r="AL216" s="214">
        <f t="shared" si="11"/>
        <v>0</v>
      </c>
    </row>
    <row r="217" spans="2:38">
      <c r="B217" s="212" t="s">
        <v>1089</v>
      </c>
      <c r="C217" s="213" t="s">
        <v>1090</v>
      </c>
      <c r="D2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4">
        <f t="shared" si="315"/>
        <v>0</v>
      </c>
      <c r="G217" s="214"/>
      <c r="H217" s="214">
        <f t="shared" ref="H217:H218" si="556">F217-G217</f>
        <v>0</v>
      </c>
      <c r="I217" s="214"/>
      <c r="J217" s="214">
        <f t="shared" ref="J217:J218" si="557">F217-I217</f>
        <v>0</v>
      </c>
      <c r="K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4">
        <f t="shared" ref="Y217:Y218" si="558">V217+W217+X217</f>
        <v>0</v>
      </c>
      <c r="Z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4">
        <f t="shared" ref="AC217:AC218" si="559">Z217+AA217+AB217</f>
        <v>0</v>
      </c>
      <c r="AD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4">
        <f t="shared" ref="AG217:AG218" si="560">AD217+AE217+AF217</f>
        <v>0</v>
      </c>
      <c r="AH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4">
        <f t="shared" ref="AK217:AK218" si="561">AH217+AI217+AJ217</f>
        <v>0</v>
      </c>
      <c r="AL217" s="214">
        <f t="shared" ref="AL217:AL218" si="562">Y217+AC217+AG217+AK217</f>
        <v>0</v>
      </c>
    </row>
    <row r="218" spans="2:38">
      <c r="B218" s="212" t="s">
        <v>1091</v>
      </c>
      <c r="C218" s="213" t="s">
        <v>1092</v>
      </c>
      <c r="D2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14">
        <f t="shared" ref="F218" si="563">D218+E218</f>
        <v>0</v>
      </c>
      <c r="G218" s="214"/>
      <c r="H218" s="214">
        <f t="shared" si="556"/>
        <v>0</v>
      </c>
      <c r="I218" s="214"/>
      <c r="J218" s="214">
        <f t="shared" si="557"/>
        <v>0</v>
      </c>
      <c r="K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4">
        <f t="shared" si="558"/>
        <v>0</v>
      </c>
      <c r="Z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4">
        <f t="shared" si="559"/>
        <v>0</v>
      </c>
      <c r="AD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4">
        <f t="shared" si="560"/>
        <v>0</v>
      </c>
      <c r="AH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4">
        <f t="shared" si="561"/>
        <v>0</v>
      </c>
      <c r="AL218" s="214">
        <f t="shared" si="562"/>
        <v>0</v>
      </c>
    </row>
    <row r="219" spans="2:38">
      <c r="B219" s="212" t="s">
        <v>1093</v>
      </c>
      <c r="C219" s="213" t="s">
        <v>1094</v>
      </c>
      <c r="D2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4">
        <f t="shared" ref="F219" si="564">D219+E219</f>
        <v>0</v>
      </c>
      <c r="G219" s="214"/>
      <c r="H219" s="214">
        <f t="shared" si="4"/>
        <v>0</v>
      </c>
      <c r="I219" s="214"/>
      <c r="J219" s="214">
        <f t="shared" si="5"/>
        <v>0</v>
      </c>
      <c r="K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4">
        <f t="shared" si="7"/>
        <v>0</v>
      </c>
      <c r="Z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4">
        <f t="shared" si="8"/>
        <v>0</v>
      </c>
      <c r="AD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4">
        <f t="shared" si="9"/>
        <v>0</v>
      </c>
      <c r="AH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4">
        <f t="shared" si="10"/>
        <v>0</v>
      </c>
      <c r="AL219" s="214">
        <f t="shared" si="11"/>
        <v>0</v>
      </c>
    </row>
    <row r="220" spans="2:38">
      <c r="B220" s="212" t="s">
        <v>1095</v>
      </c>
      <c r="C220" s="213" t="s">
        <v>1096</v>
      </c>
      <c r="D2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4">
        <f t="shared" si="315"/>
        <v>0</v>
      </c>
      <c r="G220" s="214"/>
      <c r="H220" s="214">
        <f t="shared" ref="H220" si="565">F220-G220</f>
        <v>0</v>
      </c>
      <c r="I220" s="214"/>
      <c r="J220" s="214">
        <f t="shared" ref="J220" si="566">F220-I220</f>
        <v>0</v>
      </c>
      <c r="K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4">
        <f t="shared" ref="Y220" si="567">V220+W220+X220</f>
        <v>0</v>
      </c>
      <c r="Z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4">
        <f t="shared" ref="AC220" si="568">Z220+AA220+AB220</f>
        <v>0</v>
      </c>
      <c r="AD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4">
        <f t="shared" ref="AG220" si="569">AD220+AE220+AF220</f>
        <v>0</v>
      </c>
      <c r="AH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4">
        <f t="shared" ref="AK220" si="570">AH220+AI220+AJ220</f>
        <v>0</v>
      </c>
      <c r="AL220" s="214">
        <f t="shared" ref="AL220" si="571">Y220+AC220+AG220+AK220</f>
        <v>0</v>
      </c>
    </row>
    <row r="221" spans="2:38">
      <c r="B221" s="220" t="s">
        <v>443</v>
      </c>
      <c r="C221" s="221" t="s">
        <v>321</v>
      </c>
      <c r="D221" s="222">
        <f>SUM(D222:D228)</f>
        <v>0</v>
      </c>
      <c r="E221" s="222">
        <f>SUM(E222:E228)</f>
        <v>399000</v>
      </c>
      <c r="F221" s="222">
        <f t="shared" si="315"/>
        <v>399000</v>
      </c>
      <c r="G221" s="222">
        <f t="shared" ref="G221:I221" si="572">SUM(G222:G228)</f>
        <v>0</v>
      </c>
      <c r="H221" s="222">
        <f t="shared" si="4"/>
        <v>399000</v>
      </c>
      <c r="I221" s="222">
        <f t="shared" si="572"/>
        <v>0</v>
      </c>
      <c r="J221" s="222">
        <f t="shared" si="5"/>
        <v>399000</v>
      </c>
      <c r="K221" s="222">
        <f t="shared" ref="K221:AJ221" si="573">SUM(K222:K228)</f>
        <v>0</v>
      </c>
      <c r="L221" s="222">
        <f t="shared" si="573"/>
        <v>0</v>
      </c>
      <c r="M221" s="222">
        <f t="shared" si="573"/>
        <v>0</v>
      </c>
      <c r="N221" s="222">
        <f t="shared" si="573"/>
        <v>0</v>
      </c>
      <c r="O221" s="222">
        <f t="shared" si="573"/>
        <v>0</v>
      </c>
      <c r="P221" s="222">
        <f t="shared" si="573"/>
        <v>0</v>
      </c>
      <c r="Q221" s="222">
        <f t="shared" si="573"/>
        <v>0</v>
      </c>
      <c r="R221" s="222">
        <f t="shared" si="573"/>
        <v>0</v>
      </c>
      <c r="S221" s="222">
        <f t="shared" si="573"/>
        <v>0</v>
      </c>
      <c r="T221" s="222">
        <f t="shared" si="573"/>
        <v>0</v>
      </c>
      <c r="U221" s="222">
        <f t="shared" si="573"/>
        <v>399000</v>
      </c>
      <c r="V221" s="222">
        <f t="shared" si="573"/>
        <v>399000</v>
      </c>
      <c r="W221" s="222">
        <f t="shared" si="573"/>
        <v>0</v>
      </c>
      <c r="X221" s="222">
        <f t="shared" si="573"/>
        <v>0</v>
      </c>
      <c r="Y221" s="222">
        <f t="shared" si="7"/>
        <v>399000</v>
      </c>
      <c r="Z221" s="222">
        <f t="shared" si="573"/>
        <v>0</v>
      </c>
      <c r="AA221" s="222">
        <f t="shared" si="573"/>
        <v>0</v>
      </c>
      <c r="AB221" s="222">
        <f t="shared" si="573"/>
        <v>0</v>
      </c>
      <c r="AC221" s="222">
        <f t="shared" si="8"/>
        <v>0</v>
      </c>
      <c r="AD221" s="222">
        <f t="shared" si="573"/>
        <v>0</v>
      </c>
      <c r="AE221" s="222">
        <f t="shared" si="573"/>
        <v>0</v>
      </c>
      <c r="AF221" s="222">
        <f t="shared" si="573"/>
        <v>0</v>
      </c>
      <c r="AG221" s="222">
        <f t="shared" si="9"/>
        <v>0</v>
      </c>
      <c r="AH221" s="222">
        <f t="shared" si="573"/>
        <v>0</v>
      </c>
      <c r="AI221" s="222">
        <f t="shared" si="573"/>
        <v>0</v>
      </c>
      <c r="AJ221" s="222">
        <f t="shared" si="573"/>
        <v>0</v>
      </c>
      <c r="AK221" s="222">
        <f t="shared" si="10"/>
        <v>0</v>
      </c>
      <c r="AL221" s="222">
        <f t="shared" si="11"/>
        <v>399000</v>
      </c>
    </row>
    <row r="222" spans="2:38">
      <c r="B222" s="212" t="s">
        <v>449</v>
      </c>
      <c r="C222" s="213" t="s">
        <v>327</v>
      </c>
      <c r="D2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4">
        <f t="shared" si="315"/>
        <v>0</v>
      </c>
      <c r="G222" s="214"/>
      <c r="H222" s="214">
        <f t="shared" ref="H222:H228" si="574">F222-G222</f>
        <v>0</v>
      </c>
      <c r="I222" s="214"/>
      <c r="J222" s="214">
        <f t="shared" ref="J222:J228" si="575">F222-I222</f>
        <v>0</v>
      </c>
      <c r="K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4">
        <f t="shared" ref="Y222:Y228" si="576">V222+W222+X222</f>
        <v>0</v>
      </c>
      <c r="Z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4">
        <f t="shared" ref="AC222:AC228" si="577">Z222+AA222+AB222</f>
        <v>0</v>
      </c>
      <c r="AD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4">
        <f t="shared" ref="AG222:AG228" si="578">AD222+AE222+AF222</f>
        <v>0</v>
      </c>
      <c r="AH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4">
        <f t="shared" ref="AK222:AK228" si="579">AH222+AI222+AJ222</f>
        <v>0</v>
      </c>
      <c r="AL222" s="214">
        <f t="shared" ref="AL222:AL228" si="580">Y222+AC222+AG222+AK222</f>
        <v>0</v>
      </c>
    </row>
    <row r="223" spans="2:38">
      <c r="B223" s="212" t="s">
        <v>1097</v>
      </c>
      <c r="C223" s="213" t="s">
        <v>1098</v>
      </c>
      <c r="D2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399000</v>
      </c>
      <c r="F223" s="214">
        <f t="shared" si="315"/>
        <v>399000</v>
      </c>
      <c r="G223" s="214"/>
      <c r="H223" s="214">
        <f t="shared" si="574"/>
        <v>399000</v>
      </c>
      <c r="I223" s="214"/>
      <c r="J223" s="214">
        <f t="shared" si="575"/>
        <v>399000</v>
      </c>
      <c r="K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399000</v>
      </c>
      <c r="V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399000</v>
      </c>
      <c r="W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4">
        <f t="shared" si="576"/>
        <v>399000</v>
      </c>
      <c r="Z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4">
        <f t="shared" si="577"/>
        <v>0</v>
      </c>
      <c r="AD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4">
        <f t="shared" si="578"/>
        <v>0</v>
      </c>
      <c r="AH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4">
        <f t="shared" si="579"/>
        <v>0</v>
      </c>
      <c r="AL223" s="214">
        <f t="shared" si="580"/>
        <v>399000</v>
      </c>
    </row>
    <row r="224" spans="2:38">
      <c r="B224" s="212" t="s">
        <v>1099</v>
      </c>
      <c r="C224" s="213" t="s">
        <v>1098</v>
      </c>
      <c r="D2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4">
        <f t="shared" ref="F224:F226" si="581">D224+E224</f>
        <v>0</v>
      </c>
      <c r="G224" s="214"/>
      <c r="H224" s="214">
        <f t="shared" ref="H224:H226" si="582">F224-G224</f>
        <v>0</v>
      </c>
      <c r="I224" s="214"/>
      <c r="J224" s="214">
        <f t="shared" ref="J224:J226" si="583">F224-I224</f>
        <v>0</v>
      </c>
      <c r="K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4">
        <f t="shared" ref="Y224:Y226" si="584">V224+W224+X224</f>
        <v>0</v>
      </c>
      <c r="Z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4">
        <f t="shared" ref="AC224:AC226" si="585">Z224+AA224+AB224</f>
        <v>0</v>
      </c>
      <c r="AD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4">
        <f t="shared" ref="AG224:AG226" si="586">AD224+AE224+AF224</f>
        <v>0</v>
      </c>
      <c r="AH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4">
        <f t="shared" ref="AK224:AK226" si="587">AH224+AI224+AJ224</f>
        <v>0</v>
      </c>
      <c r="AL224" s="214">
        <f t="shared" ref="AL224:AL226" si="588">Y224+AC224+AG224+AK224</f>
        <v>0</v>
      </c>
    </row>
    <row r="225" spans="2:38">
      <c r="B225" s="212" t="s">
        <v>1100</v>
      </c>
      <c r="C225" s="213" t="s">
        <v>1101</v>
      </c>
      <c r="D2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4">
        <f t="shared" si="581"/>
        <v>0</v>
      </c>
      <c r="G225" s="214"/>
      <c r="H225" s="214">
        <f t="shared" si="582"/>
        <v>0</v>
      </c>
      <c r="I225" s="214"/>
      <c r="J225" s="214">
        <f t="shared" si="583"/>
        <v>0</v>
      </c>
      <c r="K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4">
        <f t="shared" si="584"/>
        <v>0</v>
      </c>
      <c r="Z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4">
        <f t="shared" si="585"/>
        <v>0</v>
      </c>
      <c r="AD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4">
        <f t="shared" si="586"/>
        <v>0</v>
      </c>
      <c r="AH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4">
        <f t="shared" si="587"/>
        <v>0</v>
      </c>
      <c r="AL225" s="214">
        <f t="shared" si="588"/>
        <v>0</v>
      </c>
    </row>
    <row r="226" spans="2:38">
      <c r="B226" s="212" t="s">
        <v>450</v>
      </c>
      <c r="C226" s="213" t="s">
        <v>1102</v>
      </c>
      <c r="D2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4">
        <f t="shared" si="581"/>
        <v>0</v>
      </c>
      <c r="G226" s="214"/>
      <c r="H226" s="214">
        <f t="shared" si="582"/>
        <v>0</v>
      </c>
      <c r="I226" s="214"/>
      <c r="J226" s="214">
        <f t="shared" si="583"/>
        <v>0</v>
      </c>
      <c r="K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4">
        <f t="shared" si="584"/>
        <v>0</v>
      </c>
      <c r="Z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4">
        <f t="shared" si="585"/>
        <v>0</v>
      </c>
      <c r="AD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4">
        <f t="shared" si="586"/>
        <v>0</v>
      </c>
      <c r="AH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4">
        <f t="shared" si="587"/>
        <v>0</v>
      </c>
      <c r="AL226" s="214">
        <f t="shared" si="588"/>
        <v>0</v>
      </c>
    </row>
    <row r="227" spans="2:38">
      <c r="B227" s="212" t="s">
        <v>1103</v>
      </c>
      <c r="C227" s="213" t="s">
        <v>1102</v>
      </c>
      <c r="D2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4">
        <f t="shared" ref="F227" si="589">D227+E227</f>
        <v>0</v>
      </c>
      <c r="G227" s="214"/>
      <c r="H227" s="214">
        <f t="shared" ref="H227" si="590">F227-G227</f>
        <v>0</v>
      </c>
      <c r="I227" s="214"/>
      <c r="J227" s="214">
        <f t="shared" ref="J227" si="591">F227-I227</f>
        <v>0</v>
      </c>
      <c r="K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4">
        <f t="shared" ref="Y227" si="592">V227+W227+X227</f>
        <v>0</v>
      </c>
      <c r="Z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4">
        <f t="shared" ref="AC227" si="593">Z227+AA227+AB227</f>
        <v>0</v>
      </c>
      <c r="AD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4">
        <f t="shared" ref="AG227" si="594">AD227+AE227+AF227</f>
        <v>0</v>
      </c>
      <c r="AH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4">
        <f t="shared" ref="AK227" si="595">AH227+AI227+AJ227</f>
        <v>0</v>
      </c>
      <c r="AL227" s="214">
        <f t="shared" ref="AL227" si="596">Y227+AC227+AG227+AK227</f>
        <v>0</v>
      </c>
    </row>
    <row r="228" spans="2:38">
      <c r="B228" s="212" t="s">
        <v>1104</v>
      </c>
      <c r="C228" s="213" t="s">
        <v>1105</v>
      </c>
      <c r="D2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4">
        <f t="shared" si="315"/>
        <v>0</v>
      </c>
      <c r="G228" s="214"/>
      <c r="H228" s="214">
        <f t="shared" si="574"/>
        <v>0</v>
      </c>
      <c r="I228" s="214"/>
      <c r="J228" s="214">
        <f t="shared" si="575"/>
        <v>0</v>
      </c>
      <c r="K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4">
        <f t="shared" si="576"/>
        <v>0</v>
      </c>
      <c r="Z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4">
        <f t="shared" si="577"/>
        <v>0</v>
      </c>
      <c r="AD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4">
        <f t="shared" si="578"/>
        <v>0</v>
      </c>
      <c r="AH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4">
        <f t="shared" si="579"/>
        <v>0</v>
      </c>
      <c r="AL228" s="214">
        <f t="shared" si="580"/>
        <v>0</v>
      </c>
    </row>
    <row r="229" spans="2:38">
      <c r="B229" s="209" t="s">
        <v>451</v>
      </c>
      <c r="C229" s="210" t="s">
        <v>328</v>
      </c>
      <c r="D229" s="211">
        <f>D230+D238+D246+D263+D270+D315</f>
        <v>0</v>
      </c>
      <c r="E229" s="211">
        <f>E230+E238+E246+E263+E270+E315</f>
        <v>728418</v>
      </c>
      <c r="F229" s="211">
        <f t="shared" ref="F229:F377" si="597">D229+E229</f>
        <v>728418</v>
      </c>
      <c r="G229" s="211">
        <f>G230+G238+G246+G263+G270+G315</f>
        <v>0</v>
      </c>
      <c r="H229" s="211">
        <f t="shared" ref="H229:H449" si="598">F229-G229</f>
        <v>728418</v>
      </c>
      <c r="I229" s="211">
        <f>I230+I238+I246+I263+I270+I315</f>
        <v>0</v>
      </c>
      <c r="J229" s="211">
        <f t="shared" ref="J229:J449" si="599">F229-I229</f>
        <v>728418</v>
      </c>
      <c r="K229" s="211">
        <f t="shared" ref="K229:X229" si="600">K230+K238+K246+K263+K270+K315</f>
        <v>0</v>
      </c>
      <c r="L229" s="211">
        <f t="shared" si="600"/>
        <v>0</v>
      </c>
      <c r="M229" s="211">
        <f t="shared" si="600"/>
        <v>0</v>
      </c>
      <c r="N229" s="211">
        <f t="shared" si="600"/>
        <v>0</v>
      </c>
      <c r="O229" s="211">
        <f t="shared" si="600"/>
        <v>25500</v>
      </c>
      <c r="P229" s="211">
        <f t="shared" si="600"/>
        <v>0</v>
      </c>
      <c r="Q229" s="211">
        <f t="shared" si="600"/>
        <v>0</v>
      </c>
      <c r="R229" s="211">
        <f t="shared" si="600"/>
        <v>0</v>
      </c>
      <c r="S229" s="211">
        <f t="shared" si="600"/>
        <v>0</v>
      </c>
      <c r="T229" s="211">
        <f t="shared" si="600"/>
        <v>0</v>
      </c>
      <c r="U229" s="211">
        <f t="shared" si="600"/>
        <v>702918</v>
      </c>
      <c r="V229" s="211">
        <f t="shared" si="600"/>
        <v>702918</v>
      </c>
      <c r="W229" s="211">
        <f t="shared" si="600"/>
        <v>0</v>
      </c>
      <c r="X229" s="211">
        <f t="shared" si="600"/>
        <v>25500</v>
      </c>
      <c r="Y229" s="211">
        <f t="shared" ref="Y229:Y449" si="601">V229+W229+X229</f>
        <v>728418</v>
      </c>
      <c r="Z229" s="211">
        <f>Z230+Z238+Z246+Z263+Z270+Z315</f>
        <v>0</v>
      </c>
      <c r="AA229" s="211">
        <f>AA230+AA238+AA246+AA263+AA270+AA315</f>
        <v>0</v>
      </c>
      <c r="AB229" s="211">
        <f>AB230+AB238+AB246+AB263+AB270+AB315</f>
        <v>0</v>
      </c>
      <c r="AC229" s="211">
        <f t="shared" ref="AC229:AC449" si="602">Z229+AA229+AB229</f>
        <v>0</v>
      </c>
      <c r="AD229" s="211">
        <f>AD230+AD238+AD246+AD263+AD270+AD315</f>
        <v>0</v>
      </c>
      <c r="AE229" s="211">
        <f>AE230+AE238+AE246+AE263+AE270+AE315</f>
        <v>0</v>
      </c>
      <c r="AF229" s="211">
        <f>AF230+AF238+AF246+AF263+AF270+AF315</f>
        <v>0</v>
      </c>
      <c r="AG229" s="211">
        <f t="shared" ref="AG229:AG449" si="603">AD229+AE229+AF229</f>
        <v>0</v>
      </c>
      <c r="AH229" s="211">
        <f>AH230+AH238+AH246+AH263+AH270+AH315</f>
        <v>0</v>
      </c>
      <c r="AI229" s="211">
        <f>AI230+AI238+AI246+AI263+AI270+AI315</f>
        <v>0</v>
      </c>
      <c r="AJ229" s="211">
        <f>AJ230+AJ238+AJ246+AJ263+AJ270+AJ315</f>
        <v>0</v>
      </c>
      <c r="AK229" s="211">
        <f t="shared" ref="AK229:AK449" si="604">AH229+AI229+AJ229</f>
        <v>0</v>
      </c>
      <c r="AL229" s="211">
        <f t="shared" ref="AL229:AL449" si="605">Y229+AC229+AG229+AK229</f>
        <v>728418</v>
      </c>
    </row>
    <row r="230" spans="2:38">
      <c r="B230" s="220" t="s">
        <v>452</v>
      </c>
      <c r="C230" s="221" t="s">
        <v>329</v>
      </c>
      <c r="D230" s="222">
        <f>SUM(D231:D237)</f>
        <v>0</v>
      </c>
      <c r="E230" s="222">
        <f>SUM(E231:E237)</f>
        <v>30000</v>
      </c>
      <c r="F230" s="222">
        <f t="shared" si="597"/>
        <v>30000</v>
      </c>
      <c r="G230" s="222">
        <f>SUM(G231:G237)</f>
        <v>0</v>
      </c>
      <c r="H230" s="222">
        <f t="shared" si="598"/>
        <v>30000</v>
      </c>
      <c r="I230" s="222">
        <f>SUM(I231:I237)</f>
        <v>0</v>
      </c>
      <c r="J230" s="222">
        <f t="shared" si="599"/>
        <v>30000</v>
      </c>
      <c r="K230" s="222">
        <f t="shared" ref="K230:X230" si="606">SUM(K231:K237)</f>
        <v>0</v>
      </c>
      <c r="L230" s="222">
        <f t="shared" si="606"/>
        <v>0</v>
      </c>
      <c r="M230" s="222">
        <f t="shared" si="606"/>
        <v>0</v>
      </c>
      <c r="N230" s="222">
        <f t="shared" si="606"/>
        <v>0</v>
      </c>
      <c r="O230" s="222">
        <f t="shared" si="606"/>
        <v>0</v>
      </c>
      <c r="P230" s="222">
        <f t="shared" si="606"/>
        <v>0</v>
      </c>
      <c r="Q230" s="222">
        <f t="shared" si="606"/>
        <v>0</v>
      </c>
      <c r="R230" s="222">
        <f t="shared" si="606"/>
        <v>0</v>
      </c>
      <c r="S230" s="222">
        <f t="shared" si="606"/>
        <v>0</v>
      </c>
      <c r="T230" s="222">
        <f t="shared" si="606"/>
        <v>0</v>
      </c>
      <c r="U230" s="222">
        <f t="shared" si="606"/>
        <v>30000</v>
      </c>
      <c r="V230" s="222">
        <f t="shared" si="606"/>
        <v>30000</v>
      </c>
      <c r="W230" s="222">
        <f t="shared" si="606"/>
        <v>0</v>
      </c>
      <c r="X230" s="222">
        <f t="shared" si="606"/>
        <v>0</v>
      </c>
      <c r="Y230" s="222">
        <f t="shared" si="601"/>
        <v>30000</v>
      </c>
      <c r="Z230" s="222">
        <f>SUM(Z231:Z237)</f>
        <v>0</v>
      </c>
      <c r="AA230" s="222">
        <f>SUM(AA231:AA237)</f>
        <v>0</v>
      </c>
      <c r="AB230" s="222">
        <f>SUM(AB231:AB237)</f>
        <v>0</v>
      </c>
      <c r="AC230" s="222">
        <f t="shared" si="602"/>
        <v>0</v>
      </c>
      <c r="AD230" s="222">
        <f>SUM(AD231:AD237)</f>
        <v>0</v>
      </c>
      <c r="AE230" s="222">
        <f>SUM(AE231:AE237)</f>
        <v>0</v>
      </c>
      <c r="AF230" s="222">
        <f>SUM(AF231:AF237)</f>
        <v>0</v>
      </c>
      <c r="AG230" s="222">
        <f t="shared" si="603"/>
        <v>0</v>
      </c>
      <c r="AH230" s="222">
        <f>SUM(AH231:AH237)</f>
        <v>0</v>
      </c>
      <c r="AI230" s="222">
        <f>SUM(AI231:AI237)</f>
        <v>0</v>
      </c>
      <c r="AJ230" s="222">
        <f>SUM(AJ231:AJ237)</f>
        <v>0</v>
      </c>
      <c r="AK230" s="222">
        <f t="shared" si="604"/>
        <v>0</v>
      </c>
      <c r="AL230" s="222">
        <f t="shared" si="605"/>
        <v>30000</v>
      </c>
    </row>
    <row r="231" spans="2:38">
      <c r="B231" s="212" t="s">
        <v>453</v>
      </c>
      <c r="C231" s="213" t="s">
        <v>330</v>
      </c>
      <c r="D2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14">
        <f t="shared" si="597"/>
        <v>0</v>
      </c>
      <c r="G231" s="214"/>
      <c r="H231" s="214">
        <f t="shared" si="598"/>
        <v>0</v>
      </c>
      <c r="I231" s="214"/>
      <c r="J231" s="214">
        <f t="shared" si="599"/>
        <v>0</v>
      </c>
      <c r="K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4">
        <f t="shared" si="601"/>
        <v>0</v>
      </c>
      <c r="Z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4">
        <f t="shared" si="602"/>
        <v>0</v>
      </c>
      <c r="AD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4">
        <f t="shared" si="603"/>
        <v>0</v>
      </c>
      <c r="AH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4">
        <f t="shared" si="604"/>
        <v>0</v>
      </c>
      <c r="AL231" s="214">
        <f t="shared" si="605"/>
        <v>0</v>
      </c>
    </row>
    <row r="232" spans="2:38">
      <c r="B232" s="212" t="s">
        <v>1128</v>
      </c>
      <c r="C232" s="213" t="s">
        <v>1129</v>
      </c>
      <c r="D2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v>
      </c>
      <c r="F232" s="214">
        <f t="shared" si="597"/>
        <v>30000</v>
      </c>
      <c r="G232" s="214"/>
      <c r="H232" s="214">
        <f t="shared" si="598"/>
        <v>30000</v>
      </c>
      <c r="I232" s="214"/>
      <c r="J232" s="214">
        <f t="shared" si="599"/>
        <v>30000</v>
      </c>
      <c r="K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V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W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4">
        <f t="shared" si="601"/>
        <v>30000</v>
      </c>
      <c r="Z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4">
        <f t="shared" si="602"/>
        <v>0</v>
      </c>
      <c r="AD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4">
        <f t="shared" si="603"/>
        <v>0</v>
      </c>
      <c r="AH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4">
        <f t="shared" si="604"/>
        <v>0</v>
      </c>
      <c r="AL232" s="214">
        <f t="shared" si="605"/>
        <v>30000</v>
      </c>
    </row>
    <row r="233" spans="2:38">
      <c r="B233" s="212" t="s">
        <v>1130</v>
      </c>
      <c r="C233" s="213" t="s">
        <v>1131</v>
      </c>
      <c r="D2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4">
        <f t="shared" si="597"/>
        <v>0</v>
      </c>
      <c r="G233" s="214"/>
      <c r="H233" s="214">
        <f t="shared" si="598"/>
        <v>0</v>
      </c>
      <c r="I233" s="214"/>
      <c r="J233" s="214">
        <f t="shared" si="599"/>
        <v>0</v>
      </c>
      <c r="K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4">
        <f t="shared" si="601"/>
        <v>0</v>
      </c>
      <c r="Z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4">
        <f t="shared" si="602"/>
        <v>0</v>
      </c>
      <c r="AD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4">
        <f t="shared" si="603"/>
        <v>0</v>
      </c>
      <c r="AH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4">
        <f t="shared" si="604"/>
        <v>0</v>
      </c>
      <c r="AL233" s="214">
        <f t="shared" si="605"/>
        <v>0</v>
      </c>
    </row>
    <row r="234" spans="2:38">
      <c r="B234" s="212" t="s">
        <v>1132</v>
      </c>
      <c r="C234" s="213" t="s">
        <v>1133</v>
      </c>
      <c r="D2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4">
        <f t="shared" ref="F234:F237" si="607">D234+E234</f>
        <v>0</v>
      </c>
      <c r="G234" s="214"/>
      <c r="H234" s="214">
        <f t="shared" ref="H234:H237" si="608">F234-G234</f>
        <v>0</v>
      </c>
      <c r="I234" s="214"/>
      <c r="J234" s="214">
        <f t="shared" ref="J234:J237" si="609">F234-I234</f>
        <v>0</v>
      </c>
      <c r="K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4">
        <f t="shared" ref="Y234:Y237" si="610">V234+W234+X234</f>
        <v>0</v>
      </c>
      <c r="Z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4">
        <f t="shared" ref="AC234:AC237" si="611">Z234+AA234+AB234</f>
        <v>0</v>
      </c>
      <c r="AD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4">
        <f t="shared" ref="AG234:AG237" si="612">AD234+AE234+AF234</f>
        <v>0</v>
      </c>
      <c r="AH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4">
        <f t="shared" ref="AK234:AK237" si="613">AH234+AI234+AJ234</f>
        <v>0</v>
      </c>
      <c r="AL234" s="214">
        <f t="shared" ref="AL234:AL237" si="614">Y234+AC234+AG234+AK234</f>
        <v>0</v>
      </c>
    </row>
    <row r="235" spans="2:38">
      <c r="B235" s="212" t="s">
        <v>1134</v>
      </c>
      <c r="C235" s="213" t="s">
        <v>1135</v>
      </c>
      <c r="D2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4">
        <f t="shared" si="607"/>
        <v>0</v>
      </c>
      <c r="G235" s="214"/>
      <c r="H235" s="214">
        <f t="shared" si="608"/>
        <v>0</v>
      </c>
      <c r="I235" s="214"/>
      <c r="J235" s="214">
        <f t="shared" si="609"/>
        <v>0</v>
      </c>
      <c r="K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4">
        <f t="shared" si="610"/>
        <v>0</v>
      </c>
      <c r="Z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4">
        <f t="shared" si="611"/>
        <v>0</v>
      </c>
      <c r="AD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4">
        <f t="shared" si="612"/>
        <v>0</v>
      </c>
      <c r="AH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4">
        <f t="shared" si="613"/>
        <v>0</v>
      </c>
      <c r="AL235" s="214">
        <f t="shared" si="614"/>
        <v>0</v>
      </c>
    </row>
    <row r="236" spans="2:38">
      <c r="B236" s="212" t="s">
        <v>454</v>
      </c>
      <c r="C236" s="213" t="s">
        <v>1136</v>
      </c>
      <c r="D2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4">
        <f t="shared" si="607"/>
        <v>0</v>
      </c>
      <c r="G236" s="214"/>
      <c r="H236" s="214">
        <f t="shared" si="608"/>
        <v>0</v>
      </c>
      <c r="I236" s="214"/>
      <c r="J236" s="214">
        <f t="shared" si="609"/>
        <v>0</v>
      </c>
      <c r="K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4">
        <f t="shared" si="610"/>
        <v>0</v>
      </c>
      <c r="Z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4">
        <f t="shared" si="611"/>
        <v>0</v>
      </c>
      <c r="AD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4">
        <f t="shared" si="612"/>
        <v>0</v>
      </c>
      <c r="AH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4">
        <f t="shared" si="613"/>
        <v>0</v>
      </c>
      <c r="AL236" s="214">
        <f t="shared" si="614"/>
        <v>0</v>
      </c>
    </row>
    <row r="237" spans="2:38">
      <c r="B237" s="212" t="s">
        <v>1137</v>
      </c>
      <c r="C237" s="213" t="s">
        <v>1138</v>
      </c>
      <c r="D2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4">
        <f t="shared" si="607"/>
        <v>0</v>
      </c>
      <c r="G237" s="214"/>
      <c r="H237" s="214">
        <f t="shared" si="608"/>
        <v>0</v>
      </c>
      <c r="I237" s="214"/>
      <c r="J237" s="214">
        <f t="shared" si="609"/>
        <v>0</v>
      </c>
      <c r="K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4">
        <f t="shared" si="610"/>
        <v>0</v>
      </c>
      <c r="Z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4">
        <f t="shared" si="611"/>
        <v>0</v>
      </c>
      <c r="AD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4">
        <f t="shared" si="612"/>
        <v>0</v>
      </c>
      <c r="AH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4">
        <f t="shared" si="613"/>
        <v>0</v>
      </c>
      <c r="AL237" s="214">
        <f t="shared" si="614"/>
        <v>0</v>
      </c>
    </row>
    <row r="238" spans="2:38">
      <c r="B238" s="220" t="s">
        <v>455</v>
      </c>
      <c r="C238" s="221" t="s">
        <v>332</v>
      </c>
      <c r="D238" s="222">
        <f>SUM(D239:D245)</f>
        <v>0</v>
      </c>
      <c r="E238" s="222">
        <f>SUM(E239:E245)</f>
        <v>0</v>
      </c>
      <c r="F238" s="222">
        <f t="shared" si="597"/>
        <v>0</v>
      </c>
      <c r="G238" s="222">
        <f>SUM(G239:G245)</f>
        <v>0</v>
      </c>
      <c r="H238" s="222">
        <f t="shared" si="598"/>
        <v>0</v>
      </c>
      <c r="I238" s="222">
        <f>SUM(I239:I245)</f>
        <v>0</v>
      </c>
      <c r="J238" s="222">
        <f t="shared" si="599"/>
        <v>0</v>
      </c>
      <c r="K238" s="222">
        <f t="shared" ref="K238:X238" si="615">SUM(K239:K245)</f>
        <v>0</v>
      </c>
      <c r="L238" s="222">
        <f t="shared" si="615"/>
        <v>0</v>
      </c>
      <c r="M238" s="222">
        <f t="shared" si="615"/>
        <v>0</v>
      </c>
      <c r="N238" s="222">
        <f t="shared" si="615"/>
        <v>0</v>
      </c>
      <c r="O238" s="222">
        <f t="shared" si="615"/>
        <v>0</v>
      </c>
      <c r="P238" s="222">
        <f t="shared" si="615"/>
        <v>0</v>
      </c>
      <c r="Q238" s="222">
        <f t="shared" si="615"/>
        <v>0</v>
      </c>
      <c r="R238" s="222">
        <f t="shared" si="615"/>
        <v>0</v>
      </c>
      <c r="S238" s="222">
        <f t="shared" si="615"/>
        <v>0</v>
      </c>
      <c r="T238" s="222">
        <f t="shared" si="615"/>
        <v>0</v>
      </c>
      <c r="U238" s="222">
        <f t="shared" si="615"/>
        <v>0</v>
      </c>
      <c r="V238" s="222">
        <f t="shared" si="615"/>
        <v>0</v>
      </c>
      <c r="W238" s="222">
        <f t="shared" si="615"/>
        <v>0</v>
      </c>
      <c r="X238" s="222">
        <f t="shared" si="615"/>
        <v>0</v>
      </c>
      <c r="Y238" s="222">
        <f t="shared" si="601"/>
        <v>0</v>
      </c>
      <c r="Z238" s="222">
        <f>SUM(Z239:Z245)</f>
        <v>0</v>
      </c>
      <c r="AA238" s="222">
        <f>SUM(AA239:AA245)</f>
        <v>0</v>
      </c>
      <c r="AB238" s="222">
        <f>SUM(AB239:AB245)</f>
        <v>0</v>
      </c>
      <c r="AC238" s="222">
        <f t="shared" si="602"/>
        <v>0</v>
      </c>
      <c r="AD238" s="222">
        <f>SUM(AD239:AD245)</f>
        <v>0</v>
      </c>
      <c r="AE238" s="222">
        <f>SUM(AE239:AE245)</f>
        <v>0</v>
      </c>
      <c r="AF238" s="222">
        <f>SUM(AF239:AF245)</f>
        <v>0</v>
      </c>
      <c r="AG238" s="222">
        <f t="shared" si="603"/>
        <v>0</v>
      </c>
      <c r="AH238" s="222">
        <f>SUM(AH239:AH245)</f>
        <v>0</v>
      </c>
      <c r="AI238" s="222">
        <f>SUM(AI239:AI245)</f>
        <v>0</v>
      </c>
      <c r="AJ238" s="222">
        <f>SUM(AJ239:AJ245)</f>
        <v>0</v>
      </c>
      <c r="AK238" s="222">
        <f t="shared" si="604"/>
        <v>0</v>
      </c>
      <c r="AL238" s="222">
        <f t="shared" si="605"/>
        <v>0</v>
      </c>
    </row>
    <row r="239" spans="2:38">
      <c r="B239" s="212" t="s">
        <v>1139</v>
      </c>
      <c r="C239" s="213" t="s">
        <v>1140</v>
      </c>
      <c r="D2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4">
        <f t="shared" ref="F239:F242" si="616">D239+E239</f>
        <v>0</v>
      </c>
      <c r="G239" s="214"/>
      <c r="H239" s="214">
        <f t="shared" ref="H239:H242" si="617">F239-G239</f>
        <v>0</v>
      </c>
      <c r="I239" s="214"/>
      <c r="J239" s="214">
        <f t="shared" ref="J239:J242" si="618">F239-I239</f>
        <v>0</v>
      </c>
      <c r="K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4">
        <f t="shared" ref="Y239:Y242" si="619">V239+W239+X239</f>
        <v>0</v>
      </c>
      <c r="Z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4">
        <f t="shared" ref="AC239:AC242" si="620">Z239+AA239+AB239</f>
        <v>0</v>
      </c>
      <c r="AD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4">
        <f t="shared" ref="AG239:AG242" si="621">AD239+AE239+AF239</f>
        <v>0</v>
      </c>
      <c r="AH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4">
        <f t="shared" ref="AK239:AK242" si="622">AH239+AI239+AJ239</f>
        <v>0</v>
      </c>
      <c r="AL239" s="214">
        <f t="shared" ref="AL239:AL242" si="623">Y239+AC239+AG239+AK239</f>
        <v>0</v>
      </c>
    </row>
    <row r="240" spans="2:38">
      <c r="B240" s="212" t="s">
        <v>1141</v>
      </c>
      <c r="C240" s="213" t="s">
        <v>1142</v>
      </c>
      <c r="D2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4">
        <f t="shared" si="616"/>
        <v>0</v>
      </c>
      <c r="G240" s="214"/>
      <c r="H240" s="214">
        <f t="shared" si="617"/>
        <v>0</v>
      </c>
      <c r="I240" s="214"/>
      <c r="J240" s="214">
        <f t="shared" si="618"/>
        <v>0</v>
      </c>
      <c r="K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4">
        <f t="shared" si="619"/>
        <v>0</v>
      </c>
      <c r="Z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4">
        <f t="shared" si="620"/>
        <v>0</v>
      </c>
      <c r="AD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4">
        <f t="shared" si="621"/>
        <v>0</v>
      </c>
      <c r="AH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4">
        <f t="shared" si="622"/>
        <v>0</v>
      </c>
      <c r="AL240" s="214">
        <f t="shared" si="623"/>
        <v>0</v>
      </c>
    </row>
    <row r="241" spans="2:38">
      <c r="B241" s="212" t="s">
        <v>456</v>
      </c>
      <c r="C241" s="213" t="s">
        <v>1143</v>
      </c>
      <c r="D2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4">
        <f t="shared" si="616"/>
        <v>0</v>
      </c>
      <c r="G241" s="214"/>
      <c r="H241" s="214">
        <f t="shared" si="617"/>
        <v>0</v>
      </c>
      <c r="I241" s="214"/>
      <c r="J241" s="214">
        <f t="shared" si="618"/>
        <v>0</v>
      </c>
      <c r="K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4">
        <f t="shared" si="619"/>
        <v>0</v>
      </c>
      <c r="Z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4">
        <f t="shared" si="620"/>
        <v>0</v>
      </c>
      <c r="AD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4">
        <f t="shared" si="621"/>
        <v>0</v>
      </c>
      <c r="AH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4">
        <f t="shared" si="622"/>
        <v>0</v>
      </c>
      <c r="AL241" s="214">
        <f t="shared" si="623"/>
        <v>0</v>
      </c>
    </row>
    <row r="242" spans="2:38">
      <c r="B242" s="212" t="s">
        <v>1144</v>
      </c>
      <c r="C242" s="213" t="s">
        <v>1145</v>
      </c>
      <c r="D2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4">
        <f t="shared" si="616"/>
        <v>0</v>
      </c>
      <c r="G242" s="214"/>
      <c r="H242" s="214">
        <f t="shared" si="617"/>
        <v>0</v>
      </c>
      <c r="I242" s="214"/>
      <c r="J242" s="214">
        <f t="shared" si="618"/>
        <v>0</v>
      </c>
      <c r="K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4">
        <f t="shared" si="619"/>
        <v>0</v>
      </c>
      <c r="Z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4">
        <f t="shared" si="620"/>
        <v>0</v>
      </c>
      <c r="AD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4">
        <f t="shared" si="621"/>
        <v>0</v>
      </c>
      <c r="AH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4">
        <f t="shared" si="622"/>
        <v>0</v>
      </c>
      <c r="AL242" s="214">
        <f t="shared" si="623"/>
        <v>0</v>
      </c>
    </row>
    <row r="243" spans="2:38">
      <c r="B243" s="212" t="s">
        <v>1146</v>
      </c>
      <c r="C243" s="213" t="s">
        <v>1143</v>
      </c>
      <c r="D2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4">
        <f t="shared" si="597"/>
        <v>0</v>
      </c>
      <c r="G243" s="214"/>
      <c r="H243" s="214">
        <f t="shared" si="598"/>
        <v>0</v>
      </c>
      <c r="I243" s="214"/>
      <c r="J243" s="214">
        <f t="shared" si="599"/>
        <v>0</v>
      </c>
      <c r="K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4">
        <f t="shared" si="601"/>
        <v>0</v>
      </c>
      <c r="Z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4">
        <f t="shared" si="602"/>
        <v>0</v>
      </c>
      <c r="AD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4">
        <f t="shared" si="603"/>
        <v>0</v>
      </c>
      <c r="AH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4">
        <f t="shared" si="604"/>
        <v>0</v>
      </c>
      <c r="AL243" s="214">
        <f t="shared" si="605"/>
        <v>0</v>
      </c>
    </row>
    <row r="244" spans="2:38">
      <c r="B244" s="212" t="s">
        <v>1147</v>
      </c>
      <c r="C244" s="213" t="s">
        <v>1148</v>
      </c>
      <c r="D2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4">
        <f t="shared" ref="F244" si="624">D244+E244</f>
        <v>0</v>
      </c>
      <c r="G244" s="214"/>
      <c r="H244" s="214">
        <f t="shared" ref="H244" si="625">F244-G244</f>
        <v>0</v>
      </c>
      <c r="I244" s="214"/>
      <c r="J244" s="214">
        <f t="shared" ref="J244" si="626">F244-I244</f>
        <v>0</v>
      </c>
      <c r="K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4">
        <f t="shared" ref="Y244" si="627">V244+W244+X244</f>
        <v>0</v>
      </c>
      <c r="Z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4">
        <f t="shared" ref="AC244" si="628">Z244+AA244+AB244</f>
        <v>0</v>
      </c>
      <c r="AD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4">
        <f t="shared" ref="AG244" si="629">AD244+AE244+AF244</f>
        <v>0</v>
      </c>
      <c r="AH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4">
        <f t="shared" ref="AK244" si="630">AH244+AI244+AJ244</f>
        <v>0</v>
      </c>
      <c r="AL244" s="214">
        <f t="shared" ref="AL244" si="631">Y244+AC244+AG244+AK244</f>
        <v>0</v>
      </c>
    </row>
    <row r="245" spans="2:38">
      <c r="B245" s="212" t="s">
        <v>1149</v>
      </c>
      <c r="C245" s="213" t="s">
        <v>1150</v>
      </c>
      <c r="D2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4">
        <f t="shared" ref="F245" si="632">D245+E245</f>
        <v>0</v>
      </c>
      <c r="G245" s="214"/>
      <c r="H245" s="214">
        <f t="shared" ref="H245" si="633">F245-G245</f>
        <v>0</v>
      </c>
      <c r="I245" s="214"/>
      <c r="J245" s="214">
        <f t="shared" ref="J245" si="634">F245-I245</f>
        <v>0</v>
      </c>
      <c r="K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4">
        <f t="shared" ref="Y245" si="635">V245+W245+X245</f>
        <v>0</v>
      </c>
      <c r="Z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4">
        <f t="shared" ref="AC245" si="636">Z245+AA245+AB245</f>
        <v>0</v>
      </c>
      <c r="AD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4">
        <f t="shared" ref="AG245" si="637">AD245+AE245+AF245</f>
        <v>0</v>
      </c>
      <c r="AH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4">
        <f t="shared" ref="AK245" si="638">AH245+AI245+AJ245</f>
        <v>0</v>
      </c>
      <c r="AL245" s="214">
        <f t="shared" ref="AL245" si="639">Y245+AC245+AG245+AK245</f>
        <v>0</v>
      </c>
    </row>
    <row r="246" spans="2:38">
      <c r="B246" s="220" t="s">
        <v>457</v>
      </c>
      <c r="C246" s="221" t="s">
        <v>333</v>
      </c>
      <c r="D246" s="222">
        <f>SUM(D247:D262)</f>
        <v>0</v>
      </c>
      <c r="E246" s="222">
        <f>SUM(E247:E262)</f>
        <v>173785</v>
      </c>
      <c r="F246" s="222">
        <f t="shared" si="597"/>
        <v>173785</v>
      </c>
      <c r="G246" s="222">
        <f>SUM(G247:G262)</f>
        <v>0</v>
      </c>
      <c r="H246" s="222">
        <f t="shared" si="598"/>
        <v>173785</v>
      </c>
      <c r="I246" s="222">
        <f>SUM(I247:I262)</f>
        <v>0</v>
      </c>
      <c r="J246" s="222">
        <f t="shared" si="599"/>
        <v>173785</v>
      </c>
      <c r="K246" s="222">
        <f t="shared" ref="K246:X246" si="640">SUM(K247:K262)</f>
        <v>0</v>
      </c>
      <c r="L246" s="222">
        <f t="shared" si="640"/>
        <v>0</v>
      </c>
      <c r="M246" s="222">
        <f t="shared" si="640"/>
        <v>0</v>
      </c>
      <c r="N246" s="222">
        <f t="shared" si="640"/>
        <v>0</v>
      </c>
      <c r="O246" s="222">
        <f t="shared" si="640"/>
        <v>0</v>
      </c>
      <c r="P246" s="222">
        <f t="shared" si="640"/>
        <v>0</v>
      </c>
      <c r="Q246" s="222">
        <f t="shared" si="640"/>
        <v>0</v>
      </c>
      <c r="R246" s="222">
        <f t="shared" si="640"/>
        <v>0</v>
      </c>
      <c r="S246" s="222">
        <f t="shared" si="640"/>
        <v>0</v>
      </c>
      <c r="T246" s="222">
        <f t="shared" si="640"/>
        <v>0</v>
      </c>
      <c r="U246" s="222">
        <f t="shared" si="640"/>
        <v>173785</v>
      </c>
      <c r="V246" s="222">
        <f t="shared" si="640"/>
        <v>173785</v>
      </c>
      <c r="W246" s="222">
        <f t="shared" si="640"/>
        <v>0</v>
      </c>
      <c r="X246" s="222">
        <f t="shared" si="640"/>
        <v>0</v>
      </c>
      <c r="Y246" s="222">
        <f t="shared" si="601"/>
        <v>173785</v>
      </c>
      <c r="Z246" s="222">
        <f>SUM(Z247:Z262)</f>
        <v>0</v>
      </c>
      <c r="AA246" s="222">
        <f>SUM(AA247:AA262)</f>
        <v>0</v>
      </c>
      <c r="AB246" s="222">
        <f>SUM(AB247:AB262)</f>
        <v>0</v>
      </c>
      <c r="AC246" s="222">
        <f t="shared" si="602"/>
        <v>0</v>
      </c>
      <c r="AD246" s="222">
        <f>SUM(AD247:AD262)</f>
        <v>0</v>
      </c>
      <c r="AE246" s="222">
        <f>SUM(AE247:AE262)</f>
        <v>0</v>
      </c>
      <c r="AF246" s="222">
        <f>SUM(AF247:AF262)</f>
        <v>0</v>
      </c>
      <c r="AG246" s="222">
        <f t="shared" si="603"/>
        <v>0</v>
      </c>
      <c r="AH246" s="222">
        <f>SUM(AH247:AH262)</f>
        <v>0</v>
      </c>
      <c r="AI246" s="222">
        <f>SUM(AI247:AI262)</f>
        <v>0</v>
      </c>
      <c r="AJ246" s="222">
        <f>SUM(AJ247:AJ262)</f>
        <v>0</v>
      </c>
      <c r="AK246" s="222">
        <f t="shared" si="604"/>
        <v>0</v>
      </c>
      <c r="AL246" s="222">
        <f t="shared" si="605"/>
        <v>173785</v>
      </c>
    </row>
    <row r="247" spans="2:38">
      <c r="B247" s="212" t="s">
        <v>1151</v>
      </c>
      <c r="C247" s="213" t="s">
        <v>1152</v>
      </c>
      <c r="D2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93500</v>
      </c>
      <c r="F247" s="214">
        <f t="shared" si="597"/>
        <v>93500</v>
      </c>
      <c r="G247" s="214"/>
      <c r="H247" s="214">
        <f t="shared" si="598"/>
        <v>93500</v>
      </c>
      <c r="I247" s="214"/>
      <c r="J247" s="214">
        <f t="shared" si="599"/>
        <v>93500</v>
      </c>
      <c r="K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93500</v>
      </c>
      <c r="V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93500</v>
      </c>
      <c r="W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4">
        <f t="shared" si="601"/>
        <v>93500</v>
      </c>
      <c r="Z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4">
        <f t="shared" si="602"/>
        <v>0</v>
      </c>
      <c r="AD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4">
        <f t="shared" si="603"/>
        <v>0</v>
      </c>
      <c r="AH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4">
        <f t="shared" si="604"/>
        <v>0</v>
      </c>
      <c r="AL247" s="214">
        <f t="shared" si="605"/>
        <v>93500</v>
      </c>
    </row>
    <row r="248" spans="2:38">
      <c r="B248" s="212" t="s">
        <v>1153</v>
      </c>
      <c r="C248" s="213" t="s">
        <v>1154</v>
      </c>
      <c r="D2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4">
        <f t="shared" ref="F248:F256" si="641">D248+E248</f>
        <v>0</v>
      </c>
      <c r="G248" s="214"/>
      <c r="H248" s="214">
        <f t="shared" ref="H248:H256" si="642">F248-G248</f>
        <v>0</v>
      </c>
      <c r="I248" s="214"/>
      <c r="J248" s="214">
        <f t="shared" ref="J248:J256" si="643">F248-I248</f>
        <v>0</v>
      </c>
      <c r="K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4">
        <f t="shared" ref="Y248:Y256" si="644">V248+W248+X248</f>
        <v>0</v>
      </c>
      <c r="Z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4">
        <f t="shared" ref="AC248:AC256" si="645">Z248+AA248+AB248</f>
        <v>0</v>
      </c>
      <c r="AD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4">
        <f t="shared" ref="AG248:AG256" si="646">AD248+AE248+AF248</f>
        <v>0</v>
      </c>
      <c r="AH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4">
        <f t="shared" ref="AK248:AK256" si="647">AH248+AI248+AJ248</f>
        <v>0</v>
      </c>
      <c r="AL248" s="214">
        <f t="shared" ref="AL248:AL256" si="648">Y248+AC248+AG248+AK248</f>
        <v>0</v>
      </c>
    </row>
    <row r="249" spans="2:38">
      <c r="B249" s="212" t="s">
        <v>1155</v>
      </c>
      <c r="C249" s="213" t="s">
        <v>1156</v>
      </c>
      <c r="D2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4">
        <f t="shared" si="641"/>
        <v>0</v>
      </c>
      <c r="G249" s="214"/>
      <c r="H249" s="214">
        <f t="shared" si="642"/>
        <v>0</v>
      </c>
      <c r="I249" s="214"/>
      <c r="J249" s="214">
        <f t="shared" si="643"/>
        <v>0</v>
      </c>
      <c r="K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4">
        <f t="shared" si="644"/>
        <v>0</v>
      </c>
      <c r="Z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4">
        <f t="shared" si="645"/>
        <v>0</v>
      </c>
      <c r="AD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4">
        <f t="shared" si="646"/>
        <v>0</v>
      </c>
      <c r="AH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4">
        <f t="shared" si="647"/>
        <v>0</v>
      </c>
      <c r="AL249" s="214">
        <f t="shared" si="648"/>
        <v>0</v>
      </c>
    </row>
    <row r="250" spans="2:38">
      <c r="B250" s="212" t="s">
        <v>458</v>
      </c>
      <c r="C250" s="213" t="s">
        <v>334</v>
      </c>
      <c r="D2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14">
        <f t="shared" si="641"/>
        <v>0</v>
      </c>
      <c r="G250" s="214"/>
      <c r="H250" s="214">
        <f t="shared" si="642"/>
        <v>0</v>
      </c>
      <c r="I250" s="214"/>
      <c r="J250" s="214">
        <f t="shared" si="643"/>
        <v>0</v>
      </c>
      <c r="K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4">
        <f t="shared" si="644"/>
        <v>0</v>
      </c>
      <c r="Z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4">
        <f t="shared" si="645"/>
        <v>0</v>
      </c>
      <c r="AD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4">
        <f t="shared" si="646"/>
        <v>0</v>
      </c>
      <c r="AH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4">
        <f t="shared" si="647"/>
        <v>0</v>
      </c>
      <c r="AL250" s="214">
        <f t="shared" si="648"/>
        <v>0</v>
      </c>
    </row>
    <row r="251" spans="2:38">
      <c r="B251" s="212" t="s">
        <v>1157</v>
      </c>
      <c r="C251" s="213" t="s">
        <v>1158</v>
      </c>
      <c r="D2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65185</v>
      </c>
      <c r="F251" s="214">
        <f t="shared" si="641"/>
        <v>65185</v>
      </c>
      <c r="G251" s="214"/>
      <c r="H251" s="214">
        <f t="shared" si="642"/>
        <v>65185</v>
      </c>
      <c r="I251" s="214"/>
      <c r="J251" s="214">
        <f t="shared" si="643"/>
        <v>65185</v>
      </c>
      <c r="K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65185</v>
      </c>
      <c r="V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65185</v>
      </c>
      <c r="W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4">
        <f t="shared" si="644"/>
        <v>65185</v>
      </c>
      <c r="Z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4">
        <f t="shared" si="645"/>
        <v>0</v>
      </c>
      <c r="AD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4">
        <f t="shared" si="646"/>
        <v>0</v>
      </c>
      <c r="AH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4">
        <f t="shared" si="647"/>
        <v>0</v>
      </c>
      <c r="AL251" s="214">
        <f t="shared" si="648"/>
        <v>65185</v>
      </c>
    </row>
    <row r="252" spans="2:38">
      <c r="B252" s="212" t="s">
        <v>1159</v>
      </c>
      <c r="C252" s="213" t="s">
        <v>1160</v>
      </c>
      <c r="D2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4">
        <f t="shared" si="641"/>
        <v>0</v>
      </c>
      <c r="G252" s="214"/>
      <c r="H252" s="214">
        <f t="shared" si="642"/>
        <v>0</v>
      </c>
      <c r="I252" s="214"/>
      <c r="J252" s="214">
        <f t="shared" si="643"/>
        <v>0</v>
      </c>
      <c r="K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4">
        <f t="shared" si="644"/>
        <v>0</v>
      </c>
      <c r="Z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4">
        <f t="shared" si="645"/>
        <v>0</v>
      </c>
      <c r="AD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4">
        <f t="shared" si="646"/>
        <v>0</v>
      </c>
      <c r="AH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4">
        <f t="shared" si="647"/>
        <v>0</v>
      </c>
      <c r="AL252" s="214">
        <f t="shared" si="648"/>
        <v>0</v>
      </c>
    </row>
    <row r="253" spans="2:38">
      <c r="B253" s="212" t="s">
        <v>459</v>
      </c>
      <c r="C253" s="213" t="s">
        <v>335</v>
      </c>
      <c r="D2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4">
        <f t="shared" si="641"/>
        <v>0</v>
      </c>
      <c r="G253" s="214"/>
      <c r="H253" s="214">
        <f t="shared" si="642"/>
        <v>0</v>
      </c>
      <c r="I253" s="214"/>
      <c r="J253" s="214">
        <f t="shared" si="643"/>
        <v>0</v>
      </c>
      <c r="K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4">
        <f t="shared" si="644"/>
        <v>0</v>
      </c>
      <c r="Z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4">
        <f t="shared" si="645"/>
        <v>0</v>
      </c>
      <c r="AD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4">
        <f t="shared" si="646"/>
        <v>0</v>
      </c>
      <c r="AH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4">
        <f t="shared" si="647"/>
        <v>0</v>
      </c>
      <c r="AL253" s="214">
        <f t="shared" si="648"/>
        <v>0</v>
      </c>
    </row>
    <row r="254" spans="2:38">
      <c r="B254" s="212" t="s">
        <v>1161</v>
      </c>
      <c r="C254" s="213" t="s">
        <v>1162</v>
      </c>
      <c r="D2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12600</v>
      </c>
      <c r="F254" s="214">
        <f t="shared" si="641"/>
        <v>12600</v>
      </c>
      <c r="G254" s="214"/>
      <c r="H254" s="214">
        <f t="shared" si="642"/>
        <v>12600</v>
      </c>
      <c r="I254" s="214"/>
      <c r="J254" s="214">
        <f t="shared" si="643"/>
        <v>12600</v>
      </c>
      <c r="K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12600</v>
      </c>
      <c r="V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12600</v>
      </c>
      <c r="W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4">
        <f t="shared" si="644"/>
        <v>12600</v>
      </c>
      <c r="Z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4">
        <f t="shared" si="645"/>
        <v>0</v>
      </c>
      <c r="AD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4">
        <f t="shared" si="646"/>
        <v>0</v>
      </c>
      <c r="AH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4">
        <f t="shared" si="647"/>
        <v>0</v>
      </c>
      <c r="AL254" s="214">
        <f t="shared" si="648"/>
        <v>12600</v>
      </c>
    </row>
    <row r="255" spans="2:38">
      <c r="B255" s="212" t="s">
        <v>1163</v>
      </c>
      <c r="C255" s="213" t="s">
        <v>1164</v>
      </c>
      <c r="D2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4">
        <f t="shared" si="641"/>
        <v>0</v>
      </c>
      <c r="G255" s="214"/>
      <c r="H255" s="214">
        <f t="shared" si="642"/>
        <v>0</v>
      </c>
      <c r="I255" s="214"/>
      <c r="J255" s="214">
        <f t="shared" si="643"/>
        <v>0</v>
      </c>
      <c r="K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4">
        <f t="shared" si="644"/>
        <v>0</v>
      </c>
      <c r="Z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4">
        <f t="shared" si="645"/>
        <v>0</v>
      </c>
      <c r="AD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4">
        <f t="shared" si="646"/>
        <v>0</v>
      </c>
      <c r="AH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4">
        <f t="shared" si="647"/>
        <v>0</v>
      </c>
      <c r="AL255" s="214">
        <f t="shared" si="648"/>
        <v>0</v>
      </c>
    </row>
    <row r="256" spans="2:38">
      <c r="B256" s="212" t="s">
        <v>460</v>
      </c>
      <c r="C256" s="213" t="s">
        <v>336</v>
      </c>
      <c r="D2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4">
        <f t="shared" si="641"/>
        <v>0</v>
      </c>
      <c r="G256" s="214"/>
      <c r="H256" s="214">
        <f t="shared" si="642"/>
        <v>0</v>
      </c>
      <c r="I256" s="214"/>
      <c r="J256" s="214">
        <f t="shared" si="643"/>
        <v>0</v>
      </c>
      <c r="K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4">
        <f t="shared" si="644"/>
        <v>0</v>
      </c>
      <c r="Z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4">
        <f t="shared" si="645"/>
        <v>0</v>
      </c>
      <c r="AD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4">
        <f t="shared" si="646"/>
        <v>0</v>
      </c>
      <c r="AH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4">
        <f t="shared" si="647"/>
        <v>0</v>
      </c>
      <c r="AL256" s="214">
        <f t="shared" si="648"/>
        <v>0</v>
      </c>
    </row>
    <row r="257" spans="2:38">
      <c r="B257" s="212" t="s">
        <v>1165</v>
      </c>
      <c r="C257" s="213" t="s">
        <v>1166</v>
      </c>
      <c r="D2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4">
        <f t="shared" si="597"/>
        <v>0</v>
      </c>
      <c r="G257" s="214"/>
      <c r="H257" s="214">
        <f t="shared" si="598"/>
        <v>0</v>
      </c>
      <c r="I257" s="214"/>
      <c r="J257" s="214">
        <f t="shared" si="599"/>
        <v>0</v>
      </c>
      <c r="K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4">
        <f t="shared" si="601"/>
        <v>0</v>
      </c>
      <c r="Z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4">
        <f t="shared" si="602"/>
        <v>0</v>
      </c>
      <c r="AD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4">
        <f t="shared" si="603"/>
        <v>0</v>
      </c>
      <c r="AH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4">
        <f t="shared" si="604"/>
        <v>0</v>
      </c>
      <c r="AL257" s="214">
        <f t="shared" si="605"/>
        <v>0</v>
      </c>
    </row>
    <row r="258" spans="2:38">
      <c r="B258" s="212" t="s">
        <v>1167</v>
      </c>
      <c r="C258" s="213" t="s">
        <v>1168</v>
      </c>
      <c r="D2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4">
        <f t="shared" si="597"/>
        <v>0</v>
      </c>
      <c r="G258" s="214"/>
      <c r="H258" s="214">
        <f t="shared" si="598"/>
        <v>0</v>
      </c>
      <c r="I258" s="214"/>
      <c r="J258" s="214">
        <f t="shared" si="599"/>
        <v>0</v>
      </c>
      <c r="K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4">
        <f t="shared" si="601"/>
        <v>0</v>
      </c>
      <c r="Z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4">
        <f t="shared" si="602"/>
        <v>0</v>
      </c>
      <c r="AD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4">
        <f t="shared" si="603"/>
        <v>0</v>
      </c>
      <c r="AH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4">
        <f t="shared" si="604"/>
        <v>0</v>
      </c>
      <c r="AL258" s="214">
        <f t="shared" si="605"/>
        <v>0</v>
      </c>
    </row>
    <row r="259" spans="2:38">
      <c r="B259" s="212" t="s">
        <v>1169</v>
      </c>
      <c r="C259" s="213" t="s">
        <v>1170</v>
      </c>
      <c r="D2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4">
        <f t="shared" si="597"/>
        <v>0</v>
      </c>
      <c r="G259" s="214"/>
      <c r="H259" s="214">
        <f t="shared" si="598"/>
        <v>0</v>
      </c>
      <c r="I259" s="214"/>
      <c r="J259" s="214">
        <f t="shared" si="599"/>
        <v>0</v>
      </c>
      <c r="K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4">
        <f t="shared" si="601"/>
        <v>0</v>
      </c>
      <c r="Z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4">
        <f t="shared" si="602"/>
        <v>0</v>
      </c>
      <c r="AD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4">
        <f t="shared" si="603"/>
        <v>0</v>
      </c>
      <c r="AH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4">
        <f t="shared" si="604"/>
        <v>0</v>
      </c>
      <c r="AL259" s="214">
        <f t="shared" si="605"/>
        <v>0</v>
      </c>
    </row>
    <row r="260" spans="2:38">
      <c r="B260" s="212" t="s">
        <v>1171</v>
      </c>
      <c r="C260" s="213" t="s">
        <v>1172</v>
      </c>
      <c r="D2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4">
        <f t="shared" ref="F260:F262" si="649">D260+E260</f>
        <v>0</v>
      </c>
      <c r="G260" s="214"/>
      <c r="H260" s="214">
        <f t="shared" ref="H260:H262" si="650">F260-G260</f>
        <v>0</v>
      </c>
      <c r="I260" s="214"/>
      <c r="J260" s="214">
        <f t="shared" ref="J260:J262" si="651">F260-I260</f>
        <v>0</v>
      </c>
      <c r="K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4">
        <f t="shared" ref="Y260:Y262" si="652">V260+W260+X260</f>
        <v>0</v>
      </c>
      <c r="Z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4">
        <f t="shared" ref="AC260:AC262" si="653">Z260+AA260+AB260</f>
        <v>0</v>
      </c>
      <c r="AD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4">
        <f t="shared" ref="AG260:AG262" si="654">AD260+AE260+AF260</f>
        <v>0</v>
      </c>
      <c r="AH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4">
        <f t="shared" ref="AK260:AK262" si="655">AH260+AI260+AJ260</f>
        <v>0</v>
      </c>
      <c r="AL260" s="214">
        <f t="shared" ref="AL260:AL262" si="656">Y260+AC260+AG260+AK260</f>
        <v>0</v>
      </c>
    </row>
    <row r="261" spans="2:38">
      <c r="B261" s="212" t="s">
        <v>461</v>
      </c>
      <c r="C261" s="213" t="s">
        <v>337</v>
      </c>
      <c r="D2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4">
        <f t="shared" si="649"/>
        <v>0</v>
      </c>
      <c r="G261" s="214"/>
      <c r="H261" s="214">
        <f t="shared" si="650"/>
        <v>0</v>
      </c>
      <c r="I261" s="214"/>
      <c r="J261" s="214">
        <f t="shared" si="651"/>
        <v>0</v>
      </c>
      <c r="K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4">
        <f t="shared" si="652"/>
        <v>0</v>
      </c>
      <c r="Z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4">
        <f t="shared" si="653"/>
        <v>0</v>
      </c>
      <c r="AD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4">
        <f t="shared" si="654"/>
        <v>0</v>
      </c>
      <c r="AH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4">
        <f t="shared" si="655"/>
        <v>0</v>
      </c>
      <c r="AL261" s="214">
        <f t="shared" si="656"/>
        <v>0</v>
      </c>
    </row>
    <row r="262" spans="2:38">
      <c r="B262" s="212" t="s">
        <v>1173</v>
      </c>
      <c r="C262" s="213" t="s">
        <v>1174</v>
      </c>
      <c r="D2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2500</v>
      </c>
      <c r="F262" s="214">
        <f t="shared" si="649"/>
        <v>2500</v>
      </c>
      <c r="G262" s="214"/>
      <c r="H262" s="214">
        <f t="shared" si="650"/>
        <v>2500</v>
      </c>
      <c r="I262" s="214"/>
      <c r="J262" s="214">
        <f t="shared" si="651"/>
        <v>2500</v>
      </c>
      <c r="K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2500</v>
      </c>
      <c r="V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2500</v>
      </c>
      <c r="W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4">
        <f t="shared" si="652"/>
        <v>2500</v>
      </c>
      <c r="Z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4">
        <f t="shared" si="653"/>
        <v>0</v>
      </c>
      <c r="AD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4">
        <f t="shared" si="654"/>
        <v>0</v>
      </c>
      <c r="AH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4">
        <f t="shared" si="655"/>
        <v>0</v>
      </c>
      <c r="AL262" s="214">
        <f t="shared" si="656"/>
        <v>2500</v>
      </c>
    </row>
    <row r="263" spans="2:38">
      <c r="B263" s="220" t="s">
        <v>462</v>
      </c>
      <c r="C263" s="221" t="s">
        <v>338</v>
      </c>
      <c r="D263" s="222">
        <f>SUM(D264:D269)</f>
        <v>0</v>
      </c>
      <c r="E263" s="222">
        <f>SUM(E264:E269)</f>
        <v>0</v>
      </c>
      <c r="F263" s="222">
        <f t="shared" si="597"/>
        <v>0</v>
      </c>
      <c r="G263" s="222">
        <f>SUM(G264:G269)</f>
        <v>0</v>
      </c>
      <c r="H263" s="222">
        <f t="shared" si="598"/>
        <v>0</v>
      </c>
      <c r="I263" s="222">
        <f>SUM(I264:I269)</f>
        <v>0</v>
      </c>
      <c r="J263" s="222">
        <f t="shared" si="599"/>
        <v>0</v>
      </c>
      <c r="K263" s="222">
        <f t="shared" ref="K263:X263" si="657">SUM(K264:K269)</f>
        <v>0</v>
      </c>
      <c r="L263" s="222">
        <f t="shared" si="657"/>
        <v>0</v>
      </c>
      <c r="M263" s="222">
        <f t="shared" si="657"/>
        <v>0</v>
      </c>
      <c r="N263" s="222">
        <f t="shared" si="657"/>
        <v>0</v>
      </c>
      <c r="O263" s="222">
        <f t="shared" si="657"/>
        <v>0</v>
      </c>
      <c r="P263" s="222">
        <f t="shared" si="657"/>
        <v>0</v>
      </c>
      <c r="Q263" s="222">
        <f t="shared" si="657"/>
        <v>0</v>
      </c>
      <c r="R263" s="222">
        <f t="shared" si="657"/>
        <v>0</v>
      </c>
      <c r="S263" s="222">
        <f t="shared" si="657"/>
        <v>0</v>
      </c>
      <c r="T263" s="222">
        <f t="shared" si="657"/>
        <v>0</v>
      </c>
      <c r="U263" s="222">
        <f t="shared" si="657"/>
        <v>0</v>
      </c>
      <c r="V263" s="222">
        <f t="shared" si="657"/>
        <v>0</v>
      </c>
      <c r="W263" s="222">
        <f t="shared" si="657"/>
        <v>0</v>
      </c>
      <c r="X263" s="222">
        <f t="shared" si="657"/>
        <v>0</v>
      </c>
      <c r="Y263" s="222">
        <f t="shared" si="601"/>
        <v>0</v>
      </c>
      <c r="Z263" s="222">
        <f>SUM(Z264:Z269)</f>
        <v>0</v>
      </c>
      <c r="AA263" s="222">
        <f>SUM(AA264:AA269)</f>
        <v>0</v>
      </c>
      <c r="AB263" s="222">
        <f>SUM(AB264:AB269)</f>
        <v>0</v>
      </c>
      <c r="AC263" s="222">
        <f t="shared" si="602"/>
        <v>0</v>
      </c>
      <c r="AD263" s="222">
        <f>SUM(AD264:AD269)</f>
        <v>0</v>
      </c>
      <c r="AE263" s="222">
        <f>SUM(AE264:AE269)</f>
        <v>0</v>
      </c>
      <c r="AF263" s="222">
        <f>SUM(AF264:AF269)</f>
        <v>0</v>
      </c>
      <c r="AG263" s="222">
        <f t="shared" si="603"/>
        <v>0</v>
      </c>
      <c r="AH263" s="222">
        <f>SUM(AH264:AH269)</f>
        <v>0</v>
      </c>
      <c r="AI263" s="222">
        <f>SUM(AI264:AI269)</f>
        <v>0</v>
      </c>
      <c r="AJ263" s="222">
        <f>SUM(AJ264:AJ269)</f>
        <v>0</v>
      </c>
      <c r="AK263" s="222">
        <f t="shared" si="604"/>
        <v>0</v>
      </c>
      <c r="AL263" s="222">
        <f t="shared" si="605"/>
        <v>0</v>
      </c>
    </row>
    <row r="264" spans="2:38">
      <c r="B264" s="212" t="s">
        <v>1181</v>
      </c>
      <c r="C264" s="213" t="s">
        <v>1182</v>
      </c>
      <c r="D2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4">
        <f t="shared" si="597"/>
        <v>0</v>
      </c>
      <c r="G264" s="214"/>
      <c r="H264" s="214">
        <f t="shared" si="598"/>
        <v>0</v>
      </c>
      <c r="I264" s="214"/>
      <c r="J264" s="214">
        <f t="shared" si="599"/>
        <v>0</v>
      </c>
      <c r="K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4">
        <f t="shared" si="601"/>
        <v>0</v>
      </c>
      <c r="Z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4">
        <f t="shared" si="602"/>
        <v>0</v>
      </c>
      <c r="AD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4">
        <f t="shared" si="603"/>
        <v>0</v>
      </c>
      <c r="AH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4">
        <f t="shared" si="604"/>
        <v>0</v>
      </c>
      <c r="AL264" s="214">
        <f t="shared" si="605"/>
        <v>0</v>
      </c>
    </row>
    <row r="265" spans="2:38">
      <c r="B265" s="212" t="s">
        <v>1183</v>
      </c>
      <c r="C265" s="213" t="s">
        <v>1184</v>
      </c>
      <c r="D2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4">
        <f t="shared" si="597"/>
        <v>0</v>
      </c>
      <c r="G265" s="214"/>
      <c r="H265" s="214">
        <f t="shared" si="598"/>
        <v>0</v>
      </c>
      <c r="I265" s="214"/>
      <c r="J265" s="214">
        <f t="shared" si="599"/>
        <v>0</v>
      </c>
      <c r="K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4">
        <f t="shared" si="601"/>
        <v>0</v>
      </c>
      <c r="Z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4">
        <f t="shared" si="602"/>
        <v>0</v>
      </c>
      <c r="AD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4">
        <f t="shared" si="603"/>
        <v>0</v>
      </c>
      <c r="AH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4">
        <f t="shared" si="604"/>
        <v>0</v>
      </c>
      <c r="AL265" s="214">
        <f t="shared" si="605"/>
        <v>0</v>
      </c>
    </row>
    <row r="266" spans="2:38">
      <c r="B266" s="212" t="s">
        <v>463</v>
      </c>
      <c r="C266" s="213" t="s">
        <v>339</v>
      </c>
      <c r="D2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4">
        <f t="shared" si="597"/>
        <v>0</v>
      </c>
      <c r="G266" s="214"/>
      <c r="H266" s="214">
        <f t="shared" si="598"/>
        <v>0</v>
      </c>
      <c r="I266" s="214"/>
      <c r="J266" s="214">
        <f t="shared" si="599"/>
        <v>0</v>
      </c>
      <c r="K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4">
        <f t="shared" si="601"/>
        <v>0</v>
      </c>
      <c r="Z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4">
        <f t="shared" si="602"/>
        <v>0</v>
      </c>
      <c r="AD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4">
        <f t="shared" si="603"/>
        <v>0</v>
      </c>
      <c r="AH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4">
        <f t="shared" si="604"/>
        <v>0</v>
      </c>
      <c r="AL266" s="214">
        <f t="shared" si="605"/>
        <v>0</v>
      </c>
    </row>
    <row r="267" spans="2:38">
      <c r="B267" s="212" t="s">
        <v>1185</v>
      </c>
      <c r="C267" s="213" t="s">
        <v>1186</v>
      </c>
      <c r="D2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4">
        <f t="shared" ref="F267:F269" si="658">D267+E267</f>
        <v>0</v>
      </c>
      <c r="G267" s="214"/>
      <c r="H267" s="214">
        <f t="shared" ref="H267:H269" si="659">F267-G267</f>
        <v>0</v>
      </c>
      <c r="I267" s="214"/>
      <c r="J267" s="214">
        <f t="shared" ref="J267:J269" si="660">F267-I267</f>
        <v>0</v>
      </c>
      <c r="K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4">
        <f t="shared" ref="Y267:Y269" si="661">V267+W267+X267</f>
        <v>0</v>
      </c>
      <c r="Z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4">
        <f t="shared" ref="AC267:AC269" si="662">Z267+AA267+AB267</f>
        <v>0</v>
      </c>
      <c r="AD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4">
        <f t="shared" ref="AG267:AG269" si="663">AD267+AE267+AF267</f>
        <v>0</v>
      </c>
      <c r="AH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4">
        <f t="shared" ref="AK267:AK269" si="664">AH267+AI267+AJ267</f>
        <v>0</v>
      </c>
      <c r="AL267" s="214">
        <f t="shared" ref="AL267:AL269" si="665">Y267+AC267+AG267+AK267</f>
        <v>0</v>
      </c>
    </row>
    <row r="268" spans="2:38">
      <c r="B268" s="212" t="s">
        <v>1187</v>
      </c>
      <c r="C268" s="213" t="s">
        <v>1188</v>
      </c>
      <c r="D2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4">
        <f t="shared" si="658"/>
        <v>0</v>
      </c>
      <c r="G268" s="214"/>
      <c r="H268" s="214">
        <f t="shared" si="659"/>
        <v>0</v>
      </c>
      <c r="I268" s="214"/>
      <c r="J268" s="214">
        <f t="shared" si="660"/>
        <v>0</v>
      </c>
      <c r="K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4">
        <f t="shared" si="661"/>
        <v>0</v>
      </c>
      <c r="Z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4">
        <f t="shared" si="662"/>
        <v>0</v>
      </c>
      <c r="AD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4">
        <f t="shared" si="663"/>
        <v>0</v>
      </c>
      <c r="AH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4">
        <f t="shared" si="664"/>
        <v>0</v>
      </c>
      <c r="AL268" s="214">
        <f t="shared" si="665"/>
        <v>0</v>
      </c>
    </row>
    <row r="269" spans="2:38">
      <c r="B269" s="212" t="s">
        <v>1189</v>
      </c>
      <c r="C269" s="213" t="s">
        <v>1190</v>
      </c>
      <c r="D2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4">
        <f t="shared" si="658"/>
        <v>0</v>
      </c>
      <c r="G269" s="214"/>
      <c r="H269" s="214">
        <f t="shared" si="659"/>
        <v>0</v>
      </c>
      <c r="I269" s="214"/>
      <c r="J269" s="214">
        <f t="shared" si="660"/>
        <v>0</v>
      </c>
      <c r="K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4">
        <f t="shared" si="661"/>
        <v>0</v>
      </c>
      <c r="Z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4">
        <f t="shared" si="662"/>
        <v>0</v>
      </c>
      <c r="AD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4">
        <f t="shared" si="663"/>
        <v>0</v>
      </c>
      <c r="AH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4">
        <f t="shared" si="664"/>
        <v>0</v>
      </c>
      <c r="AL269" s="214">
        <f t="shared" si="665"/>
        <v>0</v>
      </c>
    </row>
    <row r="270" spans="2:38">
      <c r="B270" s="220" t="s">
        <v>464</v>
      </c>
      <c r="C270" s="221" t="s">
        <v>340</v>
      </c>
      <c r="D270" s="222">
        <f>SUM(D271:D314)</f>
        <v>0</v>
      </c>
      <c r="E270" s="222">
        <f>SUM(E271:E314)</f>
        <v>55225</v>
      </c>
      <c r="F270" s="222">
        <f t="shared" si="597"/>
        <v>55225</v>
      </c>
      <c r="G270" s="222">
        <f>SUM(G271:G314)</f>
        <v>0</v>
      </c>
      <c r="H270" s="222">
        <f t="shared" si="598"/>
        <v>55225</v>
      </c>
      <c r="I270" s="222">
        <f>SUM(I271:I314)</f>
        <v>0</v>
      </c>
      <c r="J270" s="222">
        <f t="shared" si="599"/>
        <v>55225</v>
      </c>
      <c r="K270" s="222">
        <f t="shared" ref="K270:X270" si="666">SUM(K271:K314)</f>
        <v>0</v>
      </c>
      <c r="L270" s="222">
        <f t="shared" si="666"/>
        <v>0</v>
      </c>
      <c r="M270" s="222">
        <f t="shared" si="666"/>
        <v>0</v>
      </c>
      <c r="N270" s="222">
        <f t="shared" si="666"/>
        <v>0</v>
      </c>
      <c r="O270" s="222">
        <f t="shared" si="666"/>
        <v>0</v>
      </c>
      <c r="P270" s="222">
        <f t="shared" si="666"/>
        <v>0</v>
      </c>
      <c r="Q270" s="222">
        <f t="shared" si="666"/>
        <v>0</v>
      </c>
      <c r="R270" s="222">
        <f t="shared" si="666"/>
        <v>0</v>
      </c>
      <c r="S270" s="222">
        <f t="shared" si="666"/>
        <v>0</v>
      </c>
      <c r="T270" s="222">
        <f t="shared" si="666"/>
        <v>0</v>
      </c>
      <c r="U270" s="222">
        <f t="shared" si="666"/>
        <v>55225</v>
      </c>
      <c r="V270" s="222">
        <f t="shared" si="666"/>
        <v>55225</v>
      </c>
      <c r="W270" s="222">
        <f t="shared" si="666"/>
        <v>0</v>
      </c>
      <c r="X270" s="222">
        <f t="shared" si="666"/>
        <v>0</v>
      </c>
      <c r="Y270" s="222">
        <f t="shared" si="601"/>
        <v>55225</v>
      </c>
      <c r="Z270" s="222">
        <f>SUM(Z271:Z314)</f>
        <v>0</v>
      </c>
      <c r="AA270" s="222">
        <f>SUM(AA271:AA314)</f>
        <v>0</v>
      </c>
      <c r="AB270" s="222">
        <f>SUM(AB271:AB314)</f>
        <v>0</v>
      </c>
      <c r="AC270" s="222">
        <f t="shared" si="602"/>
        <v>0</v>
      </c>
      <c r="AD270" s="222">
        <f>SUM(AD271:AD314)</f>
        <v>0</v>
      </c>
      <c r="AE270" s="222">
        <f>SUM(AE271:AE314)</f>
        <v>0</v>
      </c>
      <c r="AF270" s="222">
        <f>SUM(AF271:AF314)</f>
        <v>0</v>
      </c>
      <c r="AG270" s="222">
        <f t="shared" si="603"/>
        <v>0</v>
      </c>
      <c r="AH270" s="222">
        <f>SUM(AH271:AH314)</f>
        <v>0</v>
      </c>
      <c r="AI270" s="222">
        <f>SUM(AI271:AI314)</f>
        <v>0</v>
      </c>
      <c r="AJ270" s="222">
        <f>SUM(AJ271:AJ314)</f>
        <v>0</v>
      </c>
      <c r="AK270" s="222">
        <f t="shared" si="604"/>
        <v>0</v>
      </c>
      <c r="AL270" s="222">
        <f t="shared" si="605"/>
        <v>55225</v>
      </c>
    </row>
    <row r="271" spans="2:38">
      <c r="B271" s="212" t="s">
        <v>1191</v>
      </c>
      <c r="C271" s="213" t="s">
        <v>1192</v>
      </c>
      <c r="D2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4">
        <f t="shared" si="597"/>
        <v>0</v>
      </c>
      <c r="G271" s="214"/>
      <c r="H271" s="214">
        <f t="shared" si="598"/>
        <v>0</v>
      </c>
      <c r="I271" s="214"/>
      <c r="J271" s="214">
        <f t="shared" si="599"/>
        <v>0</v>
      </c>
      <c r="K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4">
        <f t="shared" si="601"/>
        <v>0</v>
      </c>
      <c r="Z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4">
        <f t="shared" si="602"/>
        <v>0</v>
      </c>
      <c r="AD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4">
        <f t="shared" si="603"/>
        <v>0</v>
      </c>
      <c r="AH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4">
        <f t="shared" si="604"/>
        <v>0</v>
      </c>
      <c r="AL271" s="214">
        <f t="shared" si="605"/>
        <v>0</v>
      </c>
    </row>
    <row r="272" spans="2:38">
      <c r="B272" s="212" t="s">
        <v>465</v>
      </c>
      <c r="C272" s="213" t="s">
        <v>1193</v>
      </c>
      <c r="D2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4">
        <f t="shared" ref="F272:F303" si="667">D272+E272</f>
        <v>0</v>
      </c>
      <c r="G272" s="214"/>
      <c r="H272" s="214">
        <f t="shared" ref="H272:H303" si="668">F272-G272</f>
        <v>0</v>
      </c>
      <c r="I272" s="214"/>
      <c r="J272" s="214">
        <f t="shared" ref="J272:J303" si="669">F272-I272</f>
        <v>0</v>
      </c>
      <c r="K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4">
        <f t="shared" ref="Y272:Y303" si="670">V272+W272+X272</f>
        <v>0</v>
      </c>
      <c r="Z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4">
        <f t="shared" ref="AC272:AC303" si="671">Z272+AA272+AB272</f>
        <v>0</v>
      </c>
      <c r="AD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4">
        <f t="shared" ref="AG272:AG303" si="672">AD272+AE272+AF272</f>
        <v>0</v>
      </c>
      <c r="AH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4">
        <f t="shared" ref="AK272:AK303" si="673">AH272+AI272+AJ272</f>
        <v>0</v>
      </c>
      <c r="AL272" s="214">
        <f t="shared" ref="AL272:AL303" si="674">Y272+AC272+AG272+AK272</f>
        <v>0</v>
      </c>
    </row>
    <row r="273" spans="2:38">
      <c r="B273" s="212" t="s">
        <v>1194</v>
      </c>
      <c r="C273" s="213" t="s">
        <v>1195</v>
      </c>
      <c r="D2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v>
      </c>
      <c r="F273" s="214">
        <f t="shared" si="667"/>
        <v>5000</v>
      </c>
      <c r="G273" s="214"/>
      <c r="H273" s="214">
        <f t="shared" si="668"/>
        <v>5000</v>
      </c>
      <c r="I273" s="214"/>
      <c r="J273" s="214">
        <f t="shared" si="669"/>
        <v>5000</v>
      </c>
      <c r="K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V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v>
      </c>
      <c r="W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4">
        <f t="shared" si="670"/>
        <v>5000</v>
      </c>
      <c r="Z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4">
        <f t="shared" si="671"/>
        <v>0</v>
      </c>
      <c r="AD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4">
        <f t="shared" si="672"/>
        <v>0</v>
      </c>
      <c r="AH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4">
        <f t="shared" si="673"/>
        <v>0</v>
      </c>
      <c r="AL273" s="214">
        <f t="shared" si="674"/>
        <v>5000</v>
      </c>
    </row>
    <row r="274" spans="2:38">
      <c r="B274" s="212" t="s">
        <v>1196</v>
      </c>
      <c r="C274" s="213" t="s">
        <v>1197</v>
      </c>
      <c r="D2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4">
        <f t="shared" si="667"/>
        <v>0</v>
      </c>
      <c r="G274" s="214"/>
      <c r="H274" s="214">
        <f t="shared" si="668"/>
        <v>0</v>
      </c>
      <c r="I274" s="214"/>
      <c r="J274" s="214">
        <f t="shared" si="669"/>
        <v>0</v>
      </c>
      <c r="K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4">
        <f t="shared" si="670"/>
        <v>0</v>
      </c>
      <c r="Z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4">
        <f t="shared" si="671"/>
        <v>0</v>
      </c>
      <c r="AD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4">
        <f t="shared" si="672"/>
        <v>0</v>
      </c>
      <c r="AH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4">
        <f t="shared" si="673"/>
        <v>0</v>
      </c>
      <c r="AL274" s="214">
        <f t="shared" si="674"/>
        <v>0</v>
      </c>
    </row>
    <row r="275" spans="2:38">
      <c r="B275" s="212" t="s">
        <v>1198</v>
      </c>
      <c r="C275" s="213" t="s">
        <v>1199</v>
      </c>
      <c r="D2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4">
        <f t="shared" si="667"/>
        <v>0</v>
      </c>
      <c r="G275" s="214"/>
      <c r="H275" s="214">
        <f t="shared" si="668"/>
        <v>0</v>
      </c>
      <c r="I275" s="214"/>
      <c r="J275" s="214">
        <f t="shared" si="669"/>
        <v>0</v>
      </c>
      <c r="K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4">
        <f t="shared" si="670"/>
        <v>0</v>
      </c>
      <c r="Z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4">
        <f t="shared" si="671"/>
        <v>0</v>
      </c>
      <c r="AD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4">
        <f t="shared" si="672"/>
        <v>0</v>
      </c>
      <c r="AH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4">
        <f t="shared" si="673"/>
        <v>0</v>
      </c>
      <c r="AL275" s="214">
        <f t="shared" si="674"/>
        <v>0</v>
      </c>
    </row>
    <row r="276" spans="2:38">
      <c r="B276" s="212" t="s">
        <v>1200</v>
      </c>
      <c r="C276" s="213" t="s">
        <v>1201</v>
      </c>
      <c r="D2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4">
        <f t="shared" si="667"/>
        <v>0</v>
      </c>
      <c r="G276" s="214"/>
      <c r="H276" s="214">
        <f t="shared" si="668"/>
        <v>0</v>
      </c>
      <c r="I276" s="214"/>
      <c r="J276" s="214">
        <f t="shared" si="669"/>
        <v>0</v>
      </c>
      <c r="K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4">
        <f t="shared" si="670"/>
        <v>0</v>
      </c>
      <c r="Z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4">
        <f t="shared" si="671"/>
        <v>0</v>
      </c>
      <c r="AD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4">
        <f t="shared" si="672"/>
        <v>0</v>
      </c>
      <c r="AH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4">
        <f t="shared" si="673"/>
        <v>0</v>
      </c>
      <c r="AL276" s="214">
        <f t="shared" si="674"/>
        <v>0</v>
      </c>
    </row>
    <row r="277" spans="2:38">
      <c r="B277" s="212" t="s">
        <v>1202</v>
      </c>
      <c r="C277" s="213" t="s">
        <v>1203</v>
      </c>
      <c r="D2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v>
      </c>
      <c r="F277" s="214">
        <f t="shared" si="667"/>
        <v>1000</v>
      </c>
      <c r="G277" s="214"/>
      <c r="H277" s="214">
        <f t="shared" si="668"/>
        <v>1000</v>
      </c>
      <c r="I277" s="214"/>
      <c r="J277" s="214">
        <f t="shared" si="669"/>
        <v>1000</v>
      </c>
      <c r="K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v>
      </c>
      <c r="V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v>
      </c>
      <c r="W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4">
        <f t="shared" si="670"/>
        <v>1000</v>
      </c>
      <c r="Z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4">
        <f t="shared" si="671"/>
        <v>0</v>
      </c>
      <c r="AD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4">
        <f t="shared" si="672"/>
        <v>0</v>
      </c>
      <c r="AH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4">
        <f t="shared" si="673"/>
        <v>0</v>
      </c>
      <c r="AL277" s="214">
        <f t="shared" si="674"/>
        <v>1000</v>
      </c>
    </row>
    <row r="278" spans="2:38">
      <c r="B278" s="212" t="s">
        <v>1204</v>
      </c>
      <c r="C278" s="213" t="s">
        <v>1205</v>
      </c>
      <c r="D2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4">
        <f t="shared" si="667"/>
        <v>0</v>
      </c>
      <c r="G278" s="214"/>
      <c r="H278" s="214">
        <f t="shared" si="668"/>
        <v>0</v>
      </c>
      <c r="I278" s="214"/>
      <c r="J278" s="214">
        <f t="shared" si="669"/>
        <v>0</v>
      </c>
      <c r="K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4">
        <f t="shared" si="670"/>
        <v>0</v>
      </c>
      <c r="Z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4">
        <f t="shared" si="671"/>
        <v>0</v>
      </c>
      <c r="AD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4">
        <f t="shared" si="672"/>
        <v>0</v>
      </c>
      <c r="AH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4">
        <f t="shared" si="673"/>
        <v>0</v>
      </c>
      <c r="AL278" s="214">
        <f t="shared" si="674"/>
        <v>0</v>
      </c>
    </row>
    <row r="279" spans="2:38">
      <c r="B279" s="212" t="s">
        <v>466</v>
      </c>
      <c r="C279" s="213" t="s">
        <v>1206</v>
      </c>
      <c r="D2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14">
        <f t="shared" si="667"/>
        <v>0</v>
      </c>
      <c r="G279" s="214"/>
      <c r="H279" s="214">
        <f t="shared" si="668"/>
        <v>0</v>
      </c>
      <c r="I279" s="214"/>
      <c r="J279" s="214">
        <f t="shared" si="669"/>
        <v>0</v>
      </c>
      <c r="K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4">
        <f t="shared" si="670"/>
        <v>0</v>
      </c>
      <c r="Z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4">
        <f t="shared" si="671"/>
        <v>0</v>
      </c>
      <c r="AD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4">
        <f t="shared" si="672"/>
        <v>0</v>
      </c>
      <c r="AH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4">
        <f t="shared" si="673"/>
        <v>0</v>
      </c>
      <c r="AL279" s="214">
        <f t="shared" si="674"/>
        <v>0</v>
      </c>
    </row>
    <row r="280" spans="2:38">
      <c r="B280" s="212" t="s">
        <v>1207</v>
      </c>
      <c r="C280" s="213" t="s">
        <v>1208</v>
      </c>
      <c r="D2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F280" s="214">
        <f t="shared" si="667"/>
        <v>10000</v>
      </c>
      <c r="G280" s="214"/>
      <c r="H280" s="214">
        <f t="shared" si="668"/>
        <v>10000</v>
      </c>
      <c r="I280" s="214"/>
      <c r="J280" s="214">
        <f t="shared" si="669"/>
        <v>10000</v>
      </c>
      <c r="K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V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W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4">
        <f t="shared" si="670"/>
        <v>10000</v>
      </c>
      <c r="Z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4">
        <f t="shared" si="671"/>
        <v>0</v>
      </c>
      <c r="AD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4">
        <f t="shared" si="672"/>
        <v>0</v>
      </c>
      <c r="AH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4">
        <f t="shared" si="673"/>
        <v>0</v>
      </c>
      <c r="AL280" s="214">
        <f t="shared" si="674"/>
        <v>10000</v>
      </c>
    </row>
    <row r="281" spans="2:38">
      <c r="B281" s="212" t="s">
        <v>1209</v>
      </c>
      <c r="C281" s="213" t="s">
        <v>1210</v>
      </c>
      <c r="D2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v>
      </c>
      <c r="F281" s="214">
        <f t="shared" si="667"/>
        <v>15000</v>
      </c>
      <c r="G281" s="214"/>
      <c r="H281" s="214">
        <f t="shared" si="668"/>
        <v>15000</v>
      </c>
      <c r="I281" s="214"/>
      <c r="J281" s="214">
        <f t="shared" si="669"/>
        <v>15000</v>
      </c>
      <c r="K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v>
      </c>
      <c r="V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v>
      </c>
      <c r="W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4">
        <f t="shared" si="670"/>
        <v>15000</v>
      </c>
      <c r="Z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4">
        <f t="shared" si="671"/>
        <v>0</v>
      </c>
      <c r="AD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4">
        <f t="shared" si="672"/>
        <v>0</v>
      </c>
      <c r="AH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4">
        <f t="shared" si="673"/>
        <v>0</v>
      </c>
      <c r="AL281" s="214">
        <f t="shared" si="674"/>
        <v>15000</v>
      </c>
    </row>
    <row r="282" spans="2:38">
      <c r="B282" s="212" t="s">
        <v>1211</v>
      </c>
      <c r="C282" s="213" t="s">
        <v>1212</v>
      </c>
      <c r="D2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4">
        <f t="shared" si="667"/>
        <v>0</v>
      </c>
      <c r="G282" s="214"/>
      <c r="H282" s="214">
        <f t="shared" si="668"/>
        <v>0</v>
      </c>
      <c r="I282" s="214"/>
      <c r="J282" s="214">
        <f t="shared" si="669"/>
        <v>0</v>
      </c>
      <c r="K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4">
        <f t="shared" si="670"/>
        <v>0</v>
      </c>
      <c r="Z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4">
        <f t="shared" si="671"/>
        <v>0</v>
      </c>
      <c r="AD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4">
        <f t="shared" si="672"/>
        <v>0</v>
      </c>
      <c r="AH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4">
        <f t="shared" si="673"/>
        <v>0</v>
      </c>
      <c r="AL282" s="214">
        <f t="shared" si="674"/>
        <v>0</v>
      </c>
    </row>
    <row r="283" spans="2:38">
      <c r="B283" s="212" t="s">
        <v>1213</v>
      </c>
      <c r="C283" s="213" t="s">
        <v>1214</v>
      </c>
      <c r="D2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4">
        <f t="shared" si="667"/>
        <v>0</v>
      </c>
      <c r="G283" s="214"/>
      <c r="H283" s="214">
        <f t="shared" si="668"/>
        <v>0</v>
      </c>
      <c r="I283" s="214"/>
      <c r="J283" s="214">
        <f t="shared" si="669"/>
        <v>0</v>
      </c>
      <c r="K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4">
        <f t="shared" si="670"/>
        <v>0</v>
      </c>
      <c r="Z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4">
        <f t="shared" si="671"/>
        <v>0</v>
      </c>
      <c r="AD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4">
        <f t="shared" si="672"/>
        <v>0</v>
      </c>
      <c r="AH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4">
        <f t="shared" si="673"/>
        <v>0</v>
      </c>
      <c r="AL283" s="214">
        <f t="shared" si="674"/>
        <v>0</v>
      </c>
    </row>
    <row r="284" spans="2:38">
      <c r="B284" s="212" t="s">
        <v>1215</v>
      </c>
      <c r="C284" s="213" t="s">
        <v>1216</v>
      </c>
      <c r="D2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v>
      </c>
      <c r="F284" s="214">
        <f t="shared" si="667"/>
        <v>4000</v>
      </c>
      <c r="G284" s="214"/>
      <c r="H284" s="214">
        <f t="shared" si="668"/>
        <v>4000</v>
      </c>
      <c r="I284" s="214"/>
      <c r="J284" s="214">
        <f t="shared" si="669"/>
        <v>4000</v>
      </c>
      <c r="K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v>
      </c>
      <c r="V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v>
      </c>
      <c r="W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4">
        <f t="shared" si="670"/>
        <v>4000</v>
      </c>
      <c r="Z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4">
        <f t="shared" si="671"/>
        <v>0</v>
      </c>
      <c r="AD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4">
        <f t="shared" si="672"/>
        <v>0</v>
      </c>
      <c r="AH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4">
        <f t="shared" si="673"/>
        <v>0</v>
      </c>
      <c r="AL284" s="214">
        <f t="shared" si="674"/>
        <v>4000</v>
      </c>
    </row>
    <row r="285" spans="2:38">
      <c r="B285" s="212" t="s">
        <v>1217</v>
      </c>
      <c r="C285" s="213" t="s">
        <v>1218</v>
      </c>
      <c r="D2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4">
        <f t="shared" si="667"/>
        <v>0</v>
      </c>
      <c r="G285" s="214"/>
      <c r="H285" s="214">
        <f t="shared" si="668"/>
        <v>0</v>
      </c>
      <c r="I285" s="214"/>
      <c r="J285" s="214">
        <f t="shared" si="669"/>
        <v>0</v>
      </c>
      <c r="K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4">
        <f t="shared" si="670"/>
        <v>0</v>
      </c>
      <c r="Z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4">
        <f t="shared" si="671"/>
        <v>0</v>
      </c>
      <c r="AD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4">
        <f t="shared" si="672"/>
        <v>0</v>
      </c>
      <c r="AH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4">
        <f t="shared" si="673"/>
        <v>0</v>
      </c>
      <c r="AL285" s="214">
        <f t="shared" si="674"/>
        <v>0</v>
      </c>
    </row>
    <row r="286" spans="2:38">
      <c r="B286" s="212" t="s">
        <v>1219</v>
      </c>
      <c r="C286" s="213" t="s">
        <v>1220</v>
      </c>
      <c r="D2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4">
        <f t="shared" si="667"/>
        <v>0</v>
      </c>
      <c r="G286" s="214"/>
      <c r="H286" s="214">
        <f t="shared" si="668"/>
        <v>0</v>
      </c>
      <c r="I286" s="214"/>
      <c r="J286" s="214">
        <f t="shared" si="669"/>
        <v>0</v>
      </c>
      <c r="K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4">
        <f t="shared" si="670"/>
        <v>0</v>
      </c>
      <c r="Z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4">
        <f t="shared" si="671"/>
        <v>0</v>
      </c>
      <c r="AD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4">
        <f t="shared" si="672"/>
        <v>0</v>
      </c>
      <c r="AH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4">
        <f t="shared" si="673"/>
        <v>0</v>
      </c>
      <c r="AL286" s="214">
        <f t="shared" si="674"/>
        <v>0</v>
      </c>
    </row>
    <row r="287" spans="2:38">
      <c r="B287" s="212" t="s">
        <v>1221</v>
      </c>
      <c r="C287" s="213" t="s">
        <v>1222</v>
      </c>
      <c r="D2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v>
      </c>
      <c r="F287" s="214">
        <f t="shared" si="667"/>
        <v>1000</v>
      </c>
      <c r="G287" s="214"/>
      <c r="H287" s="214">
        <f t="shared" si="668"/>
        <v>1000</v>
      </c>
      <c r="I287" s="214"/>
      <c r="J287" s="214">
        <f t="shared" si="669"/>
        <v>1000</v>
      </c>
      <c r="K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v>
      </c>
      <c r="V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v>
      </c>
      <c r="W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4">
        <f t="shared" si="670"/>
        <v>1000</v>
      </c>
      <c r="Z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4">
        <f t="shared" si="671"/>
        <v>0</v>
      </c>
      <c r="AD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4">
        <f t="shared" si="672"/>
        <v>0</v>
      </c>
      <c r="AH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4">
        <f t="shared" si="673"/>
        <v>0</v>
      </c>
      <c r="AL287" s="214">
        <f t="shared" si="674"/>
        <v>1000</v>
      </c>
    </row>
    <row r="288" spans="2:38">
      <c r="B288" s="212" t="s">
        <v>467</v>
      </c>
      <c r="C288" s="213" t="s">
        <v>1223</v>
      </c>
      <c r="D2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4">
        <f t="shared" si="667"/>
        <v>0</v>
      </c>
      <c r="G288" s="214"/>
      <c r="H288" s="214">
        <f t="shared" si="668"/>
        <v>0</v>
      </c>
      <c r="I288" s="214"/>
      <c r="J288" s="214">
        <f t="shared" si="669"/>
        <v>0</v>
      </c>
      <c r="K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4">
        <f t="shared" si="670"/>
        <v>0</v>
      </c>
      <c r="Z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4">
        <f t="shared" si="671"/>
        <v>0</v>
      </c>
      <c r="AD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4">
        <f t="shared" si="672"/>
        <v>0</v>
      </c>
      <c r="AH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4">
        <f t="shared" si="673"/>
        <v>0</v>
      </c>
      <c r="AL288" s="214">
        <f t="shared" si="674"/>
        <v>0</v>
      </c>
    </row>
    <row r="289" spans="2:38">
      <c r="B289" s="212" t="s">
        <v>1224</v>
      </c>
      <c r="C289" s="213" t="s">
        <v>1225</v>
      </c>
      <c r="D2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4">
        <f t="shared" si="667"/>
        <v>0</v>
      </c>
      <c r="G289" s="214"/>
      <c r="H289" s="214">
        <f t="shared" si="668"/>
        <v>0</v>
      </c>
      <c r="I289" s="214"/>
      <c r="J289" s="214">
        <f t="shared" si="669"/>
        <v>0</v>
      </c>
      <c r="K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4">
        <f t="shared" si="670"/>
        <v>0</v>
      </c>
      <c r="Z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4">
        <f t="shared" si="671"/>
        <v>0</v>
      </c>
      <c r="AD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4">
        <f t="shared" si="672"/>
        <v>0</v>
      </c>
      <c r="AH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4">
        <f t="shared" si="673"/>
        <v>0</v>
      </c>
      <c r="AL289" s="214">
        <f t="shared" si="674"/>
        <v>0</v>
      </c>
    </row>
    <row r="290" spans="2:38">
      <c r="B290" s="212" t="s">
        <v>1226</v>
      </c>
      <c r="C290" s="213" t="s">
        <v>1227</v>
      </c>
      <c r="D2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4">
        <f t="shared" si="667"/>
        <v>0</v>
      </c>
      <c r="G290" s="214"/>
      <c r="H290" s="214">
        <f t="shared" si="668"/>
        <v>0</v>
      </c>
      <c r="I290" s="214"/>
      <c r="J290" s="214">
        <f t="shared" si="669"/>
        <v>0</v>
      </c>
      <c r="K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4">
        <f t="shared" si="670"/>
        <v>0</v>
      </c>
      <c r="Z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4">
        <f t="shared" si="671"/>
        <v>0</v>
      </c>
      <c r="AD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4">
        <f t="shared" si="672"/>
        <v>0</v>
      </c>
      <c r="AH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4">
        <f t="shared" si="673"/>
        <v>0</v>
      </c>
      <c r="AL290" s="214">
        <f t="shared" si="674"/>
        <v>0</v>
      </c>
    </row>
    <row r="291" spans="2:38">
      <c r="B291" s="212" t="s">
        <v>1228</v>
      </c>
      <c r="C291" s="213" t="s">
        <v>1229</v>
      </c>
      <c r="D2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4">
        <f t="shared" si="667"/>
        <v>0</v>
      </c>
      <c r="G291" s="214"/>
      <c r="H291" s="214">
        <f t="shared" si="668"/>
        <v>0</v>
      </c>
      <c r="I291" s="214"/>
      <c r="J291" s="214">
        <f t="shared" si="669"/>
        <v>0</v>
      </c>
      <c r="K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4">
        <f t="shared" si="670"/>
        <v>0</v>
      </c>
      <c r="Z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4">
        <f t="shared" si="671"/>
        <v>0</v>
      </c>
      <c r="AD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4">
        <f t="shared" si="672"/>
        <v>0</v>
      </c>
      <c r="AH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4">
        <f t="shared" si="673"/>
        <v>0</v>
      </c>
      <c r="AL291" s="214">
        <f t="shared" si="674"/>
        <v>0</v>
      </c>
    </row>
    <row r="292" spans="2:38">
      <c r="B292" s="212" t="s">
        <v>1230</v>
      </c>
      <c r="C292" s="213" t="s">
        <v>1223</v>
      </c>
      <c r="D2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4">
        <f t="shared" si="667"/>
        <v>0</v>
      </c>
      <c r="G292" s="214"/>
      <c r="H292" s="214">
        <f t="shared" si="668"/>
        <v>0</v>
      </c>
      <c r="I292" s="214"/>
      <c r="J292" s="214">
        <f t="shared" si="669"/>
        <v>0</v>
      </c>
      <c r="K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4">
        <f t="shared" si="670"/>
        <v>0</v>
      </c>
      <c r="Z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4">
        <f t="shared" si="671"/>
        <v>0</v>
      </c>
      <c r="AD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4">
        <f t="shared" si="672"/>
        <v>0</v>
      </c>
      <c r="AH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4">
        <f t="shared" si="673"/>
        <v>0</v>
      </c>
      <c r="AL292" s="214">
        <f t="shared" si="674"/>
        <v>0</v>
      </c>
    </row>
    <row r="293" spans="2:38">
      <c r="B293" s="212" t="s">
        <v>1231</v>
      </c>
      <c r="C293" s="213" t="s">
        <v>1232</v>
      </c>
      <c r="D2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4">
        <f t="shared" si="667"/>
        <v>0</v>
      </c>
      <c r="G293" s="214"/>
      <c r="H293" s="214">
        <f t="shared" si="668"/>
        <v>0</v>
      </c>
      <c r="I293" s="214"/>
      <c r="J293" s="214">
        <f t="shared" si="669"/>
        <v>0</v>
      </c>
      <c r="K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4">
        <f t="shared" si="670"/>
        <v>0</v>
      </c>
      <c r="Z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4">
        <f t="shared" si="671"/>
        <v>0</v>
      </c>
      <c r="AD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4">
        <f t="shared" si="672"/>
        <v>0</v>
      </c>
      <c r="AH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4">
        <f t="shared" si="673"/>
        <v>0</v>
      </c>
      <c r="AL293" s="214">
        <f t="shared" si="674"/>
        <v>0</v>
      </c>
    </row>
    <row r="294" spans="2:38">
      <c r="B294" s="212" t="s">
        <v>1233</v>
      </c>
      <c r="C294" s="213" t="s">
        <v>1234</v>
      </c>
      <c r="D2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v>
      </c>
      <c r="F294" s="214">
        <f t="shared" si="667"/>
        <v>3000</v>
      </c>
      <c r="G294" s="214"/>
      <c r="H294" s="214">
        <f t="shared" si="668"/>
        <v>3000</v>
      </c>
      <c r="I294" s="214"/>
      <c r="J294" s="214">
        <f t="shared" si="669"/>
        <v>3000</v>
      </c>
      <c r="K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v>
      </c>
      <c r="V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v>
      </c>
      <c r="W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4">
        <f t="shared" si="670"/>
        <v>3000</v>
      </c>
      <c r="Z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4">
        <f t="shared" si="671"/>
        <v>0</v>
      </c>
      <c r="AD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4">
        <f t="shared" si="672"/>
        <v>0</v>
      </c>
      <c r="AH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4">
        <f t="shared" si="673"/>
        <v>0</v>
      </c>
      <c r="AL294" s="214">
        <f t="shared" si="674"/>
        <v>3000</v>
      </c>
    </row>
    <row r="295" spans="2:38">
      <c r="B295" s="212" t="s">
        <v>1235</v>
      </c>
      <c r="C295" s="213" t="s">
        <v>1236</v>
      </c>
      <c r="D2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4">
        <f t="shared" si="667"/>
        <v>0</v>
      </c>
      <c r="G295" s="214"/>
      <c r="H295" s="214">
        <f t="shared" si="668"/>
        <v>0</v>
      </c>
      <c r="I295" s="214"/>
      <c r="J295" s="214">
        <f t="shared" si="669"/>
        <v>0</v>
      </c>
      <c r="K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4">
        <f t="shared" si="670"/>
        <v>0</v>
      </c>
      <c r="Z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4">
        <f t="shared" si="671"/>
        <v>0</v>
      </c>
      <c r="AD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4">
        <f t="shared" si="672"/>
        <v>0</v>
      </c>
      <c r="AH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4">
        <f t="shared" si="673"/>
        <v>0</v>
      </c>
      <c r="AL295" s="214">
        <f t="shared" si="674"/>
        <v>0</v>
      </c>
    </row>
    <row r="296" spans="2:38">
      <c r="B296" s="212" t="s">
        <v>1237</v>
      </c>
      <c r="C296" s="213" t="s">
        <v>1238</v>
      </c>
      <c r="D2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4">
        <f t="shared" si="667"/>
        <v>0</v>
      </c>
      <c r="G296" s="214"/>
      <c r="H296" s="214">
        <f t="shared" si="668"/>
        <v>0</v>
      </c>
      <c r="I296" s="214"/>
      <c r="J296" s="214">
        <f t="shared" si="669"/>
        <v>0</v>
      </c>
      <c r="K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4">
        <f t="shared" si="670"/>
        <v>0</v>
      </c>
      <c r="Z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4">
        <f t="shared" si="671"/>
        <v>0</v>
      </c>
      <c r="AD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4">
        <f t="shared" si="672"/>
        <v>0</v>
      </c>
      <c r="AH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4">
        <f t="shared" si="673"/>
        <v>0</v>
      </c>
      <c r="AL296" s="214">
        <f t="shared" si="674"/>
        <v>0</v>
      </c>
    </row>
    <row r="297" spans="2:38">
      <c r="B297" s="212" t="s">
        <v>1239</v>
      </c>
      <c r="C297" s="213" t="s">
        <v>1240</v>
      </c>
      <c r="D2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v>
      </c>
      <c r="F297" s="214">
        <f t="shared" si="667"/>
        <v>1000</v>
      </c>
      <c r="G297" s="214"/>
      <c r="H297" s="214">
        <f t="shared" si="668"/>
        <v>1000</v>
      </c>
      <c r="I297" s="214"/>
      <c r="J297" s="214">
        <f t="shared" si="669"/>
        <v>1000</v>
      </c>
      <c r="K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v>
      </c>
      <c r="V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v>
      </c>
      <c r="W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4">
        <f t="shared" si="670"/>
        <v>1000</v>
      </c>
      <c r="Z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4">
        <f t="shared" si="671"/>
        <v>0</v>
      </c>
      <c r="AD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4">
        <f t="shared" si="672"/>
        <v>0</v>
      </c>
      <c r="AH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4">
        <f t="shared" si="673"/>
        <v>0</v>
      </c>
      <c r="AL297" s="214">
        <f t="shared" si="674"/>
        <v>1000</v>
      </c>
    </row>
    <row r="298" spans="2:38">
      <c r="B298" s="212" t="s">
        <v>1241</v>
      </c>
      <c r="C298" s="213" t="s">
        <v>1242</v>
      </c>
      <c r="D2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4">
        <f t="shared" si="667"/>
        <v>0</v>
      </c>
      <c r="G298" s="214"/>
      <c r="H298" s="214">
        <f t="shared" si="668"/>
        <v>0</v>
      </c>
      <c r="I298" s="214"/>
      <c r="J298" s="214">
        <f t="shared" si="669"/>
        <v>0</v>
      </c>
      <c r="K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4">
        <f t="shared" si="670"/>
        <v>0</v>
      </c>
      <c r="Z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4">
        <f t="shared" si="671"/>
        <v>0</v>
      </c>
      <c r="AD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4">
        <f t="shared" si="672"/>
        <v>0</v>
      </c>
      <c r="AH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4">
        <f t="shared" si="673"/>
        <v>0</v>
      </c>
      <c r="AL298" s="214">
        <f t="shared" si="674"/>
        <v>0</v>
      </c>
    </row>
    <row r="299" spans="2:38">
      <c r="B299" s="212" t="s">
        <v>1243</v>
      </c>
      <c r="C299" s="213" t="s">
        <v>1244</v>
      </c>
      <c r="D2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15225</v>
      </c>
      <c r="F299" s="214">
        <f t="shared" si="667"/>
        <v>15225</v>
      </c>
      <c r="G299" s="214"/>
      <c r="H299" s="214">
        <f t="shared" si="668"/>
        <v>15225</v>
      </c>
      <c r="I299" s="214"/>
      <c r="J299" s="214">
        <f t="shared" si="669"/>
        <v>15225</v>
      </c>
      <c r="K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15225</v>
      </c>
      <c r="V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15225</v>
      </c>
      <c r="W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4">
        <f t="shared" si="670"/>
        <v>15225</v>
      </c>
      <c r="Z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4">
        <f t="shared" si="671"/>
        <v>0</v>
      </c>
      <c r="AD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4">
        <f t="shared" si="672"/>
        <v>0</v>
      </c>
      <c r="AH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4">
        <f t="shared" si="673"/>
        <v>0</v>
      </c>
      <c r="AL299" s="214">
        <f t="shared" si="674"/>
        <v>15225</v>
      </c>
    </row>
    <row r="300" spans="2:38">
      <c r="B300" s="212" t="s">
        <v>1245</v>
      </c>
      <c r="C300" s="213" t="s">
        <v>1246</v>
      </c>
      <c r="D3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4">
        <f t="shared" si="667"/>
        <v>0</v>
      </c>
      <c r="G300" s="214"/>
      <c r="H300" s="214">
        <f t="shared" si="668"/>
        <v>0</v>
      </c>
      <c r="I300" s="214"/>
      <c r="J300" s="214">
        <f t="shared" si="669"/>
        <v>0</v>
      </c>
      <c r="K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4">
        <f t="shared" si="670"/>
        <v>0</v>
      </c>
      <c r="Z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4">
        <f t="shared" si="671"/>
        <v>0</v>
      </c>
      <c r="AD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4">
        <f t="shared" si="672"/>
        <v>0</v>
      </c>
      <c r="AH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4">
        <f t="shared" si="673"/>
        <v>0</v>
      </c>
      <c r="AL300" s="214">
        <f t="shared" si="674"/>
        <v>0</v>
      </c>
    </row>
    <row r="301" spans="2:38">
      <c r="B301" s="212" t="s">
        <v>1247</v>
      </c>
      <c r="C301" s="213" t="s">
        <v>1248</v>
      </c>
      <c r="D3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4">
        <f t="shared" si="667"/>
        <v>0</v>
      </c>
      <c r="G301" s="214"/>
      <c r="H301" s="214">
        <f t="shared" si="668"/>
        <v>0</v>
      </c>
      <c r="I301" s="214"/>
      <c r="J301" s="214">
        <f t="shared" si="669"/>
        <v>0</v>
      </c>
      <c r="K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4">
        <f t="shared" si="670"/>
        <v>0</v>
      </c>
      <c r="Z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4">
        <f t="shared" si="671"/>
        <v>0</v>
      </c>
      <c r="AD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4">
        <f t="shared" si="672"/>
        <v>0</v>
      </c>
      <c r="AH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4">
        <f t="shared" si="673"/>
        <v>0</v>
      </c>
      <c r="AL301" s="214">
        <f t="shared" si="674"/>
        <v>0</v>
      </c>
    </row>
    <row r="302" spans="2:38">
      <c r="B302" s="212" t="s">
        <v>1249</v>
      </c>
      <c r="C302" s="213" t="s">
        <v>1250</v>
      </c>
      <c r="D3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4">
        <f t="shared" si="667"/>
        <v>0</v>
      </c>
      <c r="G302" s="214"/>
      <c r="H302" s="214">
        <f t="shared" si="668"/>
        <v>0</v>
      </c>
      <c r="I302" s="214"/>
      <c r="J302" s="214">
        <f t="shared" si="669"/>
        <v>0</v>
      </c>
      <c r="K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4">
        <f t="shared" si="670"/>
        <v>0</v>
      </c>
      <c r="Z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4">
        <f t="shared" si="671"/>
        <v>0</v>
      </c>
      <c r="AD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4">
        <f t="shared" si="672"/>
        <v>0</v>
      </c>
      <c r="AH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4">
        <f t="shared" si="673"/>
        <v>0</v>
      </c>
      <c r="AL302" s="214">
        <f t="shared" si="674"/>
        <v>0</v>
      </c>
    </row>
    <row r="303" spans="2:38">
      <c r="B303" s="212" t="s">
        <v>1251</v>
      </c>
      <c r="C303" s="213" t="s">
        <v>1252</v>
      </c>
      <c r="D3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4">
        <f t="shared" si="667"/>
        <v>0</v>
      </c>
      <c r="G303" s="214"/>
      <c r="H303" s="214">
        <f t="shared" si="668"/>
        <v>0</v>
      </c>
      <c r="I303" s="214"/>
      <c r="J303" s="214">
        <f t="shared" si="669"/>
        <v>0</v>
      </c>
      <c r="K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4">
        <f t="shared" si="670"/>
        <v>0</v>
      </c>
      <c r="Z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4">
        <f t="shared" si="671"/>
        <v>0</v>
      </c>
      <c r="AD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4">
        <f t="shared" si="672"/>
        <v>0</v>
      </c>
      <c r="AH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4">
        <f t="shared" si="673"/>
        <v>0</v>
      </c>
      <c r="AL303" s="214">
        <f t="shared" si="674"/>
        <v>0</v>
      </c>
    </row>
    <row r="304" spans="2:38">
      <c r="B304" s="212" t="s">
        <v>1253</v>
      </c>
      <c r="C304" s="213" t="s">
        <v>1254</v>
      </c>
      <c r="D3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4">
        <f t="shared" si="597"/>
        <v>0</v>
      </c>
      <c r="G304" s="214"/>
      <c r="H304" s="214">
        <f t="shared" si="598"/>
        <v>0</v>
      </c>
      <c r="I304" s="214"/>
      <c r="J304" s="214">
        <f t="shared" si="599"/>
        <v>0</v>
      </c>
      <c r="K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4">
        <f t="shared" si="601"/>
        <v>0</v>
      </c>
      <c r="Z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4">
        <f t="shared" si="602"/>
        <v>0</v>
      </c>
      <c r="AD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4">
        <f t="shared" si="603"/>
        <v>0</v>
      </c>
      <c r="AH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4">
        <f t="shared" si="604"/>
        <v>0</v>
      </c>
      <c r="AL304" s="214">
        <f t="shared" si="605"/>
        <v>0</v>
      </c>
    </row>
    <row r="305" spans="2:38">
      <c r="B305" s="212" t="s">
        <v>1255</v>
      </c>
      <c r="C305" s="213" t="s">
        <v>1256</v>
      </c>
      <c r="D3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4">
        <f t="shared" si="597"/>
        <v>0</v>
      </c>
      <c r="G305" s="214"/>
      <c r="H305" s="214">
        <f t="shared" si="598"/>
        <v>0</v>
      </c>
      <c r="I305" s="214"/>
      <c r="J305" s="214">
        <f t="shared" si="599"/>
        <v>0</v>
      </c>
      <c r="K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4">
        <f t="shared" si="601"/>
        <v>0</v>
      </c>
      <c r="Z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4">
        <f t="shared" si="602"/>
        <v>0</v>
      </c>
      <c r="AD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4">
        <f t="shared" si="603"/>
        <v>0</v>
      </c>
      <c r="AH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4">
        <f t="shared" si="604"/>
        <v>0</v>
      </c>
      <c r="AL305" s="214">
        <f t="shared" si="605"/>
        <v>0</v>
      </c>
    </row>
    <row r="306" spans="2:38">
      <c r="B306" s="212" t="s">
        <v>1257</v>
      </c>
      <c r="C306" s="213" t="s">
        <v>1258</v>
      </c>
      <c r="D3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4">
        <f t="shared" si="597"/>
        <v>0</v>
      </c>
      <c r="G306" s="214"/>
      <c r="H306" s="214">
        <f t="shared" si="598"/>
        <v>0</v>
      </c>
      <c r="I306" s="214"/>
      <c r="J306" s="214">
        <f t="shared" si="599"/>
        <v>0</v>
      </c>
      <c r="K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4">
        <f t="shared" si="601"/>
        <v>0</v>
      </c>
      <c r="Z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4">
        <f t="shared" si="602"/>
        <v>0</v>
      </c>
      <c r="AD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4">
        <f t="shared" si="603"/>
        <v>0</v>
      </c>
      <c r="AH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4">
        <f t="shared" si="604"/>
        <v>0</v>
      </c>
      <c r="AL306" s="214">
        <f t="shared" si="605"/>
        <v>0</v>
      </c>
    </row>
    <row r="307" spans="2:38">
      <c r="B307" s="212" t="s">
        <v>1259</v>
      </c>
      <c r="C307" s="213" t="s">
        <v>1260</v>
      </c>
      <c r="D3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4">
        <f t="shared" si="597"/>
        <v>0</v>
      </c>
      <c r="G307" s="214"/>
      <c r="H307" s="214">
        <f t="shared" si="598"/>
        <v>0</v>
      </c>
      <c r="I307" s="214"/>
      <c r="J307" s="214">
        <f t="shared" si="599"/>
        <v>0</v>
      </c>
      <c r="K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4">
        <f t="shared" si="601"/>
        <v>0</v>
      </c>
      <c r="Z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4">
        <f t="shared" si="602"/>
        <v>0</v>
      </c>
      <c r="AD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4">
        <f t="shared" si="603"/>
        <v>0</v>
      </c>
      <c r="AH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4">
        <f t="shared" si="604"/>
        <v>0</v>
      </c>
      <c r="AL307" s="214">
        <f t="shared" si="605"/>
        <v>0</v>
      </c>
    </row>
    <row r="308" spans="2:38">
      <c r="B308" s="212" t="s">
        <v>1261</v>
      </c>
      <c r="C308" s="213" t="s">
        <v>1262</v>
      </c>
      <c r="D3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4">
        <f t="shared" si="597"/>
        <v>0</v>
      </c>
      <c r="G308" s="214"/>
      <c r="H308" s="214">
        <f t="shared" si="598"/>
        <v>0</v>
      </c>
      <c r="I308" s="214"/>
      <c r="J308" s="214">
        <f t="shared" si="599"/>
        <v>0</v>
      </c>
      <c r="K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4">
        <f t="shared" si="601"/>
        <v>0</v>
      </c>
      <c r="Z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4">
        <f t="shared" si="602"/>
        <v>0</v>
      </c>
      <c r="AD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4">
        <f t="shared" si="603"/>
        <v>0</v>
      </c>
      <c r="AH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4">
        <f t="shared" si="604"/>
        <v>0</v>
      </c>
      <c r="AL308" s="214">
        <f t="shared" si="605"/>
        <v>0</v>
      </c>
    </row>
    <row r="309" spans="2:38">
      <c r="B309" s="212" t="s">
        <v>1263</v>
      </c>
      <c r="C309" s="213" t="s">
        <v>1264</v>
      </c>
      <c r="D3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4">
        <f t="shared" si="597"/>
        <v>0</v>
      </c>
      <c r="G309" s="214"/>
      <c r="H309" s="214">
        <f t="shared" si="598"/>
        <v>0</v>
      </c>
      <c r="I309" s="214"/>
      <c r="J309" s="214">
        <f t="shared" si="599"/>
        <v>0</v>
      </c>
      <c r="K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4">
        <f t="shared" si="601"/>
        <v>0</v>
      </c>
      <c r="Z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4">
        <f t="shared" si="602"/>
        <v>0</v>
      </c>
      <c r="AD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4">
        <f t="shared" si="603"/>
        <v>0</v>
      </c>
      <c r="AH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4">
        <f t="shared" si="604"/>
        <v>0</v>
      </c>
      <c r="AL309" s="214">
        <f t="shared" si="605"/>
        <v>0</v>
      </c>
    </row>
    <row r="310" spans="2:38">
      <c r="B310" s="212" t="s">
        <v>1265</v>
      </c>
      <c r="C310" s="213" t="s">
        <v>1266</v>
      </c>
      <c r="D3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4">
        <f t="shared" si="597"/>
        <v>0</v>
      </c>
      <c r="G310" s="214"/>
      <c r="H310" s="214">
        <f t="shared" si="598"/>
        <v>0</v>
      </c>
      <c r="I310" s="214"/>
      <c r="J310" s="214">
        <f t="shared" si="599"/>
        <v>0</v>
      </c>
      <c r="K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4">
        <f t="shared" si="601"/>
        <v>0</v>
      </c>
      <c r="Z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4">
        <f t="shared" si="602"/>
        <v>0</v>
      </c>
      <c r="AD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4">
        <f t="shared" si="603"/>
        <v>0</v>
      </c>
      <c r="AH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4">
        <f t="shared" si="604"/>
        <v>0</v>
      </c>
      <c r="AL310" s="214">
        <f t="shared" si="605"/>
        <v>0</v>
      </c>
    </row>
    <row r="311" spans="2:38">
      <c r="B311" s="212" t="s">
        <v>1267</v>
      </c>
      <c r="C311" s="213" t="s">
        <v>1268</v>
      </c>
      <c r="D3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4">
        <f t="shared" si="597"/>
        <v>0</v>
      </c>
      <c r="G311" s="214"/>
      <c r="H311" s="214">
        <f t="shared" si="598"/>
        <v>0</v>
      </c>
      <c r="I311" s="214"/>
      <c r="J311" s="214">
        <f t="shared" si="599"/>
        <v>0</v>
      </c>
      <c r="K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4">
        <f t="shared" si="601"/>
        <v>0</v>
      </c>
      <c r="Z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4">
        <f t="shared" si="602"/>
        <v>0</v>
      </c>
      <c r="AD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4">
        <f t="shared" si="603"/>
        <v>0</v>
      </c>
      <c r="AH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4">
        <f t="shared" si="604"/>
        <v>0</v>
      </c>
      <c r="AL311" s="214">
        <f t="shared" si="605"/>
        <v>0</v>
      </c>
    </row>
    <row r="312" spans="2:38">
      <c r="B312" s="212" t="s">
        <v>1269</v>
      </c>
      <c r="C312" s="213" t="s">
        <v>1270</v>
      </c>
      <c r="D3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4">
        <f t="shared" ref="F312:F314" si="675">D312+E312</f>
        <v>0</v>
      </c>
      <c r="G312" s="214"/>
      <c r="H312" s="214">
        <f t="shared" ref="H312:H314" si="676">F312-G312</f>
        <v>0</v>
      </c>
      <c r="I312" s="214"/>
      <c r="J312" s="214">
        <f t="shared" ref="J312:J314" si="677">F312-I312</f>
        <v>0</v>
      </c>
      <c r="K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4">
        <f t="shared" ref="Y312:Y314" si="678">V312+W312+X312</f>
        <v>0</v>
      </c>
      <c r="Z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4">
        <f t="shared" ref="AC312:AC314" si="679">Z312+AA312+AB312</f>
        <v>0</v>
      </c>
      <c r="AD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4">
        <f t="shared" ref="AG312:AG314" si="680">AD312+AE312+AF312</f>
        <v>0</v>
      </c>
      <c r="AH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4">
        <f t="shared" ref="AK312:AK314" si="681">AH312+AI312+AJ312</f>
        <v>0</v>
      </c>
      <c r="AL312" s="214">
        <f t="shared" ref="AL312:AL314" si="682">Y312+AC312+AG312+AK312</f>
        <v>0</v>
      </c>
    </row>
    <row r="313" spans="2:38">
      <c r="B313" s="212" t="s">
        <v>1271</v>
      </c>
      <c r="C313" s="213" t="s">
        <v>1272</v>
      </c>
      <c r="D3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4">
        <f t="shared" si="675"/>
        <v>0</v>
      </c>
      <c r="G313" s="214"/>
      <c r="H313" s="214">
        <f t="shared" si="676"/>
        <v>0</v>
      </c>
      <c r="I313" s="214"/>
      <c r="J313" s="214">
        <f t="shared" si="677"/>
        <v>0</v>
      </c>
      <c r="K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4">
        <f t="shared" si="678"/>
        <v>0</v>
      </c>
      <c r="Z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4">
        <f t="shared" si="679"/>
        <v>0</v>
      </c>
      <c r="AD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4">
        <f t="shared" si="680"/>
        <v>0</v>
      </c>
      <c r="AH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4">
        <f t="shared" si="681"/>
        <v>0</v>
      </c>
      <c r="AL313" s="214">
        <f t="shared" si="682"/>
        <v>0</v>
      </c>
    </row>
    <row r="314" spans="2:38">
      <c r="B314" s="212" t="s">
        <v>1273</v>
      </c>
      <c r="C314" s="213" t="s">
        <v>1274</v>
      </c>
      <c r="D3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4">
        <f t="shared" si="675"/>
        <v>0</v>
      </c>
      <c r="G314" s="214"/>
      <c r="H314" s="214">
        <f t="shared" si="676"/>
        <v>0</v>
      </c>
      <c r="I314" s="214"/>
      <c r="J314" s="214">
        <f t="shared" si="677"/>
        <v>0</v>
      </c>
      <c r="K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4">
        <f t="shared" si="678"/>
        <v>0</v>
      </c>
      <c r="Z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4">
        <f t="shared" si="679"/>
        <v>0</v>
      </c>
      <c r="AD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4">
        <f t="shared" si="680"/>
        <v>0</v>
      </c>
      <c r="AH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4">
        <f t="shared" si="681"/>
        <v>0</v>
      </c>
      <c r="AL314" s="214">
        <f t="shared" si="682"/>
        <v>0</v>
      </c>
    </row>
    <row r="315" spans="2:38">
      <c r="B315" s="220" t="s">
        <v>468</v>
      </c>
      <c r="C315" s="221" t="s">
        <v>341</v>
      </c>
      <c r="D315" s="222">
        <f>SUM(D316:D329)</f>
        <v>0</v>
      </c>
      <c r="E315" s="222">
        <f>SUM(E316:E329)</f>
        <v>469408</v>
      </c>
      <c r="F315" s="222">
        <f t="shared" si="597"/>
        <v>469408</v>
      </c>
      <c r="G315" s="222">
        <f>SUM(G316:G329)</f>
        <v>0</v>
      </c>
      <c r="H315" s="222">
        <f t="shared" si="598"/>
        <v>469408</v>
      </c>
      <c r="I315" s="222">
        <f>SUM(I316:I329)</f>
        <v>0</v>
      </c>
      <c r="J315" s="222">
        <f t="shared" si="599"/>
        <v>469408</v>
      </c>
      <c r="K315" s="222">
        <f t="shared" ref="K315:X315" si="683">SUM(K316:K329)</f>
        <v>0</v>
      </c>
      <c r="L315" s="222">
        <f t="shared" si="683"/>
        <v>0</v>
      </c>
      <c r="M315" s="222">
        <f t="shared" si="683"/>
        <v>0</v>
      </c>
      <c r="N315" s="222">
        <f t="shared" si="683"/>
        <v>0</v>
      </c>
      <c r="O315" s="222">
        <f t="shared" si="683"/>
        <v>25500</v>
      </c>
      <c r="P315" s="222">
        <f t="shared" si="683"/>
        <v>0</v>
      </c>
      <c r="Q315" s="222">
        <f t="shared" si="683"/>
        <v>0</v>
      </c>
      <c r="R315" s="222">
        <f t="shared" si="683"/>
        <v>0</v>
      </c>
      <c r="S315" s="222">
        <f t="shared" si="683"/>
        <v>0</v>
      </c>
      <c r="T315" s="222">
        <f t="shared" si="683"/>
        <v>0</v>
      </c>
      <c r="U315" s="222">
        <f t="shared" si="683"/>
        <v>443908</v>
      </c>
      <c r="V315" s="222">
        <f t="shared" si="683"/>
        <v>443908</v>
      </c>
      <c r="W315" s="222">
        <f t="shared" si="683"/>
        <v>0</v>
      </c>
      <c r="X315" s="222">
        <f t="shared" si="683"/>
        <v>25500</v>
      </c>
      <c r="Y315" s="222">
        <f t="shared" si="601"/>
        <v>469408</v>
      </c>
      <c r="Z315" s="222">
        <f>SUM(Z316:Z329)</f>
        <v>0</v>
      </c>
      <c r="AA315" s="222">
        <f>SUM(AA316:AA329)</f>
        <v>0</v>
      </c>
      <c r="AB315" s="222">
        <f>SUM(AB316:AB329)</f>
        <v>0</v>
      </c>
      <c r="AC315" s="222">
        <f t="shared" si="602"/>
        <v>0</v>
      </c>
      <c r="AD315" s="222">
        <f>SUM(AD316:AD329)</f>
        <v>0</v>
      </c>
      <c r="AE315" s="222">
        <f>SUM(AE316:AE329)</f>
        <v>0</v>
      </c>
      <c r="AF315" s="222">
        <f>SUM(AF316:AF329)</f>
        <v>0</v>
      </c>
      <c r="AG315" s="222">
        <f t="shared" si="603"/>
        <v>0</v>
      </c>
      <c r="AH315" s="222">
        <f>SUM(AH316:AH329)</f>
        <v>0</v>
      </c>
      <c r="AI315" s="222">
        <f>SUM(AI316:AI329)</f>
        <v>0</v>
      </c>
      <c r="AJ315" s="222">
        <f>SUM(AJ316:AJ329)</f>
        <v>0</v>
      </c>
      <c r="AK315" s="222">
        <f t="shared" si="604"/>
        <v>0</v>
      </c>
      <c r="AL315" s="222">
        <f t="shared" si="605"/>
        <v>469408</v>
      </c>
    </row>
    <row r="316" spans="2:38">
      <c r="B316" s="212" t="s">
        <v>1275</v>
      </c>
      <c r="C316" s="213" t="s">
        <v>1276</v>
      </c>
      <c r="D3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4">
        <f t="shared" si="597"/>
        <v>0</v>
      </c>
      <c r="G316" s="214"/>
      <c r="H316" s="214">
        <f t="shared" si="598"/>
        <v>0</v>
      </c>
      <c r="I316" s="214"/>
      <c r="J316" s="214">
        <f t="shared" si="599"/>
        <v>0</v>
      </c>
      <c r="K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14">
        <f t="shared" si="601"/>
        <v>0</v>
      </c>
      <c r="Z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4">
        <f t="shared" si="602"/>
        <v>0</v>
      </c>
      <c r="AD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4">
        <f t="shared" si="603"/>
        <v>0</v>
      </c>
      <c r="AH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4">
        <f t="shared" si="604"/>
        <v>0</v>
      </c>
      <c r="AL316" s="214">
        <f t="shared" si="605"/>
        <v>0</v>
      </c>
    </row>
    <row r="317" spans="2:38">
      <c r="B317" s="212" t="s">
        <v>469</v>
      </c>
      <c r="C317" s="213" t="s">
        <v>1277</v>
      </c>
      <c r="D3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14">
        <f t="shared" si="597"/>
        <v>0</v>
      </c>
      <c r="G317" s="214"/>
      <c r="H317" s="214">
        <f t="shared" si="598"/>
        <v>0</v>
      </c>
      <c r="I317" s="214"/>
      <c r="J317" s="214">
        <f t="shared" si="599"/>
        <v>0</v>
      </c>
      <c r="K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4">
        <f t="shared" si="601"/>
        <v>0</v>
      </c>
      <c r="Z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4">
        <f t="shared" si="602"/>
        <v>0</v>
      </c>
      <c r="AD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4">
        <f t="shared" si="603"/>
        <v>0</v>
      </c>
      <c r="AH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4">
        <f t="shared" si="604"/>
        <v>0</v>
      </c>
      <c r="AL317" s="214">
        <f t="shared" si="605"/>
        <v>0</v>
      </c>
    </row>
    <row r="318" spans="2:38">
      <c r="B318" s="212" t="s">
        <v>1278</v>
      </c>
      <c r="C318" s="213" t="s">
        <v>1279</v>
      </c>
      <c r="D3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60908</v>
      </c>
      <c r="F318" s="214">
        <f t="shared" si="597"/>
        <v>60908</v>
      </c>
      <c r="G318" s="214"/>
      <c r="H318" s="214">
        <f t="shared" si="598"/>
        <v>60908</v>
      </c>
      <c r="I318" s="214"/>
      <c r="J318" s="214">
        <f t="shared" si="599"/>
        <v>60908</v>
      </c>
      <c r="K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60908</v>
      </c>
      <c r="V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60908</v>
      </c>
      <c r="W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4">
        <f t="shared" si="601"/>
        <v>60908</v>
      </c>
      <c r="Z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4">
        <f t="shared" si="602"/>
        <v>0</v>
      </c>
      <c r="AD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4">
        <f t="shared" si="603"/>
        <v>0</v>
      </c>
      <c r="AH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4">
        <f t="shared" si="604"/>
        <v>0</v>
      </c>
      <c r="AL318" s="214">
        <f t="shared" si="605"/>
        <v>60908</v>
      </c>
    </row>
    <row r="319" spans="2:38">
      <c r="B319" s="212" t="s">
        <v>1280</v>
      </c>
      <c r="C319" s="213" t="s">
        <v>1281</v>
      </c>
      <c r="D3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4">
        <f t="shared" si="597"/>
        <v>0</v>
      </c>
      <c r="G319" s="214"/>
      <c r="H319" s="214">
        <f t="shared" si="598"/>
        <v>0</v>
      </c>
      <c r="I319" s="214"/>
      <c r="J319" s="214">
        <f t="shared" si="599"/>
        <v>0</v>
      </c>
      <c r="K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4">
        <f t="shared" si="601"/>
        <v>0</v>
      </c>
      <c r="Z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4">
        <f t="shared" si="602"/>
        <v>0</v>
      </c>
      <c r="AD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4">
        <f t="shared" si="603"/>
        <v>0</v>
      </c>
      <c r="AH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4">
        <f t="shared" si="604"/>
        <v>0</v>
      </c>
      <c r="AL319" s="214">
        <f t="shared" si="605"/>
        <v>0</v>
      </c>
    </row>
    <row r="320" spans="2:38">
      <c r="B320" s="212" t="s">
        <v>1282</v>
      </c>
      <c r="C320" s="213" t="s">
        <v>1283</v>
      </c>
      <c r="D3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18000</v>
      </c>
      <c r="F320" s="214">
        <f t="shared" si="597"/>
        <v>18000</v>
      </c>
      <c r="G320" s="214"/>
      <c r="H320" s="214">
        <f t="shared" si="598"/>
        <v>18000</v>
      </c>
      <c r="I320" s="214"/>
      <c r="J320" s="214">
        <f t="shared" si="599"/>
        <v>18000</v>
      </c>
      <c r="K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18000</v>
      </c>
      <c r="P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18000</v>
      </c>
      <c r="Y320" s="214">
        <f t="shared" si="601"/>
        <v>18000</v>
      </c>
      <c r="Z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4">
        <f t="shared" si="602"/>
        <v>0</v>
      </c>
      <c r="AD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4">
        <f t="shared" si="603"/>
        <v>0</v>
      </c>
      <c r="AH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4">
        <f t="shared" si="604"/>
        <v>0</v>
      </c>
      <c r="AL320" s="214">
        <f t="shared" si="605"/>
        <v>18000</v>
      </c>
    </row>
    <row r="321" spans="2:38">
      <c r="B321" s="212" t="s">
        <v>1284</v>
      </c>
      <c r="C321" s="213" t="s">
        <v>1285</v>
      </c>
      <c r="D3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4">
        <f t="shared" ref="F321:F322" si="684">D321+E321</f>
        <v>0</v>
      </c>
      <c r="G321" s="214"/>
      <c r="H321" s="214">
        <f t="shared" ref="H321:H322" si="685">F321-G321</f>
        <v>0</v>
      </c>
      <c r="I321" s="214"/>
      <c r="J321" s="214">
        <f t="shared" ref="J321:J322" si="686">F321-I321</f>
        <v>0</v>
      </c>
      <c r="K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4">
        <f t="shared" ref="Y321:Y322" si="687">V321+W321+X321</f>
        <v>0</v>
      </c>
      <c r="Z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4">
        <f t="shared" ref="AC321:AC322" si="688">Z321+AA321+AB321</f>
        <v>0</v>
      </c>
      <c r="AD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4">
        <f t="shared" ref="AG321:AG322" si="689">AD321+AE321+AF321</f>
        <v>0</v>
      </c>
      <c r="AH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4">
        <f t="shared" ref="AK321:AK322" si="690">AH321+AI321+AJ321</f>
        <v>0</v>
      </c>
      <c r="AL321" s="214">
        <f t="shared" ref="AL321:AL322" si="691">Y321+AC321+AG321+AK321</f>
        <v>0</v>
      </c>
    </row>
    <row r="322" spans="2:38">
      <c r="B322" s="212" t="s">
        <v>470</v>
      </c>
      <c r="C322" s="213" t="s">
        <v>1286</v>
      </c>
      <c r="D3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4">
        <f t="shared" si="684"/>
        <v>0</v>
      </c>
      <c r="G322" s="214"/>
      <c r="H322" s="214">
        <f t="shared" si="685"/>
        <v>0</v>
      </c>
      <c r="I322" s="214"/>
      <c r="J322" s="214">
        <f t="shared" si="686"/>
        <v>0</v>
      </c>
      <c r="K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4">
        <f t="shared" si="687"/>
        <v>0</v>
      </c>
      <c r="Z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4">
        <f t="shared" si="688"/>
        <v>0</v>
      </c>
      <c r="AD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4">
        <f t="shared" si="689"/>
        <v>0</v>
      </c>
      <c r="AH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4">
        <f t="shared" si="690"/>
        <v>0</v>
      </c>
      <c r="AL322" s="214">
        <f t="shared" si="691"/>
        <v>0</v>
      </c>
    </row>
    <row r="323" spans="2:38">
      <c r="B323" s="212" t="s">
        <v>1287</v>
      </c>
      <c r="C323" s="213" t="s">
        <v>1288</v>
      </c>
      <c r="D3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4">
        <f t="shared" ref="F323:F326" si="692">D323+E323</f>
        <v>0</v>
      </c>
      <c r="G323" s="214"/>
      <c r="H323" s="214">
        <f t="shared" ref="H323:H326" si="693">F323-G323</f>
        <v>0</v>
      </c>
      <c r="I323" s="214"/>
      <c r="J323" s="214">
        <f t="shared" ref="J323:J326" si="694">F323-I323</f>
        <v>0</v>
      </c>
      <c r="K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4">
        <f t="shared" ref="Y323:Y326" si="695">V323+W323+X323</f>
        <v>0</v>
      </c>
      <c r="Z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4">
        <f t="shared" ref="AC323:AC326" si="696">Z323+AA323+AB323</f>
        <v>0</v>
      </c>
      <c r="AD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4">
        <f t="shared" ref="AG323:AG326" si="697">AD323+AE323+AF323</f>
        <v>0</v>
      </c>
      <c r="AH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4">
        <f t="shared" ref="AK323:AK326" si="698">AH323+AI323+AJ323</f>
        <v>0</v>
      </c>
      <c r="AL323" s="214">
        <f t="shared" ref="AL323:AL326" si="699">Y323+AC323+AG323+AK323</f>
        <v>0</v>
      </c>
    </row>
    <row r="324" spans="2:38">
      <c r="B324" s="212" t="s">
        <v>1289</v>
      </c>
      <c r="C324" s="213" t="s">
        <v>1290</v>
      </c>
      <c r="D3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4">
        <f t="shared" si="692"/>
        <v>0</v>
      </c>
      <c r="G324" s="214"/>
      <c r="H324" s="214">
        <f t="shared" si="693"/>
        <v>0</v>
      </c>
      <c r="I324" s="214"/>
      <c r="J324" s="214">
        <f t="shared" si="694"/>
        <v>0</v>
      </c>
      <c r="K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4">
        <f t="shared" si="695"/>
        <v>0</v>
      </c>
      <c r="Z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4">
        <f t="shared" si="696"/>
        <v>0</v>
      </c>
      <c r="AD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4">
        <f t="shared" si="697"/>
        <v>0</v>
      </c>
      <c r="AH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4">
        <f t="shared" si="698"/>
        <v>0</v>
      </c>
      <c r="AL324" s="214">
        <f t="shared" si="699"/>
        <v>0</v>
      </c>
    </row>
    <row r="325" spans="2:38">
      <c r="B325" s="212" t="s">
        <v>1291</v>
      </c>
      <c r="C325" s="213" t="s">
        <v>1292</v>
      </c>
      <c r="D3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390500</v>
      </c>
      <c r="F325" s="214">
        <f t="shared" si="692"/>
        <v>390500</v>
      </c>
      <c r="G325" s="214"/>
      <c r="H325" s="214">
        <f t="shared" si="693"/>
        <v>390500</v>
      </c>
      <c r="I325" s="214"/>
      <c r="J325" s="214">
        <f t="shared" si="694"/>
        <v>390500</v>
      </c>
      <c r="K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7500</v>
      </c>
      <c r="P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383000</v>
      </c>
      <c r="V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383000</v>
      </c>
      <c r="W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7500</v>
      </c>
      <c r="Y325" s="214">
        <f t="shared" si="695"/>
        <v>390500</v>
      </c>
      <c r="Z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14">
        <f t="shared" si="696"/>
        <v>0</v>
      </c>
      <c r="AD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4">
        <f t="shared" si="697"/>
        <v>0</v>
      </c>
      <c r="AH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14">
        <f t="shared" si="698"/>
        <v>0</v>
      </c>
      <c r="AL325" s="214">
        <f t="shared" si="699"/>
        <v>390500</v>
      </c>
    </row>
    <row r="326" spans="2:38">
      <c r="B326" s="212" t="s">
        <v>1293</v>
      </c>
      <c r="C326" s="213" t="s">
        <v>1294</v>
      </c>
      <c r="D3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4">
        <f t="shared" si="692"/>
        <v>0</v>
      </c>
      <c r="G326" s="214"/>
      <c r="H326" s="214">
        <f t="shared" si="693"/>
        <v>0</v>
      </c>
      <c r="I326" s="214"/>
      <c r="J326" s="214">
        <f t="shared" si="694"/>
        <v>0</v>
      </c>
      <c r="K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4">
        <f t="shared" si="695"/>
        <v>0</v>
      </c>
      <c r="Z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4">
        <f t="shared" si="696"/>
        <v>0</v>
      </c>
      <c r="AD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4">
        <f t="shared" si="697"/>
        <v>0</v>
      </c>
      <c r="AH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4">
        <f t="shared" si="698"/>
        <v>0</v>
      </c>
      <c r="AL326" s="214">
        <f t="shared" si="699"/>
        <v>0</v>
      </c>
    </row>
    <row r="327" spans="2:38">
      <c r="B327" s="212" t="s">
        <v>1295</v>
      </c>
      <c r="C327" s="213" t="s">
        <v>1296</v>
      </c>
      <c r="D3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4">
        <f t="shared" si="597"/>
        <v>0</v>
      </c>
      <c r="G327" s="214"/>
      <c r="H327" s="214">
        <f t="shared" si="598"/>
        <v>0</v>
      </c>
      <c r="I327" s="214"/>
      <c r="J327" s="214">
        <f t="shared" si="599"/>
        <v>0</v>
      </c>
      <c r="K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4">
        <f t="shared" si="601"/>
        <v>0</v>
      </c>
      <c r="Z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4">
        <f t="shared" si="602"/>
        <v>0</v>
      </c>
      <c r="AD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4">
        <f t="shared" si="603"/>
        <v>0</v>
      </c>
      <c r="AH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4">
        <f t="shared" si="604"/>
        <v>0</v>
      </c>
      <c r="AL327" s="214">
        <f t="shared" si="605"/>
        <v>0</v>
      </c>
    </row>
    <row r="328" spans="2:38">
      <c r="B328" s="212" t="s">
        <v>1297</v>
      </c>
      <c r="C328" s="213" t="s">
        <v>1298</v>
      </c>
      <c r="D3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4">
        <f t="shared" ref="F328" si="700">D328+E328</f>
        <v>0</v>
      </c>
      <c r="G328" s="214"/>
      <c r="H328" s="214">
        <f t="shared" ref="H328" si="701">F328-G328</f>
        <v>0</v>
      </c>
      <c r="I328" s="214"/>
      <c r="J328" s="214">
        <f t="shared" ref="J328" si="702">F328-I328</f>
        <v>0</v>
      </c>
      <c r="K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4">
        <f t="shared" ref="Y328" si="703">V328+W328+X328</f>
        <v>0</v>
      </c>
      <c r="Z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4">
        <f t="shared" ref="AC328" si="704">Z328+AA328+AB328</f>
        <v>0</v>
      </c>
      <c r="AD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4">
        <f t="shared" ref="AG328" si="705">AD328+AE328+AF328</f>
        <v>0</v>
      </c>
      <c r="AH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4">
        <f t="shared" ref="AK328" si="706">AH328+AI328+AJ328</f>
        <v>0</v>
      </c>
      <c r="AL328" s="214">
        <f t="shared" ref="AL328" si="707">Y328+AC328+AG328+AK328</f>
        <v>0</v>
      </c>
    </row>
    <row r="329" spans="2:38">
      <c r="B329" s="212" t="s">
        <v>1299</v>
      </c>
      <c r="C329" s="213" t="s">
        <v>1300</v>
      </c>
      <c r="D3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4">
        <f t="shared" ref="F329" si="708">D329+E329</f>
        <v>0</v>
      </c>
      <c r="G329" s="214"/>
      <c r="H329" s="214">
        <f t="shared" ref="H329" si="709">F329-G329</f>
        <v>0</v>
      </c>
      <c r="I329" s="214"/>
      <c r="J329" s="214">
        <f t="shared" ref="J329" si="710">F329-I329</f>
        <v>0</v>
      </c>
      <c r="K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4">
        <f t="shared" ref="Y329" si="711">V329+W329+X329</f>
        <v>0</v>
      </c>
      <c r="Z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4">
        <f t="shared" ref="AC329" si="712">Z329+AA329+AB329</f>
        <v>0</v>
      </c>
      <c r="AD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4">
        <f t="shared" ref="AG329" si="713">AD329+AE329+AF329</f>
        <v>0</v>
      </c>
      <c r="AH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4">
        <f t="shared" ref="AK329" si="714">AH329+AI329+AJ329</f>
        <v>0</v>
      </c>
      <c r="AL329" s="214">
        <f t="shared" ref="AL329" si="715">Y329+AC329+AG329+AK329</f>
        <v>0</v>
      </c>
    </row>
    <row r="330" spans="2:38">
      <c r="B330" s="209" t="s">
        <v>452</v>
      </c>
      <c r="C330" s="210" t="s">
        <v>329</v>
      </c>
      <c r="D330" s="211">
        <f>D331</f>
        <v>0</v>
      </c>
      <c r="E330" s="211">
        <f>E331</f>
        <v>0</v>
      </c>
      <c r="F330" s="211">
        <f t="shared" si="597"/>
        <v>0</v>
      </c>
      <c r="G330" s="211">
        <f t="shared" ref="G330:I330" si="716">G331</f>
        <v>0</v>
      </c>
      <c r="H330" s="211">
        <f t="shared" si="598"/>
        <v>0</v>
      </c>
      <c r="I330" s="211">
        <f t="shared" si="716"/>
        <v>0</v>
      </c>
      <c r="J330" s="211">
        <f t="shared" si="599"/>
        <v>0</v>
      </c>
      <c r="K330" s="211">
        <f t="shared" ref="K330:AJ330" si="717">K331</f>
        <v>0</v>
      </c>
      <c r="L330" s="211">
        <f t="shared" si="717"/>
        <v>0</v>
      </c>
      <c r="M330" s="211">
        <f t="shared" si="717"/>
        <v>0</v>
      </c>
      <c r="N330" s="211">
        <f t="shared" si="717"/>
        <v>0</v>
      </c>
      <c r="O330" s="211">
        <f t="shared" si="717"/>
        <v>0</v>
      </c>
      <c r="P330" s="211">
        <f t="shared" si="717"/>
        <v>0</v>
      </c>
      <c r="Q330" s="211">
        <f t="shared" si="717"/>
        <v>0</v>
      </c>
      <c r="R330" s="211">
        <f t="shared" si="717"/>
        <v>0</v>
      </c>
      <c r="S330" s="211">
        <f t="shared" si="717"/>
        <v>0</v>
      </c>
      <c r="T330" s="211">
        <f t="shared" si="717"/>
        <v>0</v>
      </c>
      <c r="U330" s="211">
        <f t="shared" si="717"/>
        <v>0</v>
      </c>
      <c r="V330" s="211">
        <f t="shared" si="717"/>
        <v>0</v>
      </c>
      <c r="W330" s="211">
        <f t="shared" si="717"/>
        <v>0</v>
      </c>
      <c r="X330" s="211">
        <f t="shared" si="717"/>
        <v>0</v>
      </c>
      <c r="Y330" s="211">
        <f t="shared" si="601"/>
        <v>0</v>
      </c>
      <c r="Z330" s="211">
        <f t="shared" si="717"/>
        <v>0</v>
      </c>
      <c r="AA330" s="211">
        <f t="shared" si="717"/>
        <v>0</v>
      </c>
      <c r="AB330" s="211">
        <f t="shared" si="717"/>
        <v>0</v>
      </c>
      <c r="AC330" s="211">
        <f t="shared" si="602"/>
        <v>0</v>
      </c>
      <c r="AD330" s="211">
        <f t="shared" si="717"/>
        <v>0</v>
      </c>
      <c r="AE330" s="211">
        <f t="shared" si="717"/>
        <v>0</v>
      </c>
      <c r="AF330" s="211">
        <f t="shared" si="717"/>
        <v>0</v>
      </c>
      <c r="AG330" s="211">
        <f t="shared" si="603"/>
        <v>0</v>
      </c>
      <c r="AH330" s="211">
        <f t="shared" si="717"/>
        <v>0</v>
      </c>
      <c r="AI330" s="211">
        <f t="shared" si="717"/>
        <v>0</v>
      </c>
      <c r="AJ330" s="211">
        <f t="shared" si="717"/>
        <v>0</v>
      </c>
      <c r="AK330" s="211">
        <f t="shared" si="604"/>
        <v>0</v>
      </c>
      <c r="AL330" s="211">
        <f t="shared" si="605"/>
        <v>0</v>
      </c>
    </row>
    <row r="331" spans="2:38">
      <c r="B331" s="220" t="s">
        <v>454</v>
      </c>
      <c r="C331" s="221" t="s">
        <v>331</v>
      </c>
      <c r="D331" s="222">
        <f>SUM(D332:D335)</f>
        <v>0</v>
      </c>
      <c r="E331" s="222">
        <f>SUM(E332:E335)</f>
        <v>0</v>
      </c>
      <c r="F331" s="222">
        <f t="shared" si="597"/>
        <v>0</v>
      </c>
      <c r="G331" s="222">
        <f>SUM(G332:G335)</f>
        <v>0</v>
      </c>
      <c r="H331" s="222">
        <f t="shared" si="598"/>
        <v>0</v>
      </c>
      <c r="I331" s="222">
        <f>SUM(I332:I335)</f>
        <v>0</v>
      </c>
      <c r="J331" s="222">
        <f t="shared" si="599"/>
        <v>0</v>
      </c>
      <c r="K331" s="222">
        <f t="shared" ref="K331:X331" si="718">SUM(K332:K335)</f>
        <v>0</v>
      </c>
      <c r="L331" s="222">
        <f t="shared" si="718"/>
        <v>0</v>
      </c>
      <c r="M331" s="222">
        <f t="shared" si="718"/>
        <v>0</v>
      </c>
      <c r="N331" s="222">
        <f t="shared" si="718"/>
        <v>0</v>
      </c>
      <c r="O331" s="222">
        <f t="shared" si="718"/>
        <v>0</v>
      </c>
      <c r="P331" s="222">
        <f t="shared" si="718"/>
        <v>0</v>
      </c>
      <c r="Q331" s="222">
        <f t="shared" si="718"/>
        <v>0</v>
      </c>
      <c r="R331" s="222">
        <f t="shared" si="718"/>
        <v>0</v>
      </c>
      <c r="S331" s="222">
        <f t="shared" si="718"/>
        <v>0</v>
      </c>
      <c r="T331" s="222">
        <f t="shared" si="718"/>
        <v>0</v>
      </c>
      <c r="U331" s="222">
        <f t="shared" si="718"/>
        <v>0</v>
      </c>
      <c r="V331" s="222">
        <f t="shared" si="718"/>
        <v>0</v>
      </c>
      <c r="W331" s="222">
        <f t="shared" si="718"/>
        <v>0</v>
      </c>
      <c r="X331" s="222">
        <f t="shared" si="718"/>
        <v>0</v>
      </c>
      <c r="Y331" s="222">
        <f t="shared" si="601"/>
        <v>0</v>
      </c>
      <c r="Z331" s="222">
        <f>SUM(Z332:Z335)</f>
        <v>0</v>
      </c>
      <c r="AA331" s="222">
        <f>SUM(AA332:AA335)</f>
        <v>0</v>
      </c>
      <c r="AB331" s="222">
        <f>SUM(AB332:AB335)</f>
        <v>0</v>
      </c>
      <c r="AC331" s="222">
        <f t="shared" si="602"/>
        <v>0</v>
      </c>
      <c r="AD331" s="222">
        <f>SUM(AD332:AD335)</f>
        <v>0</v>
      </c>
      <c r="AE331" s="222">
        <f>SUM(AE332:AE335)</f>
        <v>0</v>
      </c>
      <c r="AF331" s="222">
        <f>SUM(AF332:AF335)</f>
        <v>0</v>
      </c>
      <c r="AG331" s="222">
        <f t="shared" si="603"/>
        <v>0</v>
      </c>
      <c r="AH331" s="222">
        <f>SUM(AH332:AH335)</f>
        <v>0</v>
      </c>
      <c r="AI331" s="222">
        <f>SUM(AI332:AI335)</f>
        <v>0</v>
      </c>
      <c r="AJ331" s="222">
        <f>SUM(AJ332:AJ335)</f>
        <v>0</v>
      </c>
      <c r="AK331" s="222">
        <f t="shared" si="604"/>
        <v>0</v>
      </c>
      <c r="AL331" s="222">
        <f t="shared" si="605"/>
        <v>0</v>
      </c>
    </row>
    <row r="332" spans="2:38">
      <c r="B332" s="212" t="s">
        <v>471</v>
      </c>
      <c r="C332" s="213" t="s">
        <v>342</v>
      </c>
      <c r="D3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4">
        <f t="shared" si="597"/>
        <v>0</v>
      </c>
      <c r="G332" s="214"/>
      <c r="H332" s="214">
        <f t="shared" si="598"/>
        <v>0</v>
      </c>
      <c r="I332" s="214"/>
      <c r="J332" s="214">
        <f t="shared" si="599"/>
        <v>0</v>
      </c>
      <c r="K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4">
        <f t="shared" si="601"/>
        <v>0</v>
      </c>
      <c r="Z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4">
        <f t="shared" si="602"/>
        <v>0</v>
      </c>
      <c r="AD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4">
        <f t="shared" si="603"/>
        <v>0</v>
      </c>
      <c r="AH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4">
        <f t="shared" si="604"/>
        <v>0</v>
      </c>
      <c r="AL332" s="214">
        <f t="shared" si="605"/>
        <v>0</v>
      </c>
    </row>
    <row r="333" spans="2:38">
      <c r="B333" s="212" t="s">
        <v>1175</v>
      </c>
      <c r="C333" s="213" t="s">
        <v>1176</v>
      </c>
      <c r="D3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4">
        <f t="shared" ref="F333" si="719">D333+E333</f>
        <v>0</v>
      </c>
      <c r="G333" s="214"/>
      <c r="H333" s="214">
        <f t="shared" ref="H333" si="720">F333-G333</f>
        <v>0</v>
      </c>
      <c r="I333" s="214"/>
      <c r="J333" s="214">
        <f t="shared" ref="J333" si="721">F333-I333</f>
        <v>0</v>
      </c>
      <c r="K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4">
        <f t="shared" ref="Y333" si="722">V333+W333+X333</f>
        <v>0</v>
      </c>
      <c r="Z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4">
        <f t="shared" ref="AC333" si="723">Z333+AA333+AB333</f>
        <v>0</v>
      </c>
      <c r="AD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4">
        <f t="shared" ref="AG333" si="724">AD333+AE333+AF333</f>
        <v>0</v>
      </c>
      <c r="AH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4">
        <f t="shared" ref="AK333" si="725">AH333+AI333+AJ333</f>
        <v>0</v>
      </c>
      <c r="AL333" s="214">
        <f t="shared" ref="AL333" si="726">Y333+AC333+AG333+AK333</f>
        <v>0</v>
      </c>
    </row>
    <row r="334" spans="2:38">
      <c r="B334" s="212" t="s">
        <v>1177</v>
      </c>
      <c r="C334" s="213" t="s">
        <v>1178</v>
      </c>
      <c r="D3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4">
        <f t="shared" ref="F334" si="727">D334+E334</f>
        <v>0</v>
      </c>
      <c r="G334" s="214"/>
      <c r="H334" s="214">
        <f t="shared" ref="H334" si="728">F334-G334</f>
        <v>0</v>
      </c>
      <c r="I334" s="214"/>
      <c r="J334" s="214">
        <f t="shared" ref="J334" si="729">F334-I334</f>
        <v>0</v>
      </c>
      <c r="K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4">
        <f t="shared" ref="Y334" si="730">V334+W334+X334</f>
        <v>0</v>
      </c>
      <c r="Z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4">
        <f t="shared" ref="AC334" si="731">Z334+AA334+AB334</f>
        <v>0</v>
      </c>
      <c r="AD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4">
        <f t="shared" ref="AG334" si="732">AD334+AE334+AF334</f>
        <v>0</v>
      </c>
      <c r="AH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4">
        <f t="shared" ref="AK334" si="733">AH334+AI334+AJ334</f>
        <v>0</v>
      </c>
      <c r="AL334" s="214">
        <f t="shared" ref="AL334" si="734">Y334+AC334+AG334+AK334</f>
        <v>0</v>
      </c>
    </row>
    <row r="335" spans="2:38">
      <c r="B335" s="212" t="s">
        <v>1179</v>
      </c>
      <c r="C335" s="213" t="s">
        <v>1180</v>
      </c>
      <c r="D3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4">
        <f t="shared" si="597"/>
        <v>0</v>
      </c>
      <c r="G335" s="214"/>
      <c r="H335" s="214">
        <f t="shared" si="598"/>
        <v>0</v>
      </c>
      <c r="I335" s="214"/>
      <c r="J335" s="214">
        <f t="shared" si="599"/>
        <v>0</v>
      </c>
      <c r="K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4">
        <f t="shared" si="601"/>
        <v>0</v>
      </c>
      <c r="Z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4">
        <f t="shared" si="602"/>
        <v>0</v>
      </c>
      <c r="AD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4">
        <f t="shared" si="603"/>
        <v>0</v>
      </c>
      <c r="AH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4">
        <f t="shared" si="604"/>
        <v>0</v>
      </c>
      <c r="AL335" s="214">
        <f t="shared" si="605"/>
        <v>0</v>
      </c>
    </row>
    <row r="336" spans="2:38">
      <c r="B336" s="209" t="s">
        <v>472</v>
      </c>
      <c r="C336" s="210" t="s">
        <v>343</v>
      </c>
      <c r="D336" s="211">
        <f>D337+D340+D378+D384</f>
        <v>0</v>
      </c>
      <c r="E336" s="211">
        <f>E337+E340+E378+E384</f>
        <v>861507787.13999999</v>
      </c>
      <c r="F336" s="211">
        <f t="shared" si="597"/>
        <v>861507787.13999999</v>
      </c>
      <c r="G336" s="211">
        <f>G337+G340+G378+G384</f>
        <v>861179207.49000001</v>
      </c>
      <c r="H336" s="211">
        <f t="shared" si="598"/>
        <v>328579.64999997616</v>
      </c>
      <c r="I336" s="211">
        <f>I337+I340+I378+I384</f>
        <v>0</v>
      </c>
      <c r="J336" s="211">
        <f t="shared" si="599"/>
        <v>861507787.13999999</v>
      </c>
      <c r="K336" s="211">
        <f t="shared" ref="K336:X336" si="735">K337+K340+K378+K384</f>
        <v>0</v>
      </c>
      <c r="L336" s="211">
        <f t="shared" si="735"/>
        <v>0</v>
      </c>
      <c r="M336" s="211">
        <f t="shared" si="735"/>
        <v>0</v>
      </c>
      <c r="N336" s="211">
        <f t="shared" si="735"/>
        <v>0</v>
      </c>
      <c r="O336" s="211">
        <f t="shared" si="735"/>
        <v>180000</v>
      </c>
      <c r="P336" s="211">
        <f t="shared" si="735"/>
        <v>861119787.13999999</v>
      </c>
      <c r="Q336" s="211">
        <f t="shared" si="735"/>
        <v>0</v>
      </c>
      <c r="R336" s="211">
        <f t="shared" si="735"/>
        <v>0</v>
      </c>
      <c r="S336" s="211">
        <f t="shared" si="735"/>
        <v>0</v>
      </c>
      <c r="T336" s="211">
        <f t="shared" si="735"/>
        <v>0</v>
      </c>
      <c r="U336" s="211">
        <f t="shared" si="735"/>
        <v>208000</v>
      </c>
      <c r="V336" s="211">
        <f t="shared" si="735"/>
        <v>861299787.13999999</v>
      </c>
      <c r="W336" s="211">
        <f t="shared" si="735"/>
        <v>48000</v>
      </c>
      <c r="X336" s="211">
        <f t="shared" si="735"/>
        <v>160000</v>
      </c>
      <c r="Y336" s="211">
        <f t="shared" si="601"/>
        <v>861507787.13999999</v>
      </c>
      <c r="Z336" s="211">
        <f>Z337+Z340+Z378+Z384</f>
        <v>0</v>
      </c>
      <c r="AA336" s="211">
        <f>AA337+AA340+AA378+AA384</f>
        <v>0</v>
      </c>
      <c r="AB336" s="211">
        <f>AB337+AB340+AB378+AB384</f>
        <v>0</v>
      </c>
      <c r="AC336" s="211">
        <f t="shared" si="602"/>
        <v>0</v>
      </c>
      <c r="AD336" s="211">
        <f>AD337+AD340+AD378+AD384</f>
        <v>0</v>
      </c>
      <c r="AE336" s="211">
        <f>AE337+AE340+AE378+AE384</f>
        <v>0</v>
      </c>
      <c r="AF336" s="211">
        <f>AF337+AF340+AF378+AF384</f>
        <v>0</v>
      </c>
      <c r="AG336" s="211">
        <f t="shared" si="603"/>
        <v>0</v>
      </c>
      <c r="AH336" s="211">
        <f>AH337+AH340+AH378+AH384</f>
        <v>0</v>
      </c>
      <c r="AI336" s="211">
        <f>AI337+AI340+AI378+AI384</f>
        <v>0</v>
      </c>
      <c r="AJ336" s="211">
        <f>AJ337+AJ340+AJ378+AJ384</f>
        <v>0</v>
      </c>
      <c r="AK336" s="211">
        <f t="shared" si="604"/>
        <v>0</v>
      </c>
      <c r="AL336" s="211">
        <f t="shared" si="605"/>
        <v>861507787.13999999</v>
      </c>
    </row>
    <row r="337" spans="2:38">
      <c r="B337" s="220" t="s">
        <v>473</v>
      </c>
      <c r="C337" s="221" t="s">
        <v>344</v>
      </c>
      <c r="D337" s="222">
        <f>SUM(D338:D339)</f>
        <v>0</v>
      </c>
      <c r="E337" s="222">
        <f>SUM(E338:E339)</f>
        <v>0</v>
      </c>
      <c r="F337" s="222">
        <f t="shared" si="597"/>
        <v>0</v>
      </c>
      <c r="G337" s="222">
        <f t="shared" ref="G337:I337" si="736">SUM(G338:G339)</f>
        <v>0</v>
      </c>
      <c r="H337" s="222">
        <f t="shared" si="598"/>
        <v>0</v>
      </c>
      <c r="I337" s="222">
        <f t="shared" si="736"/>
        <v>0</v>
      </c>
      <c r="J337" s="222">
        <f t="shared" si="599"/>
        <v>0</v>
      </c>
      <c r="K337" s="222">
        <f t="shared" ref="K337:AJ337" si="737">SUM(K338:K339)</f>
        <v>0</v>
      </c>
      <c r="L337" s="222">
        <f t="shared" si="737"/>
        <v>0</v>
      </c>
      <c r="M337" s="222">
        <f t="shared" si="737"/>
        <v>0</v>
      </c>
      <c r="N337" s="222">
        <f t="shared" si="737"/>
        <v>0</v>
      </c>
      <c r="O337" s="222">
        <f t="shared" si="737"/>
        <v>0</v>
      </c>
      <c r="P337" s="222">
        <f t="shared" si="737"/>
        <v>0</v>
      </c>
      <c r="Q337" s="222">
        <f t="shared" si="737"/>
        <v>0</v>
      </c>
      <c r="R337" s="222">
        <f t="shared" si="737"/>
        <v>0</v>
      </c>
      <c r="S337" s="222">
        <f t="shared" si="737"/>
        <v>0</v>
      </c>
      <c r="T337" s="222">
        <f t="shared" si="737"/>
        <v>0</v>
      </c>
      <c r="U337" s="222">
        <f t="shared" si="737"/>
        <v>0</v>
      </c>
      <c r="V337" s="222">
        <f t="shared" si="737"/>
        <v>0</v>
      </c>
      <c r="W337" s="222">
        <f t="shared" si="737"/>
        <v>0</v>
      </c>
      <c r="X337" s="222">
        <f t="shared" si="737"/>
        <v>0</v>
      </c>
      <c r="Y337" s="222">
        <f t="shared" si="601"/>
        <v>0</v>
      </c>
      <c r="Z337" s="222">
        <f t="shared" si="737"/>
        <v>0</v>
      </c>
      <c r="AA337" s="222">
        <f t="shared" si="737"/>
        <v>0</v>
      </c>
      <c r="AB337" s="222">
        <f t="shared" si="737"/>
        <v>0</v>
      </c>
      <c r="AC337" s="222">
        <f t="shared" si="602"/>
        <v>0</v>
      </c>
      <c r="AD337" s="222">
        <f t="shared" si="737"/>
        <v>0</v>
      </c>
      <c r="AE337" s="222">
        <f t="shared" si="737"/>
        <v>0</v>
      </c>
      <c r="AF337" s="222">
        <f t="shared" si="737"/>
        <v>0</v>
      </c>
      <c r="AG337" s="222">
        <f t="shared" si="603"/>
        <v>0</v>
      </c>
      <c r="AH337" s="222">
        <f t="shared" si="737"/>
        <v>0</v>
      </c>
      <c r="AI337" s="222">
        <f t="shared" si="737"/>
        <v>0</v>
      </c>
      <c r="AJ337" s="222">
        <f t="shared" si="737"/>
        <v>0</v>
      </c>
      <c r="AK337" s="222">
        <f t="shared" si="604"/>
        <v>0</v>
      </c>
      <c r="AL337" s="222">
        <f t="shared" si="605"/>
        <v>0</v>
      </c>
    </row>
    <row r="338" spans="2:38">
      <c r="B338" s="212" t="s">
        <v>474</v>
      </c>
      <c r="C338" s="213" t="s">
        <v>345</v>
      </c>
      <c r="D3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4">
        <f t="shared" si="597"/>
        <v>0</v>
      </c>
      <c r="G338" s="214"/>
      <c r="H338" s="214">
        <f t="shared" si="598"/>
        <v>0</v>
      </c>
      <c r="I338" s="214"/>
      <c r="J338" s="214">
        <f t="shared" si="599"/>
        <v>0</v>
      </c>
      <c r="K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4">
        <f t="shared" si="601"/>
        <v>0</v>
      </c>
      <c r="Z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4">
        <f t="shared" si="602"/>
        <v>0</v>
      </c>
      <c r="AD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4">
        <f t="shared" si="603"/>
        <v>0</v>
      </c>
      <c r="AH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4">
        <f t="shared" si="604"/>
        <v>0</v>
      </c>
      <c r="AL338" s="214">
        <f t="shared" si="605"/>
        <v>0</v>
      </c>
    </row>
    <row r="339" spans="2:38">
      <c r="B339" s="212" t="s">
        <v>475</v>
      </c>
      <c r="C339" s="213" t="s">
        <v>346</v>
      </c>
      <c r="D3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4">
        <f t="shared" si="597"/>
        <v>0</v>
      </c>
      <c r="G339" s="214"/>
      <c r="H339" s="214">
        <f t="shared" si="598"/>
        <v>0</v>
      </c>
      <c r="I339" s="214"/>
      <c r="J339" s="214">
        <f t="shared" si="599"/>
        <v>0</v>
      </c>
      <c r="K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4">
        <f t="shared" si="601"/>
        <v>0</v>
      </c>
      <c r="Z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4">
        <f t="shared" si="602"/>
        <v>0</v>
      </c>
      <c r="AD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4">
        <f t="shared" si="603"/>
        <v>0</v>
      </c>
      <c r="AH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4">
        <f t="shared" si="604"/>
        <v>0</v>
      </c>
      <c r="AL339" s="214">
        <f t="shared" si="605"/>
        <v>0</v>
      </c>
    </row>
    <row r="340" spans="2:38">
      <c r="B340" s="220" t="s">
        <v>476</v>
      </c>
      <c r="C340" s="221" t="s">
        <v>347</v>
      </c>
      <c r="D340" s="222">
        <f>SUM(D341:D377)</f>
        <v>0</v>
      </c>
      <c r="E340" s="222">
        <f>SUM(E341:E377)</f>
        <v>388000</v>
      </c>
      <c r="F340" s="222">
        <f t="shared" si="597"/>
        <v>388000</v>
      </c>
      <c r="G340" s="222">
        <f>SUM(G341:G377)</f>
        <v>0</v>
      </c>
      <c r="H340" s="222">
        <f t="shared" si="598"/>
        <v>388000</v>
      </c>
      <c r="I340" s="222">
        <f>SUM(I341:I377)</f>
        <v>0</v>
      </c>
      <c r="J340" s="222">
        <f t="shared" si="599"/>
        <v>388000</v>
      </c>
      <c r="K340" s="222">
        <f t="shared" ref="K340:X340" si="738">SUM(K341:K377)</f>
        <v>0</v>
      </c>
      <c r="L340" s="222">
        <f t="shared" si="738"/>
        <v>0</v>
      </c>
      <c r="M340" s="222">
        <f t="shared" si="738"/>
        <v>0</v>
      </c>
      <c r="N340" s="222">
        <f t="shared" si="738"/>
        <v>0</v>
      </c>
      <c r="O340" s="222">
        <f t="shared" si="738"/>
        <v>180000</v>
      </c>
      <c r="P340" s="222">
        <f t="shared" si="738"/>
        <v>0</v>
      </c>
      <c r="Q340" s="222">
        <f t="shared" si="738"/>
        <v>0</v>
      </c>
      <c r="R340" s="222">
        <f t="shared" si="738"/>
        <v>0</v>
      </c>
      <c r="S340" s="222">
        <f t="shared" si="738"/>
        <v>0</v>
      </c>
      <c r="T340" s="222">
        <f t="shared" si="738"/>
        <v>0</v>
      </c>
      <c r="U340" s="222">
        <f t="shared" si="738"/>
        <v>208000</v>
      </c>
      <c r="V340" s="222">
        <f t="shared" si="738"/>
        <v>180000</v>
      </c>
      <c r="W340" s="222">
        <f t="shared" si="738"/>
        <v>48000</v>
      </c>
      <c r="X340" s="222">
        <f t="shared" si="738"/>
        <v>160000</v>
      </c>
      <c r="Y340" s="222">
        <f t="shared" si="601"/>
        <v>388000</v>
      </c>
      <c r="Z340" s="222">
        <f>SUM(Z341:Z377)</f>
        <v>0</v>
      </c>
      <c r="AA340" s="222">
        <f>SUM(AA341:AA377)</f>
        <v>0</v>
      </c>
      <c r="AB340" s="222">
        <f>SUM(AB341:AB377)</f>
        <v>0</v>
      </c>
      <c r="AC340" s="222">
        <f t="shared" si="602"/>
        <v>0</v>
      </c>
      <c r="AD340" s="222">
        <f>SUM(AD341:AD377)</f>
        <v>0</v>
      </c>
      <c r="AE340" s="222">
        <f>SUM(AE341:AE377)</f>
        <v>0</v>
      </c>
      <c r="AF340" s="222">
        <f>SUM(AF341:AF377)</f>
        <v>0</v>
      </c>
      <c r="AG340" s="222">
        <f t="shared" si="603"/>
        <v>0</v>
      </c>
      <c r="AH340" s="222">
        <f>SUM(AH341:AH377)</f>
        <v>0</v>
      </c>
      <c r="AI340" s="222">
        <f>SUM(AI341:AI377)</f>
        <v>0</v>
      </c>
      <c r="AJ340" s="222">
        <f>SUM(AJ341:AJ377)</f>
        <v>0</v>
      </c>
      <c r="AK340" s="222">
        <f t="shared" si="604"/>
        <v>0</v>
      </c>
      <c r="AL340" s="222">
        <f t="shared" si="605"/>
        <v>388000</v>
      </c>
    </row>
    <row r="341" spans="2:38">
      <c r="B341" s="212" t="s">
        <v>477</v>
      </c>
      <c r="C341" s="213" t="s">
        <v>348</v>
      </c>
      <c r="D3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4">
        <f t="shared" si="597"/>
        <v>0</v>
      </c>
      <c r="G341" s="214"/>
      <c r="H341" s="214">
        <f t="shared" si="598"/>
        <v>0</v>
      </c>
      <c r="I341" s="214"/>
      <c r="J341" s="214">
        <f t="shared" si="599"/>
        <v>0</v>
      </c>
      <c r="K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4">
        <f t="shared" si="601"/>
        <v>0</v>
      </c>
      <c r="Z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4">
        <f t="shared" si="602"/>
        <v>0</v>
      </c>
      <c r="AD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4">
        <f t="shared" si="603"/>
        <v>0</v>
      </c>
      <c r="AH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4">
        <f t="shared" si="604"/>
        <v>0</v>
      </c>
      <c r="AL341" s="214">
        <f t="shared" si="605"/>
        <v>0</v>
      </c>
    </row>
    <row r="342" spans="2:38">
      <c r="B342" s="212" t="s">
        <v>1319</v>
      </c>
      <c r="C342" s="213" t="s">
        <v>1320</v>
      </c>
      <c r="D3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2" s="214">
        <f t="shared" si="597"/>
        <v>0</v>
      </c>
      <c r="G342" s="214"/>
      <c r="H342" s="214">
        <f t="shared" si="598"/>
        <v>0</v>
      </c>
      <c r="I342" s="214"/>
      <c r="J342" s="214">
        <f t="shared" si="599"/>
        <v>0</v>
      </c>
      <c r="K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14">
        <f t="shared" si="601"/>
        <v>0</v>
      </c>
      <c r="Z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4">
        <f t="shared" si="602"/>
        <v>0</v>
      </c>
      <c r="AD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4">
        <f t="shared" si="603"/>
        <v>0</v>
      </c>
      <c r="AH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14">
        <f t="shared" si="604"/>
        <v>0</v>
      </c>
      <c r="AL342" s="214">
        <f t="shared" si="605"/>
        <v>0</v>
      </c>
    </row>
    <row r="343" spans="2:38">
      <c r="B343" s="212" t="s">
        <v>1321</v>
      </c>
      <c r="C343" s="213" t="s">
        <v>1320</v>
      </c>
      <c r="D3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168000</v>
      </c>
      <c r="F343" s="214">
        <f t="shared" si="597"/>
        <v>168000</v>
      </c>
      <c r="G343" s="214"/>
      <c r="H343" s="214">
        <f t="shared" si="598"/>
        <v>168000</v>
      </c>
      <c r="I343" s="214"/>
      <c r="J343" s="214">
        <f t="shared" si="599"/>
        <v>168000</v>
      </c>
      <c r="K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168000</v>
      </c>
      <c r="V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48000</v>
      </c>
      <c r="X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120000</v>
      </c>
      <c r="Y343" s="214">
        <f t="shared" si="601"/>
        <v>168000</v>
      </c>
      <c r="Z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4">
        <f t="shared" si="602"/>
        <v>0</v>
      </c>
      <c r="AD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4">
        <f t="shared" si="603"/>
        <v>0</v>
      </c>
      <c r="AH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4">
        <f t="shared" si="604"/>
        <v>0</v>
      </c>
      <c r="AL343" s="214">
        <f t="shared" si="605"/>
        <v>168000</v>
      </c>
    </row>
    <row r="344" spans="2:38">
      <c r="B344" s="212" t="s">
        <v>1322</v>
      </c>
      <c r="C344" s="213" t="s">
        <v>1323</v>
      </c>
      <c r="D3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214">
        <f t="shared" si="597"/>
        <v>0</v>
      </c>
      <c r="G344" s="214"/>
      <c r="H344" s="214">
        <f t="shared" si="598"/>
        <v>0</v>
      </c>
      <c r="I344" s="214"/>
      <c r="J344" s="214">
        <f t="shared" si="599"/>
        <v>0</v>
      </c>
      <c r="K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14">
        <f t="shared" si="601"/>
        <v>0</v>
      </c>
      <c r="Z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4">
        <f t="shared" si="602"/>
        <v>0</v>
      </c>
      <c r="AD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4">
        <f t="shared" si="603"/>
        <v>0</v>
      </c>
      <c r="AH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4">
        <f t="shared" si="604"/>
        <v>0</v>
      </c>
      <c r="AL344" s="214">
        <f t="shared" si="605"/>
        <v>0</v>
      </c>
    </row>
    <row r="345" spans="2:38">
      <c r="B345" s="212" t="s">
        <v>1324</v>
      </c>
      <c r="C345" s="213" t="s">
        <v>1323</v>
      </c>
      <c r="D3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v>
      </c>
      <c r="F345" s="214">
        <f t="shared" si="597"/>
        <v>40000</v>
      </c>
      <c r="G345" s="214"/>
      <c r="H345" s="214">
        <f t="shared" si="598"/>
        <v>40000</v>
      </c>
      <c r="I345" s="214"/>
      <c r="J345" s="214">
        <f t="shared" si="599"/>
        <v>40000</v>
      </c>
      <c r="K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V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v>
      </c>
      <c r="Y345" s="214">
        <f t="shared" si="601"/>
        <v>40000</v>
      </c>
      <c r="Z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4">
        <f t="shared" si="602"/>
        <v>0</v>
      </c>
      <c r="AD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4">
        <f t="shared" si="603"/>
        <v>0</v>
      </c>
      <c r="AH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4">
        <f t="shared" si="604"/>
        <v>0</v>
      </c>
      <c r="AL345" s="214">
        <f t="shared" si="605"/>
        <v>40000</v>
      </c>
    </row>
    <row r="346" spans="2:38">
      <c r="B346" s="212" t="s">
        <v>1325</v>
      </c>
      <c r="C346" s="213" t="s">
        <v>1326</v>
      </c>
      <c r="D3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4">
        <f t="shared" si="597"/>
        <v>0</v>
      </c>
      <c r="G346" s="214"/>
      <c r="H346" s="214">
        <f t="shared" si="598"/>
        <v>0</v>
      </c>
      <c r="I346" s="214"/>
      <c r="J346" s="214">
        <f t="shared" si="599"/>
        <v>0</v>
      </c>
      <c r="K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4">
        <f t="shared" si="601"/>
        <v>0</v>
      </c>
      <c r="Z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4">
        <f t="shared" si="602"/>
        <v>0</v>
      </c>
      <c r="AD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4">
        <f t="shared" si="603"/>
        <v>0</v>
      </c>
      <c r="AH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4">
        <f t="shared" si="604"/>
        <v>0</v>
      </c>
      <c r="AL346" s="214">
        <f t="shared" si="605"/>
        <v>0</v>
      </c>
    </row>
    <row r="347" spans="2:38">
      <c r="B347" s="212" t="s">
        <v>1327</v>
      </c>
      <c r="C347" s="213" t="s">
        <v>1328</v>
      </c>
      <c r="D3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4">
        <f t="shared" si="597"/>
        <v>0</v>
      </c>
      <c r="G347" s="214"/>
      <c r="H347" s="214">
        <f t="shared" si="598"/>
        <v>0</v>
      </c>
      <c r="I347" s="214"/>
      <c r="J347" s="214">
        <f t="shared" si="599"/>
        <v>0</v>
      </c>
      <c r="K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4">
        <f t="shared" si="601"/>
        <v>0</v>
      </c>
      <c r="Z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4">
        <f t="shared" si="602"/>
        <v>0</v>
      </c>
      <c r="AD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4">
        <f t="shared" si="603"/>
        <v>0</v>
      </c>
      <c r="AH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4">
        <f t="shared" si="604"/>
        <v>0</v>
      </c>
      <c r="AL347" s="214">
        <f t="shared" si="605"/>
        <v>0</v>
      </c>
    </row>
    <row r="348" spans="2:38">
      <c r="B348" s="212" t="s">
        <v>1329</v>
      </c>
      <c r="C348" s="213" t="s">
        <v>1330</v>
      </c>
      <c r="D3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4">
        <f t="shared" si="597"/>
        <v>0</v>
      </c>
      <c r="G348" s="214"/>
      <c r="H348" s="214">
        <f t="shared" si="598"/>
        <v>0</v>
      </c>
      <c r="I348" s="214"/>
      <c r="J348" s="214">
        <f t="shared" si="599"/>
        <v>0</v>
      </c>
      <c r="K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4">
        <f t="shared" si="601"/>
        <v>0</v>
      </c>
      <c r="Z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4">
        <f t="shared" si="602"/>
        <v>0</v>
      </c>
      <c r="AD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4">
        <f t="shared" si="603"/>
        <v>0</v>
      </c>
      <c r="AH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4">
        <f t="shared" si="604"/>
        <v>0</v>
      </c>
      <c r="AL348" s="214">
        <f t="shared" si="605"/>
        <v>0</v>
      </c>
    </row>
    <row r="349" spans="2:38">
      <c r="B349" s="212" t="s">
        <v>1331</v>
      </c>
      <c r="C349" s="213" t="s">
        <v>1332</v>
      </c>
      <c r="D3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4">
        <f t="shared" si="597"/>
        <v>0</v>
      </c>
      <c r="G349" s="214"/>
      <c r="H349" s="214">
        <f t="shared" si="598"/>
        <v>0</v>
      </c>
      <c r="I349" s="214"/>
      <c r="J349" s="214">
        <f t="shared" si="599"/>
        <v>0</v>
      </c>
      <c r="K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4">
        <f t="shared" si="601"/>
        <v>0</v>
      </c>
      <c r="Z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4">
        <f t="shared" si="602"/>
        <v>0</v>
      </c>
      <c r="AD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4">
        <f t="shared" si="603"/>
        <v>0</v>
      </c>
      <c r="AH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4">
        <f t="shared" si="604"/>
        <v>0</v>
      </c>
      <c r="AL349" s="214">
        <f t="shared" si="605"/>
        <v>0</v>
      </c>
    </row>
    <row r="350" spans="2:38">
      <c r="B350" s="212" t="s">
        <v>1333</v>
      </c>
      <c r="C350" s="213" t="s">
        <v>1334</v>
      </c>
      <c r="D3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4">
        <f t="shared" si="597"/>
        <v>0</v>
      </c>
      <c r="G350" s="214"/>
      <c r="H350" s="214">
        <f t="shared" si="598"/>
        <v>0</v>
      </c>
      <c r="I350" s="214"/>
      <c r="J350" s="214">
        <f t="shared" si="599"/>
        <v>0</v>
      </c>
      <c r="K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4">
        <f t="shared" si="601"/>
        <v>0</v>
      </c>
      <c r="Z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4">
        <f t="shared" si="602"/>
        <v>0</v>
      </c>
      <c r="AD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4">
        <f t="shared" si="603"/>
        <v>0</v>
      </c>
      <c r="AH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4">
        <f t="shared" si="604"/>
        <v>0</v>
      </c>
      <c r="AL350" s="214">
        <f t="shared" si="605"/>
        <v>0</v>
      </c>
    </row>
    <row r="351" spans="2:38">
      <c r="B351" s="212" t="s">
        <v>478</v>
      </c>
      <c r="C351" s="213" t="s">
        <v>1335</v>
      </c>
      <c r="D3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4">
        <f t="shared" si="597"/>
        <v>0</v>
      </c>
      <c r="G351" s="214"/>
      <c r="H351" s="214">
        <f t="shared" si="598"/>
        <v>0</v>
      </c>
      <c r="I351" s="214"/>
      <c r="J351" s="214">
        <f t="shared" si="599"/>
        <v>0</v>
      </c>
      <c r="K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4">
        <f t="shared" si="601"/>
        <v>0</v>
      </c>
      <c r="Z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4">
        <f t="shared" si="602"/>
        <v>0</v>
      </c>
      <c r="AD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4">
        <f t="shared" si="603"/>
        <v>0</v>
      </c>
      <c r="AH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4">
        <f t="shared" si="604"/>
        <v>0</v>
      </c>
      <c r="AL351" s="214">
        <f t="shared" si="605"/>
        <v>0</v>
      </c>
    </row>
    <row r="352" spans="2:38">
      <c r="B352" s="212" t="s">
        <v>1336</v>
      </c>
      <c r="C352" s="213" t="s">
        <v>1335</v>
      </c>
      <c r="D3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4">
        <f t="shared" si="597"/>
        <v>0</v>
      </c>
      <c r="G352" s="214"/>
      <c r="H352" s="214">
        <f t="shared" si="598"/>
        <v>0</v>
      </c>
      <c r="I352" s="214"/>
      <c r="J352" s="214">
        <f t="shared" si="599"/>
        <v>0</v>
      </c>
      <c r="K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4">
        <f t="shared" si="601"/>
        <v>0</v>
      </c>
      <c r="Z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4">
        <f t="shared" si="602"/>
        <v>0</v>
      </c>
      <c r="AD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4">
        <f t="shared" si="603"/>
        <v>0</v>
      </c>
      <c r="AH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4">
        <f t="shared" si="604"/>
        <v>0</v>
      </c>
      <c r="AL352" s="214">
        <f t="shared" si="605"/>
        <v>0</v>
      </c>
    </row>
    <row r="353" spans="2:38">
      <c r="B353" s="212" t="s">
        <v>1337</v>
      </c>
      <c r="C353" s="213" t="s">
        <v>1338</v>
      </c>
      <c r="D3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4">
        <f t="shared" si="597"/>
        <v>0</v>
      </c>
      <c r="G353" s="214"/>
      <c r="H353" s="214">
        <f t="shared" si="598"/>
        <v>0</v>
      </c>
      <c r="I353" s="214"/>
      <c r="J353" s="214">
        <f t="shared" si="599"/>
        <v>0</v>
      </c>
      <c r="K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4">
        <f t="shared" si="601"/>
        <v>0</v>
      </c>
      <c r="Z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4">
        <f t="shared" si="602"/>
        <v>0</v>
      </c>
      <c r="AD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4">
        <f t="shared" si="603"/>
        <v>0</v>
      </c>
      <c r="AH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4">
        <f t="shared" si="604"/>
        <v>0</v>
      </c>
      <c r="AL353" s="214">
        <f t="shared" si="605"/>
        <v>0</v>
      </c>
    </row>
    <row r="354" spans="2:38">
      <c r="B354" s="212" t="s">
        <v>1339</v>
      </c>
      <c r="C354" s="213" t="s">
        <v>1340</v>
      </c>
      <c r="D3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4">
        <f t="shared" si="597"/>
        <v>0</v>
      </c>
      <c r="G354" s="214"/>
      <c r="H354" s="214">
        <f t="shared" si="598"/>
        <v>0</v>
      </c>
      <c r="I354" s="214"/>
      <c r="J354" s="214">
        <f t="shared" si="599"/>
        <v>0</v>
      </c>
      <c r="K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4">
        <f t="shared" si="601"/>
        <v>0</v>
      </c>
      <c r="Z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4">
        <f t="shared" si="602"/>
        <v>0</v>
      </c>
      <c r="AD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4">
        <f t="shared" si="603"/>
        <v>0</v>
      </c>
      <c r="AH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4">
        <f t="shared" si="604"/>
        <v>0</v>
      </c>
      <c r="AL354" s="214">
        <f t="shared" si="605"/>
        <v>0</v>
      </c>
    </row>
    <row r="355" spans="2:38">
      <c r="B355" s="212" t="s">
        <v>479</v>
      </c>
      <c r="C355" s="213" t="s">
        <v>1341</v>
      </c>
      <c r="D3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14">
        <f t="shared" si="597"/>
        <v>0</v>
      </c>
      <c r="G355" s="214"/>
      <c r="H355" s="214">
        <f t="shared" si="598"/>
        <v>0</v>
      </c>
      <c r="I355" s="214"/>
      <c r="J355" s="214">
        <f t="shared" si="599"/>
        <v>0</v>
      </c>
      <c r="K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14">
        <f t="shared" si="601"/>
        <v>0</v>
      </c>
      <c r="Z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4">
        <f t="shared" si="602"/>
        <v>0</v>
      </c>
      <c r="AD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4">
        <f t="shared" si="603"/>
        <v>0</v>
      </c>
      <c r="AH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4">
        <f t="shared" si="604"/>
        <v>0</v>
      </c>
      <c r="AL355" s="214">
        <f t="shared" si="605"/>
        <v>0</v>
      </c>
    </row>
    <row r="356" spans="2:38">
      <c r="B356" s="212" t="s">
        <v>1342</v>
      </c>
      <c r="C356" s="213" t="s">
        <v>1341</v>
      </c>
      <c r="D3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4">
        <f t="shared" si="597"/>
        <v>0</v>
      </c>
      <c r="G356" s="214"/>
      <c r="H356" s="214">
        <f t="shared" si="598"/>
        <v>0</v>
      </c>
      <c r="I356" s="214"/>
      <c r="J356" s="214">
        <f t="shared" si="599"/>
        <v>0</v>
      </c>
      <c r="K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4">
        <f t="shared" si="601"/>
        <v>0</v>
      </c>
      <c r="Z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4">
        <f t="shared" si="602"/>
        <v>0</v>
      </c>
      <c r="AD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4">
        <f t="shared" si="603"/>
        <v>0</v>
      </c>
      <c r="AH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4">
        <f t="shared" si="604"/>
        <v>0</v>
      </c>
      <c r="AL356" s="214">
        <f t="shared" si="605"/>
        <v>0</v>
      </c>
    </row>
    <row r="357" spans="2:38">
      <c r="B357" s="212" t="s">
        <v>1343</v>
      </c>
      <c r="C357" s="213" t="s">
        <v>1344</v>
      </c>
      <c r="D3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4">
        <f t="shared" si="597"/>
        <v>0</v>
      </c>
      <c r="G357" s="214"/>
      <c r="H357" s="214">
        <f t="shared" si="598"/>
        <v>0</v>
      </c>
      <c r="I357" s="214"/>
      <c r="J357" s="214">
        <f t="shared" si="599"/>
        <v>0</v>
      </c>
      <c r="K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4">
        <f t="shared" si="601"/>
        <v>0</v>
      </c>
      <c r="Z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4">
        <f t="shared" si="602"/>
        <v>0</v>
      </c>
      <c r="AD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4">
        <f t="shared" si="603"/>
        <v>0</v>
      </c>
      <c r="AH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4">
        <f t="shared" si="604"/>
        <v>0</v>
      </c>
      <c r="AL357" s="214">
        <f t="shared" si="605"/>
        <v>0</v>
      </c>
    </row>
    <row r="358" spans="2:38">
      <c r="B358" s="212" t="s">
        <v>1345</v>
      </c>
      <c r="C358" s="213" t="s">
        <v>1346</v>
      </c>
      <c r="D3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4">
        <f t="shared" ref="F358:F373" si="739">D358+E358</f>
        <v>0</v>
      </c>
      <c r="G358" s="214"/>
      <c r="H358" s="214">
        <f t="shared" ref="H358:H373" si="740">F358-G358</f>
        <v>0</v>
      </c>
      <c r="I358" s="214"/>
      <c r="J358" s="214">
        <f t="shared" ref="J358:J373" si="741">F358-I358</f>
        <v>0</v>
      </c>
      <c r="K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4">
        <f t="shared" ref="Y358:Y373" si="742">V358+W358+X358</f>
        <v>0</v>
      </c>
      <c r="Z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4">
        <f t="shared" ref="AC358:AC373" si="743">Z358+AA358+AB358</f>
        <v>0</v>
      </c>
      <c r="AD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4">
        <f t="shared" ref="AG358:AG373" si="744">AD358+AE358+AF358</f>
        <v>0</v>
      </c>
      <c r="AH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4">
        <f t="shared" ref="AK358:AK373" si="745">AH358+AI358+AJ358</f>
        <v>0</v>
      </c>
      <c r="AL358" s="214">
        <f t="shared" ref="AL358:AL373" si="746">Y358+AC358+AG358+AK358</f>
        <v>0</v>
      </c>
    </row>
    <row r="359" spans="2:38">
      <c r="B359" s="212" t="s">
        <v>1347</v>
      </c>
      <c r="C359" s="213" t="s">
        <v>1348</v>
      </c>
      <c r="D3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4">
        <f t="shared" si="739"/>
        <v>0</v>
      </c>
      <c r="G359" s="214"/>
      <c r="H359" s="214">
        <f t="shared" si="740"/>
        <v>0</v>
      </c>
      <c r="I359" s="214"/>
      <c r="J359" s="214">
        <f t="shared" si="741"/>
        <v>0</v>
      </c>
      <c r="K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4">
        <f t="shared" si="742"/>
        <v>0</v>
      </c>
      <c r="Z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4">
        <f t="shared" si="743"/>
        <v>0</v>
      </c>
      <c r="AD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4">
        <f t="shared" si="744"/>
        <v>0</v>
      </c>
      <c r="AH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4">
        <f t="shared" si="745"/>
        <v>0</v>
      </c>
      <c r="AL359" s="214">
        <f t="shared" si="746"/>
        <v>0</v>
      </c>
    </row>
    <row r="360" spans="2:38">
      <c r="B360" s="212" t="s">
        <v>480</v>
      </c>
      <c r="C360" s="213" t="s">
        <v>1349</v>
      </c>
      <c r="D3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0" s="214">
        <f t="shared" si="739"/>
        <v>0</v>
      </c>
      <c r="G360" s="214"/>
      <c r="H360" s="214">
        <f t="shared" si="740"/>
        <v>0</v>
      </c>
      <c r="I360" s="214"/>
      <c r="J360" s="214">
        <f t="shared" si="741"/>
        <v>0</v>
      </c>
      <c r="K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14">
        <f t="shared" si="742"/>
        <v>0</v>
      </c>
      <c r="Z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4">
        <f t="shared" si="743"/>
        <v>0</v>
      </c>
      <c r="AD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4">
        <f t="shared" si="744"/>
        <v>0</v>
      </c>
      <c r="AH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4">
        <f t="shared" si="745"/>
        <v>0</v>
      </c>
      <c r="AL360" s="214">
        <f t="shared" si="746"/>
        <v>0</v>
      </c>
    </row>
    <row r="361" spans="2:38">
      <c r="B361" s="212" t="s">
        <v>1350</v>
      </c>
      <c r="C361" s="213" t="s">
        <v>1351</v>
      </c>
      <c r="D3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180000</v>
      </c>
      <c r="F361" s="214">
        <f t="shared" si="739"/>
        <v>180000</v>
      </c>
      <c r="G361" s="214"/>
      <c r="H361" s="214">
        <f t="shared" si="740"/>
        <v>180000</v>
      </c>
      <c r="I361" s="214"/>
      <c r="J361" s="214">
        <f t="shared" si="741"/>
        <v>180000</v>
      </c>
      <c r="K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180000</v>
      </c>
      <c r="P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180000</v>
      </c>
      <c r="W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4">
        <f t="shared" si="742"/>
        <v>180000</v>
      </c>
      <c r="Z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14">
        <f t="shared" si="743"/>
        <v>0</v>
      </c>
      <c r="AD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4">
        <f t="shared" si="744"/>
        <v>0</v>
      </c>
      <c r="AH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4">
        <f t="shared" si="745"/>
        <v>0</v>
      </c>
      <c r="AL361" s="214">
        <f t="shared" si="746"/>
        <v>180000</v>
      </c>
    </row>
    <row r="362" spans="2:38">
      <c r="B362" s="212" t="s">
        <v>1352</v>
      </c>
      <c r="C362" s="213" t="s">
        <v>1353</v>
      </c>
      <c r="D3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4">
        <f t="shared" si="739"/>
        <v>0</v>
      </c>
      <c r="G362" s="214"/>
      <c r="H362" s="214">
        <f t="shared" si="740"/>
        <v>0</v>
      </c>
      <c r="I362" s="214"/>
      <c r="J362" s="214">
        <f t="shared" si="741"/>
        <v>0</v>
      </c>
      <c r="K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4">
        <f t="shared" si="742"/>
        <v>0</v>
      </c>
      <c r="Z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4">
        <f t="shared" si="743"/>
        <v>0</v>
      </c>
      <c r="AD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4">
        <f t="shared" si="744"/>
        <v>0</v>
      </c>
      <c r="AH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4">
        <f t="shared" si="745"/>
        <v>0</v>
      </c>
      <c r="AL362" s="214">
        <f t="shared" si="746"/>
        <v>0</v>
      </c>
    </row>
    <row r="363" spans="2:38">
      <c r="B363" s="212" t="s">
        <v>1354</v>
      </c>
      <c r="C363" s="213" t="s">
        <v>1355</v>
      </c>
      <c r="D3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4">
        <f t="shared" si="739"/>
        <v>0</v>
      </c>
      <c r="G363" s="214"/>
      <c r="H363" s="214">
        <f t="shared" si="740"/>
        <v>0</v>
      </c>
      <c r="I363" s="214"/>
      <c r="J363" s="214">
        <f t="shared" si="741"/>
        <v>0</v>
      </c>
      <c r="K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4">
        <f t="shared" si="742"/>
        <v>0</v>
      </c>
      <c r="Z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4">
        <f t="shared" si="743"/>
        <v>0</v>
      </c>
      <c r="AD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4">
        <f t="shared" si="744"/>
        <v>0</v>
      </c>
      <c r="AH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4">
        <f t="shared" si="745"/>
        <v>0</v>
      </c>
      <c r="AL363" s="214">
        <f t="shared" si="746"/>
        <v>0</v>
      </c>
    </row>
    <row r="364" spans="2:38">
      <c r="B364" s="212" t="s">
        <v>1356</v>
      </c>
      <c r="C364" s="213" t="s">
        <v>1357</v>
      </c>
      <c r="D3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4">
        <f t="shared" si="739"/>
        <v>0</v>
      </c>
      <c r="G364" s="214"/>
      <c r="H364" s="214">
        <f t="shared" si="740"/>
        <v>0</v>
      </c>
      <c r="I364" s="214"/>
      <c r="J364" s="214">
        <f t="shared" si="741"/>
        <v>0</v>
      </c>
      <c r="K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4">
        <f t="shared" si="742"/>
        <v>0</v>
      </c>
      <c r="Z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4">
        <f t="shared" si="743"/>
        <v>0</v>
      </c>
      <c r="AD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4">
        <f t="shared" si="744"/>
        <v>0</v>
      </c>
      <c r="AH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4">
        <f t="shared" si="745"/>
        <v>0</v>
      </c>
      <c r="AL364" s="214">
        <f t="shared" si="746"/>
        <v>0</v>
      </c>
    </row>
    <row r="365" spans="2:38">
      <c r="B365" s="212" t="s">
        <v>481</v>
      </c>
      <c r="C365" s="213" t="s">
        <v>1358</v>
      </c>
      <c r="D3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4">
        <f t="shared" si="739"/>
        <v>0</v>
      </c>
      <c r="G365" s="214"/>
      <c r="H365" s="214">
        <f t="shared" si="740"/>
        <v>0</v>
      </c>
      <c r="I365" s="214"/>
      <c r="J365" s="214">
        <f t="shared" si="741"/>
        <v>0</v>
      </c>
      <c r="K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4">
        <f t="shared" si="742"/>
        <v>0</v>
      </c>
      <c r="Z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4">
        <f t="shared" si="743"/>
        <v>0</v>
      </c>
      <c r="AD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4">
        <f t="shared" si="744"/>
        <v>0</v>
      </c>
      <c r="AH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4">
        <f t="shared" si="745"/>
        <v>0</v>
      </c>
      <c r="AL365" s="214">
        <f t="shared" si="746"/>
        <v>0</v>
      </c>
    </row>
    <row r="366" spans="2:38">
      <c r="B366" s="212" t="s">
        <v>1359</v>
      </c>
      <c r="C366" s="213" t="s">
        <v>1360</v>
      </c>
      <c r="D3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4">
        <f t="shared" si="739"/>
        <v>0</v>
      </c>
      <c r="G366" s="214"/>
      <c r="H366" s="214">
        <f t="shared" si="740"/>
        <v>0</v>
      </c>
      <c r="I366" s="214"/>
      <c r="J366" s="214">
        <f t="shared" si="741"/>
        <v>0</v>
      </c>
      <c r="K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4">
        <f t="shared" si="742"/>
        <v>0</v>
      </c>
      <c r="Z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4">
        <f t="shared" si="743"/>
        <v>0</v>
      </c>
      <c r="AD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4">
        <f t="shared" si="744"/>
        <v>0</v>
      </c>
      <c r="AH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4">
        <f t="shared" si="745"/>
        <v>0</v>
      </c>
      <c r="AL366" s="214">
        <f t="shared" si="746"/>
        <v>0</v>
      </c>
    </row>
    <row r="367" spans="2:38">
      <c r="B367" s="212" t="s">
        <v>1361</v>
      </c>
      <c r="C367" s="213" t="s">
        <v>1362</v>
      </c>
      <c r="D3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4">
        <f t="shared" si="739"/>
        <v>0</v>
      </c>
      <c r="G367" s="214"/>
      <c r="H367" s="214">
        <f t="shared" si="740"/>
        <v>0</v>
      </c>
      <c r="I367" s="214"/>
      <c r="J367" s="214">
        <f t="shared" si="741"/>
        <v>0</v>
      </c>
      <c r="K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4">
        <f t="shared" si="742"/>
        <v>0</v>
      </c>
      <c r="Z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4">
        <f t="shared" si="743"/>
        <v>0</v>
      </c>
      <c r="AD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4">
        <f t="shared" si="744"/>
        <v>0</v>
      </c>
      <c r="AH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4">
        <f t="shared" si="745"/>
        <v>0</v>
      </c>
      <c r="AL367" s="214">
        <f t="shared" si="746"/>
        <v>0</v>
      </c>
    </row>
    <row r="368" spans="2:38">
      <c r="B368" s="212" t="s">
        <v>1363</v>
      </c>
      <c r="C368" s="213" t="s">
        <v>1364</v>
      </c>
      <c r="D3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4">
        <f t="shared" si="739"/>
        <v>0</v>
      </c>
      <c r="G368" s="214"/>
      <c r="H368" s="214">
        <f t="shared" si="740"/>
        <v>0</v>
      </c>
      <c r="I368" s="214"/>
      <c r="J368" s="214">
        <f t="shared" si="741"/>
        <v>0</v>
      </c>
      <c r="K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4">
        <f t="shared" si="742"/>
        <v>0</v>
      </c>
      <c r="Z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4">
        <f t="shared" si="743"/>
        <v>0</v>
      </c>
      <c r="AD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4">
        <f t="shared" si="744"/>
        <v>0</v>
      </c>
      <c r="AH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4">
        <f t="shared" si="745"/>
        <v>0</v>
      </c>
      <c r="AL368" s="214">
        <f t="shared" si="746"/>
        <v>0</v>
      </c>
    </row>
    <row r="369" spans="1:38">
      <c r="B369" s="212" t="s">
        <v>1365</v>
      </c>
      <c r="C369" s="213" t="s">
        <v>1366</v>
      </c>
      <c r="D3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4">
        <f t="shared" si="739"/>
        <v>0</v>
      </c>
      <c r="G369" s="214"/>
      <c r="H369" s="214">
        <f t="shared" si="740"/>
        <v>0</v>
      </c>
      <c r="I369" s="214"/>
      <c r="J369" s="214">
        <f t="shared" si="741"/>
        <v>0</v>
      </c>
      <c r="K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4">
        <f t="shared" si="742"/>
        <v>0</v>
      </c>
      <c r="Z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4">
        <f t="shared" si="743"/>
        <v>0</v>
      </c>
      <c r="AD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4">
        <f t="shared" si="744"/>
        <v>0</v>
      </c>
      <c r="AH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4">
        <f t="shared" si="745"/>
        <v>0</v>
      </c>
      <c r="AL369" s="214">
        <f t="shared" si="746"/>
        <v>0</v>
      </c>
    </row>
    <row r="370" spans="1:38">
      <c r="B370" s="212" t="s">
        <v>1367</v>
      </c>
      <c r="C370" s="213" t="s">
        <v>1368</v>
      </c>
      <c r="D3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4">
        <f t="shared" si="739"/>
        <v>0</v>
      </c>
      <c r="G370" s="214"/>
      <c r="H370" s="214">
        <f t="shared" si="740"/>
        <v>0</v>
      </c>
      <c r="I370" s="214"/>
      <c r="J370" s="214">
        <f t="shared" si="741"/>
        <v>0</v>
      </c>
      <c r="K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4">
        <f t="shared" si="742"/>
        <v>0</v>
      </c>
      <c r="Z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4">
        <f t="shared" si="743"/>
        <v>0</v>
      </c>
      <c r="AD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4">
        <f t="shared" si="744"/>
        <v>0</v>
      </c>
      <c r="AH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4">
        <f t="shared" si="745"/>
        <v>0</v>
      </c>
      <c r="AL370" s="214">
        <f t="shared" si="746"/>
        <v>0</v>
      </c>
    </row>
    <row r="371" spans="1:38">
      <c r="B371" s="212" t="s">
        <v>1369</v>
      </c>
      <c r="C371" s="213" t="s">
        <v>1370</v>
      </c>
      <c r="D3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4">
        <f t="shared" si="739"/>
        <v>0</v>
      </c>
      <c r="G371" s="214"/>
      <c r="H371" s="214">
        <f t="shared" si="740"/>
        <v>0</v>
      </c>
      <c r="I371" s="214"/>
      <c r="J371" s="214">
        <f t="shared" si="741"/>
        <v>0</v>
      </c>
      <c r="K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4">
        <f t="shared" si="742"/>
        <v>0</v>
      </c>
      <c r="Z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4">
        <f t="shared" si="743"/>
        <v>0</v>
      </c>
      <c r="AD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4">
        <f t="shared" si="744"/>
        <v>0</v>
      </c>
      <c r="AH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4">
        <f t="shared" si="745"/>
        <v>0</v>
      </c>
      <c r="AL371" s="214">
        <f t="shared" si="746"/>
        <v>0</v>
      </c>
    </row>
    <row r="372" spans="1:38">
      <c r="B372" s="212" t="s">
        <v>1371</v>
      </c>
      <c r="C372" s="213" t="s">
        <v>1372</v>
      </c>
      <c r="D3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4">
        <f t="shared" si="739"/>
        <v>0</v>
      </c>
      <c r="G372" s="214"/>
      <c r="H372" s="214">
        <f t="shared" si="740"/>
        <v>0</v>
      </c>
      <c r="I372" s="214"/>
      <c r="J372" s="214">
        <f t="shared" si="741"/>
        <v>0</v>
      </c>
      <c r="K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4">
        <f t="shared" si="742"/>
        <v>0</v>
      </c>
      <c r="Z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4">
        <f t="shared" si="743"/>
        <v>0</v>
      </c>
      <c r="AD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4">
        <f t="shared" si="744"/>
        <v>0</v>
      </c>
      <c r="AH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4">
        <f t="shared" si="745"/>
        <v>0</v>
      </c>
      <c r="AL372" s="214">
        <f t="shared" si="746"/>
        <v>0</v>
      </c>
    </row>
    <row r="373" spans="1:38">
      <c r="B373" s="212" t="s">
        <v>1373</v>
      </c>
      <c r="C373" s="213" t="s">
        <v>1374</v>
      </c>
      <c r="D3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4">
        <f t="shared" si="739"/>
        <v>0</v>
      </c>
      <c r="G373" s="214"/>
      <c r="H373" s="214">
        <f t="shared" si="740"/>
        <v>0</v>
      </c>
      <c r="I373" s="214"/>
      <c r="J373" s="214">
        <f t="shared" si="741"/>
        <v>0</v>
      </c>
      <c r="K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4">
        <f t="shared" si="742"/>
        <v>0</v>
      </c>
      <c r="Z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4">
        <f t="shared" si="743"/>
        <v>0</v>
      </c>
      <c r="AD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4">
        <f t="shared" si="744"/>
        <v>0</v>
      </c>
      <c r="AH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4">
        <f t="shared" si="745"/>
        <v>0</v>
      </c>
      <c r="AL373" s="214">
        <f t="shared" si="746"/>
        <v>0</v>
      </c>
    </row>
    <row r="374" spans="1:38">
      <c r="B374" s="212" t="s">
        <v>1375</v>
      </c>
      <c r="C374" s="213" t="s">
        <v>1376</v>
      </c>
      <c r="D3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4">
        <f t="shared" si="597"/>
        <v>0</v>
      </c>
      <c r="G374" s="214"/>
      <c r="H374" s="214">
        <f t="shared" si="598"/>
        <v>0</v>
      </c>
      <c r="I374" s="214"/>
      <c r="J374" s="214">
        <f t="shared" si="599"/>
        <v>0</v>
      </c>
      <c r="K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4">
        <f t="shared" si="601"/>
        <v>0</v>
      </c>
      <c r="Z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4">
        <f t="shared" si="602"/>
        <v>0</v>
      </c>
      <c r="AD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4">
        <f t="shared" si="603"/>
        <v>0</v>
      </c>
      <c r="AH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4">
        <f t="shared" si="604"/>
        <v>0</v>
      </c>
      <c r="AL374" s="214">
        <f t="shared" si="605"/>
        <v>0</v>
      </c>
    </row>
    <row r="375" spans="1:38">
      <c r="B375" s="212" t="s">
        <v>1377</v>
      </c>
      <c r="C375" s="213" t="s">
        <v>1378</v>
      </c>
      <c r="D3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4">
        <f t="shared" si="597"/>
        <v>0</v>
      </c>
      <c r="G375" s="214"/>
      <c r="H375" s="214">
        <f t="shared" si="598"/>
        <v>0</v>
      </c>
      <c r="I375" s="214"/>
      <c r="J375" s="214">
        <f t="shared" si="599"/>
        <v>0</v>
      </c>
      <c r="K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4">
        <f t="shared" si="601"/>
        <v>0</v>
      </c>
      <c r="Z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4">
        <f t="shared" si="602"/>
        <v>0</v>
      </c>
      <c r="AD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4">
        <f t="shared" si="603"/>
        <v>0</v>
      </c>
      <c r="AH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4">
        <f t="shared" si="604"/>
        <v>0</v>
      </c>
      <c r="AL375" s="214">
        <f t="shared" si="605"/>
        <v>0</v>
      </c>
    </row>
    <row r="376" spans="1:38">
      <c r="B376" s="212" t="s">
        <v>1379</v>
      </c>
      <c r="C376" s="213" t="s">
        <v>1378</v>
      </c>
      <c r="D3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4">
        <f t="shared" si="597"/>
        <v>0</v>
      </c>
      <c r="G376" s="214"/>
      <c r="H376" s="214">
        <f t="shared" si="598"/>
        <v>0</v>
      </c>
      <c r="I376" s="214"/>
      <c r="J376" s="214">
        <f t="shared" si="599"/>
        <v>0</v>
      </c>
      <c r="K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4">
        <f t="shared" si="601"/>
        <v>0</v>
      </c>
      <c r="Z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4">
        <f t="shared" si="602"/>
        <v>0</v>
      </c>
      <c r="AD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4">
        <f t="shared" si="603"/>
        <v>0</v>
      </c>
      <c r="AH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4">
        <f t="shared" si="604"/>
        <v>0</v>
      </c>
      <c r="AL376" s="214">
        <f t="shared" si="605"/>
        <v>0</v>
      </c>
    </row>
    <row r="377" spans="1:38">
      <c r="B377" s="212" t="s">
        <v>1380</v>
      </c>
      <c r="C377" s="213" t="s">
        <v>1381</v>
      </c>
      <c r="D3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4">
        <f t="shared" si="597"/>
        <v>0</v>
      </c>
      <c r="G377" s="214"/>
      <c r="H377" s="214">
        <f t="shared" si="598"/>
        <v>0</v>
      </c>
      <c r="I377" s="214"/>
      <c r="J377" s="214">
        <f t="shared" si="599"/>
        <v>0</v>
      </c>
      <c r="K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4">
        <f t="shared" si="601"/>
        <v>0</v>
      </c>
      <c r="Z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4">
        <f t="shared" si="602"/>
        <v>0</v>
      </c>
      <c r="AD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4">
        <f t="shared" si="603"/>
        <v>0</v>
      </c>
      <c r="AH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4">
        <f t="shared" si="604"/>
        <v>0</v>
      </c>
      <c r="AL377" s="214">
        <f t="shared" si="605"/>
        <v>0</v>
      </c>
    </row>
    <row r="378" spans="1:38">
      <c r="B378" s="220" t="s">
        <v>482</v>
      </c>
      <c r="C378" s="221" t="s">
        <v>349</v>
      </c>
      <c r="D378" s="222">
        <f>SUM(D379:D383)</f>
        <v>0</v>
      </c>
      <c r="E378" s="222">
        <f>SUM(E379:E383)</f>
        <v>0</v>
      </c>
      <c r="F378" s="222">
        <f t="shared" ref="F378:F448" si="747">D378+E378</f>
        <v>0</v>
      </c>
      <c r="G378" s="222">
        <f>SUM(G379:G383)</f>
        <v>0</v>
      </c>
      <c r="H378" s="222">
        <f t="shared" si="598"/>
        <v>0</v>
      </c>
      <c r="I378" s="222">
        <f>SUM(I379:I383)</f>
        <v>0</v>
      </c>
      <c r="J378" s="222">
        <f t="shared" si="599"/>
        <v>0</v>
      </c>
      <c r="K378" s="222">
        <f t="shared" ref="K378:X378" si="748">SUM(K379:K383)</f>
        <v>0</v>
      </c>
      <c r="L378" s="222">
        <f t="shared" si="748"/>
        <v>0</v>
      </c>
      <c r="M378" s="222">
        <f t="shared" si="748"/>
        <v>0</v>
      </c>
      <c r="N378" s="222">
        <f t="shared" si="748"/>
        <v>0</v>
      </c>
      <c r="O378" s="222">
        <f t="shared" si="748"/>
        <v>0</v>
      </c>
      <c r="P378" s="222">
        <f t="shared" si="748"/>
        <v>0</v>
      </c>
      <c r="Q378" s="222">
        <f t="shared" si="748"/>
        <v>0</v>
      </c>
      <c r="R378" s="222">
        <f t="shared" si="748"/>
        <v>0</v>
      </c>
      <c r="S378" s="222">
        <f t="shared" si="748"/>
        <v>0</v>
      </c>
      <c r="T378" s="222">
        <f t="shared" si="748"/>
        <v>0</v>
      </c>
      <c r="U378" s="222">
        <f t="shared" si="748"/>
        <v>0</v>
      </c>
      <c r="V378" s="222">
        <f t="shared" si="748"/>
        <v>0</v>
      </c>
      <c r="W378" s="222">
        <f t="shared" si="748"/>
        <v>0</v>
      </c>
      <c r="X378" s="222">
        <f t="shared" si="748"/>
        <v>0</v>
      </c>
      <c r="Y378" s="222">
        <f t="shared" si="601"/>
        <v>0</v>
      </c>
      <c r="Z378" s="222">
        <f>SUM(Z379:Z383)</f>
        <v>0</v>
      </c>
      <c r="AA378" s="222">
        <f>SUM(AA379:AA383)</f>
        <v>0</v>
      </c>
      <c r="AB378" s="222">
        <f>SUM(AB379:AB383)</f>
        <v>0</v>
      </c>
      <c r="AC378" s="222">
        <f t="shared" si="602"/>
        <v>0</v>
      </c>
      <c r="AD378" s="222">
        <f>SUM(AD379:AD383)</f>
        <v>0</v>
      </c>
      <c r="AE378" s="222">
        <f>SUM(AE379:AE383)</f>
        <v>0</v>
      </c>
      <c r="AF378" s="222">
        <f>SUM(AF379:AF383)</f>
        <v>0</v>
      </c>
      <c r="AG378" s="222">
        <f t="shared" si="603"/>
        <v>0</v>
      </c>
      <c r="AH378" s="222">
        <f>SUM(AH379:AH383)</f>
        <v>0</v>
      </c>
      <c r="AI378" s="222">
        <f>SUM(AI379:AI383)</f>
        <v>0</v>
      </c>
      <c r="AJ378" s="222">
        <f>SUM(AJ379:AJ383)</f>
        <v>0</v>
      </c>
      <c r="AK378" s="222">
        <f t="shared" si="604"/>
        <v>0</v>
      </c>
      <c r="AL378" s="222">
        <f t="shared" si="605"/>
        <v>0</v>
      </c>
    </row>
    <row r="379" spans="1:38">
      <c r="B379" s="212" t="s">
        <v>483</v>
      </c>
      <c r="C379" s="213" t="s">
        <v>350</v>
      </c>
      <c r="D3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4">
        <f t="shared" si="747"/>
        <v>0</v>
      </c>
      <c r="G379" s="214"/>
      <c r="H379" s="214">
        <f t="shared" si="598"/>
        <v>0</v>
      </c>
      <c r="I379" s="214"/>
      <c r="J379" s="214">
        <f t="shared" si="599"/>
        <v>0</v>
      </c>
      <c r="K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4">
        <f t="shared" si="601"/>
        <v>0</v>
      </c>
      <c r="Z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4">
        <f t="shared" si="602"/>
        <v>0</v>
      </c>
      <c r="AD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4">
        <f t="shared" si="603"/>
        <v>0</v>
      </c>
      <c r="AH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4">
        <f t="shared" si="604"/>
        <v>0</v>
      </c>
      <c r="AL379" s="214">
        <f t="shared" si="605"/>
        <v>0</v>
      </c>
    </row>
    <row r="380" spans="1:38">
      <c r="B380" s="212" t="s">
        <v>1382</v>
      </c>
      <c r="C380" s="213" t="s">
        <v>1383</v>
      </c>
      <c r="D3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4">
        <f t="shared" si="747"/>
        <v>0</v>
      </c>
      <c r="G380" s="214"/>
      <c r="H380" s="214">
        <f t="shared" si="598"/>
        <v>0</v>
      </c>
      <c r="I380" s="214"/>
      <c r="J380" s="214">
        <f t="shared" si="599"/>
        <v>0</v>
      </c>
      <c r="K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4">
        <f t="shared" si="601"/>
        <v>0</v>
      </c>
      <c r="Z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4">
        <f t="shared" si="602"/>
        <v>0</v>
      </c>
      <c r="AD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4">
        <f t="shared" si="603"/>
        <v>0</v>
      </c>
      <c r="AH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4">
        <f t="shared" si="604"/>
        <v>0</v>
      </c>
      <c r="AL380" s="214">
        <f t="shared" si="605"/>
        <v>0</v>
      </c>
    </row>
    <row r="381" spans="1:38">
      <c r="B381" s="212" t="s">
        <v>1384</v>
      </c>
      <c r="C381" s="213" t="s">
        <v>1385</v>
      </c>
      <c r="D3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4">
        <f t="shared" ref="F381" si="749">D381+E381</f>
        <v>0</v>
      </c>
      <c r="G381" s="214"/>
      <c r="H381" s="214">
        <f t="shared" ref="H381" si="750">F381-G381</f>
        <v>0</v>
      </c>
      <c r="I381" s="214"/>
      <c r="J381" s="214">
        <f t="shared" ref="J381" si="751">F381-I381</f>
        <v>0</v>
      </c>
      <c r="K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4">
        <f t="shared" ref="Y381" si="752">V381+W381+X381</f>
        <v>0</v>
      </c>
      <c r="Z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4">
        <f t="shared" ref="AC381" si="753">Z381+AA381+AB381</f>
        <v>0</v>
      </c>
      <c r="AD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4">
        <f t="shared" ref="AG381" si="754">AD381+AE381+AF381</f>
        <v>0</v>
      </c>
      <c r="AH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4">
        <f t="shared" ref="AK381" si="755">AH381+AI381+AJ381</f>
        <v>0</v>
      </c>
      <c r="AL381" s="214">
        <f t="shared" ref="AL381" si="756">Y381+AC381+AG381+AK381</f>
        <v>0</v>
      </c>
    </row>
    <row r="382" spans="1:38">
      <c r="A382" s="481"/>
      <c r="B382" s="212" t="s">
        <v>1386</v>
      </c>
      <c r="C382" s="213" t="s">
        <v>1387</v>
      </c>
      <c r="D3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4">
        <f t="shared" ref="F382" si="757">D382+E382</f>
        <v>0</v>
      </c>
      <c r="G382" s="214"/>
      <c r="H382" s="214">
        <f t="shared" ref="H382" si="758">F382-G382</f>
        <v>0</v>
      </c>
      <c r="I382" s="214"/>
      <c r="J382" s="214">
        <f t="shared" ref="J382" si="759">F382-I382</f>
        <v>0</v>
      </c>
      <c r="K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4">
        <f t="shared" ref="Y382" si="760">V382+W382+X382</f>
        <v>0</v>
      </c>
      <c r="Z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4">
        <f t="shared" ref="AC382" si="761">Z382+AA382+AB382</f>
        <v>0</v>
      </c>
      <c r="AD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4">
        <f t="shared" ref="AG382" si="762">AD382+AE382+AF382</f>
        <v>0</v>
      </c>
      <c r="AH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4">
        <f t="shared" ref="AK382" si="763">AH382+AI382+AJ382</f>
        <v>0</v>
      </c>
      <c r="AL382" s="214">
        <f t="shared" ref="AL382" si="764">Y382+AC382+AG382+AK382</f>
        <v>0</v>
      </c>
    </row>
    <row r="383" spans="1:38">
      <c r="A383" s="481"/>
      <c r="B383" s="212" t="s">
        <v>1388</v>
      </c>
      <c r="C383" s="213" t="s">
        <v>1387</v>
      </c>
      <c r="D3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4">
        <f t="shared" si="747"/>
        <v>0</v>
      </c>
      <c r="G383" s="214"/>
      <c r="H383" s="214">
        <f t="shared" si="598"/>
        <v>0</v>
      </c>
      <c r="I383" s="214"/>
      <c r="J383" s="214">
        <f t="shared" si="599"/>
        <v>0</v>
      </c>
      <c r="K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4">
        <f t="shared" si="601"/>
        <v>0</v>
      </c>
      <c r="Z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4">
        <f t="shared" si="602"/>
        <v>0</v>
      </c>
      <c r="AD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4">
        <f t="shared" si="603"/>
        <v>0</v>
      </c>
      <c r="AH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4">
        <f t="shared" si="604"/>
        <v>0</v>
      </c>
      <c r="AL383" s="214">
        <f t="shared" si="605"/>
        <v>0</v>
      </c>
    </row>
    <row r="384" spans="1:38">
      <c r="B384" s="220" t="s">
        <v>484</v>
      </c>
      <c r="C384" s="221" t="s">
        <v>351</v>
      </c>
      <c r="D384" s="222">
        <f>SUM(D385:D392)</f>
        <v>0</v>
      </c>
      <c r="E384" s="556">
        <f>SUM(E385:E392)</f>
        <v>861119787.13999999</v>
      </c>
      <c r="F384" s="556">
        <f t="shared" si="747"/>
        <v>861119787.13999999</v>
      </c>
      <c r="G384" s="556">
        <f t="shared" ref="G384:I384" si="765">SUM(G385:G392)</f>
        <v>861179207.49000001</v>
      </c>
      <c r="H384" s="556">
        <f t="shared" si="598"/>
        <v>-59420.350000023842</v>
      </c>
      <c r="I384" s="556">
        <f t="shared" si="765"/>
        <v>0</v>
      </c>
      <c r="J384" s="556">
        <f t="shared" si="599"/>
        <v>861119787.13999999</v>
      </c>
      <c r="K384" s="556">
        <f t="shared" ref="K384:AJ384" si="766">SUM(K385:K392)</f>
        <v>0</v>
      </c>
      <c r="L384" s="556">
        <f t="shared" si="766"/>
        <v>0</v>
      </c>
      <c r="M384" s="556">
        <f t="shared" si="766"/>
        <v>0</v>
      </c>
      <c r="N384" s="556">
        <f t="shared" si="766"/>
        <v>0</v>
      </c>
      <c r="O384" s="556">
        <f t="shared" si="766"/>
        <v>0</v>
      </c>
      <c r="P384" s="556">
        <f t="shared" si="766"/>
        <v>861119787.13999999</v>
      </c>
      <c r="Q384" s="556">
        <f t="shared" si="766"/>
        <v>0</v>
      </c>
      <c r="R384" s="556">
        <f t="shared" si="766"/>
        <v>0</v>
      </c>
      <c r="S384" s="556">
        <f t="shared" si="766"/>
        <v>0</v>
      </c>
      <c r="T384" s="556">
        <f t="shared" si="766"/>
        <v>0</v>
      </c>
      <c r="U384" s="556">
        <f t="shared" si="766"/>
        <v>0</v>
      </c>
      <c r="V384" s="556">
        <f t="shared" si="766"/>
        <v>861119787.13999999</v>
      </c>
      <c r="W384" s="556">
        <f t="shared" si="766"/>
        <v>0</v>
      </c>
      <c r="X384" s="556">
        <f t="shared" si="766"/>
        <v>0</v>
      </c>
      <c r="Y384" s="556">
        <f t="shared" si="601"/>
        <v>861119787.13999999</v>
      </c>
      <c r="Z384" s="556">
        <f t="shared" si="766"/>
        <v>0</v>
      </c>
      <c r="AA384" s="556">
        <f t="shared" si="766"/>
        <v>0</v>
      </c>
      <c r="AB384" s="556">
        <f t="shared" si="766"/>
        <v>0</v>
      </c>
      <c r="AC384" s="556">
        <f t="shared" si="602"/>
        <v>0</v>
      </c>
      <c r="AD384" s="556">
        <f t="shared" si="766"/>
        <v>0</v>
      </c>
      <c r="AE384" s="556">
        <f t="shared" si="766"/>
        <v>0</v>
      </c>
      <c r="AF384" s="556">
        <f t="shared" si="766"/>
        <v>0</v>
      </c>
      <c r="AG384" s="556">
        <f t="shared" si="603"/>
        <v>0</v>
      </c>
      <c r="AH384" s="556">
        <f t="shared" si="766"/>
        <v>0</v>
      </c>
      <c r="AI384" s="556">
        <f t="shared" si="766"/>
        <v>0</v>
      </c>
      <c r="AJ384" s="556">
        <f t="shared" si="766"/>
        <v>0</v>
      </c>
      <c r="AK384" s="556">
        <f t="shared" si="604"/>
        <v>0</v>
      </c>
      <c r="AL384" s="556">
        <f t="shared" si="605"/>
        <v>861119787.13999999</v>
      </c>
    </row>
    <row r="385" spans="2:38">
      <c r="B385" s="212" t="s">
        <v>485</v>
      </c>
      <c r="C385" s="213" t="s">
        <v>352</v>
      </c>
      <c r="D3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55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861119787.13999999</v>
      </c>
      <c r="F385" s="555">
        <f t="shared" si="747"/>
        <v>861119787.13999999</v>
      </c>
      <c r="G385" s="555">
        <v>861179207.49000001</v>
      </c>
      <c r="H385" s="555">
        <f t="shared" si="598"/>
        <v>-59420.350000023842</v>
      </c>
      <c r="I385" s="555"/>
      <c r="J385" s="555">
        <f t="shared" si="599"/>
        <v>861119787.13999999</v>
      </c>
      <c r="K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861119787.13999999</v>
      </c>
      <c r="Q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55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861119787.13999999</v>
      </c>
      <c r="W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555">
        <f t="shared" si="601"/>
        <v>861119787.13999999</v>
      </c>
      <c r="Z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555">
        <f t="shared" si="602"/>
        <v>0</v>
      </c>
      <c r="AD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555">
        <f t="shared" si="603"/>
        <v>0</v>
      </c>
      <c r="AH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55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555">
        <f t="shared" si="604"/>
        <v>0</v>
      </c>
      <c r="AL385" s="555">
        <f t="shared" si="605"/>
        <v>861119787.13999999</v>
      </c>
    </row>
    <row r="386" spans="2:38">
      <c r="B386" s="212" t="s">
        <v>1389</v>
      </c>
      <c r="C386" s="213" t="s">
        <v>1390</v>
      </c>
      <c r="D3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4">
        <f t="shared" ref="F386:F389" si="767">D386+E386</f>
        <v>0</v>
      </c>
      <c r="G386" s="214"/>
      <c r="H386" s="214">
        <f t="shared" ref="H386:H389" si="768">F386-G386</f>
        <v>0</v>
      </c>
      <c r="I386" s="214"/>
      <c r="J386" s="214">
        <f t="shared" ref="J386:J389" si="769">F386-I386</f>
        <v>0</v>
      </c>
      <c r="K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4">
        <f t="shared" ref="Y386:Y389" si="770">V386+W386+X386</f>
        <v>0</v>
      </c>
      <c r="Z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4">
        <f t="shared" ref="AC386:AC389" si="771">Z386+AA386+AB386</f>
        <v>0</v>
      </c>
      <c r="AD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4">
        <f t="shared" ref="AG386:AG389" si="772">AD386+AE386+AF386</f>
        <v>0</v>
      </c>
      <c r="AH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4">
        <f t="shared" ref="AK386:AK389" si="773">AH386+AI386+AJ386</f>
        <v>0</v>
      </c>
      <c r="AL386" s="214">
        <f t="shared" ref="AL386:AL389" si="774">Y386+AC386+AG386+AK386</f>
        <v>0</v>
      </c>
    </row>
    <row r="387" spans="2:38">
      <c r="B387" s="212" t="s">
        <v>486</v>
      </c>
      <c r="C387" s="213" t="s">
        <v>353</v>
      </c>
      <c r="D3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4">
        <f t="shared" si="767"/>
        <v>0</v>
      </c>
      <c r="G387" s="214"/>
      <c r="H387" s="214">
        <f t="shared" si="768"/>
        <v>0</v>
      </c>
      <c r="I387" s="214"/>
      <c r="J387" s="214">
        <f t="shared" si="769"/>
        <v>0</v>
      </c>
      <c r="K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4">
        <f t="shared" si="770"/>
        <v>0</v>
      </c>
      <c r="Z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4">
        <f t="shared" si="771"/>
        <v>0</v>
      </c>
      <c r="AD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4">
        <f t="shared" si="772"/>
        <v>0</v>
      </c>
      <c r="AH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4">
        <f t="shared" si="773"/>
        <v>0</v>
      </c>
      <c r="AL387" s="214">
        <f t="shared" si="774"/>
        <v>0</v>
      </c>
    </row>
    <row r="388" spans="2:38">
      <c r="B388" s="212" t="s">
        <v>1391</v>
      </c>
      <c r="C388" s="213" t="s">
        <v>1392</v>
      </c>
      <c r="D3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4">
        <f t="shared" si="767"/>
        <v>0</v>
      </c>
      <c r="G388" s="214"/>
      <c r="H388" s="214">
        <f t="shared" si="768"/>
        <v>0</v>
      </c>
      <c r="I388" s="214"/>
      <c r="J388" s="214">
        <f t="shared" si="769"/>
        <v>0</v>
      </c>
      <c r="K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4">
        <f t="shared" si="770"/>
        <v>0</v>
      </c>
      <c r="Z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4">
        <f t="shared" si="771"/>
        <v>0</v>
      </c>
      <c r="AD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4">
        <f t="shared" si="772"/>
        <v>0</v>
      </c>
      <c r="AH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4">
        <f t="shared" si="773"/>
        <v>0</v>
      </c>
      <c r="AL388" s="214">
        <f t="shared" si="774"/>
        <v>0</v>
      </c>
    </row>
    <row r="389" spans="2:38">
      <c r="B389" s="212" t="s">
        <v>1393</v>
      </c>
      <c r="C389" s="213" t="s">
        <v>1394</v>
      </c>
      <c r="D3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4">
        <f t="shared" si="767"/>
        <v>0</v>
      </c>
      <c r="G389" s="214"/>
      <c r="H389" s="214">
        <f t="shared" si="768"/>
        <v>0</v>
      </c>
      <c r="I389" s="214"/>
      <c r="J389" s="214">
        <f t="shared" si="769"/>
        <v>0</v>
      </c>
      <c r="K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4">
        <f t="shared" si="770"/>
        <v>0</v>
      </c>
      <c r="Z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4">
        <f t="shared" si="771"/>
        <v>0</v>
      </c>
      <c r="AD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4">
        <f t="shared" si="772"/>
        <v>0</v>
      </c>
      <c r="AH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4">
        <f t="shared" si="773"/>
        <v>0</v>
      </c>
      <c r="AL389" s="214">
        <f t="shared" si="774"/>
        <v>0</v>
      </c>
    </row>
    <row r="390" spans="2:38">
      <c r="B390" s="212" t="s">
        <v>487</v>
      </c>
      <c r="C390" s="213" t="s">
        <v>354</v>
      </c>
      <c r="D3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4">
        <f t="shared" si="747"/>
        <v>0</v>
      </c>
      <c r="G390" s="214"/>
      <c r="H390" s="214">
        <f t="shared" si="598"/>
        <v>0</v>
      </c>
      <c r="I390" s="214"/>
      <c r="J390" s="214">
        <f t="shared" si="599"/>
        <v>0</v>
      </c>
      <c r="K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4">
        <f t="shared" si="601"/>
        <v>0</v>
      </c>
      <c r="Z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4">
        <f t="shared" si="602"/>
        <v>0</v>
      </c>
      <c r="AD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4">
        <f t="shared" si="603"/>
        <v>0</v>
      </c>
      <c r="AH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4">
        <f t="shared" si="604"/>
        <v>0</v>
      </c>
      <c r="AL390" s="214">
        <f t="shared" si="605"/>
        <v>0</v>
      </c>
    </row>
    <row r="391" spans="2:38">
      <c r="B391" s="212" t="s">
        <v>1395</v>
      </c>
      <c r="C391" s="213" t="s">
        <v>1396</v>
      </c>
      <c r="D3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4">
        <f t="shared" ref="F391" si="775">D391+E391</f>
        <v>0</v>
      </c>
      <c r="G391" s="214"/>
      <c r="H391" s="214">
        <f t="shared" ref="H391" si="776">F391-G391</f>
        <v>0</v>
      </c>
      <c r="I391" s="214"/>
      <c r="J391" s="214">
        <f t="shared" ref="J391" si="777">F391-I391</f>
        <v>0</v>
      </c>
      <c r="K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4">
        <f t="shared" ref="Y391" si="778">V391+W391+X391</f>
        <v>0</v>
      </c>
      <c r="Z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4">
        <f t="shared" ref="AC391" si="779">Z391+AA391+AB391</f>
        <v>0</v>
      </c>
      <c r="AD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4">
        <f t="shared" ref="AG391" si="780">AD391+AE391+AF391</f>
        <v>0</v>
      </c>
      <c r="AH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4">
        <f t="shared" ref="AK391" si="781">AH391+AI391+AJ391</f>
        <v>0</v>
      </c>
      <c r="AL391" s="214">
        <f t="shared" ref="AL391" si="782">Y391+AC391+AG391+AK391</f>
        <v>0</v>
      </c>
    </row>
    <row r="392" spans="2:38">
      <c r="B392" s="212" t="s">
        <v>1397</v>
      </c>
      <c r="C392" s="213" t="s">
        <v>1398</v>
      </c>
      <c r="D3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4">
        <f t="shared" si="747"/>
        <v>0</v>
      </c>
      <c r="G392" s="214"/>
      <c r="H392" s="214">
        <f t="shared" si="598"/>
        <v>0</v>
      </c>
      <c r="I392" s="214"/>
      <c r="J392" s="214">
        <f t="shared" si="599"/>
        <v>0</v>
      </c>
      <c r="K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4">
        <f t="shared" si="601"/>
        <v>0</v>
      </c>
      <c r="Z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4">
        <f t="shared" si="602"/>
        <v>0</v>
      </c>
      <c r="AD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4">
        <f t="shared" si="603"/>
        <v>0</v>
      </c>
      <c r="AH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4">
        <f t="shared" si="604"/>
        <v>0</v>
      </c>
      <c r="AL392" s="214">
        <f t="shared" si="605"/>
        <v>0</v>
      </c>
    </row>
    <row r="393" spans="2:38">
      <c r="B393" s="209" t="s">
        <v>473</v>
      </c>
      <c r="C393" s="210" t="s">
        <v>344</v>
      </c>
      <c r="D393" s="211">
        <f>D394+D404</f>
        <v>0</v>
      </c>
      <c r="E393" s="211">
        <f>E394+E404</f>
        <v>0</v>
      </c>
      <c r="F393" s="211">
        <f t="shared" si="747"/>
        <v>0</v>
      </c>
      <c r="G393" s="211">
        <f t="shared" ref="G393:I393" si="783">G394+G404</f>
        <v>0</v>
      </c>
      <c r="H393" s="211">
        <f t="shared" si="598"/>
        <v>0</v>
      </c>
      <c r="I393" s="211">
        <f t="shared" si="783"/>
        <v>0</v>
      </c>
      <c r="J393" s="211">
        <f t="shared" si="599"/>
        <v>0</v>
      </c>
      <c r="K393" s="211">
        <f t="shared" ref="K393:AJ393" si="784">K394+K404</f>
        <v>0</v>
      </c>
      <c r="L393" s="211">
        <f t="shared" si="784"/>
        <v>0</v>
      </c>
      <c r="M393" s="211">
        <f t="shared" si="784"/>
        <v>0</v>
      </c>
      <c r="N393" s="211">
        <f t="shared" si="784"/>
        <v>0</v>
      </c>
      <c r="O393" s="211">
        <f t="shared" si="784"/>
        <v>0</v>
      </c>
      <c r="P393" s="211">
        <f t="shared" si="784"/>
        <v>0</v>
      </c>
      <c r="Q393" s="211">
        <f t="shared" si="784"/>
        <v>0</v>
      </c>
      <c r="R393" s="211">
        <f t="shared" si="784"/>
        <v>0</v>
      </c>
      <c r="S393" s="211">
        <f t="shared" si="784"/>
        <v>0</v>
      </c>
      <c r="T393" s="211">
        <f t="shared" si="784"/>
        <v>0</v>
      </c>
      <c r="U393" s="211">
        <f t="shared" si="784"/>
        <v>0</v>
      </c>
      <c r="V393" s="211">
        <f t="shared" si="784"/>
        <v>0</v>
      </c>
      <c r="W393" s="211">
        <f t="shared" si="784"/>
        <v>0</v>
      </c>
      <c r="X393" s="211">
        <f t="shared" si="784"/>
        <v>0</v>
      </c>
      <c r="Y393" s="211">
        <f t="shared" si="601"/>
        <v>0</v>
      </c>
      <c r="Z393" s="211">
        <f t="shared" si="784"/>
        <v>0</v>
      </c>
      <c r="AA393" s="211">
        <f t="shared" si="784"/>
        <v>0</v>
      </c>
      <c r="AB393" s="211">
        <f t="shared" si="784"/>
        <v>0</v>
      </c>
      <c r="AC393" s="211">
        <f t="shared" si="602"/>
        <v>0</v>
      </c>
      <c r="AD393" s="211">
        <f t="shared" si="784"/>
        <v>0</v>
      </c>
      <c r="AE393" s="211">
        <f t="shared" si="784"/>
        <v>0</v>
      </c>
      <c r="AF393" s="211">
        <f t="shared" si="784"/>
        <v>0</v>
      </c>
      <c r="AG393" s="211">
        <f t="shared" si="603"/>
        <v>0</v>
      </c>
      <c r="AH393" s="211">
        <f t="shared" si="784"/>
        <v>0</v>
      </c>
      <c r="AI393" s="211">
        <f t="shared" si="784"/>
        <v>0</v>
      </c>
      <c r="AJ393" s="211">
        <f t="shared" si="784"/>
        <v>0</v>
      </c>
      <c r="AK393" s="211">
        <f t="shared" si="604"/>
        <v>0</v>
      </c>
      <c r="AL393" s="211">
        <f t="shared" si="605"/>
        <v>0</v>
      </c>
    </row>
    <row r="394" spans="2:38">
      <c r="B394" s="220" t="s">
        <v>474</v>
      </c>
      <c r="C394" s="221" t="s">
        <v>345</v>
      </c>
      <c r="D394" s="222">
        <f>SUM(D395:D403)</f>
        <v>0</v>
      </c>
      <c r="E394" s="222">
        <f>SUM(E395:E403)</f>
        <v>0</v>
      </c>
      <c r="F394" s="222">
        <f t="shared" si="747"/>
        <v>0</v>
      </c>
      <c r="G394" s="222">
        <f t="shared" ref="G394:I394" si="785">SUM(G395:G403)</f>
        <v>0</v>
      </c>
      <c r="H394" s="222">
        <f t="shared" si="598"/>
        <v>0</v>
      </c>
      <c r="I394" s="222">
        <f t="shared" si="785"/>
        <v>0</v>
      </c>
      <c r="J394" s="222">
        <f t="shared" si="599"/>
        <v>0</v>
      </c>
      <c r="K394" s="222">
        <f t="shared" ref="K394:AJ394" si="786">SUM(K395:K403)</f>
        <v>0</v>
      </c>
      <c r="L394" s="222">
        <f t="shared" si="786"/>
        <v>0</v>
      </c>
      <c r="M394" s="222">
        <f t="shared" si="786"/>
        <v>0</v>
      </c>
      <c r="N394" s="222">
        <f t="shared" si="786"/>
        <v>0</v>
      </c>
      <c r="O394" s="222">
        <f t="shared" si="786"/>
        <v>0</v>
      </c>
      <c r="P394" s="222">
        <f t="shared" si="786"/>
        <v>0</v>
      </c>
      <c r="Q394" s="222">
        <f t="shared" si="786"/>
        <v>0</v>
      </c>
      <c r="R394" s="222">
        <f t="shared" si="786"/>
        <v>0</v>
      </c>
      <c r="S394" s="222">
        <f t="shared" si="786"/>
        <v>0</v>
      </c>
      <c r="T394" s="222">
        <f t="shared" si="786"/>
        <v>0</v>
      </c>
      <c r="U394" s="222">
        <f t="shared" si="786"/>
        <v>0</v>
      </c>
      <c r="V394" s="222">
        <f t="shared" si="786"/>
        <v>0</v>
      </c>
      <c r="W394" s="222">
        <f t="shared" si="786"/>
        <v>0</v>
      </c>
      <c r="X394" s="222">
        <f t="shared" si="786"/>
        <v>0</v>
      </c>
      <c r="Y394" s="222">
        <f t="shared" si="601"/>
        <v>0</v>
      </c>
      <c r="Z394" s="222">
        <f t="shared" si="786"/>
        <v>0</v>
      </c>
      <c r="AA394" s="222">
        <f t="shared" si="786"/>
        <v>0</v>
      </c>
      <c r="AB394" s="222">
        <f t="shared" si="786"/>
        <v>0</v>
      </c>
      <c r="AC394" s="222">
        <f t="shared" si="602"/>
        <v>0</v>
      </c>
      <c r="AD394" s="222">
        <f t="shared" si="786"/>
        <v>0</v>
      </c>
      <c r="AE394" s="222">
        <f t="shared" si="786"/>
        <v>0</v>
      </c>
      <c r="AF394" s="222">
        <f t="shared" si="786"/>
        <v>0</v>
      </c>
      <c r="AG394" s="222">
        <f t="shared" si="603"/>
        <v>0</v>
      </c>
      <c r="AH394" s="222">
        <f t="shared" si="786"/>
        <v>0</v>
      </c>
      <c r="AI394" s="222">
        <f t="shared" si="786"/>
        <v>0</v>
      </c>
      <c r="AJ394" s="222">
        <f t="shared" si="786"/>
        <v>0</v>
      </c>
      <c r="AK394" s="222">
        <f t="shared" si="604"/>
        <v>0</v>
      </c>
      <c r="AL394" s="222">
        <f t="shared" si="605"/>
        <v>0</v>
      </c>
    </row>
    <row r="395" spans="2:38">
      <c r="B395" s="212" t="s">
        <v>488</v>
      </c>
      <c r="C395" s="213" t="s">
        <v>355</v>
      </c>
      <c r="D3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4">
        <f t="shared" si="747"/>
        <v>0</v>
      </c>
      <c r="G395" s="214"/>
      <c r="H395" s="214">
        <f t="shared" si="598"/>
        <v>0</v>
      </c>
      <c r="I395" s="214"/>
      <c r="J395" s="214">
        <f t="shared" si="599"/>
        <v>0</v>
      </c>
      <c r="K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4">
        <f t="shared" si="601"/>
        <v>0</v>
      </c>
      <c r="Z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4">
        <f t="shared" si="602"/>
        <v>0</v>
      </c>
      <c r="AD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4">
        <f t="shared" si="603"/>
        <v>0</v>
      </c>
      <c r="AH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4">
        <f t="shared" si="604"/>
        <v>0</v>
      </c>
      <c r="AL395" s="214">
        <f t="shared" si="605"/>
        <v>0</v>
      </c>
    </row>
    <row r="396" spans="2:38">
      <c r="B396" s="212" t="s">
        <v>1301</v>
      </c>
      <c r="C396" s="213" t="s">
        <v>1302</v>
      </c>
      <c r="D3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4">
        <f t="shared" si="747"/>
        <v>0</v>
      </c>
      <c r="G396" s="214"/>
      <c r="H396" s="214">
        <f t="shared" si="598"/>
        <v>0</v>
      </c>
      <c r="I396" s="214"/>
      <c r="J396" s="214">
        <f t="shared" si="599"/>
        <v>0</v>
      </c>
      <c r="K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4">
        <f t="shared" si="601"/>
        <v>0</v>
      </c>
      <c r="Z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4">
        <f t="shared" si="602"/>
        <v>0</v>
      </c>
      <c r="AD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4">
        <f t="shared" si="603"/>
        <v>0</v>
      </c>
      <c r="AH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4">
        <f t="shared" si="604"/>
        <v>0</v>
      </c>
      <c r="AL396" s="214">
        <f t="shared" si="605"/>
        <v>0</v>
      </c>
    </row>
    <row r="397" spans="2:38">
      <c r="B397" s="212" t="s">
        <v>1303</v>
      </c>
      <c r="C397" s="213" t="s">
        <v>1304</v>
      </c>
      <c r="D3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4">
        <f t="shared" ref="F397:F399" si="787">D397+E397</f>
        <v>0</v>
      </c>
      <c r="G397" s="214"/>
      <c r="H397" s="214">
        <f t="shared" ref="H397:H399" si="788">F397-G397</f>
        <v>0</v>
      </c>
      <c r="I397" s="214"/>
      <c r="J397" s="214">
        <f t="shared" ref="J397:J399" si="789">F397-I397</f>
        <v>0</v>
      </c>
      <c r="K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4">
        <f t="shared" ref="Y397:Y399" si="790">V397+W397+X397</f>
        <v>0</v>
      </c>
      <c r="Z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4">
        <f t="shared" ref="AC397:AC399" si="791">Z397+AA397+AB397</f>
        <v>0</v>
      </c>
      <c r="AD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4">
        <f t="shared" ref="AG397:AG399" si="792">AD397+AE397+AF397</f>
        <v>0</v>
      </c>
      <c r="AH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4">
        <f t="shared" ref="AK397:AK399" si="793">AH397+AI397+AJ397</f>
        <v>0</v>
      </c>
      <c r="AL397" s="214">
        <f t="shared" ref="AL397:AL399" si="794">Y397+AC397+AG397+AK397</f>
        <v>0</v>
      </c>
    </row>
    <row r="398" spans="2:38">
      <c r="B398" s="212" t="s">
        <v>1305</v>
      </c>
      <c r="C398" s="213" t="s">
        <v>1306</v>
      </c>
      <c r="D3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4">
        <f t="shared" si="787"/>
        <v>0</v>
      </c>
      <c r="G398" s="214"/>
      <c r="H398" s="214">
        <f t="shared" si="788"/>
        <v>0</v>
      </c>
      <c r="I398" s="214"/>
      <c r="J398" s="214">
        <f t="shared" si="789"/>
        <v>0</v>
      </c>
      <c r="K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4">
        <f t="shared" si="790"/>
        <v>0</v>
      </c>
      <c r="Z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4">
        <f t="shared" si="791"/>
        <v>0</v>
      </c>
      <c r="AD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4">
        <f t="shared" si="792"/>
        <v>0</v>
      </c>
      <c r="AH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4">
        <f t="shared" si="793"/>
        <v>0</v>
      </c>
      <c r="AL398" s="214">
        <f t="shared" si="794"/>
        <v>0</v>
      </c>
    </row>
    <row r="399" spans="2:38">
      <c r="B399" s="212" t="s">
        <v>1307</v>
      </c>
      <c r="C399" s="213" t="s">
        <v>1308</v>
      </c>
      <c r="D3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4">
        <f t="shared" si="787"/>
        <v>0</v>
      </c>
      <c r="G399" s="214"/>
      <c r="H399" s="214">
        <f t="shared" si="788"/>
        <v>0</v>
      </c>
      <c r="I399" s="214"/>
      <c r="J399" s="214">
        <f t="shared" si="789"/>
        <v>0</v>
      </c>
      <c r="K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4">
        <f t="shared" si="790"/>
        <v>0</v>
      </c>
      <c r="Z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4">
        <f t="shared" si="791"/>
        <v>0</v>
      </c>
      <c r="AD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4">
        <f t="shared" si="792"/>
        <v>0</v>
      </c>
      <c r="AH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4">
        <f t="shared" si="793"/>
        <v>0</v>
      </c>
      <c r="AL399" s="214">
        <f t="shared" si="794"/>
        <v>0</v>
      </c>
    </row>
    <row r="400" spans="2:38">
      <c r="B400" s="212" t="s">
        <v>489</v>
      </c>
      <c r="C400" s="213" t="s">
        <v>356</v>
      </c>
      <c r="D4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4">
        <f t="shared" si="747"/>
        <v>0</v>
      </c>
      <c r="G400" s="214"/>
      <c r="H400" s="214">
        <f t="shared" si="598"/>
        <v>0</v>
      </c>
      <c r="I400" s="214"/>
      <c r="J400" s="214">
        <f t="shared" si="599"/>
        <v>0</v>
      </c>
      <c r="K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4">
        <f t="shared" si="601"/>
        <v>0</v>
      </c>
      <c r="Z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4">
        <f t="shared" si="602"/>
        <v>0</v>
      </c>
      <c r="AD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4">
        <f t="shared" si="603"/>
        <v>0</v>
      </c>
      <c r="AH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4">
        <f t="shared" si="604"/>
        <v>0</v>
      </c>
      <c r="AL400" s="214">
        <f t="shared" si="605"/>
        <v>0</v>
      </c>
    </row>
    <row r="401" spans="2:38">
      <c r="B401" s="212" t="s">
        <v>1309</v>
      </c>
      <c r="C401" s="213" t="s">
        <v>1310</v>
      </c>
      <c r="D4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4">
        <f t="shared" ref="F401:F402" si="795">D401+E401</f>
        <v>0</v>
      </c>
      <c r="G401" s="214"/>
      <c r="H401" s="214">
        <f t="shared" ref="H401:H402" si="796">F401-G401</f>
        <v>0</v>
      </c>
      <c r="I401" s="214"/>
      <c r="J401" s="214">
        <f t="shared" ref="J401:J402" si="797">F401-I401</f>
        <v>0</v>
      </c>
      <c r="K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4">
        <f t="shared" ref="Y401:Y402" si="798">V401+W401+X401</f>
        <v>0</v>
      </c>
      <c r="Z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4">
        <f t="shared" ref="AC401:AC402" si="799">Z401+AA401+AB401</f>
        <v>0</v>
      </c>
      <c r="AD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4">
        <f t="shared" ref="AG401:AG402" si="800">AD401+AE401+AF401</f>
        <v>0</v>
      </c>
      <c r="AH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4">
        <f t="shared" ref="AK401:AK402" si="801">AH401+AI401+AJ401</f>
        <v>0</v>
      </c>
      <c r="AL401" s="214">
        <f t="shared" ref="AL401:AL402" si="802">Y401+AC401+AG401+AK401</f>
        <v>0</v>
      </c>
    </row>
    <row r="402" spans="2:38">
      <c r="B402" s="212" t="s">
        <v>490</v>
      </c>
      <c r="C402" s="213" t="s">
        <v>357</v>
      </c>
      <c r="D4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4">
        <f t="shared" si="795"/>
        <v>0</v>
      </c>
      <c r="G402" s="214"/>
      <c r="H402" s="214">
        <f t="shared" si="796"/>
        <v>0</v>
      </c>
      <c r="I402" s="214"/>
      <c r="J402" s="214">
        <f t="shared" si="797"/>
        <v>0</v>
      </c>
      <c r="K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4">
        <f t="shared" si="798"/>
        <v>0</v>
      </c>
      <c r="Z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4">
        <f t="shared" si="799"/>
        <v>0</v>
      </c>
      <c r="AD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4">
        <f t="shared" si="800"/>
        <v>0</v>
      </c>
      <c r="AH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4">
        <f t="shared" si="801"/>
        <v>0</v>
      </c>
      <c r="AL402" s="214">
        <f t="shared" si="802"/>
        <v>0</v>
      </c>
    </row>
    <row r="403" spans="2:38">
      <c r="B403" s="212" t="s">
        <v>1311</v>
      </c>
      <c r="C403" s="213" t="s">
        <v>1312</v>
      </c>
      <c r="D4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4">
        <f t="shared" si="747"/>
        <v>0</v>
      </c>
      <c r="G403" s="214"/>
      <c r="H403" s="214">
        <f t="shared" si="598"/>
        <v>0</v>
      </c>
      <c r="I403" s="214"/>
      <c r="J403" s="214">
        <f t="shared" si="599"/>
        <v>0</v>
      </c>
      <c r="K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4">
        <f t="shared" si="601"/>
        <v>0</v>
      </c>
      <c r="Z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4">
        <f t="shared" si="602"/>
        <v>0</v>
      </c>
      <c r="AD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4">
        <f t="shared" si="603"/>
        <v>0</v>
      </c>
      <c r="AH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4">
        <f t="shared" si="604"/>
        <v>0</v>
      </c>
      <c r="AL403" s="214">
        <f t="shared" si="605"/>
        <v>0</v>
      </c>
    </row>
    <row r="404" spans="2:38">
      <c r="B404" s="220" t="s">
        <v>475</v>
      </c>
      <c r="C404" s="221" t="s">
        <v>346</v>
      </c>
      <c r="D404" s="222">
        <f>SUM(D405:D406)</f>
        <v>0</v>
      </c>
      <c r="E404" s="222">
        <f>SUM(E405:E406)</f>
        <v>0</v>
      </c>
      <c r="F404" s="222">
        <f t="shared" si="747"/>
        <v>0</v>
      </c>
      <c r="G404" s="222">
        <f>SUM(G405:G406)</f>
        <v>0</v>
      </c>
      <c r="H404" s="222">
        <f t="shared" si="598"/>
        <v>0</v>
      </c>
      <c r="I404" s="222">
        <f>SUM(I405:I406)</f>
        <v>0</v>
      </c>
      <c r="J404" s="222">
        <f t="shared" si="599"/>
        <v>0</v>
      </c>
      <c r="K404" s="222">
        <f t="shared" ref="K404:X404" si="803">SUM(K405:K406)</f>
        <v>0</v>
      </c>
      <c r="L404" s="222">
        <f t="shared" si="803"/>
        <v>0</v>
      </c>
      <c r="M404" s="222">
        <f t="shared" si="803"/>
        <v>0</v>
      </c>
      <c r="N404" s="222">
        <f t="shared" si="803"/>
        <v>0</v>
      </c>
      <c r="O404" s="222">
        <f t="shared" si="803"/>
        <v>0</v>
      </c>
      <c r="P404" s="222">
        <f t="shared" si="803"/>
        <v>0</v>
      </c>
      <c r="Q404" s="222">
        <f t="shared" si="803"/>
        <v>0</v>
      </c>
      <c r="R404" s="222">
        <f t="shared" si="803"/>
        <v>0</v>
      </c>
      <c r="S404" s="222">
        <f t="shared" si="803"/>
        <v>0</v>
      </c>
      <c r="T404" s="222">
        <f t="shared" si="803"/>
        <v>0</v>
      </c>
      <c r="U404" s="222">
        <f t="shared" si="803"/>
        <v>0</v>
      </c>
      <c r="V404" s="222">
        <f t="shared" si="803"/>
        <v>0</v>
      </c>
      <c r="W404" s="222">
        <f t="shared" si="803"/>
        <v>0</v>
      </c>
      <c r="X404" s="222">
        <f t="shared" si="803"/>
        <v>0</v>
      </c>
      <c r="Y404" s="222">
        <f t="shared" si="601"/>
        <v>0</v>
      </c>
      <c r="Z404" s="222">
        <f>SUM(Z405:Z406)</f>
        <v>0</v>
      </c>
      <c r="AA404" s="222">
        <f>SUM(AA405:AA406)</f>
        <v>0</v>
      </c>
      <c r="AB404" s="222">
        <f>SUM(AB405:AB406)</f>
        <v>0</v>
      </c>
      <c r="AC404" s="222">
        <f t="shared" si="602"/>
        <v>0</v>
      </c>
      <c r="AD404" s="222">
        <f>SUM(AD405:AD406)</f>
        <v>0</v>
      </c>
      <c r="AE404" s="222">
        <f>SUM(AE405:AE406)</f>
        <v>0</v>
      </c>
      <c r="AF404" s="222">
        <f>SUM(AF405:AF406)</f>
        <v>0</v>
      </c>
      <c r="AG404" s="222">
        <f t="shared" si="603"/>
        <v>0</v>
      </c>
      <c r="AH404" s="222">
        <f>SUM(AH405:AH406)</f>
        <v>0</v>
      </c>
      <c r="AI404" s="222">
        <f>SUM(AI405:AI406)</f>
        <v>0</v>
      </c>
      <c r="AJ404" s="222">
        <f>SUM(AJ405:AJ406)</f>
        <v>0</v>
      </c>
      <c r="AK404" s="222">
        <f t="shared" si="604"/>
        <v>0</v>
      </c>
      <c r="AL404" s="222">
        <f t="shared" si="605"/>
        <v>0</v>
      </c>
    </row>
    <row r="405" spans="2:38">
      <c r="B405" s="212" t="s">
        <v>1313</v>
      </c>
      <c r="C405" s="213" t="s">
        <v>1314</v>
      </c>
      <c r="D4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4">
        <f t="shared" ref="F405" si="804">D405+E405</f>
        <v>0</v>
      </c>
      <c r="G405" s="214"/>
      <c r="H405" s="214">
        <f t="shared" ref="H405" si="805">F405-G405</f>
        <v>0</v>
      </c>
      <c r="I405" s="214"/>
      <c r="J405" s="214">
        <f t="shared" ref="J405" si="806">F405-I405</f>
        <v>0</v>
      </c>
      <c r="K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4">
        <f t="shared" ref="Y405" si="807">V405+W405+X405</f>
        <v>0</v>
      </c>
      <c r="Z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4">
        <f t="shared" ref="AC405" si="808">Z405+AA405+AB405</f>
        <v>0</v>
      </c>
      <c r="AD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4">
        <f t="shared" ref="AG405" si="809">AD405+AE405+AF405</f>
        <v>0</v>
      </c>
      <c r="AH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4">
        <f t="shared" ref="AK405" si="810">AH405+AI405+AJ405</f>
        <v>0</v>
      </c>
      <c r="AL405" s="214">
        <f t="shared" ref="AL405" si="811">Y405+AC405+AG405+AK405</f>
        <v>0</v>
      </c>
    </row>
    <row r="406" spans="2:38">
      <c r="B406" s="212" t="s">
        <v>491</v>
      </c>
      <c r="C406" s="213" t="s">
        <v>358</v>
      </c>
      <c r="D4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4">
        <f t="shared" si="747"/>
        <v>0</v>
      </c>
      <c r="G406" s="214"/>
      <c r="H406" s="214">
        <f t="shared" si="598"/>
        <v>0</v>
      </c>
      <c r="I406" s="214"/>
      <c r="J406" s="214">
        <f t="shared" si="599"/>
        <v>0</v>
      </c>
      <c r="K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4">
        <f t="shared" si="601"/>
        <v>0</v>
      </c>
      <c r="Z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4">
        <f t="shared" si="602"/>
        <v>0</v>
      </c>
      <c r="AD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4">
        <f t="shared" si="603"/>
        <v>0</v>
      </c>
      <c r="AH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4">
        <f t="shared" si="604"/>
        <v>0</v>
      </c>
      <c r="AL406" s="214">
        <f t="shared" si="605"/>
        <v>0</v>
      </c>
    </row>
    <row r="407" spans="2:38">
      <c r="B407" s="209" t="s">
        <v>475</v>
      </c>
      <c r="C407" s="210" t="s">
        <v>346</v>
      </c>
      <c r="D407" s="211">
        <f>D408</f>
        <v>0</v>
      </c>
      <c r="E407" s="211">
        <f>E408</f>
        <v>0</v>
      </c>
      <c r="F407" s="211">
        <f t="shared" si="747"/>
        <v>0</v>
      </c>
      <c r="G407" s="211">
        <f t="shared" ref="G407:I407" si="812">G408</f>
        <v>0</v>
      </c>
      <c r="H407" s="211">
        <f t="shared" si="598"/>
        <v>0</v>
      </c>
      <c r="I407" s="211">
        <f t="shared" si="812"/>
        <v>0</v>
      </c>
      <c r="J407" s="211">
        <f t="shared" si="599"/>
        <v>0</v>
      </c>
      <c r="K407" s="211">
        <f t="shared" ref="K407:AJ407" si="813">K408</f>
        <v>0</v>
      </c>
      <c r="L407" s="211">
        <f t="shared" si="813"/>
        <v>0</v>
      </c>
      <c r="M407" s="211">
        <f t="shared" si="813"/>
        <v>0</v>
      </c>
      <c r="N407" s="211">
        <f t="shared" si="813"/>
        <v>0</v>
      </c>
      <c r="O407" s="211">
        <f t="shared" si="813"/>
        <v>0</v>
      </c>
      <c r="P407" s="211">
        <f t="shared" si="813"/>
        <v>0</v>
      </c>
      <c r="Q407" s="211">
        <f t="shared" si="813"/>
        <v>0</v>
      </c>
      <c r="R407" s="211">
        <f t="shared" si="813"/>
        <v>0</v>
      </c>
      <c r="S407" s="211">
        <f t="shared" si="813"/>
        <v>0</v>
      </c>
      <c r="T407" s="211">
        <f t="shared" si="813"/>
        <v>0</v>
      </c>
      <c r="U407" s="211">
        <f t="shared" si="813"/>
        <v>0</v>
      </c>
      <c r="V407" s="211">
        <f t="shared" si="813"/>
        <v>0</v>
      </c>
      <c r="W407" s="211">
        <f t="shared" si="813"/>
        <v>0</v>
      </c>
      <c r="X407" s="211">
        <f t="shared" si="813"/>
        <v>0</v>
      </c>
      <c r="Y407" s="211">
        <f t="shared" si="601"/>
        <v>0</v>
      </c>
      <c r="Z407" s="211">
        <f t="shared" si="813"/>
        <v>0</v>
      </c>
      <c r="AA407" s="211">
        <f t="shared" si="813"/>
        <v>0</v>
      </c>
      <c r="AB407" s="211">
        <f t="shared" si="813"/>
        <v>0</v>
      </c>
      <c r="AC407" s="211">
        <f t="shared" si="602"/>
        <v>0</v>
      </c>
      <c r="AD407" s="211">
        <f t="shared" si="813"/>
        <v>0</v>
      </c>
      <c r="AE407" s="211">
        <f t="shared" si="813"/>
        <v>0</v>
      </c>
      <c r="AF407" s="211">
        <f t="shared" si="813"/>
        <v>0</v>
      </c>
      <c r="AG407" s="211">
        <f t="shared" si="603"/>
        <v>0</v>
      </c>
      <c r="AH407" s="211">
        <f t="shared" si="813"/>
        <v>0</v>
      </c>
      <c r="AI407" s="211">
        <f t="shared" si="813"/>
        <v>0</v>
      </c>
      <c r="AJ407" s="211">
        <f t="shared" si="813"/>
        <v>0</v>
      </c>
      <c r="AK407" s="211">
        <f t="shared" si="604"/>
        <v>0</v>
      </c>
      <c r="AL407" s="211">
        <f t="shared" si="605"/>
        <v>0</v>
      </c>
    </row>
    <row r="408" spans="2:38">
      <c r="B408" s="220" t="s">
        <v>491</v>
      </c>
      <c r="C408" s="221" t="s">
        <v>358</v>
      </c>
      <c r="D408" s="222">
        <f>SUM(D409:D411)</f>
        <v>0</v>
      </c>
      <c r="E408" s="222">
        <f>SUM(E409:E411)</f>
        <v>0</v>
      </c>
      <c r="F408" s="222">
        <f t="shared" si="747"/>
        <v>0</v>
      </c>
      <c r="G408" s="222">
        <f>SUM(G409:G411)</f>
        <v>0</v>
      </c>
      <c r="H408" s="222">
        <f t="shared" si="598"/>
        <v>0</v>
      </c>
      <c r="I408" s="222">
        <f>SUM(I409:I411)</f>
        <v>0</v>
      </c>
      <c r="J408" s="222">
        <f t="shared" si="599"/>
        <v>0</v>
      </c>
      <c r="K408" s="222">
        <f t="shared" ref="K408:X408" si="814">SUM(K409:K411)</f>
        <v>0</v>
      </c>
      <c r="L408" s="222">
        <f t="shared" si="814"/>
        <v>0</v>
      </c>
      <c r="M408" s="222">
        <f t="shared" si="814"/>
        <v>0</v>
      </c>
      <c r="N408" s="222">
        <f t="shared" si="814"/>
        <v>0</v>
      </c>
      <c r="O408" s="222">
        <f t="shared" si="814"/>
        <v>0</v>
      </c>
      <c r="P408" s="222">
        <f t="shared" si="814"/>
        <v>0</v>
      </c>
      <c r="Q408" s="222">
        <f t="shared" si="814"/>
        <v>0</v>
      </c>
      <c r="R408" s="222">
        <f t="shared" si="814"/>
        <v>0</v>
      </c>
      <c r="S408" s="222">
        <f t="shared" si="814"/>
        <v>0</v>
      </c>
      <c r="T408" s="222">
        <f t="shared" si="814"/>
        <v>0</v>
      </c>
      <c r="U408" s="222">
        <f t="shared" si="814"/>
        <v>0</v>
      </c>
      <c r="V408" s="222">
        <f t="shared" si="814"/>
        <v>0</v>
      </c>
      <c r="W408" s="222">
        <f t="shared" si="814"/>
        <v>0</v>
      </c>
      <c r="X408" s="222">
        <f t="shared" si="814"/>
        <v>0</v>
      </c>
      <c r="Y408" s="222">
        <f t="shared" si="601"/>
        <v>0</v>
      </c>
      <c r="Z408" s="222">
        <f>SUM(Z409:Z411)</f>
        <v>0</v>
      </c>
      <c r="AA408" s="222">
        <f>SUM(AA409:AA411)</f>
        <v>0</v>
      </c>
      <c r="AB408" s="222">
        <f>SUM(AB409:AB411)</f>
        <v>0</v>
      </c>
      <c r="AC408" s="222">
        <f t="shared" si="602"/>
        <v>0</v>
      </c>
      <c r="AD408" s="222">
        <f>SUM(AD409:AD411)</f>
        <v>0</v>
      </c>
      <c r="AE408" s="222">
        <f>SUM(AE409:AE411)</f>
        <v>0</v>
      </c>
      <c r="AF408" s="222">
        <f>SUM(AF409:AF411)</f>
        <v>0</v>
      </c>
      <c r="AG408" s="222">
        <f t="shared" si="603"/>
        <v>0</v>
      </c>
      <c r="AH408" s="222">
        <f>SUM(AH409:AH411)</f>
        <v>0</v>
      </c>
      <c r="AI408" s="222">
        <f>SUM(AI409:AI411)</f>
        <v>0</v>
      </c>
      <c r="AJ408" s="222">
        <f>SUM(AJ409:AJ411)</f>
        <v>0</v>
      </c>
      <c r="AK408" s="222">
        <f t="shared" si="604"/>
        <v>0</v>
      </c>
      <c r="AL408" s="222">
        <f t="shared" si="605"/>
        <v>0</v>
      </c>
    </row>
    <row r="409" spans="2:38">
      <c r="B409" s="212" t="s">
        <v>1315</v>
      </c>
      <c r="C409" s="213" t="s">
        <v>1316</v>
      </c>
      <c r="D4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4">
        <f t="shared" si="747"/>
        <v>0</v>
      </c>
      <c r="G409" s="214"/>
      <c r="H409" s="214">
        <f t="shared" si="598"/>
        <v>0</v>
      </c>
      <c r="I409" s="214"/>
      <c r="J409" s="214">
        <f t="shared" si="599"/>
        <v>0</v>
      </c>
      <c r="K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4">
        <f t="shared" si="601"/>
        <v>0</v>
      </c>
      <c r="Z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4">
        <f t="shared" si="602"/>
        <v>0</v>
      </c>
      <c r="AD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4">
        <f t="shared" si="603"/>
        <v>0</v>
      </c>
      <c r="AH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4">
        <f t="shared" si="604"/>
        <v>0</v>
      </c>
      <c r="AL409" s="214">
        <f t="shared" si="605"/>
        <v>0</v>
      </c>
    </row>
    <row r="410" spans="2:38">
      <c r="B410" s="212" t="s">
        <v>1317</v>
      </c>
      <c r="C410" s="213" t="s">
        <v>1318</v>
      </c>
      <c r="D4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4">
        <f t="shared" ref="F410" si="815">D410+E410</f>
        <v>0</v>
      </c>
      <c r="G410" s="214"/>
      <c r="H410" s="214">
        <f t="shared" ref="H410" si="816">F410-G410</f>
        <v>0</v>
      </c>
      <c r="I410" s="214"/>
      <c r="J410" s="214">
        <f t="shared" ref="J410" si="817">F410-I410</f>
        <v>0</v>
      </c>
      <c r="K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4">
        <f t="shared" ref="Y410" si="818">V410+W410+X410</f>
        <v>0</v>
      </c>
      <c r="Z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4">
        <f t="shared" ref="AC410" si="819">Z410+AA410+AB410</f>
        <v>0</v>
      </c>
      <c r="AD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4">
        <f t="shared" ref="AG410" si="820">AD410+AE410+AF410</f>
        <v>0</v>
      </c>
      <c r="AH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4">
        <f t="shared" ref="AK410" si="821">AH410+AI410+AJ410</f>
        <v>0</v>
      </c>
      <c r="AL410" s="214">
        <f t="shared" ref="AL410" si="822">Y410+AC410+AG410+AK410</f>
        <v>0</v>
      </c>
    </row>
    <row r="411" spans="2:38">
      <c r="B411" s="212" t="s">
        <v>492</v>
      </c>
      <c r="C411" s="213" t="s">
        <v>359</v>
      </c>
      <c r="D4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4">
        <f t="shared" si="747"/>
        <v>0</v>
      </c>
      <c r="G411" s="214"/>
      <c r="H411" s="214">
        <f t="shared" si="598"/>
        <v>0</v>
      </c>
      <c r="I411" s="214"/>
      <c r="J411" s="214">
        <f t="shared" si="599"/>
        <v>0</v>
      </c>
      <c r="K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4">
        <f t="shared" si="601"/>
        <v>0</v>
      </c>
      <c r="Z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4">
        <f t="shared" si="602"/>
        <v>0</v>
      </c>
      <c r="AD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4">
        <f t="shared" si="603"/>
        <v>0</v>
      </c>
      <c r="AH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4">
        <f t="shared" si="604"/>
        <v>0</v>
      </c>
      <c r="AL411" s="214">
        <f t="shared" si="605"/>
        <v>0</v>
      </c>
    </row>
    <row r="412" spans="2:38">
      <c r="B412" s="209" t="s">
        <v>493</v>
      </c>
      <c r="C412" s="210" t="s">
        <v>360</v>
      </c>
      <c r="D412" s="211">
        <f>D413+D424+D432+D435+D439</f>
        <v>0</v>
      </c>
      <c r="E412" s="211">
        <f>E413+E424+E432+E435+E439</f>
        <v>0</v>
      </c>
      <c r="F412" s="211">
        <f t="shared" si="747"/>
        <v>0</v>
      </c>
      <c r="G412" s="211">
        <f t="shared" ref="G412:I412" si="823">G413+G424+G432+G435+G439</f>
        <v>0</v>
      </c>
      <c r="H412" s="211">
        <f t="shared" si="598"/>
        <v>0</v>
      </c>
      <c r="I412" s="211">
        <f t="shared" si="823"/>
        <v>0</v>
      </c>
      <c r="J412" s="211">
        <f t="shared" si="599"/>
        <v>0</v>
      </c>
      <c r="K412" s="211">
        <f t="shared" ref="K412:AJ412" si="824">K413+K424+K432+K435+K439</f>
        <v>0</v>
      </c>
      <c r="L412" s="211">
        <f t="shared" si="824"/>
        <v>0</v>
      </c>
      <c r="M412" s="211">
        <f t="shared" si="824"/>
        <v>0</v>
      </c>
      <c r="N412" s="211">
        <f t="shared" si="824"/>
        <v>0</v>
      </c>
      <c r="O412" s="211">
        <f t="shared" si="824"/>
        <v>0</v>
      </c>
      <c r="P412" s="211">
        <f t="shared" si="824"/>
        <v>0</v>
      </c>
      <c r="Q412" s="211">
        <f t="shared" si="824"/>
        <v>0</v>
      </c>
      <c r="R412" s="211">
        <f t="shared" si="824"/>
        <v>0</v>
      </c>
      <c r="S412" s="211">
        <f t="shared" si="824"/>
        <v>0</v>
      </c>
      <c r="T412" s="211">
        <f t="shared" si="824"/>
        <v>0</v>
      </c>
      <c r="U412" s="211">
        <f t="shared" si="824"/>
        <v>0</v>
      </c>
      <c r="V412" s="211">
        <f t="shared" si="824"/>
        <v>0</v>
      </c>
      <c r="W412" s="211">
        <f t="shared" si="824"/>
        <v>0</v>
      </c>
      <c r="X412" s="211">
        <f t="shared" si="824"/>
        <v>0</v>
      </c>
      <c r="Y412" s="211">
        <f t="shared" si="601"/>
        <v>0</v>
      </c>
      <c r="Z412" s="211">
        <f t="shared" si="824"/>
        <v>0</v>
      </c>
      <c r="AA412" s="211">
        <f t="shared" si="824"/>
        <v>0</v>
      </c>
      <c r="AB412" s="211">
        <f t="shared" si="824"/>
        <v>0</v>
      </c>
      <c r="AC412" s="211">
        <f t="shared" si="602"/>
        <v>0</v>
      </c>
      <c r="AD412" s="211">
        <f t="shared" si="824"/>
        <v>0</v>
      </c>
      <c r="AE412" s="211">
        <f t="shared" si="824"/>
        <v>0</v>
      </c>
      <c r="AF412" s="211">
        <f t="shared" si="824"/>
        <v>0</v>
      </c>
      <c r="AG412" s="211">
        <f t="shared" si="603"/>
        <v>0</v>
      </c>
      <c r="AH412" s="211">
        <f t="shared" si="824"/>
        <v>0</v>
      </c>
      <c r="AI412" s="211">
        <f t="shared" si="824"/>
        <v>0</v>
      </c>
      <c r="AJ412" s="211">
        <f t="shared" si="824"/>
        <v>0</v>
      </c>
      <c r="AK412" s="211">
        <f t="shared" si="604"/>
        <v>0</v>
      </c>
      <c r="AL412" s="211">
        <f t="shared" si="605"/>
        <v>0</v>
      </c>
    </row>
    <row r="413" spans="2:38">
      <c r="B413" s="220" t="s">
        <v>494</v>
      </c>
      <c r="C413" s="221" t="s">
        <v>361</v>
      </c>
      <c r="D413" s="222">
        <f>SUM(D414:D423)</f>
        <v>0</v>
      </c>
      <c r="E413" s="222">
        <f>SUM(E414:E423)</f>
        <v>0</v>
      </c>
      <c r="F413" s="222">
        <f t="shared" si="747"/>
        <v>0</v>
      </c>
      <c r="G413" s="222">
        <f t="shared" ref="G413:I413" si="825">SUM(G414:G423)</f>
        <v>0</v>
      </c>
      <c r="H413" s="222">
        <f t="shared" si="598"/>
        <v>0</v>
      </c>
      <c r="I413" s="222">
        <f t="shared" si="825"/>
        <v>0</v>
      </c>
      <c r="J413" s="222">
        <f t="shared" si="599"/>
        <v>0</v>
      </c>
      <c r="K413" s="222">
        <f t="shared" ref="K413:AJ413" si="826">SUM(K414:K423)</f>
        <v>0</v>
      </c>
      <c r="L413" s="222">
        <f t="shared" si="826"/>
        <v>0</v>
      </c>
      <c r="M413" s="222">
        <f t="shared" si="826"/>
        <v>0</v>
      </c>
      <c r="N413" s="222">
        <f t="shared" si="826"/>
        <v>0</v>
      </c>
      <c r="O413" s="222">
        <f t="shared" si="826"/>
        <v>0</v>
      </c>
      <c r="P413" s="222">
        <f t="shared" si="826"/>
        <v>0</v>
      </c>
      <c r="Q413" s="222">
        <f t="shared" si="826"/>
        <v>0</v>
      </c>
      <c r="R413" s="222">
        <f t="shared" si="826"/>
        <v>0</v>
      </c>
      <c r="S413" s="222">
        <f t="shared" si="826"/>
        <v>0</v>
      </c>
      <c r="T413" s="222">
        <f t="shared" si="826"/>
        <v>0</v>
      </c>
      <c r="U413" s="222">
        <f t="shared" si="826"/>
        <v>0</v>
      </c>
      <c r="V413" s="222">
        <f t="shared" si="826"/>
        <v>0</v>
      </c>
      <c r="W413" s="222">
        <f t="shared" si="826"/>
        <v>0</v>
      </c>
      <c r="X413" s="222">
        <f t="shared" si="826"/>
        <v>0</v>
      </c>
      <c r="Y413" s="222">
        <f t="shared" si="601"/>
        <v>0</v>
      </c>
      <c r="Z413" s="222">
        <f t="shared" si="826"/>
        <v>0</v>
      </c>
      <c r="AA413" s="222">
        <f t="shared" si="826"/>
        <v>0</v>
      </c>
      <c r="AB413" s="222">
        <f t="shared" si="826"/>
        <v>0</v>
      </c>
      <c r="AC413" s="222">
        <f t="shared" si="602"/>
        <v>0</v>
      </c>
      <c r="AD413" s="222">
        <f t="shared" si="826"/>
        <v>0</v>
      </c>
      <c r="AE413" s="222">
        <f t="shared" si="826"/>
        <v>0</v>
      </c>
      <c r="AF413" s="222">
        <f t="shared" si="826"/>
        <v>0</v>
      </c>
      <c r="AG413" s="222">
        <f t="shared" si="603"/>
        <v>0</v>
      </c>
      <c r="AH413" s="222">
        <f t="shared" si="826"/>
        <v>0</v>
      </c>
      <c r="AI413" s="222">
        <f t="shared" si="826"/>
        <v>0</v>
      </c>
      <c r="AJ413" s="222">
        <f t="shared" si="826"/>
        <v>0</v>
      </c>
      <c r="AK413" s="222">
        <f t="shared" si="604"/>
        <v>0</v>
      </c>
      <c r="AL413" s="222">
        <f t="shared" si="605"/>
        <v>0</v>
      </c>
    </row>
    <row r="414" spans="2:38">
      <c r="B414" s="212" t="s">
        <v>495</v>
      </c>
      <c r="C414" s="213" t="s">
        <v>362</v>
      </c>
      <c r="D4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4">
        <f t="shared" si="747"/>
        <v>0</v>
      </c>
      <c r="G414" s="214"/>
      <c r="H414" s="214">
        <f t="shared" si="598"/>
        <v>0</v>
      </c>
      <c r="I414" s="214"/>
      <c r="J414" s="214">
        <f t="shared" si="599"/>
        <v>0</v>
      </c>
      <c r="K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4">
        <f t="shared" si="601"/>
        <v>0</v>
      </c>
      <c r="Z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4">
        <f t="shared" si="602"/>
        <v>0</v>
      </c>
      <c r="AD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4">
        <f t="shared" si="603"/>
        <v>0</v>
      </c>
      <c r="AH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4">
        <f t="shared" si="604"/>
        <v>0</v>
      </c>
      <c r="AL414" s="214">
        <f t="shared" si="605"/>
        <v>0</v>
      </c>
    </row>
    <row r="415" spans="2:38">
      <c r="B415" s="212" t="s">
        <v>1399</v>
      </c>
      <c r="C415" s="213" t="s">
        <v>1400</v>
      </c>
      <c r="D4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4">
        <f t="shared" si="747"/>
        <v>0</v>
      </c>
      <c r="G415" s="214"/>
      <c r="H415" s="214">
        <f t="shared" si="598"/>
        <v>0</v>
      </c>
      <c r="I415" s="214"/>
      <c r="J415" s="214">
        <f t="shared" si="599"/>
        <v>0</v>
      </c>
      <c r="K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4">
        <f t="shared" si="601"/>
        <v>0</v>
      </c>
      <c r="Z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4">
        <f t="shared" si="602"/>
        <v>0</v>
      </c>
      <c r="AD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4">
        <f t="shared" si="603"/>
        <v>0</v>
      </c>
      <c r="AH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4">
        <f t="shared" si="604"/>
        <v>0</v>
      </c>
      <c r="AL415" s="214">
        <f t="shared" si="605"/>
        <v>0</v>
      </c>
    </row>
    <row r="416" spans="2:38">
      <c r="B416" s="212" t="s">
        <v>1401</v>
      </c>
      <c r="C416" s="213" t="s">
        <v>1402</v>
      </c>
      <c r="D4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4">
        <f t="shared" si="747"/>
        <v>0</v>
      </c>
      <c r="G416" s="214"/>
      <c r="H416" s="214">
        <f t="shared" si="598"/>
        <v>0</v>
      </c>
      <c r="I416" s="214"/>
      <c r="J416" s="214">
        <f t="shared" si="599"/>
        <v>0</v>
      </c>
      <c r="K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4">
        <f t="shared" si="601"/>
        <v>0</v>
      </c>
      <c r="Z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4">
        <f t="shared" si="602"/>
        <v>0</v>
      </c>
      <c r="AD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4">
        <f t="shared" si="603"/>
        <v>0</v>
      </c>
      <c r="AH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4">
        <f t="shared" si="604"/>
        <v>0</v>
      </c>
      <c r="AL416" s="214">
        <f t="shared" si="605"/>
        <v>0</v>
      </c>
    </row>
    <row r="417" spans="2:38">
      <c r="B417" s="212" t="s">
        <v>496</v>
      </c>
      <c r="C417" s="213" t="s">
        <v>363</v>
      </c>
      <c r="D4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4">
        <f t="shared" ref="F417:F418" si="827">D417+E417</f>
        <v>0</v>
      </c>
      <c r="G417" s="214"/>
      <c r="H417" s="214">
        <f t="shared" ref="H417:H418" si="828">F417-G417</f>
        <v>0</v>
      </c>
      <c r="I417" s="214"/>
      <c r="J417" s="214">
        <f t="shared" ref="J417:J418" si="829">F417-I417</f>
        <v>0</v>
      </c>
      <c r="K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4">
        <f t="shared" ref="Y417:Y418" si="830">V417+W417+X417</f>
        <v>0</v>
      </c>
      <c r="Z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4">
        <f t="shared" ref="AC417:AC418" si="831">Z417+AA417+AB417</f>
        <v>0</v>
      </c>
      <c r="AD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4">
        <f t="shared" ref="AG417:AG418" si="832">AD417+AE417+AF417</f>
        <v>0</v>
      </c>
      <c r="AH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4">
        <f t="shared" ref="AK417:AK418" si="833">AH417+AI417+AJ417</f>
        <v>0</v>
      </c>
      <c r="AL417" s="214">
        <f t="shared" ref="AL417:AL418" si="834">Y417+AC417+AG417+AK417</f>
        <v>0</v>
      </c>
    </row>
    <row r="418" spans="2:38">
      <c r="B418" s="212" t="s">
        <v>497</v>
      </c>
      <c r="C418" s="213" t="s">
        <v>364</v>
      </c>
      <c r="D4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4">
        <f t="shared" si="827"/>
        <v>0</v>
      </c>
      <c r="G418" s="214"/>
      <c r="H418" s="214">
        <f t="shared" si="828"/>
        <v>0</v>
      </c>
      <c r="I418" s="214"/>
      <c r="J418" s="214">
        <f t="shared" si="829"/>
        <v>0</v>
      </c>
      <c r="K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4">
        <f t="shared" si="830"/>
        <v>0</v>
      </c>
      <c r="Z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4">
        <f t="shared" si="831"/>
        <v>0</v>
      </c>
      <c r="AD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4">
        <f t="shared" si="832"/>
        <v>0</v>
      </c>
      <c r="AH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4">
        <f t="shared" si="833"/>
        <v>0</v>
      </c>
      <c r="AL418" s="214">
        <f t="shared" si="834"/>
        <v>0</v>
      </c>
    </row>
    <row r="419" spans="2:38">
      <c r="B419" s="212" t="s">
        <v>1499</v>
      </c>
      <c r="C419" s="213" t="s">
        <v>1500</v>
      </c>
      <c r="D4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4">
        <f t="shared" ref="F419:F421" si="835">D419+E419</f>
        <v>0</v>
      </c>
      <c r="G419" s="214"/>
      <c r="H419" s="214">
        <f t="shared" ref="H419:H421" si="836">F419-G419</f>
        <v>0</v>
      </c>
      <c r="I419" s="214"/>
      <c r="J419" s="214">
        <f t="shared" ref="J419:J421" si="837">F419-I419</f>
        <v>0</v>
      </c>
      <c r="K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4">
        <f t="shared" ref="Y419:Y421" si="838">V419+W419+X419</f>
        <v>0</v>
      </c>
      <c r="Z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4">
        <f t="shared" ref="AC419:AC421" si="839">Z419+AA419+AB419</f>
        <v>0</v>
      </c>
      <c r="AD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4">
        <f t="shared" ref="AG419:AG421" si="840">AD419+AE419+AF419</f>
        <v>0</v>
      </c>
      <c r="AH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4">
        <f t="shared" ref="AK419:AK421" si="841">AH419+AI419+AJ419</f>
        <v>0</v>
      </c>
      <c r="AL419" s="214">
        <f t="shared" ref="AL419:AL421" si="842">Y419+AC419+AG419+AK419</f>
        <v>0</v>
      </c>
    </row>
    <row r="420" spans="2:38">
      <c r="B420" s="212" t="s">
        <v>1501</v>
      </c>
      <c r="C420" s="213" t="s">
        <v>1502</v>
      </c>
      <c r="D4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4">
        <f t="shared" si="835"/>
        <v>0</v>
      </c>
      <c r="G420" s="214"/>
      <c r="H420" s="214">
        <f t="shared" si="836"/>
        <v>0</v>
      </c>
      <c r="I420" s="214"/>
      <c r="J420" s="214">
        <f t="shared" si="837"/>
        <v>0</v>
      </c>
      <c r="K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4">
        <f t="shared" si="838"/>
        <v>0</v>
      </c>
      <c r="Z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4">
        <f t="shared" si="839"/>
        <v>0</v>
      </c>
      <c r="AD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4">
        <f t="shared" si="840"/>
        <v>0</v>
      </c>
      <c r="AH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4">
        <f t="shared" si="841"/>
        <v>0</v>
      </c>
      <c r="AL420" s="214">
        <f t="shared" si="842"/>
        <v>0</v>
      </c>
    </row>
    <row r="421" spans="2:38">
      <c r="B421" s="212" t="s">
        <v>1503</v>
      </c>
      <c r="C421" s="213" t="s">
        <v>1504</v>
      </c>
      <c r="D4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4">
        <f t="shared" si="835"/>
        <v>0</v>
      </c>
      <c r="G421" s="214"/>
      <c r="H421" s="214">
        <f t="shared" si="836"/>
        <v>0</v>
      </c>
      <c r="I421" s="214"/>
      <c r="J421" s="214">
        <f t="shared" si="837"/>
        <v>0</v>
      </c>
      <c r="K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4">
        <f t="shared" si="838"/>
        <v>0</v>
      </c>
      <c r="Z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4">
        <f t="shared" si="839"/>
        <v>0</v>
      </c>
      <c r="AD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4">
        <f t="shared" si="840"/>
        <v>0</v>
      </c>
      <c r="AH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4">
        <f t="shared" si="841"/>
        <v>0</v>
      </c>
      <c r="AL421" s="214">
        <f t="shared" si="842"/>
        <v>0</v>
      </c>
    </row>
    <row r="422" spans="2:38">
      <c r="B422" s="212" t="s">
        <v>1505</v>
      </c>
      <c r="C422" s="213" t="s">
        <v>1506</v>
      </c>
      <c r="D4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4">
        <f t="shared" si="747"/>
        <v>0</v>
      </c>
      <c r="G422" s="214"/>
      <c r="H422" s="214">
        <f t="shared" si="598"/>
        <v>0</v>
      </c>
      <c r="I422" s="214"/>
      <c r="J422" s="214">
        <f t="shared" si="599"/>
        <v>0</v>
      </c>
      <c r="K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4">
        <f t="shared" si="601"/>
        <v>0</v>
      </c>
      <c r="Z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4">
        <f t="shared" si="602"/>
        <v>0</v>
      </c>
      <c r="AD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4">
        <f t="shared" si="603"/>
        <v>0</v>
      </c>
      <c r="AH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4">
        <f t="shared" si="604"/>
        <v>0</v>
      </c>
      <c r="AL422" s="214">
        <f t="shared" si="605"/>
        <v>0</v>
      </c>
    </row>
    <row r="423" spans="2:38">
      <c r="B423" s="212" t="s">
        <v>1507</v>
      </c>
      <c r="C423" s="213" t="s">
        <v>1508</v>
      </c>
      <c r="D4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4">
        <f t="shared" si="747"/>
        <v>0</v>
      </c>
      <c r="G423" s="214"/>
      <c r="H423" s="214">
        <f t="shared" si="598"/>
        <v>0</v>
      </c>
      <c r="I423" s="214"/>
      <c r="J423" s="214">
        <f t="shared" si="599"/>
        <v>0</v>
      </c>
      <c r="K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4">
        <f t="shared" si="601"/>
        <v>0</v>
      </c>
      <c r="Z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4">
        <f t="shared" si="602"/>
        <v>0</v>
      </c>
      <c r="AD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4">
        <f t="shared" si="603"/>
        <v>0</v>
      </c>
      <c r="AH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4">
        <f t="shared" si="604"/>
        <v>0</v>
      </c>
      <c r="AL423" s="214">
        <f t="shared" si="605"/>
        <v>0</v>
      </c>
    </row>
    <row r="424" spans="2:38">
      <c r="B424" s="220" t="s">
        <v>498</v>
      </c>
      <c r="C424" s="221" t="s">
        <v>365</v>
      </c>
      <c r="D424" s="222">
        <f>SUM(D425:D431)</f>
        <v>0</v>
      </c>
      <c r="E424" s="222">
        <f>SUM(E425:E431)</f>
        <v>0</v>
      </c>
      <c r="F424" s="222">
        <f t="shared" si="747"/>
        <v>0</v>
      </c>
      <c r="G424" s="222">
        <f>SUM(G425:G431)</f>
        <v>0</v>
      </c>
      <c r="H424" s="222">
        <f t="shared" si="598"/>
        <v>0</v>
      </c>
      <c r="I424" s="222">
        <f>SUM(I425:I431)</f>
        <v>0</v>
      </c>
      <c r="J424" s="222">
        <f t="shared" si="599"/>
        <v>0</v>
      </c>
      <c r="K424" s="222">
        <f t="shared" ref="K424:X424" si="843">SUM(K425:K431)</f>
        <v>0</v>
      </c>
      <c r="L424" s="222">
        <f t="shared" si="843"/>
        <v>0</v>
      </c>
      <c r="M424" s="222">
        <f t="shared" si="843"/>
        <v>0</v>
      </c>
      <c r="N424" s="222">
        <f t="shared" si="843"/>
        <v>0</v>
      </c>
      <c r="O424" s="222">
        <f t="shared" si="843"/>
        <v>0</v>
      </c>
      <c r="P424" s="222">
        <f t="shared" si="843"/>
        <v>0</v>
      </c>
      <c r="Q424" s="222">
        <f t="shared" si="843"/>
        <v>0</v>
      </c>
      <c r="R424" s="222">
        <f t="shared" si="843"/>
        <v>0</v>
      </c>
      <c r="S424" s="222">
        <f t="shared" si="843"/>
        <v>0</v>
      </c>
      <c r="T424" s="222">
        <f t="shared" si="843"/>
        <v>0</v>
      </c>
      <c r="U424" s="222">
        <f t="shared" si="843"/>
        <v>0</v>
      </c>
      <c r="V424" s="222">
        <f t="shared" si="843"/>
        <v>0</v>
      </c>
      <c r="W424" s="222">
        <f t="shared" si="843"/>
        <v>0</v>
      </c>
      <c r="X424" s="222">
        <f t="shared" si="843"/>
        <v>0</v>
      </c>
      <c r="Y424" s="222">
        <f t="shared" si="601"/>
        <v>0</v>
      </c>
      <c r="Z424" s="222">
        <f>SUM(Z425:Z431)</f>
        <v>0</v>
      </c>
      <c r="AA424" s="222">
        <f>SUM(AA425:AA431)</f>
        <v>0</v>
      </c>
      <c r="AB424" s="222">
        <f>SUM(AB425:AB431)</f>
        <v>0</v>
      </c>
      <c r="AC424" s="222">
        <f t="shared" si="602"/>
        <v>0</v>
      </c>
      <c r="AD424" s="222">
        <f>SUM(AD425:AD431)</f>
        <v>0</v>
      </c>
      <c r="AE424" s="222">
        <f>SUM(AE425:AE431)</f>
        <v>0</v>
      </c>
      <c r="AF424" s="222">
        <f>SUM(AF425:AF431)</f>
        <v>0</v>
      </c>
      <c r="AG424" s="222">
        <f t="shared" si="603"/>
        <v>0</v>
      </c>
      <c r="AH424" s="222">
        <f>SUM(AH425:AH431)</f>
        <v>0</v>
      </c>
      <c r="AI424" s="222">
        <f>SUM(AI425:AI431)</f>
        <v>0</v>
      </c>
      <c r="AJ424" s="222">
        <f>SUM(AJ425:AJ431)</f>
        <v>0</v>
      </c>
      <c r="AK424" s="222">
        <f t="shared" si="604"/>
        <v>0</v>
      </c>
      <c r="AL424" s="222">
        <f t="shared" si="605"/>
        <v>0</v>
      </c>
    </row>
    <row r="425" spans="2:38">
      <c r="B425" s="212" t="s">
        <v>499</v>
      </c>
      <c r="C425" s="213" t="s">
        <v>366</v>
      </c>
      <c r="D4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4">
        <f t="shared" ref="F425:F427" si="844">D425+E425</f>
        <v>0</v>
      </c>
      <c r="G425" s="214"/>
      <c r="H425" s="214">
        <f t="shared" ref="H425:H427" si="845">F425-G425</f>
        <v>0</v>
      </c>
      <c r="I425" s="214"/>
      <c r="J425" s="214">
        <f t="shared" ref="J425:J427" si="846">F425-I425</f>
        <v>0</v>
      </c>
      <c r="K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4">
        <f t="shared" ref="Y425:Y427" si="847">V425+W425+X425</f>
        <v>0</v>
      </c>
      <c r="Z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4">
        <f t="shared" ref="AC425:AC427" si="848">Z425+AA425+AB425</f>
        <v>0</v>
      </c>
      <c r="AD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4">
        <f t="shared" ref="AG425:AG427" si="849">AD425+AE425+AF425</f>
        <v>0</v>
      </c>
      <c r="AH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4">
        <f t="shared" ref="AK425:AK427" si="850">AH425+AI425+AJ425</f>
        <v>0</v>
      </c>
      <c r="AL425" s="214">
        <f t="shared" ref="AL425:AL427" si="851">Y425+AC425+AG425+AK425</f>
        <v>0</v>
      </c>
    </row>
    <row r="426" spans="2:38">
      <c r="B426" s="212" t="s">
        <v>1509</v>
      </c>
      <c r="C426" s="213" t="s">
        <v>1510</v>
      </c>
      <c r="D4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4">
        <f t="shared" si="844"/>
        <v>0</v>
      </c>
      <c r="G426" s="214"/>
      <c r="H426" s="214">
        <f t="shared" si="845"/>
        <v>0</v>
      </c>
      <c r="I426" s="214"/>
      <c r="J426" s="214">
        <f t="shared" si="846"/>
        <v>0</v>
      </c>
      <c r="K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4">
        <f t="shared" si="847"/>
        <v>0</v>
      </c>
      <c r="Z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4">
        <f t="shared" si="848"/>
        <v>0</v>
      </c>
      <c r="AD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4">
        <f t="shared" si="849"/>
        <v>0</v>
      </c>
      <c r="AH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4">
        <f t="shared" si="850"/>
        <v>0</v>
      </c>
      <c r="AL426" s="214">
        <f t="shared" si="851"/>
        <v>0</v>
      </c>
    </row>
    <row r="427" spans="2:38">
      <c r="B427" s="212" t="s">
        <v>1511</v>
      </c>
      <c r="C427" s="213" t="s">
        <v>1512</v>
      </c>
      <c r="D4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4">
        <f t="shared" si="844"/>
        <v>0</v>
      </c>
      <c r="G427" s="214"/>
      <c r="H427" s="214">
        <f t="shared" si="845"/>
        <v>0</v>
      </c>
      <c r="I427" s="214"/>
      <c r="J427" s="214">
        <f t="shared" si="846"/>
        <v>0</v>
      </c>
      <c r="K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4">
        <f t="shared" si="847"/>
        <v>0</v>
      </c>
      <c r="Z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4">
        <f t="shared" si="848"/>
        <v>0</v>
      </c>
      <c r="AD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4">
        <f t="shared" si="849"/>
        <v>0</v>
      </c>
      <c r="AH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4">
        <f t="shared" si="850"/>
        <v>0</v>
      </c>
      <c r="AL427" s="214">
        <f t="shared" si="851"/>
        <v>0</v>
      </c>
    </row>
    <row r="428" spans="2:38">
      <c r="B428" s="212" t="s">
        <v>1513</v>
      </c>
      <c r="C428" s="213" t="s">
        <v>1514</v>
      </c>
      <c r="D4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4">
        <f t="shared" si="747"/>
        <v>0</v>
      </c>
      <c r="G428" s="214"/>
      <c r="H428" s="214">
        <f t="shared" si="598"/>
        <v>0</v>
      </c>
      <c r="I428" s="214"/>
      <c r="J428" s="214">
        <f t="shared" si="599"/>
        <v>0</v>
      </c>
      <c r="K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4">
        <f t="shared" si="601"/>
        <v>0</v>
      </c>
      <c r="Z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4">
        <f t="shared" si="602"/>
        <v>0</v>
      </c>
      <c r="AD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4">
        <f t="shared" si="603"/>
        <v>0</v>
      </c>
      <c r="AH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4">
        <f t="shared" si="604"/>
        <v>0</v>
      </c>
      <c r="AL428" s="214">
        <f t="shared" si="605"/>
        <v>0</v>
      </c>
    </row>
    <row r="429" spans="2:38">
      <c r="B429" s="212" t="s">
        <v>1515</v>
      </c>
      <c r="C429" s="213" t="s">
        <v>1516</v>
      </c>
      <c r="D4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4">
        <f t="shared" ref="F429" si="852">D429+E429</f>
        <v>0</v>
      </c>
      <c r="G429" s="214"/>
      <c r="H429" s="214">
        <f t="shared" ref="H429" si="853">F429-G429</f>
        <v>0</v>
      </c>
      <c r="I429" s="214"/>
      <c r="J429" s="214">
        <f t="shared" ref="J429" si="854">F429-I429</f>
        <v>0</v>
      </c>
      <c r="K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4">
        <f t="shared" ref="Y429" si="855">V429+W429+X429</f>
        <v>0</v>
      </c>
      <c r="Z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4">
        <f t="shared" ref="AC429" si="856">Z429+AA429+AB429</f>
        <v>0</v>
      </c>
      <c r="AD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4">
        <f t="shared" ref="AG429" si="857">AD429+AE429+AF429</f>
        <v>0</v>
      </c>
      <c r="AH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4">
        <f t="shared" ref="AK429" si="858">AH429+AI429+AJ429</f>
        <v>0</v>
      </c>
      <c r="AL429" s="214">
        <f t="shared" ref="AL429" si="859">Y429+AC429+AG429+AK429</f>
        <v>0</v>
      </c>
    </row>
    <row r="430" spans="2:38">
      <c r="B430" s="212" t="s">
        <v>1517</v>
      </c>
      <c r="C430" s="213" t="s">
        <v>1518</v>
      </c>
      <c r="D4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4">
        <f t="shared" ref="F430" si="860">D430+E430</f>
        <v>0</v>
      </c>
      <c r="G430" s="214"/>
      <c r="H430" s="214">
        <f t="shared" ref="H430" si="861">F430-G430</f>
        <v>0</v>
      </c>
      <c r="I430" s="214"/>
      <c r="J430" s="214">
        <f t="shared" ref="J430" si="862">F430-I430</f>
        <v>0</v>
      </c>
      <c r="K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4">
        <f t="shared" ref="Y430" si="863">V430+W430+X430</f>
        <v>0</v>
      </c>
      <c r="Z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4">
        <f t="shared" ref="AC430" si="864">Z430+AA430+AB430</f>
        <v>0</v>
      </c>
      <c r="AD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4">
        <f t="shared" ref="AG430" si="865">AD430+AE430+AF430</f>
        <v>0</v>
      </c>
      <c r="AH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4">
        <f t="shared" ref="AK430" si="866">AH430+AI430+AJ430</f>
        <v>0</v>
      </c>
      <c r="AL430" s="214">
        <f t="shared" ref="AL430" si="867">Y430+AC430+AG430+AK430</f>
        <v>0</v>
      </c>
    </row>
    <row r="431" spans="2:38">
      <c r="B431" s="212" t="s">
        <v>1519</v>
      </c>
      <c r="C431" s="213" t="s">
        <v>1520</v>
      </c>
      <c r="D4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4">
        <f t="shared" si="747"/>
        <v>0</v>
      </c>
      <c r="G431" s="214"/>
      <c r="H431" s="214">
        <f t="shared" si="598"/>
        <v>0</v>
      </c>
      <c r="I431" s="214"/>
      <c r="J431" s="214">
        <f t="shared" si="599"/>
        <v>0</v>
      </c>
      <c r="K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4">
        <f t="shared" si="601"/>
        <v>0</v>
      </c>
      <c r="Z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4">
        <f t="shared" si="602"/>
        <v>0</v>
      </c>
      <c r="AD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4">
        <f t="shared" si="603"/>
        <v>0</v>
      </c>
      <c r="AH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4">
        <f t="shared" si="604"/>
        <v>0</v>
      </c>
      <c r="AL431" s="214">
        <f t="shared" si="605"/>
        <v>0</v>
      </c>
    </row>
    <row r="432" spans="2:38">
      <c r="B432" s="220" t="s">
        <v>500</v>
      </c>
      <c r="C432" s="221" t="s">
        <v>367</v>
      </c>
      <c r="D432" s="222">
        <f>SUM(D433:D434)</f>
        <v>0</v>
      </c>
      <c r="E432" s="222">
        <f>SUM(E433:E434)</f>
        <v>0</v>
      </c>
      <c r="F432" s="222">
        <f t="shared" si="747"/>
        <v>0</v>
      </c>
      <c r="G432" s="222">
        <f>SUM(G433:G434)</f>
        <v>0</v>
      </c>
      <c r="H432" s="222">
        <f t="shared" si="598"/>
        <v>0</v>
      </c>
      <c r="I432" s="222">
        <f>SUM(I433:I434)</f>
        <v>0</v>
      </c>
      <c r="J432" s="222">
        <f t="shared" si="599"/>
        <v>0</v>
      </c>
      <c r="K432" s="222">
        <f t="shared" ref="K432:X432" si="868">SUM(K433:K434)</f>
        <v>0</v>
      </c>
      <c r="L432" s="222">
        <f t="shared" si="868"/>
        <v>0</v>
      </c>
      <c r="M432" s="222">
        <f t="shared" si="868"/>
        <v>0</v>
      </c>
      <c r="N432" s="222">
        <f t="shared" si="868"/>
        <v>0</v>
      </c>
      <c r="O432" s="222">
        <f t="shared" si="868"/>
        <v>0</v>
      </c>
      <c r="P432" s="222">
        <f t="shared" si="868"/>
        <v>0</v>
      </c>
      <c r="Q432" s="222">
        <f t="shared" si="868"/>
        <v>0</v>
      </c>
      <c r="R432" s="222">
        <f t="shared" si="868"/>
        <v>0</v>
      </c>
      <c r="S432" s="222">
        <f t="shared" si="868"/>
        <v>0</v>
      </c>
      <c r="T432" s="222">
        <f t="shared" si="868"/>
        <v>0</v>
      </c>
      <c r="U432" s="222">
        <f t="shared" si="868"/>
        <v>0</v>
      </c>
      <c r="V432" s="222">
        <f t="shared" si="868"/>
        <v>0</v>
      </c>
      <c r="W432" s="222">
        <f t="shared" si="868"/>
        <v>0</v>
      </c>
      <c r="X432" s="222">
        <f t="shared" si="868"/>
        <v>0</v>
      </c>
      <c r="Y432" s="222">
        <f t="shared" si="601"/>
        <v>0</v>
      </c>
      <c r="Z432" s="222">
        <f>SUM(Z433:Z434)</f>
        <v>0</v>
      </c>
      <c r="AA432" s="222">
        <f>SUM(AA433:AA434)</f>
        <v>0</v>
      </c>
      <c r="AB432" s="222">
        <f>SUM(AB433:AB434)</f>
        <v>0</v>
      </c>
      <c r="AC432" s="222">
        <f t="shared" si="602"/>
        <v>0</v>
      </c>
      <c r="AD432" s="222">
        <f>SUM(AD433:AD434)</f>
        <v>0</v>
      </c>
      <c r="AE432" s="222">
        <f>SUM(AE433:AE434)</f>
        <v>0</v>
      </c>
      <c r="AF432" s="222">
        <f>SUM(AF433:AF434)</f>
        <v>0</v>
      </c>
      <c r="AG432" s="222">
        <f t="shared" si="603"/>
        <v>0</v>
      </c>
      <c r="AH432" s="222">
        <f>SUM(AH433:AH434)</f>
        <v>0</v>
      </c>
      <c r="AI432" s="222">
        <f>SUM(AI433:AI434)</f>
        <v>0</v>
      </c>
      <c r="AJ432" s="222">
        <f>SUM(AJ433:AJ434)</f>
        <v>0</v>
      </c>
      <c r="AK432" s="222">
        <f t="shared" si="604"/>
        <v>0</v>
      </c>
      <c r="AL432" s="222">
        <f t="shared" si="605"/>
        <v>0</v>
      </c>
    </row>
    <row r="433" spans="2:38">
      <c r="B433" s="212" t="s">
        <v>1521</v>
      </c>
      <c r="C433" s="213" t="s">
        <v>1522</v>
      </c>
      <c r="D4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4">
        <f t="shared" ref="F433" si="869">D433+E433</f>
        <v>0</v>
      </c>
      <c r="G433" s="214"/>
      <c r="H433" s="214">
        <f t="shared" ref="H433" si="870">F433-G433</f>
        <v>0</v>
      </c>
      <c r="I433" s="214"/>
      <c r="J433" s="214">
        <f t="shared" ref="J433" si="871">F433-I433</f>
        <v>0</v>
      </c>
      <c r="K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4">
        <f t="shared" ref="Y433" si="872">V433+W433+X433</f>
        <v>0</v>
      </c>
      <c r="Z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4">
        <f t="shared" ref="AC433" si="873">Z433+AA433+AB433</f>
        <v>0</v>
      </c>
      <c r="AD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4">
        <f t="shared" ref="AG433" si="874">AD433+AE433+AF433</f>
        <v>0</v>
      </c>
      <c r="AH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4">
        <f t="shared" ref="AK433" si="875">AH433+AI433+AJ433</f>
        <v>0</v>
      </c>
      <c r="AL433" s="214">
        <f t="shared" ref="AL433" si="876">Y433+AC433+AG433+AK433</f>
        <v>0</v>
      </c>
    </row>
    <row r="434" spans="2:38">
      <c r="B434" s="212" t="s">
        <v>501</v>
      </c>
      <c r="C434" s="213" t="s">
        <v>368</v>
      </c>
      <c r="D4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4">
        <f t="shared" si="747"/>
        <v>0</v>
      </c>
      <c r="G434" s="214"/>
      <c r="H434" s="214">
        <f t="shared" si="598"/>
        <v>0</v>
      </c>
      <c r="I434" s="214"/>
      <c r="J434" s="214">
        <f t="shared" si="599"/>
        <v>0</v>
      </c>
      <c r="K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4">
        <f t="shared" si="601"/>
        <v>0</v>
      </c>
      <c r="Z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4">
        <f t="shared" si="602"/>
        <v>0</v>
      </c>
      <c r="AD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4">
        <f t="shared" si="603"/>
        <v>0</v>
      </c>
      <c r="AH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4">
        <f t="shared" si="604"/>
        <v>0</v>
      </c>
      <c r="AL434" s="214">
        <f t="shared" si="605"/>
        <v>0</v>
      </c>
    </row>
    <row r="435" spans="2:38">
      <c r="B435" s="220" t="s">
        <v>502</v>
      </c>
      <c r="C435" s="221" t="s">
        <v>369</v>
      </c>
      <c r="D435" s="222">
        <f>SUM(D436:D438)</f>
        <v>0</v>
      </c>
      <c r="E435" s="222">
        <f>SUM(E436:E438)</f>
        <v>0</v>
      </c>
      <c r="F435" s="222">
        <f t="shared" si="747"/>
        <v>0</v>
      </c>
      <c r="G435" s="222">
        <f>SUM(G436:G438)</f>
        <v>0</v>
      </c>
      <c r="H435" s="222">
        <f t="shared" si="598"/>
        <v>0</v>
      </c>
      <c r="I435" s="222">
        <f>SUM(I436:I438)</f>
        <v>0</v>
      </c>
      <c r="J435" s="222">
        <f t="shared" si="599"/>
        <v>0</v>
      </c>
      <c r="K435" s="222">
        <f t="shared" ref="K435:X435" si="877">SUM(K436:K438)</f>
        <v>0</v>
      </c>
      <c r="L435" s="222">
        <f t="shared" si="877"/>
        <v>0</v>
      </c>
      <c r="M435" s="222">
        <f t="shared" si="877"/>
        <v>0</v>
      </c>
      <c r="N435" s="222">
        <f t="shared" si="877"/>
        <v>0</v>
      </c>
      <c r="O435" s="222">
        <f t="shared" si="877"/>
        <v>0</v>
      </c>
      <c r="P435" s="222">
        <f t="shared" si="877"/>
        <v>0</v>
      </c>
      <c r="Q435" s="222">
        <f t="shared" si="877"/>
        <v>0</v>
      </c>
      <c r="R435" s="222">
        <f t="shared" si="877"/>
        <v>0</v>
      </c>
      <c r="S435" s="222">
        <f t="shared" si="877"/>
        <v>0</v>
      </c>
      <c r="T435" s="222">
        <f t="shared" si="877"/>
        <v>0</v>
      </c>
      <c r="U435" s="222">
        <f t="shared" si="877"/>
        <v>0</v>
      </c>
      <c r="V435" s="222">
        <f t="shared" si="877"/>
        <v>0</v>
      </c>
      <c r="W435" s="222">
        <f t="shared" si="877"/>
        <v>0</v>
      </c>
      <c r="X435" s="222">
        <f t="shared" si="877"/>
        <v>0</v>
      </c>
      <c r="Y435" s="222">
        <f t="shared" si="601"/>
        <v>0</v>
      </c>
      <c r="Z435" s="222">
        <f>SUM(Z436:Z438)</f>
        <v>0</v>
      </c>
      <c r="AA435" s="222">
        <f>SUM(AA436:AA438)</f>
        <v>0</v>
      </c>
      <c r="AB435" s="222">
        <f>SUM(AB436:AB438)</f>
        <v>0</v>
      </c>
      <c r="AC435" s="222">
        <f t="shared" si="602"/>
        <v>0</v>
      </c>
      <c r="AD435" s="222">
        <f>SUM(AD436:AD438)</f>
        <v>0</v>
      </c>
      <c r="AE435" s="222">
        <f>SUM(AE436:AE438)</f>
        <v>0</v>
      </c>
      <c r="AF435" s="222">
        <f>SUM(AF436:AF438)</f>
        <v>0</v>
      </c>
      <c r="AG435" s="222">
        <f t="shared" si="603"/>
        <v>0</v>
      </c>
      <c r="AH435" s="222">
        <f>SUM(AH436:AH438)</f>
        <v>0</v>
      </c>
      <c r="AI435" s="222">
        <f>SUM(AI436:AI438)</f>
        <v>0</v>
      </c>
      <c r="AJ435" s="222">
        <f>SUM(AJ436:AJ438)</f>
        <v>0</v>
      </c>
      <c r="AK435" s="222">
        <f t="shared" si="604"/>
        <v>0</v>
      </c>
      <c r="AL435" s="222">
        <f t="shared" si="605"/>
        <v>0</v>
      </c>
    </row>
    <row r="436" spans="2:38">
      <c r="B436" s="212" t="s">
        <v>503</v>
      </c>
      <c r="C436" s="213" t="s">
        <v>370</v>
      </c>
      <c r="D4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4">
        <f t="shared" si="747"/>
        <v>0</v>
      </c>
      <c r="G436" s="214"/>
      <c r="H436" s="214">
        <f t="shared" si="598"/>
        <v>0</v>
      </c>
      <c r="I436" s="214"/>
      <c r="J436" s="214">
        <f t="shared" si="599"/>
        <v>0</v>
      </c>
      <c r="K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4">
        <f t="shared" si="601"/>
        <v>0</v>
      </c>
      <c r="Z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4">
        <f t="shared" si="602"/>
        <v>0</v>
      </c>
      <c r="AD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4">
        <f t="shared" si="603"/>
        <v>0</v>
      </c>
      <c r="AH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4">
        <f t="shared" si="604"/>
        <v>0</v>
      </c>
      <c r="AL436" s="214">
        <f t="shared" si="605"/>
        <v>0</v>
      </c>
    </row>
    <row r="437" spans="2:38">
      <c r="B437" s="212" t="s">
        <v>1551</v>
      </c>
      <c r="C437" s="213" t="s">
        <v>1552</v>
      </c>
      <c r="D4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4">
        <f t="shared" ref="F437" si="878">D437+E437</f>
        <v>0</v>
      </c>
      <c r="G437" s="214"/>
      <c r="H437" s="214">
        <f t="shared" ref="H437" si="879">F437-G437</f>
        <v>0</v>
      </c>
      <c r="I437" s="214"/>
      <c r="J437" s="214">
        <f t="shared" ref="J437" si="880">F437-I437</f>
        <v>0</v>
      </c>
      <c r="K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4">
        <f t="shared" ref="Y437" si="881">V437+W437+X437</f>
        <v>0</v>
      </c>
      <c r="Z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4">
        <f t="shared" ref="AC437" si="882">Z437+AA437+AB437</f>
        <v>0</v>
      </c>
      <c r="AD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4">
        <f t="shared" ref="AG437" si="883">AD437+AE437+AF437</f>
        <v>0</v>
      </c>
      <c r="AH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4">
        <f t="shared" ref="AK437" si="884">AH437+AI437+AJ437</f>
        <v>0</v>
      </c>
      <c r="AL437" s="214">
        <f t="shared" ref="AL437" si="885">Y437+AC437+AG437+AK437</f>
        <v>0</v>
      </c>
    </row>
    <row r="438" spans="2:38">
      <c r="B438" s="212" t="s">
        <v>1553</v>
      </c>
      <c r="C438" s="213" t="s">
        <v>1554</v>
      </c>
      <c r="D4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4">
        <f t="shared" si="747"/>
        <v>0</v>
      </c>
      <c r="G438" s="214"/>
      <c r="H438" s="214">
        <f t="shared" si="598"/>
        <v>0</v>
      </c>
      <c r="I438" s="214"/>
      <c r="J438" s="214">
        <f t="shared" si="599"/>
        <v>0</v>
      </c>
      <c r="K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4">
        <f t="shared" si="601"/>
        <v>0</v>
      </c>
      <c r="Z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4">
        <f t="shared" si="602"/>
        <v>0</v>
      </c>
      <c r="AD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4">
        <f t="shared" si="603"/>
        <v>0</v>
      </c>
      <c r="AH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4">
        <f t="shared" si="604"/>
        <v>0</v>
      </c>
      <c r="AL438" s="214">
        <f t="shared" si="605"/>
        <v>0</v>
      </c>
    </row>
    <row r="439" spans="2:38">
      <c r="B439" s="220" t="s">
        <v>504</v>
      </c>
      <c r="C439" s="221" t="s">
        <v>371</v>
      </c>
      <c r="D439" s="222">
        <f>SUM(D440:D448)</f>
        <v>0</v>
      </c>
      <c r="E439" s="222">
        <f>SUM(E440:E448)</f>
        <v>0</v>
      </c>
      <c r="F439" s="222">
        <f t="shared" si="747"/>
        <v>0</v>
      </c>
      <c r="G439" s="222">
        <f>SUM(G440:G448)</f>
        <v>0</v>
      </c>
      <c r="H439" s="222">
        <f t="shared" si="598"/>
        <v>0</v>
      </c>
      <c r="I439" s="222">
        <f>SUM(I440:I448)</f>
        <v>0</v>
      </c>
      <c r="J439" s="222">
        <f t="shared" si="599"/>
        <v>0</v>
      </c>
      <c r="K439" s="222">
        <f t="shared" ref="K439:X439" si="886">SUM(K440:K448)</f>
        <v>0</v>
      </c>
      <c r="L439" s="222">
        <f t="shared" si="886"/>
        <v>0</v>
      </c>
      <c r="M439" s="222">
        <f t="shared" si="886"/>
        <v>0</v>
      </c>
      <c r="N439" s="222">
        <f t="shared" si="886"/>
        <v>0</v>
      </c>
      <c r="O439" s="222">
        <f t="shared" si="886"/>
        <v>0</v>
      </c>
      <c r="P439" s="222">
        <f t="shared" si="886"/>
        <v>0</v>
      </c>
      <c r="Q439" s="222">
        <f t="shared" si="886"/>
        <v>0</v>
      </c>
      <c r="R439" s="222">
        <f t="shared" si="886"/>
        <v>0</v>
      </c>
      <c r="S439" s="222">
        <f t="shared" si="886"/>
        <v>0</v>
      </c>
      <c r="T439" s="222">
        <f t="shared" si="886"/>
        <v>0</v>
      </c>
      <c r="U439" s="222">
        <f t="shared" si="886"/>
        <v>0</v>
      </c>
      <c r="V439" s="222">
        <f t="shared" si="886"/>
        <v>0</v>
      </c>
      <c r="W439" s="222">
        <f t="shared" si="886"/>
        <v>0</v>
      </c>
      <c r="X439" s="222">
        <f t="shared" si="886"/>
        <v>0</v>
      </c>
      <c r="Y439" s="222">
        <f t="shared" si="601"/>
        <v>0</v>
      </c>
      <c r="Z439" s="222">
        <f>SUM(Z440:Z448)</f>
        <v>0</v>
      </c>
      <c r="AA439" s="222">
        <f>SUM(AA440:AA448)</f>
        <v>0</v>
      </c>
      <c r="AB439" s="222">
        <f>SUM(AB440:AB448)</f>
        <v>0</v>
      </c>
      <c r="AC439" s="222">
        <f t="shared" si="602"/>
        <v>0</v>
      </c>
      <c r="AD439" s="222">
        <f>SUM(AD440:AD448)</f>
        <v>0</v>
      </c>
      <c r="AE439" s="222">
        <f>SUM(AE440:AE448)</f>
        <v>0</v>
      </c>
      <c r="AF439" s="222">
        <f>SUM(AF440:AF448)</f>
        <v>0</v>
      </c>
      <c r="AG439" s="222">
        <f t="shared" si="603"/>
        <v>0</v>
      </c>
      <c r="AH439" s="222">
        <f>SUM(AH440:AH448)</f>
        <v>0</v>
      </c>
      <c r="AI439" s="222">
        <f>SUM(AI440:AI448)</f>
        <v>0</v>
      </c>
      <c r="AJ439" s="222">
        <f>SUM(AJ440:AJ448)</f>
        <v>0</v>
      </c>
      <c r="AK439" s="222">
        <f t="shared" si="604"/>
        <v>0</v>
      </c>
      <c r="AL439" s="222">
        <f t="shared" si="605"/>
        <v>0</v>
      </c>
    </row>
    <row r="440" spans="2:38">
      <c r="B440" s="212" t="s">
        <v>505</v>
      </c>
      <c r="C440" s="213" t="s">
        <v>366</v>
      </c>
      <c r="D4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4">
        <f t="shared" ref="F440:F444" si="887">D440+E440</f>
        <v>0</v>
      </c>
      <c r="G440" s="214"/>
      <c r="H440" s="214">
        <f t="shared" ref="H440:H444" si="888">F440-G440</f>
        <v>0</v>
      </c>
      <c r="I440" s="214"/>
      <c r="J440" s="214">
        <f t="shared" ref="J440:J444" si="889">F440-I440</f>
        <v>0</v>
      </c>
      <c r="K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4">
        <f t="shared" ref="Y440:Y444" si="890">V440+W440+X440</f>
        <v>0</v>
      </c>
      <c r="Z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4">
        <f t="shared" ref="AC440:AC444" si="891">Z440+AA440+AB440</f>
        <v>0</v>
      </c>
      <c r="AD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4">
        <f t="shared" ref="AG440:AG444" si="892">AD440+AE440+AF440</f>
        <v>0</v>
      </c>
      <c r="AH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4">
        <f t="shared" ref="AK440:AK444" si="893">AH440+AI440+AJ440</f>
        <v>0</v>
      </c>
      <c r="AL440" s="214">
        <f t="shared" ref="AL440:AL444" si="894">Y440+AC440+AG440+AK440</f>
        <v>0</v>
      </c>
    </row>
    <row r="441" spans="2:38">
      <c r="B441" s="212" t="s">
        <v>1555</v>
      </c>
      <c r="C441" s="213" t="s">
        <v>1510</v>
      </c>
      <c r="D4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4">
        <f t="shared" ref="F441" si="895">D441+E441</f>
        <v>0</v>
      </c>
      <c r="G441" s="214"/>
      <c r="H441" s="214">
        <f t="shared" ref="H441" si="896">F441-G441</f>
        <v>0</v>
      </c>
      <c r="I441" s="214"/>
      <c r="J441" s="214">
        <f t="shared" ref="J441" si="897">F441-I441</f>
        <v>0</v>
      </c>
      <c r="K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4">
        <f t="shared" ref="Y441" si="898">V441+W441+X441</f>
        <v>0</v>
      </c>
      <c r="Z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4">
        <f t="shared" ref="AC441" si="899">Z441+AA441+AB441</f>
        <v>0</v>
      </c>
      <c r="AD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4">
        <f t="shared" ref="AG441" si="900">AD441+AE441+AF441</f>
        <v>0</v>
      </c>
      <c r="AH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4">
        <f t="shared" ref="AK441" si="901">AH441+AI441+AJ441</f>
        <v>0</v>
      </c>
      <c r="AL441" s="214">
        <f t="shared" ref="AL441" si="902">Y441+AC441+AG441+AK441</f>
        <v>0</v>
      </c>
    </row>
    <row r="442" spans="2:38">
      <c r="B442" s="212" t="s">
        <v>1556</v>
      </c>
      <c r="C442" s="213" t="s">
        <v>1512</v>
      </c>
      <c r="D4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4">
        <f t="shared" si="887"/>
        <v>0</v>
      </c>
      <c r="G442" s="214"/>
      <c r="H442" s="214">
        <f t="shared" si="888"/>
        <v>0</v>
      </c>
      <c r="I442" s="214"/>
      <c r="J442" s="214">
        <f t="shared" si="889"/>
        <v>0</v>
      </c>
      <c r="K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4">
        <f t="shared" si="890"/>
        <v>0</v>
      </c>
      <c r="Z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4">
        <f t="shared" si="891"/>
        <v>0</v>
      </c>
      <c r="AD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4">
        <f t="shared" si="892"/>
        <v>0</v>
      </c>
      <c r="AH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4">
        <f t="shared" si="893"/>
        <v>0</v>
      </c>
      <c r="AL442" s="214">
        <f t="shared" si="894"/>
        <v>0</v>
      </c>
    </row>
    <row r="443" spans="2:38">
      <c r="B443" s="212" t="s">
        <v>1557</v>
      </c>
      <c r="C443" s="213" t="s">
        <v>1516</v>
      </c>
      <c r="D4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4">
        <f t="shared" si="887"/>
        <v>0</v>
      </c>
      <c r="G443" s="214"/>
      <c r="H443" s="214">
        <f t="shared" si="888"/>
        <v>0</v>
      </c>
      <c r="I443" s="214"/>
      <c r="J443" s="214">
        <f t="shared" si="889"/>
        <v>0</v>
      </c>
      <c r="K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4">
        <f t="shared" si="890"/>
        <v>0</v>
      </c>
      <c r="Z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4">
        <f t="shared" si="891"/>
        <v>0</v>
      </c>
      <c r="AD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4">
        <f t="shared" si="892"/>
        <v>0</v>
      </c>
      <c r="AH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4">
        <f t="shared" si="893"/>
        <v>0</v>
      </c>
      <c r="AL443" s="214">
        <f t="shared" si="894"/>
        <v>0</v>
      </c>
    </row>
    <row r="444" spans="2:38">
      <c r="B444" s="212" t="s">
        <v>1558</v>
      </c>
      <c r="C444" s="213" t="s">
        <v>1559</v>
      </c>
      <c r="D4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4">
        <f t="shared" si="887"/>
        <v>0</v>
      </c>
      <c r="G444" s="214"/>
      <c r="H444" s="214">
        <f t="shared" si="888"/>
        <v>0</v>
      </c>
      <c r="I444" s="214"/>
      <c r="J444" s="214">
        <f t="shared" si="889"/>
        <v>0</v>
      </c>
      <c r="K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4">
        <f t="shared" si="890"/>
        <v>0</v>
      </c>
      <c r="Z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4">
        <f t="shared" si="891"/>
        <v>0</v>
      </c>
      <c r="AD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4">
        <f t="shared" si="892"/>
        <v>0</v>
      </c>
      <c r="AH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4">
        <f t="shared" si="893"/>
        <v>0</v>
      </c>
      <c r="AL444" s="214">
        <f t="shared" si="894"/>
        <v>0</v>
      </c>
    </row>
    <row r="445" spans="2:38">
      <c r="B445" s="212" t="s">
        <v>1560</v>
      </c>
      <c r="C445" s="213" t="s">
        <v>1520</v>
      </c>
      <c r="D4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4">
        <f t="shared" si="747"/>
        <v>0</v>
      </c>
      <c r="G445" s="214"/>
      <c r="H445" s="214">
        <f t="shared" si="598"/>
        <v>0</v>
      </c>
      <c r="I445" s="214"/>
      <c r="J445" s="214">
        <f t="shared" si="599"/>
        <v>0</v>
      </c>
      <c r="K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4">
        <f t="shared" si="601"/>
        <v>0</v>
      </c>
      <c r="Z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4">
        <f t="shared" si="602"/>
        <v>0</v>
      </c>
      <c r="AD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4">
        <f t="shared" si="603"/>
        <v>0</v>
      </c>
      <c r="AH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4">
        <f t="shared" si="604"/>
        <v>0</v>
      </c>
      <c r="AL445" s="214">
        <f t="shared" si="605"/>
        <v>0</v>
      </c>
    </row>
    <row r="446" spans="2:38">
      <c r="B446" s="212" t="s">
        <v>1561</v>
      </c>
      <c r="C446" s="213" t="s">
        <v>1562</v>
      </c>
      <c r="D4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4">
        <f t="shared" ref="F446" si="903">D446+E446</f>
        <v>0</v>
      </c>
      <c r="G446" s="214"/>
      <c r="H446" s="214">
        <f t="shared" ref="H446" si="904">F446-G446</f>
        <v>0</v>
      </c>
      <c r="I446" s="214"/>
      <c r="J446" s="214">
        <f t="shared" ref="J446" si="905">F446-I446</f>
        <v>0</v>
      </c>
      <c r="K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4">
        <f t="shared" ref="Y446" si="906">V446+W446+X446</f>
        <v>0</v>
      </c>
      <c r="Z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4">
        <f t="shared" ref="AC446" si="907">Z446+AA446+AB446</f>
        <v>0</v>
      </c>
      <c r="AD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4">
        <f t="shared" ref="AG446" si="908">AD446+AE446+AF446</f>
        <v>0</v>
      </c>
      <c r="AH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4">
        <f t="shared" ref="AK446" si="909">AH446+AI446+AJ446</f>
        <v>0</v>
      </c>
      <c r="AL446" s="214">
        <f t="shared" ref="AL446" si="910">Y446+AC446+AG446+AK446</f>
        <v>0</v>
      </c>
    </row>
    <row r="447" spans="2:38">
      <c r="B447" s="212" t="s">
        <v>1563</v>
      </c>
      <c r="C447" s="213" t="s">
        <v>1522</v>
      </c>
      <c r="D4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4">
        <f t="shared" ref="F447" si="911">D447+E447</f>
        <v>0</v>
      </c>
      <c r="G447" s="214"/>
      <c r="H447" s="214">
        <f t="shared" ref="H447" si="912">F447-G447</f>
        <v>0</v>
      </c>
      <c r="I447" s="214"/>
      <c r="J447" s="214">
        <f t="shared" ref="J447" si="913">F447-I447</f>
        <v>0</v>
      </c>
      <c r="K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4">
        <f t="shared" ref="Y447" si="914">V447+W447+X447</f>
        <v>0</v>
      </c>
      <c r="Z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4">
        <f t="shared" ref="AC447" si="915">Z447+AA447+AB447</f>
        <v>0</v>
      </c>
      <c r="AD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4">
        <f t="shared" ref="AG447" si="916">AD447+AE447+AF447</f>
        <v>0</v>
      </c>
      <c r="AH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4">
        <f t="shared" ref="AK447" si="917">AH447+AI447+AJ447</f>
        <v>0</v>
      </c>
      <c r="AL447" s="214">
        <f t="shared" ref="AL447" si="918">Y447+AC447+AG447+AK447</f>
        <v>0</v>
      </c>
    </row>
    <row r="448" spans="2:38">
      <c r="B448" s="212" t="s">
        <v>1564</v>
      </c>
      <c r="C448" s="213" t="s">
        <v>1565</v>
      </c>
      <c r="D4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4">
        <f t="shared" si="747"/>
        <v>0</v>
      </c>
      <c r="G448" s="214"/>
      <c r="H448" s="214">
        <f t="shared" si="598"/>
        <v>0</v>
      </c>
      <c r="I448" s="214"/>
      <c r="J448" s="214">
        <f t="shared" si="599"/>
        <v>0</v>
      </c>
      <c r="K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4">
        <f t="shared" si="601"/>
        <v>0</v>
      </c>
      <c r="Z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4">
        <f t="shared" si="602"/>
        <v>0</v>
      </c>
      <c r="AD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4">
        <f t="shared" si="603"/>
        <v>0</v>
      </c>
      <c r="AH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4">
        <f t="shared" si="604"/>
        <v>0</v>
      </c>
      <c r="AL448" s="214">
        <f t="shared" si="605"/>
        <v>0</v>
      </c>
    </row>
    <row r="449" spans="2:38">
      <c r="B449" s="209" t="s">
        <v>494</v>
      </c>
      <c r="C449" s="210" t="s">
        <v>361</v>
      </c>
      <c r="D449" s="211">
        <f>D450</f>
        <v>0</v>
      </c>
      <c r="E449" s="211">
        <f>E450</f>
        <v>0</v>
      </c>
      <c r="F449" s="211">
        <f t="shared" ref="F449:F587" si="919">D449+E449</f>
        <v>0</v>
      </c>
      <c r="G449" s="211">
        <f t="shared" ref="G449:I449" si="920">G450</f>
        <v>0</v>
      </c>
      <c r="H449" s="211">
        <f t="shared" si="598"/>
        <v>0</v>
      </c>
      <c r="I449" s="211">
        <f t="shared" si="920"/>
        <v>0</v>
      </c>
      <c r="J449" s="211">
        <f t="shared" si="599"/>
        <v>0</v>
      </c>
      <c r="K449" s="211">
        <f t="shared" ref="K449:AJ449" si="921">K450</f>
        <v>0</v>
      </c>
      <c r="L449" s="211">
        <f t="shared" si="921"/>
        <v>0</v>
      </c>
      <c r="M449" s="211">
        <f t="shared" si="921"/>
        <v>0</v>
      </c>
      <c r="N449" s="211">
        <f t="shared" si="921"/>
        <v>0</v>
      </c>
      <c r="O449" s="211">
        <f t="shared" si="921"/>
        <v>0</v>
      </c>
      <c r="P449" s="211">
        <f t="shared" si="921"/>
        <v>0</v>
      </c>
      <c r="Q449" s="211">
        <f t="shared" si="921"/>
        <v>0</v>
      </c>
      <c r="R449" s="211">
        <f t="shared" si="921"/>
        <v>0</v>
      </c>
      <c r="S449" s="211">
        <f t="shared" si="921"/>
        <v>0</v>
      </c>
      <c r="T449" s="211">
        <f t="shared" si="921"/>
        <v>0</v>
      </c>
      <c r="U449" s="211">
        <f t="shared" si="921"/>
        <v>0</v>
      </c>
      <c r="V449" s="211">
        <f t="shared" si="921"/>
        <v>0</v>
      </c>
      <c r="W449" s="211">
        <f t="shared" si="921"/>
        <v>0</v>
      </c>
      <c r="X449" s="211">
        <f t="shared" si="921"/>
        <v>0</v>
      </c>
      <c r="Y449" s="211">
        <f t="shared" si="601"/>
        <v>0</v>
      </c>
      <c r="Z449" s="211">
        <f t="shared" si="921"/>
        <v>0</v>
      </c>
      <c r="AA449" s="211">
        <f t="shared" si="921"/>
        <v>0</v>
      </c>
      <c r="AB449" s="211">
        <f t="shared" si="921"/>
        <v>0</v>
      </c>
      <c r="AC449" s="211">
        <f t="shared" si="602"/>
        <v>0</v>
      </c>
      <c r="AD449" s="211">
        <f t="shared" si="921"/>
        <v>0</v>
      </c>
      <c r="AE449" s="211">
        <f t="shared" si="921"/>
        <v>0</v>
      </c>
      <c r="AF449" s="211">
        <f t="shared" si="921"/>
        <v>0</v>
      </c>
      <c r="AG449" s="211">
        <f t="shared" si="603"/>
        <v>0</v>
      </c>
      <c r="AH449" s="211">
        <f t="shared" si="921"/>
        <v>0</v>
      </c>
      <c r="AI449" s="211">
        <f t="shared" si="921"/>
        <v>0</v>
      </c>
      <c r="AJ449" s="211">
        <f t="shared" si="921"/>
        <v>0</v>
      </c>
      <c r="AK449" s="211">
        <f t="shared" si="604"/>
        <v>0</v>
      </c>
      <c r="AL449" s="211">
        <f t="shared" si="605"/>
        <v>0</v>
      </c>
    </row>
    <row r="450" spans="2:38">
      <c r="B450" s="220" t="s">
        <v>496</v>
      </c>
      <c r="C450" s="221" t="s">
        <v>363</v>
      </c>
      <c r="D450" s="222">
        <f>SUM(D451:D500)</f>
        <v>0</v>
      </c>
      <c r="E450" s="222">
        <f>SUM(E451:E500)</f>
        <v>0</v>
      </c>
      <c r="F450" s="222">
        <f t="shared" si="919"/>
        <v>0</v>
      </c>
      <c r="G450" s="222">
        <f>SUM(G451:G500)</f>
        <v>0</v>
      </c>
      <c r="H450" s="222">
        <f t="shared" ref="H450:H587" si="922">F450-G450</f>
        <v>0</v>
      </c>
      <c r="I450" s="222">
        <f>SUM(I451:I500)</f>
        <v>0</v>
      </c>
      <c r="J450" s="222">
        <f t="shared" ref="J450:J587" si="923">F450-I450</f>
        <v>0</v>
      </c>
      <c r="K450" s="222">
        <f t="shared" ref="K450:X450" si="924">SUM(K451:K500)</f>
        <v>0</v>
      </c>
      <c r="L450" s="222">
        <f t="shared" si="924"/>
        <v>0</v>
      </c>
      <c r="M450" s="222">
        <f t="shared" si="924"/>
        <v>0</v>
      </c>
      <c r="N450" s="222">
        <f t="shared" si="924"/>
        <v>0</v>
      </c>
      <c r="O450" s="222">
        <f t="shared" si="924"/>
        <v>0</v>
      </c>
      <c r="P450" s="222">
        <f t="shared" si="924"/>
        <v>0</v>
      </c>
      <c r="Q450" s="222">
        <f t="shared" si="924"/>
        <v>0</v>
      </c>
      <c r="R450" s="222">
        <f t="shared" si="924"/>
        <v>0</v>
      </c>
      <c r="S450" s="222">
        <f t="shared" si="924"/>
        <v>0</v>
      </c>
      <c r="T450" s="222">
        <f t="shared" si="924"/>
        <v>0</v>
      </c>
      <c r="U450" s="222">
        <f t="shared" si="924"/>
        <v>0</v>
      </c>
      <c r="V450" s="222">
        <f t="shared" si="924"/>
        <v>0</v>
      </c>
      <c r="W450" s="222">
        <f t="shared" si="924"/>
        <v>0</v>
      </c>
      <c r="X450" s="222">
        <f t="shared" si="924"/>
        <v>0</v>
      </c>
      <c r="Y450" s="222">
        <f t="shared" ref="Y450:Y587" si="925">V450+W450+X450</f>
        <v>0</v>
      </c>
      <c r="Z450" s="222">
        <f>SUM(Z451:Z500)</f>
        <v>0</v>
      </c>
      <c r="AA450" s="222">
        <f>SUM(AA451:AA500)</f>
        <v>0</v>
      </c>
      <c r="AB450" s="222">
        <f>SUM(AB451:AB500)</f>
        <v>0</v>
      </c>
      <c r="AC450" s="222">
        <f t="shared" ref="AC450:AC587" si="926">Z450+AA450+AB450</f>
        <v>0</v>
      </c>
      <c r="AD450" s="222">
        <f>SUM(AD451:AD500)</f>
        <v>0</v>
      </c>
      <c r="AE450" s="222">
        <f>SUM(AE451:AE500)</f>
        <v>0</v>
      </c>
      <c r="AF450" s="222">
        <f>SUM(AF451:AF500)</f>
        <v>0</v>
      </c>
      <c r="AG450" s="222">
        <f t="shared" ref="AG450:AG587" si="927">AD450+AE450+AF450</f>
        <v>0</v>
      </c>
      <c r="AH450" s="222">
        <f>SUM(AH451:AH500)</f>
        <v>0</v>
      </c>
      <c r="AI450" s="222">
        <f>SUM(AI451:AI500)</f>
        <v>0</v>
      </c>
      <c r="AJ450" s="222">
        <f>SUM(AJ451:AJ500)</f>
        <v>0</v>
      </c>
      <c r="AK450" s="222">
        <f t="shared" ref="AK450:AK587" si="928">AH450+AI450+AJ450</f>
        <v>0</v>
      </c>
      <c r="AL450" s="222">
        <f t="shared" ref="AL450:AL587" si="929">Y450+AC450+AG450+AK450</f>
        <v>0</v>
      </c>
    </row>
    <row r="451" spans="2:38">
      <c r="B451" s="212" t="s">
        <v>506</v>
      </c>
      <c r="C451" s="213" t="s">
        <v>372</v>
      </c>
      <c r="D4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4">
        <f t="shared" si="919"/>
        <v>0</v>
      </c>
      <c r="G451" s="214"/>
      <c r="H451" s="214">
        <f t="shared" si="922"/>
        <v>0</v>
      </c>
      <c r="I451" s="214"/>
      <c r="J451" s="214">
        <f t="shared" si="923"/>
        <v>0</v>
      </c>
      <c r="K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4">
        <f t="shared" si="925"/>
        <v>0</v>
      </c>
      <c r="Z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4">
        <f t="shared" si="926"/>
        <v>0</v>
      </c>
      <c r="AD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4">
        <f t="shared" si="927"/>
        <v>0</v>
      </c>
      <c r="AH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4">
        <f t="shared" si="928"/>
        <v>0</v>
      </c>
      <c r="AL451" s="214">
        <f t="shared" si="929"/>
        <v>0</v>
      </c>
    </row>
    <row r="452" spans="2:38">
      <c r="B452" s="212" t="s">
        <v>1403</v>
      </c>
      <c r="C452" s="213" t="s">
        <v>1404</v>
      </c>
      <c r="D4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4">
        <f t="shared" si="919"/>
        <v>0</v>
      </c>
      <c r="G452" s="214"/>
      <c r="H452" s="214">
        <f t="shared" si="922"/>
        <v>0</v>
      </c>
      <c r="I452" s="214"/>
      <c r="J452" s="214">
        <f t="shared" si="923"/>
        <v>0</v>
      </c>
      <c r="K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4">
        <f t="shared" si="925"/>
        <v>0</v>
      </c>
      <c r="Z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4">
        <f t="shared" si="926"/>
        <v>0</v>
      </c>
      <c r="AD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4">
        <f t="shared" si="927"/>
        <v>0</v>
      </c>
      <c r="AH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4">
        <f t="shared" si="928"/>
        <v>0</v>
      </c>
      <c r="AL452" s="214">
        <f t="shared" si="929"/>
        <v>0</v>
      </c>
    </row>
    <row r="453" spans="2:38">
      <c r="B453" s="212" t="s">
        <v>1405</v>
      </c>
      <c r="C453" s="213" t="s">
        <v>1406</v>
      </c>
      <c r="D4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4">
        <f t="shared" si="919"/>
        <v>0</v>
      </c>
      <c r="G453" s="214"/>
      <c r="H453" s="214">
        <f t="shared" si="922"/>
        <v>0</v>
      </c>
      <c r="I453" s="214"/>
      <c r="J453" s="214">
        <f t="shared" si="923"/>
        <v>0</v>
      </c>
      <c r="K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4">
        <f t="shared" si="925"/>
        <v>0</v>
      </c>
      <c r="Z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4">
        <f t="shared" si="926"/>
        <v>0</v>
      </c>
      <c r="AD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4">
        <f t="shared" si="927"/>
        <v>0</v>
      </c>
      <c r="AH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4">
        <f t="shared" si="928"/>
        <v>0</v>
      </c>
      <c r="AL453" s="214">
        <f t="shared" si="929"/>
        <v>0</v>
      </c>
    </row>
    <row r="454" spans="2:38">
      <c r="B454" s="212" t="s">
        <v>1407</v>
      </c>
      <c r="C454" s="213" t="s">
        <v>1408</v>
      </c>
      <c r="D4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4">
        <f t="shared" si="919"/>
        <v>0</v>
      </c>
      <c r="G454" s="214"/>
      <c r="H454" s="214">
        <f t="shared" si="922"/>
        <v>0</v>
      </c>
      <c r="I454" s="214"/>
      <c r="J454" s="214">
        <f t="shared" si="923"/>
        <v>0</v>
      </c>
      <c r="K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4">
        <f t="shared" si="925"/>
        <v>0</v>
      </c>
      <c r="Z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4">
        <f t="shared" si="926"/>
        <v>0</v>
      </c>
      <c r="AD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4">
        <f t="shared" si="927"/>
        <v>0</v>
      </c>
      <c r="AH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4">
        <f t="shared" si="928"/>
        <v>0</v>
      </c>
      <c r="AL454" s="214">
        <f t="shared" si="929"/>
        <v>0</v>
      </c>
    </row>
    <row r="455" spans="2:38">
      <c r="B455" s="212" t="s">
        <v>1409</v>
      </c>
      <c r="C455" s="213" t="s">
        <v>1410</v>
      </c>
      <c r="D4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4">
        <f t="shared" si="919"/>
        <v>0</v>
      </c>
      <c r="G455" s="214"/>
      <c r="H455" s="214">
        <f t="shared" si="922"/>
        <v>0</v>
      </c>
      <c r="I455" s="214"/>
      <c r="J455" s="214">
        <f t="shared" si="923"/>
        <v>0</v>
      </c>
      <c r="K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4">
        <f t="shared" si="925"/>
        <v>0</v>
      </c>
      <c r="Z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4">
        <f t="shared" si="926"/>
        <v>0</v>
      </c>
      <c r="AD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4">
        <f t="shared" si="927"/>
        <v>0</v>
      </c>
      <c r="AH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4">
        <f t="shared" si="928"/>
        <v>0</v>
      </c>
      <c r="AL455" s="214">
        <f t="shared" si="929"/>
        <v>0</v>
      </c>
    </row>
    <row r="456" spans="2:38">
      <c r="B456" s="212" t="s">
        <v>1411</v>
      </c>
      <c r="C456" s="213" t="s">
        <v>1412</v>
      </c>
      <c r="D4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4">
        <f t="shared" si="919"/>
        <v>0</v>
      </c>
      <c r="G456" s="214"/>
      <c r="H456" s="214">
        <f t="shared" si="922"/>
        <v>0</v>
      </c>
      <c r="I456" s="214"/>
      <c r="J456" s="214">
        <f t="shared" si="923"/>
        <v>0</v>
      </c>
      <c r="K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4">
        <f t="shared" si="925"/>
        <v>0</v>
      </c>
      <c r="Z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4">
        <f t="shared" si="926"/>
        <v>0</v>
      </c>
      <c r="AD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4">
        <f t="shared" si="927"/>
        <v>0</v>
      </c>
      <c r="AH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4">
        <f t="shared" si="928"/>
        <v>0</v>
      </c>
      <c r="AL456" s="214">
        <f t="shared" si="929"/>
        <v>0</v>
      </c>
    </row>
    <row r="457" spans="2:38">
      <c r="B457" s="212" t="s">
        <v>1413</v>
      </c>
      <c r="C457" s="213" t="s">
        <v>1414</v>
      </c>
      <c r="D4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4">
        <f t="shared" si="919"/>
        <v>0</v>
      </c>
      <c r="G457" s="214"/>
      <c r="H457" s="214">
        <f t="shared" si="922"/>
        <v>0</v>
      </c>
      <c r="I457" s="214"/>
      <c r="J457" s="214">
        <f t="shared" si="923"/>
        <v>0</v>
      </c>
      <c r="K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4">
        <f t="shared" si="925"/>
        <v>0</v>
      </c>
      <c r="Z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4">
        <f t="shared" si="926"/>
        <v>0</v>
      </c>
      <c r="AD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4">
        <f t="shared" si="927"/>
        <v>0</v>
      </c>
      <c r="AH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4">
        <f t="shared" si="928"/>
        <v>0</v>
      </c>
      <c r="AL457" s="214">
        <f t="shared" si="929"/>
        <v>0</v>
      </c>
    </row>
    <row r="458" spans="2:38">
      <c r="B458" s="212" t="s">
        <v>1415</v>
      </c>
      <c r="C458" s="213" t="s">
        <v>1416</v>
      </c>
      <c r="D4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4">
        <f t="shared" si="919"/>
        <v>0</v>
      </c>
      <c r="G458" s="214"/>
      <c r="H458" s="214">
        <f t="shared" si="922"/>
        <v>0</v>
      </c>
      <c r="I458" s="214"/>
      <c r="J458" s="214">
        <f t="shared" si="923"/>
        <v>0</v>
      </c>
      <c r="K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4">
        <f t="shared" si="925"/>
        <v>0</v>
      </c>
      <c r="Z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4">
        <f t="shared" si="926"/>
        <v>0</v>
      </c>
      <c r="AD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4">
        <f t="shared" si="927"/>
        <v>0</v>
      </c>
      <c r="AH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4">
        <f t="shared" si="928"/>
        <v>0</v>
      </c>
      <c r="AL458" s="214">
        <f t="shared" si="929"/>
        <v>0</v>
      </c>
    </row>
    <row r="459" spans="2:38">
      <c r="B459" s="212" t="s">
        <v>1417</v>
      </c>
      <c r="C459" s="213" t="s">
        <v>1418</v>
      </c>
      <c r="D4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4">
        <f t="shared" si="919"/>
        <v>0</v>
      </c>
      <c r="G459" s="214"/>
      <c r="H459" s="214">
        <f t="shared" si="922"/>
        <v>0</v>
      </c>
      <c r="I459" s="214"/>
      <c r="J459" s="214">
        <f t="shared" si="923"/>
        <v>0</v>
      </c>
      <c r="K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4">
        <f t="shared" si="925"/>
        <v>0</v>
      </c>
      <c r="Z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4">
        <f t="shared" si="926"/>
        <v>0</v>
      </c>
      <c r="AD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4">
        <f t="shared" si="927"/>
        <v>0</v>
      </c>
      <c r="AH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4">
        <f t="shared" si="928"/>
        <v>0</v>
      </c>
      <c r="AL459" s="214">
        <f t="shared" si="929"/>
        <v>0</v>
      </c>
    </row>
    <row r="460" spans="2:38">
      <c r="B460" s="212" t="s">
        <v>1419</v>
      </c>
      <c r="C460" s="213" t="s">
        <v>1420</v>
      </c>
      <c r="D4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4">
        <f t="shared" si="919"/>
        <v>0</v>
      </c>
      <c r="G460" s="214"/>
      <c r="H460" s="214">
        <f t="shared" si="922"/>
        <v>0</v>
      </c>
      <c r="I460" s="214"/>
      <c r="J460" s="214">
        <f t="shared" si="923"/>
        <v>0</v>
      </c>
      <c r="K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4">
        <f t="shared" si="925"/>
        <v>0</v>
      </c>
      <c r="Z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4">
        <f t="shared" si="926"/>
        <v>0</v>
      </c>
      <c r="AD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4">
        <f t="shared" si="927"/>
        <v>0</v>
      </c>
      <c r="AH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4">
        <f t="shared" si="928"/>
        <v>0</v>
      </c>
      <c r="AL460" s="214">
        <f t="shared" si="929"/>
        <v>0</v>
      </c>
    </row>
    <row r="461" spans="2:38">
      <c r="B461" s="212" t="s">
        <v>1421</v>
      </c>
      <c r="C461" s="213" t="s">
        <v>1422</v>
      </c>
      <c r="D4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4">
        <f t="shared" si="919"/>
        <v>0</v>
      </c>
      <c r="G461" s="214"/>
      <c r="H461" s="214">
        <f t="shared" si="922"/>
        <v>0</v>
      </c>
      <c r="I461" s="214"/>
      <c r="J461" s="214">
        <f t="shared" si="923"/>
        <v>0</v>
      </c>
      <c r="K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4">
        <f t="shared" si="925"/>
        <v>0</v>
      </c>
      <c r="Z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4">
        <f t="shared" si="926"/>
        <v>0</v>
      </c>
      <c r="AD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4">
        <f t="shared" si="927"/>
        <v>0</v>
      </c>
      <c r="AH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4">
        <f t="shared" si="928"/>
        <v>0</v>
      </c>
      <c r="AL461" s="214">
        <f t="shared" si="929"/>
        <v>0</v>
      </c>
    </row>
    <row r="462" spans="2:38">
      <c r="B462" s="212" t="s">
        <v>1423</v>
      </c>
      <c r="C462" s="213" t="s">
        <v>1424</v>
      </c>
      <c r="D4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4">
        <f t="shared" si="919"/>
        <v>0</v>
      </c>
      <c r="G462" s="214"/>
      <c r="H462" s="214">
        <f t="shared" si="922"/>
        <v>0</v>
      </c>
      <c r="I462" s="214"/>
      <c r="J462" s="214">
        <f t="shared" si="923"/>
        <v>0</v>
      </c>
      <c r="K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4">
        <f t="shared" si="925"/>
        <v>0</v>
      </c>
      <c r="Z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4">
        <f t="shared" si="926"/>
        <v>0</v>
      </c>
      <c r="AD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4">
        <f t="shared" si="927"/>
        <v>0</v>
      </c>
      <c r="AH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4">
        <f t="shared" si="928"/>
        <v>0</v>
      </c>
      <c r="AL462" s="214">
        <f t="shared" si="929"/>
        <v>0</v>
      </c>
    </row>
    <row r="463" spans="2:38">
      <c r="B463" s="212" t="s">
        <v>1425</v>
      </c>
      <c r="C463" s="213" t="s">
        <v>1426</v>
      </c>
      <c r="D4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4">
        <f t="shared" si="919"/>
        <v>0</v>
      </c>
      <c r="G463" s="214"/>
      <c r="H463" s="214">
        <f t="shared" si="922"/>
        <v>0</v>
      </c>
      <c r="I463" s="214"/>
      <c r="J463" s="214">
        <f t="shared" si="923"/>
        <v>0</v>
      </c>
      <c r="K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4">
        <f t="shared" si="925"/>
        <v>0</v>
      </c>
      <c r="Z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4">
        <f t="shared" si="926"/>
        <v>0</v>
      </c>
      <c r="AD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4">
        <f t="shared" si="927"/>
        <v>0</v>
      </c>
      <c r="AH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4">
        <f t="shared" si="928"/>
        <v>0</v>
      </c>
      <c r="AL463" s="214">
        <f t="shared" si="929"/>
        <v>0</v>
      </c>
    </row>
    <row r="464" spans="2:38">
      <c r="B464" s="212" t="s">
        <v>1427</v>
      </c>
      <c r="C464" s="213" t="s">
        <v>1428</v>
      </c>
      <c r="D4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4">
        <f t="shared" si="919"/>
        <v>0</v>
      </c>
      <c r="G464" s="214"/>
      <c r="H464" s="214">
        <f t="shared" si="922"/>
        <v>0</v>
      </c>
      <c r="I464" s="214"/>
      <c r="J464" s="214">
        <f t="shared" si="923"/>
        <v>0</v>
      </c>
      <c r="K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4">
        <f t="shared" si="925"/>
        <v>0</v>
      </c>
      <c r="Z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4">
        <f t="shared" si="926"/>
        <v>0</v>
      </c>
      <c r="AD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4">
        <f t="shared" si="927"/>
        <v>0</v>
      </c>
      <c r="AH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4">
        <f t="shared" si="928"/>
        <v>0</v>
      </c>
      <c r="AL464" s="214">
        <f t="shared" si="929"/>
        <v>0</v>
      </c>
    </row>
    <row r="465" spans="2:38">
      <c r="B465" s="212" t="s">
        <v>1429</v>
      </c>
      <c r="C465" s="213" t="s">
        <v>1430</v>
      </c>
      <c r="D4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4">
        <f t="shared" si="919"/>
        <v>0</v>
      </c>
      <c r="G465" s="214"/>
      <c r="H465" s="214">
        <f t="shared" si="922"/>
        <v>0</v>
      </c>
      <c r="I465" s="214"/>
      <c r="J465" s="214">
        <f t="shared" si="923"/>
        <v>0</v>
      </c>
      <c r="K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4">
        <f t="shared" si="925"/>
        <v>0</v>
      </c>
      <c r="Z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4">
        <f t="shared" si="926"/>
        <v>0</v>
      </c>
      <c r="AD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4">
        <f t="shared" si="927"/>
        <v>0</v>
      </c>
      <c r="AH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4">
        <f t="shared" si="928"/>
        <v>0</v>
      </c>
      <c r="AL465" s="214">
        <f t="shared" si="929"/>
        <v>0</v>
      </c>
    </row>
    <row r="466" spans="2:38">
      <c r="B466" s="212" t="s">
        <v>1431</v>
      </c>
      <c r="C466" s="213" t="s">
        <v>1432</v>
      </c>
      <c r="D4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4">
        <f t="shared" si="919"/>
        <v>0</v>
      </c>
      <c r="G466" s="214"/>
      <c r="H466" s="214">
        <f t="shared" si="922"/>
        <v>0</v>
      </c>
      <c r="I466" s="214"/>
      <c r="J466" s="214">
        <f t="shared" si="923"/>
        <v>0</v>
      </c>
      <c r="K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4">
        <f t="shared" si="925"/>
        <v>0</v>
      </c>
      <c r="Z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4">
        <f t="shared" si="926"/>
        <v>0</v>
      </c>
      <c r="AD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4">
        <f t="shared" si="927"/>
        <v>0</v>
      </c>
      <c r="AH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4">
        <f t="shared" si="928"/>
        <v>0</v>
      </c>
      <c r="AL466" s="214">
        <f t="shared" si="929"/>
        <v>0</v>
      </c>
    </row>
    <row r="467" spans="2:38">
      <c r="B467" s="212" t="s">
        <v>1433</v>
      </c>
      <c r="C467" s="213" t="s">
        <v>1434</v>
      </c>
      <c r="D4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4">
        <f t="shared" si="919"/>
        <v>0</v>
      </c>
      <c r="G467" s="214"/>
      <c r="H467" s="214">
        <f t="shared" si="922"/>
        <v>0</v>
      </c>
      <c r="I467" s="214"/>
      <c r="J467" s="214">
        <f t="shared" si="923"/>
        <v>0</v>
      </c>
      <c r="K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4">
        <f t="shared" si="925"/>
        <v>0</v>
      </c>
      <c r="Z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4">
        <f t="shared" si="926"/>
        <v>0</v>
      </c>
      <c r="AD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4">
        <f t="shared" si="927"/>
        <v>0</v>
      </c>
      <c r="AH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4">
        <f t="shared" si="928"/>
        <v>0</v>
      </c>
      <c r="AL467" s="214">
        <f t="shared" si="929"/>
        <v>0</v>
      </c>
    </row>
    <row r="468" spans="2:38">
      <c r="B468" s="212" t="s">
        <v>1435</v>
      </c>
      <c r="C468" s="213" t="s">
        <v>1436</v>
      </c>
      <c r="D4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4">
        <f t="shared" ref="F468:F476" si="930">D468+E468</f>
        <v>0</v>
      </c>
      <c r="G468" s="214"/>
      <c r="H468" s="214">
        <f t="shared" ref="H468:H476" si="931">F468-G468</f>
        <v>0</v>
      </c>
      <c r="I468" s="214"/>
      <c r="J468" s="214">
        <f t="shared" ref="J468:J476" si="932">F468-I468</f>
        <v>0</v>
      </c>
      <c r="K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4">
        <f t="shared" ref="Y468:Y476" si="933">V468+W468+X468</f>
        <v>0</v>
      </c>
      <c r="Z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4">
        <f t="shared" ref="AC468:AC476" si="934">Z468+AA468+AB468</f>
        <v>0</v>
      </c>
      <c r="AD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4">
        <f t="shared" ref="AG468:AG476" si="935">AD468+AE468+AF468</f>
        <v>0</v>
      </c>
      <c r="AH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4">
        <f t="shared" ref="AK468:AK476" si="936">AH468+AI468+AJ468</f>
        <v>0</v>
      </c>
      <c r="AL468" s="214">
        <f t="shared" ref="AL468:AL476" si="937">Y468+AC468+AG468+AK468</f>
        <v>0</v>
      </c>
    </row>
    <row r="469" spans="2:38">
      <c r="B469" s="212" t="s">
        <v>1437</v>
      </c>
      <c r="C469" s="213" t="s">
        <v>1438</v>
      </c>
      <c r="D4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4">
        <f t="shared" si="930"/>
        <v>0</v>
      </c>
      <c r="G469" s="214"/>
      <c r="H469" s="214">
        <f t="shared" si="931"/>
        <v>0</v>
      </c>
      <c r="I469" s="214"/>
      <c r="J469" s="214">
        <f t="shared" si="932"/>
        <v>0</v>
      </c>
      <c r="K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4">
        <f t="shared" si="933"/>
        <v>0</v>
      </c>
      <c r="Z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4">
        <f t="shared" si="934"/>
        <v>0</v>
      </c>
      <c r="AD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4">
        <f t="shared" si="935"/>
        <v>0</v>
      </c>
      <c r="AH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4">
        <f t="shared" si="936"/>
        <v>0</v>
      </c>
      <c r="AL469" s="214">
        <f t="shared" si="937"/>
        <v>0</v>
      </c>
    </row>
    <row r="470" spans="2:38">
      <c r="B470" s="212" t="s">
        <v>1439</v>
      </c>
      <c r="C470" s="213" t="s">
        <v>1440</v>
      </c>
      <c r="D4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4">
        <f t="shared" si="930"/>
        <v>0</v>
      </c>
      <c r="G470" s="214"/>
      <c r="H470" s="214">
        <f t="shared" si="931"/>
        <v>0</v>
      </c>
      <c r="I470" s="214"/>
      <c r="J470" s="214">
        <f t="shared" si="932"/>
        <v>0</v>
      </c>
      <c r="K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4">
        <f t="shared" si="933"/>
        <v>0</v>
      </c>
      <c r="Z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4">
        <f t="shared" si="934"/>
        <v>0</v>
      </c>
      <c r="AD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4">
        <f t="shared" si="935"/>
        <v>0</v>
      </c>
      <c r="AH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4">
        <f t="shared" si="936"/>
        <v>0</v>
      </c>
      <c r="AL470" s="214">
        <f t="shared" si="937"/>
        <v>0</v>
      </c>
    </row>
    <row r="471" spans="2:38">
      <c r="B471" s="212" t="s">
        <v>1441</v>
      </c>
      <c r="C471" s="213" t="s">
        <v>1442</v>
      </c>
      <c r="D4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4">
        <f t="shared" si="930"/>
        <v>0</v>
      </c>
      <c r="G471" s="214"/>
      <c r="H471" s="214">
        <f t="shared" si="931"/>
        <v>0</v>
      </c>
      <c r="I471" s="214"/>
      <c r="J471" s="214">
        <f t="shared" si="932"/>
        <v>0</v>
      </c>
      <c r="K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4">
        <f t="shared" si="933"/>
        <v>0</v>
      </c>
      <c r="Z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4">
        <f t="shared" si="934"/>
        <v>0</v>
      </c>
      <c r="AD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4">
        <f t="shared" si="935"/>
        <v>0</v>
      </c>
      <c r="AH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4">
        <f t="shared" si="936"/>
        <v>0</v>
      </c>
      <c r="AL471" s="214">
        <f t="shared" si="937"/>
        <v>0</v>
      </c>
    </row>
    <row r="472" spans="2:38">
      <c r="B472" s="212" t="s">
        <v>1443</v>
      </c>
      <c r="C472" s="213" t="s">
        <v>1444</v>
      </c>
      <c r="D4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4">
        <f t="shared" si="930"/>
        <v>0</v>
      </c>
      <c r="G472" s="214"/>
      <c r="H472" s="214">
        <f t="shared" si="931"/>
        <v>0</v>
      </c>
      <c r="I472" s="214"/>
      <c r="J472" s="214">
        <f t="shared" si="932"/>
        <v>0</v>
      </c>
      <c r="K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4">
        <f t="shared" si="933"/>
        <v>0</v>
      </c>
      <c r="Z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4">
        <f t="shared" si="934"/>
        <v>0</v>
      </c>
      <c r="AD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4">
        <f t="shared" si="935"/>
        <v>0</v>
      </c>
      <c r="AH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4">
        <f t="shared" si="936"/>
        <v>0</v>
      </c>
      <c r="AL472" s="214">
        <f t="shared" si="937"/>
        <v>0</v>
      </c>
    </row>
    <row r="473" spans="2:38">
      <c r="B473" s="212" t="s">
        <v>1445</v>
      </c>
      <c r="C473" s="213" t="s">
        <v>1446</v>
      </c>
      <c r="D4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4">
        <f t="shared" si="930"/>
        <v>0</v>
      </c>
      <c r="G473" s="214"/>
      <c r="H473" s="214">
        <f t="shared" si="931"/>
        <v>0</v>
      </c>
      <c r="I473" s="214"/>
      <c r="J473" s="214">
        <f t="shared" si="932"/>
        <v>0</v>
      </c>
      <c r="K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4">
        <f t="shared" si="933"/>
        <v>0</v>
      </c>
      <c r="Z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4">
        <f t="shared" si="934"/>
        <v>0</v>
      </c>
      <c r="AD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4">
        <f t="shared" si="935"/>
        <v>0</v>
      </c>
      <c r="AH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4">
        <f t="shared" si="936"/>
        <v>0</v>
      </c>
      <c r="AL473" s="214">
        <f t="shared" si="937"/>
        <v>0</v>
      </c>
    </row>
    <row r="474" spans="2:38">
      <c r="B474" s="212" t="s">
        <v>507</v>
      </c>
      <c r="C474" s="213" t="s">
        <v>1447</v>
      </c>
      <c r="D4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4">
        <f t="shared" si="930"/>
        <v>0</v>
      </c>
      <c r="G474" s="214"/>
      <c r="H474" s="214">
        <f t="shared" si="931"/>
        <v>0</v>
      </c>
      <c r="I474" s="214"/>
      <c r="J474" s="214">
        <f t="shared" si="932"/>
        <v>0</v>
      </c>
      <c r="K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4">
        <f t="shared" si="933"/>
        <v>0</v>
      </c>
      <c r="Z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4">
        <f t="shared" si="934"/>
        <v>0</v>
      </c>
      <c r="AD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4">
        <f t="shared" si="935"/>
        <v>0</v>
      </c>
      <c r="AH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4">
        <f t="shared" si="936"/>
        <v>0</v>
      </c>
      <c r="AL474" s="214">
        <f t="shared" si="937"/>
        <v>0</v>
      </c>
    </row>
    <row r="475" spans="2:38">
      <c r="B475" s="212" t="s">
        <v>1448</v>
      </c>
      <c r="C475" s="213" t="s">
        <v>1449</v>
      </c>
      <c r="D4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4">
        <f t="shared" si="930"/>
        <v>0</v>
      </c>
      <c r="G475" s="214"/>
      <c r="H475" s="214">
        <f t="shared" si="931"/>
        <v>0</v>
      </c>
      <c r="I475" s="214"/>
      <c r="J475" s="214">
        <f t="shared" si="932"/>
        <v>0</v>
      </c>
      <c r="K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4">
        <f t="shared" si="933"/>
        <v>0</v>
      </c>
      <c r="Z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4">
        <f t="shared" si="934"/>
        <v>0</v>
      </c>
      <c r="AD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4">
        <f t="shared" si="935"/>
        <v>0</v>
      </c>
      <c r="AH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4">
        <f t="shared" si="936"/>
        <v>0</v>
      </c>
      <c r="AL475" s="214">
        <f t="shared" si="937"/>
        <v>0</v>
      </c>
    </row>
    <row r="476" spans="2:38">
      <c r="B476" s="212" t="s">
        <v>1450</v>
      </c>
      <c r="C476" s="213" t="s">
        <v>1440</v>
      </c>
      <c r="D4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4">
        <f t="shared" si="930"/>
        <v>0</v>
      </c>
      <c r="G476" s="214"/>
      <c r="H476" s="214">
        <f t="shared" si="931"/>
        <v>0</v>
      </c>
      <c r="I476" s="214"/>
      <c r="J476" s="214">
        <f t="shared" si="932"/>
        <v>0</v>
      </c>
      <c r="K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4">
        <f t="shared" si="933"/>
        <v>0</v>
      </c>
      <c r="Z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4">
        <f t="shared" si="934"/>
        <v>0</v>
      </c>
      <c r="AD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4">
        <f t="shared" si="935"/>
        <v>0</v>
      </c>
      <c r="AH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4">
        <f t="shared" si="936"/>
        <v>0</v>
      </c>
      <c r="AL476" s="214">
        <f t="shared" si="937"/>
        <v>0</v>
      </c>
    </row>
    <row r="477" spans="2:38">
      <c r="B477" s="212" t="s">
        <v>1451</v>
      </c>
      <c r="C477" s="213" t="s">
        <v>1452</v>
      </c>
      <c r="D4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4">
        <f t="shared" ref="F477:F492" si="938">D477+E477</f>
        <v>0</v>
      </c>
      <c r="G477" s="214"/>
      <c r="H477" s="214">
        <f t="shared" ref="H477:H492" si="939">F477-G477</f>
        <v>0</v>
      </c>
      <c r="I477" s="214"/>
      <c r="J477" s="214">
        <f t="shared" ref="J477:J492" si="940">F477-I477</f>
        <v>0</v>
      </c>
      <c r="K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4">
        <f t="shared" ref="Y477:Y492" si="941">V477+W477+X477</f>
        <v>0</v>
      </c>
      <c r="Z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4">
        <f t="shared" ref="AC477:AC492" si="942">Z477+AA477+AB477</f>
        <v>0</v>
      </c>
      <c r="AD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4">
        <f t="shared" ref="AG477:AG492" si="943">AD477+AE477+AF477</f>
        <v>0</v>
      </c>
      <c r="AH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4">
        <f t="shared" ref="AK477:AK492" si="944">AH477+AI477+AJ477</f>
        <v>0</v>
      </c>
      <c r="AL477" s="214">
        <f t="shared" ref="AL477:AL492" si="945">Y477+AC477+AG477+AK477</f>
        <v>0</v>
      </c>
    </row>
    <row r="478" spans="2:38">
      <c r="B478" s="212" t="s">
        <v>1453</v>
      </c>
      <c r="C478" s="213" t="s">
        <v>1454</v>
      </c>
      <c r="D4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4">
        <f t="shared" si="938"/>
        <v>0</v>
      </c>
      <c r="G478" s="214"/>
      <c r="H478" s="214">
        <f t="shared" si="939"/>
        <v>0</v>
      </c>
      <c r="I478" s="214"/>
      <c r="J478" s="214">
        <f t="shared" si="940"/>
        <v>0</v>
      </c>
      <c r="K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4">
        <f t="shared" si="941"/>
        <v>0</v>
      </c>
      <c r="Z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4">
        <f t="shared" si="942"/>
        <v>0</v>
      </c>
      <c r="AD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4">
        <f t="shared" si="943"/>
        <v>0</v>
      </c>
      <c r="AH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4">
        <f t="shared" si="944"/>
        <v>0</v>
      </c>
      <c r="AL478" s="214">
        <f t="shared" si="945"/>
        <v>0</v>
      </c>
    </row>
    <row r="479" spans="2:38">
      <c r="B479" s="212" t="s">
        <v>1455</v>
      </c>
      <c r="C479" s="213" t="s">
        <v>1456</v>
      </c>
      <c r="D4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4">
        <f t="shared" si="938"/>
        <v>0</v>
      </c>
      <c r="G479" s="214"/>
      <c r="H479" s="214">
        <f t="shared" si="939"/>
        <v>0</v>
      </c>
      <c r="I479" s="214"/>
      <c r="J479" s="214">
        <f t="shared" si="940"/>
        <v>0</v>
      </c>
      <c r="K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4">
        <f t="shared" si="941"/>
        <v>0</v>
      </c>
      <c r="Z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4">
        <f t="shared" si="942"/>
        <v>0</v>
      </c>
      <c r="AD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4">
        <f t="shared" si="943"/>
        <v>0</v>
      </c>
      <c r="AH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4">
        <f t="shared" si="944"/>
        <v>0</v>
      </c>
      <c r="AL479" s="214">
        <f t="shared" si="945"/>
        <v>0</v>
      </c>
    </row>
    <row r="480" spans="2:38">
      <c r="B480" s="212" t="s">
        <v>1457</v>
      </c>
      <c r="C480" s="213" t="s">
        <v>1458</v>
      </c>
      <c r="D4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4">
        <f t="shared" si="938"/>
        <v>0</v>
      </c>
      <c r="G480" s="214"/>
      <c r="H480" s="214">
        <f t="shared" si="939"/>
        <v>0</v>
      </c>
      <c r="I480" s="214"/>
      <c r="J480" s="214">
        <f t="shared" si="940"/>
        <v>0</v>
      </c>
      <c r="K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4">
        <f t="shared" si="941"/>
        <v>0</v>
      </c>
      <c r="Z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4">
        <f t="shared" si="942"/>
        <v>0</v>
      </c>
      <c r="AD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4">
        <f t="shared" si="943"/>
        <v>0</v>
      </c>
      <c r="AH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4">
        <f t="shared" si="944"/>
        <v>0</v>
      </c>
      <c r="AL480" s="214">
        <f t="shared" si="945"/>
        <v>0</v>
      </c>
    </row>
    <row r="481" spans="2:38">
      <c r="B481" s="212" t="s">
        <v>1459</v>
      </c>
      <c r="C481" s="213" t="s">
        <v>1460</v>
      </c>
      <c r="D4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4">
        <f t="shared" si="938"/>
        <v>0</v>
      </c>
      <c r="G481" s="214"/>
      <c r="H481" s="214">
        <f t="shared" si="939"/>
        <v>0</v>
      </c>
      <c r="I481" s="214"/>
      <c r="J481" s="214">
        <f t="shared" si="940"/>
        <v>0</v>
      </c>
      <c r="K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4">
        <f t="shared" si="941"/>
        <v>0</v>
      </c>
      <c r="Z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4">
        <f t="shared" si="942"/>
        <v>0</v>
      </c>
      <c r="AD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4">
        <f t="shared" si="943"/>
        <v>0</v>
      </c>
      <c r="AH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4">
        <f t="shared" si="944"/>
        <v>0</v>
      </c>
      <c r="AL481" s="214">
        <f t="shared" si="945"/>
        <v>0</v>
      </c>
    </row>
    <row r="482" spans="2:38">
      <c r="B482" s="212" t="s">
        <v>1461</v>
      </c>
      <c r="C482" s="213" t="s">
        <v>1462</v>
      </c>
      <c r="D4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4">
        <f t="shared" si="938"/>
        <v>0</v>
      </c>
      <c r="G482" s="214"/>
      <c r="H482" s="214">
        <f t="shared" si="939"/>
        <v>0</v>
      </c>
      <c r="I482" s="214"/>
      <c r="J482" s="214">
        <f t="shared" si="940"/>
        <v>0</v>
      </c>
      <c r="K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4">
        <f t="shared" si="941"/>
        <v>0</v>
      </c>
      <c r="Z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4">
        <f t="shared" si="942"/>
        <v>0</v>
      </c>
      <c r="AD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4">
        <f t="shared" si="943"/>
        <v>0</v>
      </c>
      <c r="AH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4">
        <f t="shared" si="944"/>
        <v>0</v>
      </c>
      <c r="AL482" s="214">
        <f t="shared" si="945"/>
        <v>0</v>
      </c>
    </row>
    <row r="483" spans="2:38">
      <c r="B483" s="212" t="s">
        <v>1463</v>
      </c>
      <c r="C483" s="213" t="s">
        <v>1464</v>
      </c>
      <c r="D4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4">
        <f t="shared" si="938"/>
        <v>0</v>
      </c>
      <c r="G483" s="214"/>
      <c r="H483" s="214">
        <f t="shared" si="939"/>
        <v>0</v>
      </c>
      <c r="I483" s="214"/>
      <c r="J483" s="214">
        <f t="shared" si="940"/>
        <v>0</v>
      </c>
      <c r="K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4">
        <f t="shared" si="941"/>
        <v>0</v>
      </c>
      <c r="Z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4">
        <f t="shared" si="942"/>
        <v>0</v>
      </c>
      <c r="AD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4">
        <f t="shared" si="943"/>
        <v>0</v>
      </c>
      <c r="AH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4">
        <f t="shared" si="944"/>
        <v>0</v>
      </c>
      <c r="AL483" s="214">
        <f t="shared" si="945"/>
        <v>0</v>
      </c>
    </row>
    <row r="484" spans="2:38">
      <c r="B484" s="212" t="s">
        <v>1465</v>
      </c>
      <c r="C484" s="213" t="s">
        <v>1466</v>
      </c>
      <c r="D4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4">
        <f t="shared" si="938"/>
        <v>0</v>
      </c>
      <c r="G484" s="214"/>
      <c r="H484" s="214">
        <f t="shared" si="939"/>
        <v>0</v>
      </c>
      <c r="I484" s="214"/>
      <c r="J484" s="214">
        <f t="shared" si="940"/>
        <v>0</v>
      </c>
      <c r="K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4">
        <f t="shared" si="941"/>
        <v>0</v>
      </c>
      <c r="Z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4">
        <f t="shared" si="942"/>
        <v>0</v>
      </c>
      <c r="AD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4">
        <f t="shared" si="943"/>
        <v>0</v>
      </c>
      <c r="AH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4">
        <f t="shared" si="944"/>
        <v>0</v>
      </c>
      <c r="AL484" s="214">
        <f t="shared" si="945"/>
        <v>0</v>
      </c>
    </row>
    <row r="485" spans="2:38">
      <c r="B485" s="212" t="s">
        <v>1467</v>
      </c>
      <c r="C485" s="213" t="s">
        <v>1468</v>
      </c>
      <c r="D4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4">
        <f t="shared" si="938"/>
        <v>0</v>
      </c>
      <c r="G485" s="214"/>
      <c r="H485" s="214">
        <f t="shared" si="939"/>
        <v>0</v>
      </c>
      <c r="I485" s="214"/>
      <c r="J485" s="214">
        <f t="shared" si="940"/>
        <v>0</v>
      </c>
      <c r="K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4">
        <f t="shared" si="941"/>
        <v>0</v>
      </c>
      <c r="Z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4">
        <f t="shared" si="942"/>
        <v>0</v>
      </c>
      <c r="AD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4">
        <f t="shared" si="943"/>
        <v>0</v>
      </c>
      <c r="AH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4">
        <f t="shared" si="944"/>
        <v>0</v>
      </c>
      <c r="AL485" s="214">
        <f t="shared" si="945"/>
        <v>0</v>
      </c>
    </row>
    <row r="486" spans="2:38">
      <c r="B486" s="212" t="s">
        <v>1469</v>
      </c>
      <c r="C486" s="213" t="s">
        <v>1470</v>
      </c>
      <c r="D4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4">
        <f t="shared" si="938"/>
        <v>0</v>
      </c>
      <c r="G486" s="214"/>
      <c r="H486" s="214">
        <f t="shared" si="939"/>
        <v>0</v>
      </c>
      <c r="I486" s="214"/>
      <c r="J486" s="214">
        <f t="shared" si="940"/>
        <v>0</v>
      </c>
      <c r="K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4">
        <f t="shared" si="941"/>
        <v>0</v>
      </c>
      <c r="Z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4">
        <f t="shared" si="942"/>
        <v>0</v>
      </c>
      <c r="AD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4">
        <f t="shared" si="943"/>
        <v>0</v>
      </c>
      <c r="AH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4">
        <f t="shared" si="944"/>
        <v>0</v>
      </c>
      <c r="AL486" s="214">
        <f t="shared" si="945"/>
        <v>0</v>
      </c>
    </row>
    <row r="487" spans="2:38">
      <c r="B487" s="212" t="s">
        <v>1471</v>
      </c>
      <c r="C487" s="213" t="s">
        <v>1472</v>
      </c>
      <c r="D4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4">
        <f t="shared" si="938"/>
        <v>0</v>
      </c>
      <c r="G487" s="214"/>
      <c r="H487" s="214">
        <f t="shared" si="939"/>
        <v>0</v>
      </c>
      <c r="I487" s="214"/>
      <c r="J487" s="214">
        <f t="shared" si="940"/>
        <v>0</v>
      </c>
      <c r="K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4">
        <f t="shared" si="941"/>
        <v>0</v>
      </c>
      <c r="Z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4">
        <f t="shared" si="942"/>
        <v>0</v>
      </c>
      <c r="AD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4">
        <f t="shared" si="943"/>
        <v>0</v>
      </c>
      <c r="AH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4">
        <f t="shared" si="944"/>
        <v>0</v>
      </c>
      <c r="AL487" s="214">
        <f t="shared" si="945"/>
        <v>0</v>
      </c>
    </row>
    <row r="488" spans="2:38">
      <c r="B488" s="212" t="s">
        <v>1473</v>
      </c>
      <c r="C488" s="213" t="s">
        <v>1474</v>
      </c>
      <c r="D4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4">
        <f t="shared" si="938"/>
        <v>0</v>
      </c>
      <c r="G488" s="214"/>
      <c r="H488" s="214">
        <f t="shared" si="939"/>
        <v>0</v>
      </c>
      <c r="I488" s="214"/>
      <c r="J488" s="214">
        <f t="shared" si="940"/>
        <v>0</v>
      </c>
      <c r="K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4">
        <f t="shared" si="941"/>
        <v>0</v>
      </c>
      <c r="Z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4">
        <f t="shared" si="942"/>
        <v>0</v>
      </c>
      <c r="AD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4">
        <f t="shared" si="943"/>
        <v>0</v>
      </c>
      <c r="AH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4">
        <f t="shared" si="944"/>
        <v>0</v>
      </c>
      <c r="AL488" s="214">
        <f t="shared" si="945"/>
        <v>0</v>
      </c>
    </row>
    <row r="489" spans="2:38">
      <c r="B489" s="212" t="s">
        <v>1475</v>
      </c>
      <c r="C489" s="213" t="s">
        <v>1476</v>
      </c>
      <c r="D4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4">
        <f t="shared" si="938"/>
        <v>0</v>
      </c>
      <c r="G489" s="214"/>
      <c r="H489" s="214">
        <f t="shared" si="939"/>
        <v>0</v>
      </c>
      <c r="I489" s="214"/>
      <c r="J489" s="214">
        <f t="shared" si="940"/>
        <v>0</v>
      </c>
      <c r="K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4">
        <f t="shared" si="941"/>
        <v>0</v>
      </c>
      <c r="Z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4">
        <f t="shared" si="942"/>
        <v>0</v>
      </c>
      <c r="AD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4">
        <f t="shared" si="943"/>
        <v>0</v>
      </c>
      <c r="AH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4">
        <f t="shared" si="944"/>
        <v>0</v>
      </c>
      <c r="AL489" s="214">
        <f t="shared" si="945"/>
        <v>0</v>
      </c>
    </row>
    <row r="490" spans="2:38">
      <c r="B490" s="212" t="s">
        <v>1477</v>
      </c>
      <c r="C490" s="213" t="s">
        <v>1478</v>
      </c>
      <c r="D4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4">
        <f t="shared" si="938"/>
        <v>0</v>
      </c>
      <c r="G490" s="214"/>
      <c r="H490" s="214">
        <f t="shared" si="939"/>
        <v>0</v>
      </c>
      <c r="I490" s="214"/>
      <c r="J490" s="214">
        <f t="shared" si="940"/>
        <v>0</v>
      </c>
      <c r="K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4">
        <f t="shared" si="941"/>
        <v>0</v>
      </c>
      <c r="Z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4">
        <f t="shared" si="942"/>
        <v>0</v>
      </c>
      <c r="AD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4">
        <f t="shared" si="943"/>
        <v>0</v>
      </c>
      <c r="AH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4">
        <f t="shared" si="944"/>
        <v>0</v>
      </c>
      <c r="AL490" s="214">
        <f t="shared" si="945"/>
        <v>0</v>
      </c>
    </row>
    <row r="491" spans="2:38">
      <c r="B491" s="212" t="s">
        <v>1479</v>
      </c>
      <c r="C491" s="213" t="s">
        <v>1480</v>
      </c>
      <c r="D4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4">
        <f t="shared" si="938"/>
        <v>0</v>
      </c>
      <c r="G491" s="214"/>
      <c r="H491" s="214">
        <f t="shared" si="939"/>
        <v>0</v>
      </c>
      <c r="I491" s="214"/>
      <c r="J491" s="214">
        <f t="shared" si="940"/>
        <v>0</v>
      </c>
      <c r="K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4">
        <f t="shared" si="941"/>
        <v>0</v>
      </c>
      <c r="Z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4">
        <f t="shared" si="942"/>
        <v>0</v>
      </c>
      <c r="AD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4">
        <f t="shared" si="943"/>
        <v>0</v>
      </c>
      <c r="AH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4">
        <f t="shared" si="944"/>
        <v>0</v>
      </c>
      <c r="AL491" s="214">
        <f t="shared" si="945"/>
        <v>0</v>
      </c>
    </row>
    <row r="492" spans="2:38">
      <c r="B492" s="212" t="s">
        <v>1481</v>
      </c>
      <c r="C492" s="213" t="s">
        <v>1482</v>
      </c>
      <c r="D4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4">
        <f t="shared" si="938"/>
        <v>0</v>
      </c>
      <c r="G492" s="214"/>
      <c r="H492" s="214">
        <f t="shared" si="939"/>
        <v>0</v>
      </c>
      <c r="I492" s="214"/>
      <c r="J492" s="214">
        <f t="shared" si="940"/>
        <v>0</v>
      </c>
      <c r="K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4">
        <f t="shared" si="941"/>
        <v>0</v>
      </c>
      <c r="Z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4">
        <f t="shared" si="942"/>
        <v>0</v>
      </c>
      <c r="AD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4">
        <f t="shared" si="943"/>
        <v>0</v>
      </c>
      <c r="AH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4">
        <f t="shared" si="944"/>
        <v>0</v>
      </c>
      <c r="AL492" s="214">
        <f t="shared" si="945"/>
        <v>0</v>
      </c>
    </row>
    <row r="493" spans="2:38">
      <c r="B493" s="212" t="s">
        <v>1483</v>
      </c>
      <c r="C493" s="213" t="s">
        <v>1484</v>
      </c>
      <c r="D4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4">
        <f t="shared" si="919"/>
        <v>0</v>
      </c>
      <c r="G493" s="214"/>
      <c r="H493" s="214">
        <f t="shared" si="922"/>
        <v>0</v>
      </c>
      <c r="I493" s="214"/>
      <c r="J493" s="214">
        <f t="shared" si="923"/>
        <v>0</v>
      </c>
      <c r="K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4">
        <f t="shared" si="925"/>
        <v>0</v>
      </c>
      <c r="Z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4">
        <f t="shared" si="926"/>
        <v>0</v>
      </c>
      <c r="AD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4">
        <f t="shared" si="927"/>
        <v>0</v>
      </c>
      <c r="AH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4">
        <f t="shared" si="928"/>
        <v>0</v>
      </c>
      <c r="AL493" s="214">
        <f t="shared" si="929"/>
        <v>0</v>
      </c>
    </row>
    <row r="494" spans="2:38">
      <c r="B494" s="212" t="s">
        <v>1485</v>
      </c>
      <c r="C494" s="213" t="s">
        <v>1486</v>
      </c>
      <c r="D4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4">
        <f t="shared" si="919"/>
        <v>0</v>
      </c>
      <c r="G494" s="214"/>
      <c r="H494" s="214">
        <f t="shared" si="922"/>
        <v>0</v>
      </c>
      <c r="I494" s="214"/>
      <c r="J494" s="214">
        <f t="shared" si="923"/>
        <v>0</v>
      </c>
      <c r="K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4">
        <f t="shared" si="925"/>
        <v>0</v>
      </c>
      <c r="Z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4">
        <f t="shared" si="926"/>
        <v>0</v>
      </c>
      <c r="AD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4">
        <f t="shared" si="927"/>
        <v>0</v>
      </c>
      <c r="AH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4">
        <f t="shared" si="928"/>
        <v>0</v>
      </c>
      <c r="AL494" s="214">
        <f t="shared" si="929"/>
        <v>0</v>
      </c>
    </row>
    <row r="495" spans="2:38">
      <c r="B495" s="212" t="s">
        <v>1487</v>
      </c>
      <c r="C495" s="213" t="s">
        <v>1488</v>
      </c>
      <c r="D4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4">
        <f t="shared" si="919"/>
        <v>0</v>
      </c>
      <c r="G495" s="214"/>
      <c r="H495" s="214">
        <f t="shared" si="922"/>
        <v>0</v>
      </c>
      <c r="I495" s="214"/>
      <c r="J495" s="214">
        <f t="shared" si="923"/>
        <v>0</v>
      </c>
      <c r="K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4">
        <f t="shared" si="925"/>
        <v>0</v>
      </c>
      <c r="Z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4">
        <f t="shared" si="926"/>
        <v>0</v>
      </c>
      <c r="AD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4">
        <f t="shared" si="927"/>
        <v>0</v>
      </c>
      <c r="AH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4">
        <f t="shared" si="928"/>
        <v>0</v>
      </c>
      <c r="AL495" s="214">
        <f t="shared" si="929"/>
        <v>0</v>
      </c>
    </row>
    <row r="496" spans="2:38">
      <c r="B496" s="212" t="s">
        <v>1489</v>
      </c>
      <c r="C496" s="213" t="s">
        <v>1490</v>
      </c>
      <c r="D4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4">
        <f t="shared" si="919"/>
        <v>0</v>
      </c>
      <c r="G496" s="214"/>
      <c r="H496" s="214">
        <f t="shared" si="922"/>
        <v>0</v>
      </c>
      <c r="I496" s="214"/>
      <c r="J496" s="214">
        <f t="shared" si="923"/>
        <v>0</v>
      </c>
      <c r="K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4">
        <f t="shared" si="925"/>
        <v>0</v>
      </c>
      <c r="Z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4">
        <f t="shared" si="926"/>
        <v>0</v>
      </c>
      <c r="AD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4">
        <f t="shared" si="927"/>
        <v>0</v>
      </c>
      <c r="AH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4">
        <f t="shared" si="928"/>
        <v>0</v>
      </c>
      <c r="AL496" s="214">
        <f t="shared" si="929"/>
        <v>0</v>
      </c>
    </row>
    <row r="497" spans="2:38">
      <c r="B497" s="212" t="s">
        <v>1491</v>
      </c>
      <c r="C497" s="213" t="s">
        <v>1492</v>
      </c>
      <c r="D4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4">
        <f t="shared" ref="F497:F500" si="946">D497+E497</f>
        <v>0</v>
      </c>
      <c r="G497" s="214"/>
      <c r="H497" s="214">
        <f t="shared" ref="H497:H500" si="947">F497-G497</f>
        <v>0</v>
      </c>
      <c r="I497" s="214"/>
      <c r="J497" s="214">
        <f t="shared" ref="J497:J500" si="948">F497-I497</f>
        <v>0</v>
      </c>
      <c r="K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4">
        <f t="shared" ref="Y497:Y500" si="949">V497+W497+X497</f>
        <v>0</v>
      </c>
      <c r="Z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4">
        <f t="shared" ref="AC497:AC500" si="950">Z497+AA497+AB497</f>
        <v>0</v>
      </c>
      <c r="AD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4">
        <f t="shared" ref="AG497:AG500" si="951">AD497+AE497+AF497</f>
        <v>0</v>
      </c>
      <c r="AH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4">
        <f t="shared" ref="AK497:AK500" si="952">AH497+AI497+AJ497</f>
        <v>0</v>
      </c>
      <c r="AL497" s="214">
        <f t="shared" ref="AL497:AL500" si="953">Y497+AC497+AG497+AK497</f>
        <v>0</v>
      </c>
    </row>
    <row r="498" spans="2:38">
      <c r="B498" s="212" t="s">
        <v>1493</v>
      </c>
      <c r="C498" s="213" t="s">
        <v>1494</v>
      </c>
      <c r="D4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4">
        <f t="shared" si="946"/>
        <v>0</v>
      </c>
      <c r="G498" s="214"/>
      <c r="H498" s="214">
        <f t="shared" si="947"/>
        <v>0</v>
      </c>
      <c r="I498" s="214"/>
      <c r="J498" s="214">
        <f t="shared" si="948"/>
        <v>0</v>
      </c>
      <c r="K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4">
        <f t="shared" si="949"/>
        <v>0</v>
      </c>
      <c r="Z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4">
        <f t="shared" si="950"/>
        <v>0</v>
      </c>
      <c r="AD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4">
        <f t="shared" si="951"/>
        <v>0</v>
      </c>
      <c r="AH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4">
        <f t="shared" si="952"/>
        <v>0</v>
      </c>
      <c r="AL498" s="214">
        <f t="shared" si="953"/>
        <v>0</v>
      </c>
    </row>
    <row r="499" spans="2:38">
      <c r="B499" s="212" t="s">
        <v>1495</v>
      </c>
      <c r="C499" s="213" t="s">
        <v>1496</v>
      </c>
      <c r="D4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4">
        <f t="shared" si="946"/>
        <v>0</v>
      </c>
      <c r="G499" s="214"/>
      <c r="H499" s="214">
        <f t="shared" si="947"/>
        <v>0</v>
      </c>
      <c r="I499" s="214"/>
      <c r="J499" s="214">
        <f t="shared" si="948"/>
        <v>0</v>
      </c>
      <c r="K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4">
        <f t="shared" si="949"/>
        <v>0</v>
      </c>
      <c r="Z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4">
        <f t="shared" si="950"/>
        <v>0</v>
      </c>
      <c r="AD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4">
        <f t="shared" si="951"/>
        <v>0</v>
      </c>
      <c r="AH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4">
        <f t="shared" si="952"/>
        <v>0</v>
      </c>
      <c r="AL499" s="214">
        <f t="shared" si="953"/>
        <v>0</v>
      </c>
    </row>
    <row r="500" spans="2:38">
      <c r="B500" s="212" t="s">
        <v>1497</v>
      </c>
      <c r="C500" s="213" t="s">
        <v>1498</v>
      </c>
      <c r="D5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4">
        <f t="shared" si="946"/>
        <v>0</v>
      </c>
      <c r="G500" s="214"/>
      <c r="H500" s="214">
        <f t="shared" si="947"/>
        <v>0</v>
      </c>
      <c r="I500" s="214"/>
      <c r="J500" s="214">
        <f t="shared" si="948"/>
        <v>0</v>
      </c>
      <c r="K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4">
        <f t="shared" si="949"/>
        <v>0</v>
      </c>
      <c r="Z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4">
        <f t="shared" si="950"/>
        <v>0</v>
      </c>
      <c r="AD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4">
        <f t="shared" si="951"/>
        <v>0</v>
      </c>
      <c r="AH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4">
        <f t="shared" si="952"/>
        <v>0</v>
      </c>
      <c r="AL500" s="214">
        <f t="shared" si="953"/>
        <v>0</v>
      </c>
    </row>
    <row r="501" spans="2:38">
      <c r="B501" s="209" t="s">
        <v>500</v>
      </c>
      <c r="C501" s="210" t="s">
        <v>367</v>
      </c>
      <c r="D501" s="211">
        <f>D502</f>
        <v>0</v>
      </c>
      <c r="E501" s="211">
        <f>E502</f>
        <v>0</v>
      </c>
      <c r="F501" s="211">
        <f t="shared" si="919"/>
        <v>0</v>
      </c>
      <c r="G501" s="211">
        <f t="shared" ref="G501:I501" si="954">G502</f>
        <v>0</v>
      </c>
      <c r="H501" s="211">
        <f t="shared" si="922"/>
        <v>0</v>
      </c>
      <c r="I501" s="211">
        <f t="shared" si="954"/>
        <v>0</v>
      </c>
      <c r="J501" s="211">
        <f t="shared" si="923"/>
        <v>0</v>
      </c>
      <c r="K501" s="211">
        <f t="shared" ref="K501:AJ501" si="955">K502</f>
        <v>0</v>
      </c>
      <c r="L501" s="211">
        <f t="shared" si="955"/>
        <v>0</v>
      </c>
      <c r="M501" s="211">
        <f t="shared" si="955"/>
        <v>0</v>
      </c>
      <c r="N501" s="211">
        <f t="shared" si="955"/>
        <v>0</v>
      </c>
      <c r="O501" s="211">
        <f t="shared" si="955"/>
        <v>0</v>
      </c>
      <c r="P501" s="211">
        <f t="shared" si="955"/>
        <v>0</v>
      </c>
      <c r="Q501" s="211">
        <f t="shared" si="955"/>
        <v>0</v>
      </c>
      <c r="R501" s="211">
        <f t="shared" si="955"/>
        <v>0</v>
      </c>
      <c r="S501" s="211">
        <f t="shared" si="955"/>
        <v>0</v>
      </c>
      <c r="T501" s="211">
        <f t="shared" si="955"/>
        <v>0</v>
      </c>
      <c r="U501" s="211">
        <f t="shared" si="955"/>
        <v>0</v>
      </c>
      <c r="V501" s="211">
        <f t="shared" si="955"/>
        <v>0</v>
      </c>
      <c r="W501" s="211">
        <f t="shared" si="955"/>
        <v>0</v>
      </c>
      <c r="X501" s="211">
        <f t="shared" si="955"/>
        <v>0</v>
      </c>
      <c r="Y501" s="211">
        <f t="shared" si="925"/>
        <v>0</v>
      </c>
      <c r="Z501" s="211">
        <f t="shared" si="955"/>
        <v>0</v>
      </c>
      <c r="AA501" s="211">
        <f t="shared" si="955"/>
        <v>0</v>
      </c>
      <c r="AB501" s="211">
        <f t="shared" si="955"/>
        <v>0</v>
      </c>
      <c r="AC501" s="211">
        <f t="shared" si="926"/>
        <v>0</v>
      </c>
      <c r="AD501" s="211">
        <f t="shared" si="955"/>
        <v>0</v>
      </c>
      <c r="AE501" s="211">
        <f t="shared" si="955"/>
        <v>0</v>
      </c>
      <c r="AF501" s="211">
        <f t="shared" si="955"/>
        <v>0</v>
      </c>
      <c r="AG501" s="211">
        <f t="shared" si="927"/>
        <v>0</v>
      </c>
      <c r="AH501" s="211">
        <f t="shared" si="955"/>
        <v>0</v>
      </c>
      <c r="AI501" s="211">
        <f t="shared" si="955"/>
        <v>0</v>
      </c>
      <c r="AJ501" s="211">
        <f t="shared" si="955"/>
        <v>0</v>
      </c>
      <c r="AK501" s="211">
        <f t="shared" si="928"/>
        <v>0</v>
      </c>
      <c r="AL501" s="211">
        <f t="shared" si="929"/>
        <v>0</v>
      </c>
    </row>
    <row r="502" spans="2:38">
      <c r="B502" s="220" t="s">
        <v>501</v>
      </c>
      <c r="C502" s="221" t="s">
        <v>368</v>
      </c>
      <c r="D502" s="222">
        <f>SUM(D503:D517)</f>
        <v>0</v>
      </c>
      <c r="E502" s="222">
        <f>SUM(E503:E517)</f>
        <v>0</v>
      </c>
      <c r="F502" s="222">
        <f t="shared" si="919"/>
        <v>0</v>
      </c>
      <c r="G502" s="222">
        <f>SUM(G503:G517)</f>
        <v>0</v>
      </c>
      <c r="H502" s="222">
        <f t="shared" si="922"/>
        <v>0</v>
      </c>
      <c r="I502" s="222">
        <f>SUM(I503:I517)</f>
        <v>0</v>
      </c>
      <c r="J502" s="222">
        <f t="shared" si="923"/>
        <v>0</v>
      </c>
      <c r="K502" s="222">
        <f t="shared" ref="K502:X502" si="956">SUM(K503:K517)</f>
        <v>0</v>
      </c>
      <c r="L502" s="222">
        <f t="shared" si="956"/>
        <v>0</v>
      </c>
      <c r="M502" s="222">
        <f t="shared" si="956"/>
        <v>0</v>
      </c>
      <c r="N502" s="222">
        <f t="shared" si="956"/>
        <v>0</v>
      </c>
      <c r="O502" s="222">
        <f t="shared" si="956"/>
        <v>0</v>
      </c>
      <c r="P502" s="222">
        <f t="shared" si="956"/>
        <v>0</v>
      </c>
      <c r="Q502" s="222">
        <f t="shared" si="956"/>
        <v>0</v>
      </c>
      <c r="R502" s="222">
        <f t="shared" si="956"/>
        <v>0</v>
      </c>
      <c r="S502" s="222">
        <f t="shared" si="956"/>
        <v>0</v>
      </c>
      <c r="T502" s="222">
        <f t="shared" si="956"/>
        <v>0</v>
      </c>
      <c r="U502" s="222">
        <f t="shared" si="956"/>
        <v>0</v>
      </c>
      <c r="V502" s="222">
        <f t="shared" si="956"/>
        <v>0</v>
      </c>
      <c r="W502" s="222">
        <f t="shared" si="956"/>
        <v>0</v>
      </c>
      <c r="X502" s="222">
        <f t="shared" si="956"/>
        <v>0</v>
      </c>
      <c r="Y502" s="222">
        <f t="shared" si="925"/>
        <v>0</v>
      </c>
      <c r="Z502" s="222">
        <f>SUM(Z503:Z517)</f>
        <v>0</v>
      </c>
      <c r="AA502" s="222">
        <f>SUM(AA503:AA517)</f>
        <v>0</v>
      </c>
      <c r="AB502" s="222">
        <f>SUM(AB503:AB517)</f>
        <v>0</v>
      </c>
      <c r="AC502" s="222">
        <f t="shared" si="926"/>
        <v>0</v>
      </c>
      <c r="AD502" s="222">
        <f>SUM(AD503:AD517)</f>
        <v>0</v>
      </c>
      <c r="AE502" s="222">
        <f>SUM(AE503:AE517)</f>
        <v>0</v>
      </c>
      <c r="AF502" s="222">
        <f>SUM(AF503:AF517)</f>
        <v>0</v>
      </c>
      <c r="AG502" s="222">
        <f t="shared" si="927"/>
        <v>0</v>
      </c>
      <c r="AH502" s="222">
        <f>SUM(AH503:AH517)</f>
        <v>0</v>
      </c>
      <c r="AI502" s="222">
        <f>SUM(AI503:AI517)</f>
        <v>0</v>
      </c>
      <c r="AJ502" s="222">
        <f>SUM(AJ503:AJ517)</f>
        <v>0</v>
      </c>
      <c r="AK502" s="222">
        <f t="shared" si="928"/>
        <v>0</v>
      </c>
      <c r="AL502" s="222">
        <f t="shared" si="929"/>
        <v>0</v>
      </c>
    </row>
    <row r="503" spans="2:38">
      <c r="B503" s="212" t="s">
        <v>508</v>
      </c>
      <c r="C503" s="213" t="s">
        <v>373</v>
      </c>
      <c r="D5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4">
        <f t="shared" si="919"/>
        <v>0</v>
      </c>
      <c r="G503" s="214"/>
      <c r="H503" s="214">
        <f t="shared" si="922"/>
        <v>0</v>
      </c>
      <c r="I503" s="214"/>
      <c r="J503" s="214">
        <f t="shared" si="923"/>
        <v>0</v>
      </c>
      <c r="K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4">
        <f t="shared" si="925"/>
        <v>0</v>
      </c>
      <c r="Z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4">
        <f t="shared" si="926"/>
        <v>0</v>
      </c>
      <c r="AD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4">
        <f t="shared" si="927"/>
        <v>0</v>
      </c>
      <c r="AH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4">
        <f t="shared" si="928"/>
        <v>0</v>
      </c>
      <c r="AL503" s="214">
        <f t="shared" si="929"/>
        <v>0</v>
      </c>
    </row>
    <row r="504" spans="2:38">
      <c r="B504" s="212" t="s">
        <v>1523</v>
      </c>
      <c r="C504" s="213" t="s">
        <v>1524</v>
      </c>
      <c r="D5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4">
        <f t="shared" si="919"/>
        <v>0</v>
      </c>
      <c r="G504" s="214"/>
      <c r="H504" s="214">
        <f t="shared" si="922"/>
        <v>0</v>
      </c>
      <c r="I504" s="214"/>
      <c r="J504" s="214">
        <f t="shared" si="923"/>
        <v>0</v>
      </c>
      <c r="K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4">
        <f t="shared" si="925"/>
        <v>0</v>
      </c>
      <c r="Z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4">
        <f t="shared" si="926"/>
        <v>0</v>
      </c>
      <c r="AD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4">
        <f t="shared" si="927"/>
        <v>0</v>
      </c>
      <c r="AH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4">
        <f t="shared" si="928"/>
        <v>0</v>
      </c>
      <c r="AL504" s="214">
        <f t="shared" si="929"/>
        <v>0</v>
      </c>
    </row>
    <row r="505" spans="2:38">
      <c r="B505" s="212" t="s">
        <v>1525</v>
      </c>
      <c r="C505" s="213" t="s">
        <v>1526</v>
      </c>
      <c r="D5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4">
        <f t="shared" si="919"/>
        <v>0</v>
      </c>
      <c r="G505" s="214"/>
      <c r="H505" s="214">
        <f t="shared" si="922"/>
        <v>0</v>
      </c>
      <c r="I505" s="214"/>
      <c r="J505" s="214">
        <f t="shared" si="923"/>
        <v>0</v>
      </c>
      <c r="K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4">
        <f t="shared" si="925"/>
        <v>0</v>
      </c>
      <c r="Z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4">
        <f t="shared" si="926"/>
        <v>0</v>
      </c>
      <c r="AD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4">
        <f t="shared" si="927"/>
        <v>0</v>
      </c>
      <c r="AH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4">
        <f t="shared" si="928"/>
        <v>0</v>
      </c>
      <c r="AL505" s="214">
        <f t="shared" si="929"/>
        <v>0</v>
      </c>
    </row>
    <row r="506" spans="2:38">
      <c r="B506" s="212" t="s">
        <v>1527</v>
      </c>
      <c r="C506" s="213" t="s">
        <v>1528</v>
      </c>
      <c r="D5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4">
        <f t="shared" si="919"/>
        <v>0</v>
      </c>
      <c r="G506" s="214"/>
      <c r="H506" s="214">
        <f t="shared" si="922"/>
        <v>0</v>
      </c>
      <c r="I506" s="214"/>
      <c r="J506" s="214">
        <f t="shared" si="923"/>
        <v>0</v>
      </c>
      <c r="K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4">
        <f t="shared" si="925"/>
        <v>0</v>
      </c>
      <c r="Z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4">
        <f t="shared" si="926"/>
        <v>0</v>
      </c>
      <c r="AD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4">
        <f t="shared" si="927"/>
        <v>0</v>
      </c>
      <c r="AH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4">
        <f t="shared" si="928"/>
        <v>0</v>
      </c>
      <c r="AL506" s="214">
        <f t="shared" si="929"/>
        <v>0</v>
      </c>
    </row>
    <row r="507" spans="2:38">
      <c r="B507" s="212" t="s">
        <v>1529</v>
      </c>
      <c r="C507" s="213" t="s">
        <v>1530</v>
      </c>
      <c r="D5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4">
        <f t="shared" ref="F507:F510" si="957">D507+E507</f>
        <v>0</v>
      </c>
      <c r="G507" s="214"/>
      <c r="H507" s="214">
        <f t="shared" ref="H507:H510" si="958">F507-G507</f>
        <v>0</v>
      </c>
      <c r="I507" s="214"/>
      <c r="J507" s="214">
        <f t="shared" ref="J507:J510" si="959">F507-I507</f>
        <v>0</v>
      </c>
      <c r="K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4">
        <f t="shared" ref="Y507:Y510" si="960">V507+W507+X507</f>
        <v>0</v>
      </c>
      <c r="Z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4">
        <f t="shared" ref="AC507:AC510" si="961">Z507+AA507+AB507</f>
        <v>0</v>
      </c>
      <c r="AD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4">
        <f t="shared" ref="AG507:AG510" si="962">AD507+AE507+AF507</f>
        <v>0</v>
      </c>
      <c r="AH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4">
        <f t="shared" ref="AK507:AK510" si="963">AH507+AI507+AJ507</f>
        <v>0</v>
      </c>
      <c r="AL507" s="214">
        <f t="shared" ref="AL507:AL510" si="964">Y507+AC507+AG507+AK507</f>
        <v>0</v>
      </c>
    </row>
    <row r="508" spans="2:38">
      <c r="B508" s="212" t="s">
        <v>1531</v>
      </c>
      <c r="C508" s="213" t="s">
        <v>1532</v>
      </c>
      <c r="D5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4">
        <f t="shared" si="957"/>
        <v>0</v>
      </c>
      <c r="G508" s="214"/>
      <c r="H508" s="214">
        <f t="shared" si="958"/>
        <v>0</v>
      </c>
      <c r="I508" s="214"/>
      <c r="J508" s="214">
        <f t="shared" si="959"/>
        <v>0</v>
      </c>
      <c r="K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4">
        <f t="shared" si="960"/>
        <v>0</v>
      </c>
      <c r="Z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4">
        <f t="shared" si="961"/>
        <v>0</v>
      </c>
      <c r="AD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4">
        <f t="shared" si="962"/>
        <v>0</v>
      </c>
      <c r="AH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4">
        <f t="shared" si="963"/>
        <v>0</v>
      </c>
      <c r="AL508" s="214">
        <f t="shared" si="964"/>
        <v>0</v>
      </c>
    </row>
    <row r="509" spans="2:38">
      <c r="B509" s="212" t="s">
        <v>1533</v>
      </c>
      <c r="C509" s="213" t="s">
        <v>1534</v>
      </c>
      <c r="D5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4">
        <f t="shared" si="957"/>
        <v>0</v>
      </c>
      <c r="G509" s="214"/>
      <c r="H509" s="214">
        <f t="shared" si="958"/>
        <v>0</v>
      </c>
      <c r="I509" s="214"/>
      <c r="J509" s="214">
        <f t="shared" si="959"/>
        <v>0</v>
      </c>
      <c r="K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4">
        <f t="shared" si="960"/>
        <v>0</v>
      </c>
      <c r="Z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4">
        <f t="shared" si="961"/>
        <v>0</v>
      </c>
      <c r="AD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4">
        <f t="shared" si="962"/>
        <v>0</v>
      </c>
      <c r="AH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4">
        <f t="shared" si="963"/>
        <v>0</v>
      </c>
      <c r="AL509" s="214">
        <f t="shared" si="964"/>
        <v>0</v>
      </c>
    </row>
    <row r="510" spans="2:38">
      <c r="B510" s="212" t="s">
        <v>1535</v>
      </c>
      <c r="C510" s="213" t="s">
        <v>1536</v>
      </c>
      <c r="D5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4">
        <f t="shared" si="957"/>
        <v>0</v>
      </c>
      <c r="G510" s="214"/>
      <c r="H510" s="214">
        <f t="shared" si="958"/>
        <v>0</v>
      </c>
      <c r="I510" s="214"/>
      <c r="J510" s="214">
        <f t="shared" si="959"/>
        <v>0</v>
      </c>
      <c r="K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4">
        <f t="shared" si="960"/>
        <v>0</v>
      </c>
      <c r="Z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4">
        <f t="shared" si="961"/>
        <v>0</v>
      </c>
      <c r="AD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4">
        <f t="shared" si="962"/>
        <v>0</v>
      </c>
      <c r="AH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4">
        <f t="shared" si="963"/>
        <v>0</v>
      </c>
      <c r="AL510" s="214">
        <f t="shared" si="964"/>
        <v>0</v>
      </c>
    </row>
    <row r="511" spans="2:38">
      <c r="B511" s="212" t="s">
        <v>1537</v>
      </c>
      <c r="C511" s="213" t="s">
        <v>1538</v>
      </c>
      <c r="D5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4">
        <f t="shared" ref="F511:F514" si="965">D511+E511</f>
        <v>0</v>
      </c>
      <c r="G511" s="214"/>
      <c r="H511" s="214">
        <f t="shared" ref="H511:H514" si="966">F511-G511</f>
        <v>0</v>
      </c>
      <c r="I511" s="214"/>
      <c r="J511" s="214">
        <f t="shared" ref="J511:J514" si="967">F511-I511</f>
        <v>0</v>
      </c>
      <c r="K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4">
        <f t="shared" ref="Y511:Y514" si="968">V511+W511+X511</f>
        <v>0</v>
      </c>
      <c r="Z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4">
        <f t="shared" ref="AC511:AC514" si="969">Z511+AA511+AB511</f>
        <v>0</v>
      </c>
      <c r="AD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4">
        <f t="shared" ref="AG511:AG514" si="970">AD511+AE511+AF511</f>
        <v>0</v>
      </c>
      <c r="AH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4">
        <f t="shared" ref="AK511:AK514" si="971">AH511+AI511+AJ511</f>
        <v>0</v>
      </c>
      <c r="AL511" s="214">
        <f t="shared" ref="AL511:AL514" si="972">Y511+AC511+AG511+AK511</f>
        <v>0</v>
      </c>
    </row>
    <row r="512" spans="2:38">
      <c r="B512" s="212" t="s">
        <v>1539</v>
      </c>
      <c r="C512" s="213" t="s">
        <v>1540</v>
      </c>
      <c r="D5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4">
        <f t="shared" si="965"/>
        <v>0</v>
      </c>
      <c r="G512" s="214"/>
      <c r="H512" s="214">
        <f t="shared" si="966"/>
        <v>0</v>
      </c>
      <c r="I512" s="214"/>
      <c r="J512" s="214">
        <f t="shared" si="967"/>
        <v>0</v>
      </c>
      <c r="K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4">
        <f t="shared" si="968"/>
        <v>0</v>
      </c>
      <c r="Z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4">
        <f t="shared" si="969"/>
        <v>0</v>
      </c>
      <c r="AD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4">
        <f t="shared" si="970"/>
        <v>0</v>
      </c>
      <c r="AH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4">
        <f t="shared" si="971"/>
        <v>0</v>
      </c>
      <c r="AL512" s="214">
        <f t="shared" si="972"/>
        <v>0</v>
      </c>
    </row>
    <row r="513" spans="2:38">
      <c r="B513" s="212" t="s">
        <v>1541</v>
      </c>
      <c r="C513" s="213" t="s">
        <v>1542</v>
      </c>
      <c r="D5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4">
        <f t="shared" si="965"/>
        <v>0</v>
      </c>
      <c r="G513" s="214"/>
      <c r="H513" s="214">
        <f t="shared" si="966"/>
        <v>0</v>
      </c>
      <c r="I513" s="214"/>
      <c r="J513" s="214">
        <f t="shared" si="967"/>
        <v>0</v>
      </c>
      <c r="K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4">
        <f t="shared" si="968"/>
        <v>0</v>
      </c>
      <c r="Z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4">
        <f t="shared" si="969"/>
        <v>0</v>
      </c>
      <c r="AD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4">
        <f t="shared" si="970"/>
        <v>0</v>
      </c>
      <c r="AH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4">
        <f t="shared" si="971"/>
        <v>0</v>
      </c>
      <c r="AL513" s="214">
        <f t="shared" si="972"/>
        <v>0</v>
      </c>
    </row>
    <row r="514" spans="2:38">
      <c r="B514" s="212" t="s">
        <v>1543</v>
      </c>
      <c r="C514" s="213" t="s">
        <v>1544</v>
      </c>
      <c r="D5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4">
        <f t="shared" si="965"/>
        <v>0</v>
      </c>
      <c r="G514" s="214"/>
      <c r="H514" s="214">
        <f t="shared" si="966"/>
        <v>0</v>
      </c>
      <c r="I514" s="214"/>
      <c r="J514" s="214">
        <f t="shared" si="967"/>
        <v>0</v>
      </c>
      <c r="K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4">
        <f t="shared" si="968"/>
        <v>0</v>
      </c>
      <c r="Z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4">
        <f t="shared" si="969"/>
        <v>0</v>
      </c>
      <c r="AD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4">
        <f t="shared" si="970"/>
        <v>0</v>
      </c>
      <c r="AH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4">
        <f t="shared" si="971"/>
        <v>0</v>
      </c>
      <c r="AL514" s="214">
        <f t="shared" si="972"/>
        <v>0</v>
      </c>
    </row>
    <row r="515" spans="2:38">
      <c r="B515" s="212" t="s">
        <v>1545</v>
      </c>
      <c r="C515" s="213" t="s">
        <v>1546</v>
      </c>
      <c r="D5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4">
        <f t="shared" si="919"/>
        <v>0</v>
      </c>
      <c r="G515" s="214"/>
      <c r="H515" s="214">
        <f t="shared" si="922"/>
        <v>0</v>
      </c>
      <c r="I515" s="214"/>
      <c r="J515" s="214">
        <f t="shared" si="923"/>
        <v>0</v>
      </c>
      <c r="K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4">
        <f t="shared" si="925"/>
        <v>0</v>
      </c>
      <c r="Z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4">
        <f t="shared" si="926"/>
        <v>0</v>
      </c>
      <c r="AD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4">
        <f t="shared" si="927"/>
        <v>0</v>
      </c>
      <c r="AH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4">
        <f t="shared" si="928"/>
        <v>0</v>
      </c>
      <c r="AL515" s="214">
        <f t="shared" si="929"/>
        <v>0</v>
      </c>
    </row>
    <row r="516" spans="2:38">
      <c r="B516" s="212" t="s">
        <v>1547</v>
      </c>
      <c r="C516" s="213" t="s">
        <v>1548</v>
      </c>
      <c r="D5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4">
        <f t="shared" ref="F516" si="973">D516+E516</f>
        <v>0</v>
      </c>
      <c r="G516" s="214"/>
      <c r="H516" s="214">
        <f t="shared" ref="H516" si="974">F516-G516</f>
        <v>0</v>
      </c>
      <c r="I516" s="214"/>
      <c r="J516" s="214">
        <f t="shared" ref="J516" si="975">F516-I516</f>
        <v>0</v>
      </c>
      <c r="K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4">
        <f t="shared" ref="Y516" si="976">V516+W516+X516</f>
        <v>0</v>
      </c>
      <c r="Z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4">
        <f t="shared" ref="AC516" si="977">Z516+AA516+AB516</f>
        <v>0</v>
      </c>
      <c r="AD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4">
        <f t="shared" ref="AG516" si="978">AD516+AE516+AF516</f>
        <v>0</v>
      </c>
      <c r="AH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4">
        <f t="shared" ref="AK516" si="979">AH516+AI516+AJ516</f>
        <v>0</v>
      </c>
      <c r="AL516" s="214">
        <f t="shared" ref="AL516" si="980">Y516+AC516+AG516+AK516</f>
        <v>0</v>
      </c>
    </row>
    <row r="517" spans="2:38">
      <c r="B517" s="212" t="s">
        <v>1549</v>
      </c>
      <c r="C517" s="213" t="s">
        <v>1550</v>
      </c>
      <c r="D5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4">
        <f t="shared" ref="F517" si="981">D517+E517</f>
        <v>0</v>
      </c>
      <c r="G517" s="214"/>
      <c r="H517" s="214">
        <f t="shared" ref="H517" si="982">F517-G517</f>
        <v>0</v>
      </c>
      <c r="I517" s="214"/>
      <c r="J517" s="214">
        <f t="shared" ref="J517" si="983">F517-I517</f>
        <v>0</v>
      </c>
      <c r="K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4">
        <f t="shared" ref="Y517" si="984">V517+W517+X517</f>
        <v>0</v>
      </c>
      <c r="Z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4">
        <f t="shared" ref="AC517" si="985">Z517+AA517+AB517</f>
        <v>0</v>
      </c>
      <c r="AD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4">
        <f t="shared" ref="AG517" si="986">AD517+AE517+AF517</f>
        <v>0</v>
      </c>
      <c r="AH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4">
        <f t="shared" ref="AK517" si="987">AH517+AI517+AJ517</f>
        <v>0</v>
      </c>
      <c r="AL517" s="214">
        <f t="shared" ref="AL517" si="988">Y517+AC517+AG517+AK517</f>
        <v>0</v>
      </c>
    </row>
    <row r="518" spans="2:38">
      <c r="B518" s="209" t="s">
        <v>509</v>
      </c>
      <c r="C518" s="210" t="s">
        <v>374</v>
      </c>
      <c r="D518" s="211">
        <f>D519+D528</f>
        <v>0</v>
      </c>
      <c r="E518" s="211">
        <f>E519+E528</f>
        <v>0</v>
      </c>
      <c r="F518" s="211">
        <f t="shared" si="919"/>
        <v>0</v>
      </c>
      <c r="G518" s="211">
        <f t="shared" ref="G518:I518" si="989">G519+G528</f>
        <v>0</v>
      </c>
      <c r="H518" s="211">
        <f t="shared" si="922"/>
        <v>0</v>
      </c>
      <c r="I518" s="211">
        <f t="shared" si="989"/>
        <v>0</v>
      </c>
      <c r="J518" s="211">
        <f t="shared" si="923"/>
        <v>0</v>
      </c>
      <c r="K518" s="211">
        <f t="shared" ref="K518:AJ518" si="990">K519+K528</f>
        <v>0</v>
      </c>
      <c r="L518" s="211">
        <f t="shared" si="990"/>
        <v>0</v>
      </c>
      <c r="M518" s="211">
        <f t="shared" si="990"/>
        <v>0</v>
      </c>
      <c r="N518" s="211">
        <f t="shared" si="990"/>
        <v>0</v>
      </c>
      <c r="O518" s="211">
        <f t="shared" si="990"/>
        <v>0</v>
      </c>
      <c r="P518" s="211">
        <f t="shared" si="990"/>
        <v>0</v>
      </c>
      <c r="Q518" s="211">
        <f t="shared" si="990"/>
        <v>0</v>
      </c>
      <c r="R518" s="211">
        <f t="shared" si="990"/>
        <v>0</v>
      </c>
      <c r="S518" s="211">
        <f t="shared" si="990"/>
        <v>0</v>
      </c>
      <c r="T518" s="211">
        <f t="shared" si="990"/>
        <v>0</v>
      </c>
      <c r="U518" s="211">
        <f t="shared" si="990"/>
        <v>0</v>
      </c>
      <c r="V518" s="211">
        <f t="shared" si="990"/>
        <v>0</v>
      </c>
      <c r="W518" s="211">
        <f t="shared" si="990"/>
        <v>0</v>
      </c>
      <c r="X518" s="211">
        <f t="shared" si="990"/>
        <v>0</v>
      </c>
      <c r="Y518" s="211">
        <f t="shared" si="925"/>
        <v>0</v>
      </c>
      <c r="Z518" s="211">
        <f t="shared" si="990"/>
        <v>0</v>
      </c>
      <c r="AA518" s="211">
        <f t="shared" si="990"/>
        <v>0</v>
      </c>
      <c r="AB518" s="211">
        <f t="shared" si="990"/>
        <v>0</v>
      </c>
      <c r="AC518" s="211">
        <f t="shared" si="926"/>
        <v>0</v>
      </c>
      <c r="AD518" s="211">
        <f t="shared" si="990"/>
        <v>0</v>
      </c>
      <c r="AE518" s="211">
        <f t="shared" si="990"/>
        <v>0</v>
      </c>
      <c r="AF518" s="211">
        <f t="shared" si="990"/>
        <v>0</v>
      </c>
      <c r="AG518" s="211">
        <f t="shared" si="927"/>
        <v>0</v>
      </c>
      <c r="AH518" s="211">
        <f t="shared" si="990"/>
        <v>0</v>
      </c>
      <c r="AI518" s="211">
        <f t="shared" si="990"/>
        <v>0</v>
      </c>
      <c r="AJ518" s="211">
        <f t="shared" si="990"/>
        <v>0</v>
      </c>
      <c r="AK518" s="211">
        <f t="shared" si="928"/>
        <v>0</v>
      </c>
      <c r="AL518" s="211">
        <f t="shared" si="929"/>
        <v>0</v>
      </c>
    </row>
    <row r="519" spans="2:38">
      <c r="B519" s="220" t="s">
        <v>510</v>
      </c>
      <c r="C519" s="221" t="s">
        <v>375</v>
      </c>
      <c r="D519" s="222">
        <f>SUM(D520:D527)</f>
        <v>0</v>
      </c>
      <c r="E519" s="222">
        <f>SUM(E520:E527)</f>
        <v>0</v>
      </c>
      <c r="F519" s="222">
        <f t="shared" si="919"/>
        <v>0</v>
      </c>
      <c r="G519" s="222">
        <f t="shared" ref="G519:I519" si="991">SUM(G520:G527)</f>
        <v>0</v>
      </c>
      <c r="H519" s="222">
        <f t="shared" si="922"/>
        <v>0</v>
      </c>
      <c r="I519" s="222">
        <f t="shared" si="991"/>
        <v>0</v>
      </c>
      <c r="J519" s="222">
        <f t="shared" si="923"/>
        <v>0</v>
      </c>
      <c r="K519" s="222">
        <f t="shared" ref="K519:AJ519" si="992">SUM(K520:K527)</f>
        <v>0</v>
      </c>
      <c r="L519" s="222">
        <f t="shared" si="992"/>
        <v>0</v>
      </c>
      <c r="M519" s="222">
        <f t="shared" si="992"/>
        <v>0</v>
      </c>
      <c r="N519" s="222">
        <f t="shared" si="992"/>
        <v>0</v>
      </c>
      <c r="O519" s="222">
        <f t="shared" si="992"/>
        <v>0</v>
      </c>
      <c r="P519" s="222">
        <f t="shared" si="992"/>
        <v>0</v>
      </c>
      <c r="Q519" s="222">
        <f t="shared" si="992"/>
        <v>0</v>
      </c>
      <c r="R519" s="222">
        <f t="shared" si="992"/>
        <v>0</v>
      </c>
      <c r="S519" s="222">
        <f t="shared" si="992"/>
        <v>0</v>
      </c>
      <c r="T519" s="222">
        <f t="shared" si="992"/>
        <v>0</v>
      </c>
      <c r="U519" s="222">
        <f t="shared" si="992"/>
        <v>0</v>
      </c>
      <c r="V519" s="222">
        <f t="shared" si="992"/>
        <v>0</v>
      </c>
      <c r="W519" s="222">
        <f t="shared" si="992"/>
        <v>0</v>
      </c>
      <c r="X519" s="222">
        <f t="shared" si="992"/>
        <v>0</v>
      </c>
      <c r="Y519" s="222">
        <f t="shared" si="925"/>
        <v>0</v>
      </c>
      <c r="Z519" s="222">
        <f t="shared" si="992"/>
        <v>0</v>
      </c>
      <c r="AA519" s="222">
        <f t="shared" si="992"/>
        <v>0</v>
      </c>
      <c r="AB519" s="222">
        <f t="shared" si="992"/>
        <v>0</v>
      </c>
      <c r="AC519" s="222">
        <f t="shared" si="926"/>
        <v>0</v>
      </c>
      <c r="AD519" s="222">
        <f t="shared" si="992"/>
        <v>0</v>
      </c>
      <c r="AE519" s="222">
        <f t="shared" si="992"/>
        <v>0</v>
      </c>
      <c r="AF519" s="222">
        <f t="shared" si="992"/>
        <v>0</v>
      </c>
      <c r="AG519" s="222">
        <f t="shared" si="927"/>
        <v>0</v>
      </c>
      <c r="AH519" s="222">
        <f t="shared" si="992"/>
        <v>0</v>
      </c>
      <c r="AI519" s="222">
        <f t="shared" si="992"/>
        <v>0</v>
      </c>
      <c r="AJ519" s="222">
        <f t="shared" si="992"/>
        <v>0</v>
      </c>
      <c r="AK519" s="222">
        <f t="shared" si="928"/>
        <v>0</v>
      </c>
      <c r="AL519" s="222">
        <f t="shared" si="929"/>
        <v>0</v>
      </c>
    </row>
    <row r="520" spans="2:38">
      <c r="B520" s="212" t="s">
        <v>511</v>
      </c>
      <c r="C520" s="213" t="s">
        <v>376</v>
      </c>
      <c r="D5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4">
        <f t="shared" si="919"/>
        <v>0</v>
      </c>
      <c r="G520" s="214"/>
      <c r="H520" s="214">
        <f t="shared" si="922"/>
        <v>0</v>
      </c>
      <c r="I520" s="214"/>
      <c r="J520" s="214">
        <f t="shared" si="923"/>
        <v>0</v>
      </c>
      <c r="K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4">
        <f t="shared" si="925"/>
        <v>0</v>
      </c>
      <c r="Z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4">
        <f t="shared" si="926"/>
        <v>0</v>
      </c>
      <c r="AD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4">
        <f t="shared" si="927"/>
        <v>0</v>
      </c>
      <c r="AH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4">
        <f t="shared" si="928"/>
        <v>0</v>
      </c>
      <c r="AL520" s="214">
        <f t="shared" si="929"/>
        <v>0</v>
      </c>
    </row>
    <row r="521" spans="2:38">
      <c r="B521" s="212" t="s">
        <v>1566</v>
      </c>
      <c r="C521" s="213" t="s">
        <v>1567</v>
      </c>
      <c r="D5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4">
        <f t="shared" si="919"/>
        <v>0</v>
      </c>
      <c r="G521" s="214"/>
      <c r="H521" s="214">
        <f t="shared" si="922"/>
        <v>0</v>
      </c>
      <c r="I521" s="214"/>
      <c r="J521" s="214">
        <f t="shared" si="923"/>
        <v>0</v>
      </c>
      <c r="K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4">
        <f t="shared" si="925"/>
        <v>0</v>
      </c>
      <c r="Z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4">
        <f t="shared" si="926"/>
        <v>0</v>
      </c>
      <c r="AD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4">
        <f t="shared" si="927"/>
        <v>0</v>
      </c>
      <c r="AH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4">
        <f t="shared" si="928"/>
        <v>0</v>
      </c>
      <c r="AL521" s="214">
        <f t="shared" si="929"/>
        <v>0</v>
      </c>
    </row>
    <row r="522" spans="2:38">
      <c r="B522" s="212" t="s">
        <v>1568</v>
      </c>
      <c r="C522" s="213" t="s">
        <v>1569</v>
      </c>
      <c r="D5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4">
        <f t="shared" ref="F522:F525" si="993">D522+E522</f>
        <v>0</v>
      </c>
      <c r="G522" s="214"/>
      <c r="H522" s="214">
        <f t="shared" ref="H522:H525" si="994">F522-G522</f>
        <v>0</v>
      </c>
      <c r="I522" s="214"/>
      <c r="J522" s="214">
        <f t="shared" ref="J522:J525" si="995">F522-I522</f>
        <v>0</v>
      </c>
      <c r="K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4">
        <f t="shared" ref="Y522:Y525" si="996">V522+W522+X522</f>
        <v>0</v>
      </c>
      <c r="Z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4">
        <f t="shared" ref="AC522:AC525" si="997">Z522+AA522+AB522</f>
        <v>0</v>
      </c>
      <c r="AD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4">
        <f t="shared" ref="AG522:AG525" si="998">AD522+AE522+AF522</f>
        <v>0</v>
      </c>
      <c r="AH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4">
        <f t="shared" ref="AK522:AK525" si="999">AH522+AI522+AJ522</f>
        <v>0</v>
      </c>
      <c r="AL522" s="214">
        <f t="shared" ref="AL522:AL525" si="1000">Y522+AC522+AG522+AK522</f>
        <v>0</v>
      </c>
    </row>
    <row r="523" spans="2:38">
      <c r="B523" s="212" t="s">
        <v>512</v>
      </c>
      <c r="C523" s="213" t="s">
        <v>377</v>
      </c>
      <c r="D5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4">
        <f t="shared" si="993"/>
        <v>0</v>
      </c>
      <c r="G523" s="214"/>
      <c r="H523" s="214">
        <f t="shared" si="994"/>
        <v>0</v>
      </c>
      <c r="I523" s="214"/>
      <c r="J523" s="214">
        <f t="shared" si="995"/>
        <v>0</v>
      </c>
      <c r="K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4">
        <f t="shared" si="996"/>
        <v>0</v>
      </c>
      <c r="Z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4">
        <f t="shared" si="997"/>
        <v>0</v>
      </c>
      <c r="AD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4">
        <f t="shared" si="998"/>
        <v>0</v>
      </c>
      <c r="AH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4">
        <f t="shared" si="999"/>
        <v>0</v>
      </c>
      <c r="AL523" s="214">
        <f t="shared" si="1000"/>
        <v>0</v>
      </c>
    </row>
    <row r="524" spans="2:38">
      <c r="B524" s="212" t="s">
        <v>1570</v>
      </c>
      <c r="C524" s="213" t="s">
        <v>1571</v>
      </c>
      <c r="D5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4">
        <f t="shared" ref="F524" si="1001">D524+E524</f>
        <v>0</v>
      </c>
      <c r="G524" s="214"/>
      <c r="H524" s="214">
        <f t="shared" ref="H524" si="1002">F524-G524</f>
        <v>0</v>
      </c>
      <c r="I524" s="214"/>
      <c r="J524" s="214">
        <f t="shared" ref="J524" si="1003">F524-I524</f>
        <v>0</v>
      </c>
      <c r="K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4">
        <f t="shared" ref="Y524" si="1004">V524+W524+X524</f>
        <v>0</v>
      </c>
      <c r="Z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4">
        <f t="shared" ref="AC524" si="1005">Z524+AA524+AB524</f>
        <v>0</v>
      </c>
      <c r="AD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4">
        <f t="shared" ref="AG524" si="1006">AD524+AE524+AF524</f>
        <v>0</v>
      </c>
      <c r="AH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4">
        <f t="shared" ref="AK524" si="1007">AH524+AI524+AJ524</f>
        <v>0</v>
      </c>
      <c r="AL524" s="214">
        <f t="shared" ref="AL524" si="1008">Y524+AC524+AG524+AK524</f>
        <v>0</v>
      </c>
    </row>
    <row r="525" spans="2:38">
      <c r="B525" s="212" t="s">
        <v>1572</v>
      </c>
      <c r="C525" s="213" t="s">
        <v>1573</v>
      </c>
      <c r="D5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4">
        <f t="shared" si="993"/>
        <v>0</v>
      </c>
      <c r="G525" s="214"/>
      <c r="H525" s="214">
        <f t="shared" si="994"/>
        <v>0</v>
      </c>
      <c r="I525" s="214"/>
      <c r="J525" s="214">
        <f t="shared" si="995"/>
        <v>0</v>
      </c>
      <c r="K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4">
        <f t="shared" si="996"/>
        <v>0</v>
      </c>
      <c r="Z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4">
        <f t="shared" si="997"/>
        <v>0</v>
      </c>
      <c r="AD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4">
        <f t="shared" si="998"/>
        <v>0</v>
      </c>
      <c r="AH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4">
        <f t="shared" si="999"/>
        <v>0</v>
      </c>
      <c r="AL525" s="214">
        <f t="shared" si="1000"/>
        <v>0</v>
      </c>
    </row>
    <row r="526" spans="2:38">
      <c r="B526" s="212" t="s">
        <v>1574</v>
      </c>
      <c r="C526" s="213" t="s">
        <v>1575</v>
      </c>
      <c r="D5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4">
        <f t="shared" ref="F526" si="1009">D526+E526</f>
        <v>0</v>
      </c>
      <c r="G526" s="214"/>
      <c r="H526" s="214">
        <f t="shared" ref="H526" si="1010">F526-G526</f>
        <v>0</v>
      </c>
      <c r="I526" s="214"/>
      <c r="J526" s="214">
        <f t="shared" ref="J526" si="1011">F526-I526</f>
        <v>0</v>
      </c>
      <c r="K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4">
        <f t="shared" ref="Y526" si="1012">V526+W526+X526</f>
        <v>0</v>
      </c>
      <c r="Z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4">
        <f t="shared" ref="AC526" si="1013">Z526+AA526+AB526</f>
        <v>0</v>
      </c>
      <c r="AD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4">
        <f t="shared" ref="AG526" si="1014">AD526+AE526+AF526</f>
        <v>0</v>
      </c>
      <c r="AH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4">
        <f t="shared" ref="AK526" si="1015">AH526+AI526+AJ526</f>
        <v>0</v>
      </c>
      <c r="AL526" s="214">
        <f t="shared" ref="AL526" si="1016">Y526+AC526+AG526+AK526</f>
        <v>0</v>
      </c>
    </row>
    <row r="527" spans="2:38">
      <c r="B527" s="212" t="s">
        <v>1576</v>
      </c>
      <c r="C527" s="213" t="s">
        <v>1577</v>
      </c>
      <c r="D5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4">
        <f t="shared" si="919"/>
        <v>0</v>
      </c>
      <c r="G527" s="214"/>
      <c r="H527" s="214">
        <f t="shared" si="922"/>
        <v>0</v>
      </c>
      <c r="I527" s="214"/>
      <c r="J527" s="214">
        <f t="shared" si="923"/>
        <v>0</v>
      </c>
      <c r="K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4">
        <f t="shared" si="925"/>
        <v>0</v>
      </c>
      <c r="Z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4">
        <f t="shared" si="926"/>
        <v>0</v>
      </c>
      <c r="AD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4">
        <f t="shared" si="927"/>
        <v>0</v>
      </c>
      <c r="AH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4">
        <f t="shared" si="928"/>
        <v>0</v>
      </c>
      <c r="AL527" s="214">
        <f t="shared" si="929"/>
        <v>0</v>
      </c>
    </row>
    <row r="528" spans="2:38">
      <c r="B528" s="220" t="s">
        <v>513</v>
      </c>
      <c r="C528" s="221" t="s">
        <v>378</v>
      </c>
      <c r="D528" s="222">
        <f>SUM(D529:D544)</f>
        <v>0</v>
      </c>
      <c r="E528" s="222">
        <f>SUM(E529:E544)</f>
        <v>0</v>
      </c>
      <c r="F528" s="222">
        <f t="shared" si="919"/>
        <v>0</v>
      </c>
      <c r="G528" s="222">
        <f>SUM(G529:G544)</f>
        <v>0</v>
      </c>
      <c r="H528" s="222">
        <f t="shared" si="922"/>
        <v>0</v>
      </c>
      <c r="I528" s="222">
        <f>SUM(I529:I544)</f>
        <v>0</v>
      </c>
      <c r="J528" s="222">
        <f t="shared" si="923"/>
        <v>0</v>
      </c>
      <c r="K528" s="222">
        <f t="shared" ref="K528:X528" si="1017">SUM(K529:K544)</f>
        <v>0</v>
      </c>
      <c r="L528" s="222">
        <f t="shared" si="1017"/>
        <v>0</v>
      </c>
      <c r="M528" s="222">
        <f t="shared" si="1017"/>
        <v>0</v>
      </c>
      <c r="N528" s="222">
        <f t="shared" si="1017"/>
        <v>0</v>
      </c>
      <c r="O528" s="222">
        <f t="shared" si="1017"/>
        <v>0</v>
      </c>
      <c r="P528" s="222">
        <f t="shared" si="1017"/>
        <v>0</v>
      </c>
      <c r="Q528" s="222">
        <f t="shared" si="1017"/>
        <v>0</v>
      </c>
      <c r="R528" s="222">
        <f t="shared" si="1017"/>
        <v>0</v>
      </c>
      <c r="S528" s="222">
        <f t="shared" si="1017"/>
        <v>0</v>
      </c>
      <c r="T528" s="222">
        <f t="shared" si="1017"/>
        <v>0</v>
      </c>
      <c r="U528" s="222">
        <f t="shared" si="1017"/>
        <v>0</v>
      </c>
      <c r="V528" s="222">
        <f t="shared" si="1017"/>
        <v>0</v>
      </c>
      <c r="W528" s="222">
        <f t="shared" si="1017"/>
        <v>0</v>
      </c>
      <c r="X528" s="222">
        <f t="shared" si="1017"/>
        <v>0</v>
      </c>
      <c r="Y528" s="222">
        <f t="shared" si="925"/>
        <v>0</v>
      </c>
      <c r="Z528" s="222">
        <f>SUM(Z529:Z544)</f>
        <v>0</v>
      </c>
      <c r="AA528" s="222">
        <f>SUM(AA529:AA544)</f>
        <v>0</v>
      </c>
      <c r="AB528" s="222">
        <f>SUM(AB529:AB544)</f>
        <v>0</v>
      </c>
      <c r="AC528" s="222">
        <f t="shared" si="926"/>
        <v>0</v>
      </c>
      <c r="AD528" s="222">
        <f>SUM(AD529:AD544)</f>
        <v>0</v>
      </c>
      <c r="AE528" s="222">
        <f>SUM(AE529:AE544)</f>
        <v>0</v>
      </c>
      <c r="AF528" s="222">
        <f>SUM(AF529:AF544)</f>
        <v>0</v>
      </c>
      <c r="AG528" s="222">
        <f t="shared" si="927"/>
        <v>0</v>
      </c>
      <c r="AH528" s="222">
        <f>SUM(AH529:AH544)</f>
        <v>0</v>
      </c>
      <c r="AI528" s="222">
        <f>SUM(AI529:AI544)</f>
        <v>0</v>
      </c>
      <c r="AJ528" s="222">
        <f>SUM(AJ529:AJ544)</f>
        <v>0</v>
      </c>
      <c r="AK528" s="222">
        <f t="shared" si="928"/>
        <v>0</v>
      </c>
      <c r="AL528" s="222">
        <f t="shared" si="929"/>
        <v>0</v>
      </c>
    </row>
    <row r="529" spans="2:38">
      <c r="B529" s="212" t="s">
        <v>514</v>
      </c>
      <c r="C529" s="213" t="s">
        <v>379</v>
      </c>
      <c r="D5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4">
        <f t="shared" si="919"/>
        <v>0</v>
      </c>
      <c r="G529" s="214"/>
      <c r="H529" s="214">
        <f t="shared" si="922"/>
        <v>0</v>
      </c>
      <c r="I529" s="214"/>
      <c r="J529" s="214">
        <f t="shared" si="923"/>
        <v>0</v>
      </c>
      <c r="K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4">
        <f t="shared" si="925"/>
        <v>0</v>
      </c>
      <c r="Z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4">
        <f t="shared" si="926"/>
        <v>0</v>
      </c>
      <c r="AD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4">
        <f t="shared" si="927"/>
        <v>0</v>
      </c>
      <c r="AH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4">
        <f t="shared" si="928"/>
        <v>0</v>
      </c>
      <c r="AL529" s="214">
        <f t="shared" si="929"/>
        <v>0</v>
      </c>
    </row>
    <row r="530" spans="2:38">
      <c r="B530" s="212" t="s">
        <v>1578</v>
      </c>
      <c r="C530" s="213" t="s">
        <v>1579</v>
      </c>
      <c r="D5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4">
        <f t="shared" ref="F530:F537" si="1018">D530+E530</f>
        <v>0</v>
      </c>
      <c r="G530" s="214"/>
      <c r="H530" s="214">
        <f t="shared" ref="H530:H537" si="1019">F530-G530</f>
        <v>0</v>
      </c>
      <c r="I530" s="214"/>
      <c r="J530" s="214">
        <f t="shared" ref="J530:J537" si="1020">F530-I530</f>
        <v>0</v>
      </c>
      <c r="K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4">
        <f t="shared" ref="Y530:Y537" si="1021">V530+W530+X530</f>
        <v>0</v>
      </c>
      <c r="Z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4">
        <f t="shared" ref="AC530:AC537" si="1022">Z530+AA530+AB530</f>
        <v>0</v>
      </c>
      <c r="AD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4">
        <f t="shared" ref="AG530:AG537" si="1023">AD530+AE530+AF530</f>
        <v>0</v>
      </c>
      <c r="AH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4">
        <f t="shared" ref="AK530:AK537" si="1024">AH530+AI530+AJ530</f>
        <v>0</v>
      </c>
      <c r="AL530" s="214">
        <f t="shared" ref="AL530:AL537" si="1025">Y530+AC530+AG530+AK530</f>
        <v>0</v>
      </c>
    </row>
    <row r="531" spans="2:38">
      <c r="B531" s="212" t="s">
        <v>1580</v>
      </c>
      <c r="C531" s="213" t="s">
        <v>1581</v>
      </c>
      <c r="D5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4">
        <f t="shared" si="1018"/>
        <v>0</v>
      </c>
      <c r="G531" s="214"/>
      <c r="H531" s="214">
        <f t="shared" si="1019"/>
        <v>0</v>
      </c>
      <c r="I531" s="214"/>
      <c r="J531" s="214">
        <f t="shared" si="1020"/>
        <v>0</v>
      </c>
      <c r="K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4">
        <f t="shared" si="1021"/>
        <v>0</v>
      </c>
      <c r="Z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4">
        <f t="shared" si="1022"/>
        <v>0</v>
      </c>
      <c r="AD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4">
        <f t="shared" si="1023"/>
        <v>0</v>
      </c>
      <c r="AH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4">
        <f t="shared" si="1024"/>
        <v>0</v>
      </c>
      <c r="AL531" s="214">
        <f t="shared" si="1025"/>
        <v>0</v>
      </c>
    </row>
    <row r="532" spans="2:38">
      <c r="B532" s="212" t="s">
        <v>1582</v>
      </c>
      <c r="C532" s="213" t="s">
        <v>1583</v>
      </c>
      <c r="D5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4">
        <f t="shared" si="1018"/>
        <v>0</v>
      </c>
      <c r="G532" s="214"/>
      <c r="H532" s="214">
        <f t="shared" si="1019"/>
        <v>0</v>
      </c>
      <c r="I532" s="214"/>
      <c r="J532" s="214">
        <f t="shared" si="1020"/>
        <v>0</v>
      </c>
      <c r="K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4">
        <f t="shared" si="1021"/>
        <v>0</v>
      </c>
      <c r="Z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4">
        <f t="shared" si="1022"/>
        <v>0</v>
      </c>
      <c r="AD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4">
        <f t="shared" si="1023"/>
        <v>0</v>
      </c>
      <c r="AH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4">
        <f t="shared" si="1024"/>
        <v>0</v>
      </c>
      <c r="AL532" s="214">
        <f t="shared" si="1025"/>
        <v>0</v>
      </c>
    </row>
    <row r="533" spans="2:38">
      <c r="B533" s="212" t="s">
        <v>1584</v>
      </c>
      <c r="C533" s="213" t="s">
        <v>1585</v>
      </c>
      <c r="D5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4">
        <f t="shared" si="1018"/>
        <v>0</v>
      </c>
      <c r="G533" s="214"/>
      <c r="H533" s="214">
        <f t="shared" si="1019"/>
        <v>0</v>
      </c>
      <c r="I533" s="214"/>
      <c r="J533" s="214">
        <f t="shared" si="1020"/>
        <v>0</v>
      </c>
      <c r="K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4">
        <f t="shared" si="1021"/>
        <v>0</v>
      </c>
      <c r="Z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4">
        <f t="shared" si="1022"/>
        <v>0</v>
      </c>
      <c r="AD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4">
        <f t="shared" si="1023"/>
        <v>0</v>
      </c>
      <c r="AH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4">
        <f t="shared" si="1024"/>
        <v>0</v>
      </c>
      <c r="AL533" s="214">
        <f t="shared" si="1025"/>
        <v>0</v>
      </c>
    </row>
    <row r="534" spans="2:38">
      <c r="B534" s="212" t="s">
        <v>1586</v>
      </c>
      <c r="C534" s="213" t="s">
        <v>1587</v>
      </c>
      <c r="D5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4">
        <f t="shared" si="1018"/>
        <v>0</v>
      </c>
      <c r="G534" s="214"/>
      <c r="H534" s="214">
        <f t="shared" si="1019"/>
        <v>0</v>
      </c>
      <c r="I534" s="214"/>
      <c r="J534" s="214">
        <f t="shared" si="1020"/>
        <v>0</v>
      </c>
      <c r="K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4">
        <f t="shared" si="1021"/>
        <v>0</v>
      </c>
      <c r="Z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4">
        <f t="shared" si="1022"/>
        <v>0</v>
      </c>
      <c r="AD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4">
        <f t="shared" si="1023"/>
        <v>0</v>
      </c>
      <c r="AH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4">
        <f t="shared" si="1024"/>
        <v>0</v>
      </c>
      <c r="AL534" s="214">
        <f t="shared" si="1025"/>
        <v>0</v>
      </c>
    </row>
    <row r="535" spans="2:38">
      <c r="B535" s="212" t="s">
        <v>1588</v>
      </c>
      <c r="C535" s="213" t="s">
        <v>1589</v>
      </c>
      <c r="D5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4">
        <f t="shared" si="1018"/>
        <v>0</v>
      </c>
      <c r="G535" s="214"/>
      <c r="H535" s="214">
        <f t="shared" si="1019"/>
        <v>0</v>
      </c>
      <c r="I535" s="214"/>
      <c r="J535" s="214">
        <f t="shared" si="1020"/>
        <v>0</v>
      </c>
      <c r="K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4">
        <f t="shared" si="1021"/>
        <v>0</v>
      </c>
      <c r="Z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4">
        <f t="shared" si="1022"/>
        <v>0</v>
      </c>
      <c r="AD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4">
        <f t="shared" si="1023"/>
        <v>0</v>
      </c>
      <c r="AH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4">
        <f t="shared" si="1024"/>
        <v>0</v>
      </c>
      <c r="AL535" s="214">
        <f t="shared" si="1025"/>
        <v>0</v>
      </c>
    </row>
    <row r="536" spans="2:38">
      <c r="B536" s="212" t="s">
        <v>1590</v>
      </c>
      <c r="C536" s="213" t="s">
        <v>1591</v>
      </c>
      <c r="D5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4">
        <f t="shared" si="1018"/>
        <v>0</v>
      </c>
      <c r="G536" s="214"/>
      <c r="H536" s="214">
        <f t="shared" si="1019"/>
        <v>0</v>
      </c>
      <c r="I536" s="214"/>
      <c r="J536" s="214">
        <f t="shared" si="1020"/>
        <v>0</v>
      </c>
      <c r="K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4">
        <f t="shared" si="1021"/>
        <v>0</v>
      </c>
      <c r="Z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4">
        <f t="shared" si="1022"/>
        <v>0</v>
      </c>
      <c r="AD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4">
        <f t="shared" si="1023"/>
        <v>0</v>
      </c>
      <c r="AH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4">
        <f t="shared" si="1024"/>
        <v>0</v>
      </c>
      <c r="AL536" s="214">
        <f t="shared" si="1025"/>
        <v>0</v>
      </c>
    </row>
    <row r="537" spans="2:38">
      <c r="B537" s="212" t="s">
        <v>1592</v>
      </c>
      <c r="C537" s="213" t="s">
        <v>1593</v>
      </c>
      <c r="D5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4">
        <f t="shared" si="1018"/>
        <v>0</v>
      </c>
      <c r="G537" s="214"/>
      <c r="H537" s="214">
        <f t="shared" si="1019"/>
        <v>0</v>
      </c>
      <c r="I537" s="214"/>
      <c r="J537" s="214">
        <f t="shared" si="1020"/>
        <v>0</v>
      </c>
      <c r="K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4">
        <f t="shared" si="1021"/>
        <v>0</v>
      </c>
      <c r="Z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4">
        <f t="shared" si="1022"/>
        <v>0</v>
      </c>
      <c r="AD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4">
        <f t="shared" si="1023"/>
        <v>0</v>
      </c>
      <c r="AH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4">
        <f t="shared" si="1024"/>
        <v>0</v>
      </c>
      <c r="AL537" s="214">
        <f t="shared" si="1025"/>
        <v>0</v>
      </c>
    </row>
    <row r="538" spans="2:38">
      <c r="B538" s="212" t="s">
        <v>1594</v>
      </c>
      <c r="C538" s="213" t="s">
        <v>1595</v>
      </c>
      <c r="D5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4">
        <f t="shared" si="919"/>
        <v>0</v>
      </c>
      <c r="G538" s="214"/>
      <c r="H538" s="214">
        <f t="shared" si="922"/>
        <v>0</v>
      </c>
      <c r="I538" s="214"/>
      <c r="J538" s="214">
        <f t="shared" si="923"/>
        <v>0</v>
      </c>
      <c r="K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4">
        <f t="shared" si="925"/>
        <v>0</v>
      </c>
      <c r="Z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4">
        <f t="shared" si="926"/>
        <v>0</v>
      </c>
      <c r="AD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4">
        <f t="shared" si="927"/>
        <v>0</v>
      </c>
      <c r="AH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4">
        <f t="shared" si="928"/>
        <v>0</v>
      </c>
      <c r="AL538" s="214">
        <f t="shared" si="929"/>
        <v>0</v>
      </c>
    </row>
    <row r="539" spans="2:38">
      <c r="B539" s="212" t="s">
        <v>1596</v>
      </c>
      <c r="C539" s="213" t="s">
        <v>1597</v>
      </c>
      <c r="D5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4">
        <f t="shared" si="919"/>
        <v>0</v>
      </c>
      <c r="G539" s="214"/>
      <c r="H539" s="214">
        <f t="shared" si="922"/>
        <v>0</v>
      </c>
      <c r="I539" s="214"/>
      <c r="J539" s="214">
        <f t="shared" si="923"/>
        <v>0</v>
      </c>
      <c r="K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4">
        <f t="shared" si="925"/>
        <v>0</v>
      </c>
      <c r="Z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4">
        <f t="shared" si="926"/>
        <v>0</v>
      </c>
      <c r="AD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4">
        <f t="shared" si="927"/>
        <v>0</v>
      </c>
      <c r="AH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4">
        <f t="shared" si="928"/>
        <v>0</v>
      </c>
      <c r="AL539" s="214">
        <f t="shared" si="929"/>
        <v>0</v>
      </c>
    </row>
    <row r="540" spans="2:38">
      <c r="B540" s="212" t="s">
        <v>1598</v>
      </c>
      <c r="C540" s="213" t="s">
        <v>1599</v>
      </c>
      <c r="D5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4">
        <f t="shared" ref="F540:F541" si="1026">D540+E540</f>
        <v>0</v>
      </c>
      <c r="G540" s="214"/>
      <c r="H540" s="214">
        <f t="shared" ref="H540:H541" si="1027">F540-G540</f>
        <v>0</v>
      </c>
      <c r="I540" s="214"/>
      <c r="J540" s="214">
        <f t="shared" ref="J540:J541" si="1028">F540-I540</f>
        <v>0</v>
      </c>
      <c r="K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4">
        <f t="shared" ref="Y540:Y541" si="1029">V540+W540+X540</f>
        <v>0</v>
      </c>
      <c r="Z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4">
        <f t="shared" ref="AC540:AC541" si="1030">Z540+AA540+AB540</f>
        <v>0</v>
      </c>
      <c r="AD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4">
        <f t="shared" ref="AG540:AG541" si="1031">AD540+AE540+AF540</f>
        <v>0</v>
      </c>
      <c r="AH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4">
        <f t="shared" ref="AK540:AK541" si="1032">AH540+AI540+AJ540</f>
        <v>0</v>
      </c>
      <c r="AL540" s="214">
        <f t="shared" ref="AL540:AL541" si="1033">Y540+AC540+AG540+AK540</f>
        <v>0</v>
      </c>
    </row>
    <row r="541" spans="2:38">
      <c r="B541" s="212" t="s">
        <v>1600</v>
      </c>
      <c r="C541" s="213" t="s">
        <v>1601</v>
      </c>
      <c r="D5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4">
        <f t="shared" si="1026"/>
        <v>0</v>
      </c>
      <c r="G541" s="214"/>
      <c r="H541" s="214">
        <f t="shared" si="1027"/>
        <v>0</v>
      </c>
      <c r="I541" s="214"/>
      <c r="J541" s="214">
        <f t="shared" si="1028"/>
        <v>0</v>
      </c>
      <c r="K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4">
        <f t="shared" si="1029"/>
        <v>0</v>
      </c>
      <c r="Z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4">
        <f t="shared" si="1030"/>
        <v>0</v>
      </c>
      <c r="AD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4">
        <f t="shared" si="1031"/>
        <v>0</v>
      </c>
      <c r="AH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4">
        <f t="shared" si="1032"/>
        <v>0</v>
      </c>
      <c r="AL541" s="214">
        <f t="shared" si="1033"/>
        <v>0</v>
      </c>
    </row>
    <row r="542" spans="2:38">
      <c r="B542" s="212" t="s">
        <v>1602</v>
      </c>
      <c r="C542" s="213" t="s">
        <v>1603</v>
      </c>
      <c r="D5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4">
        <f t="shared" ref="F542:F543" si="1034">D542+E542</f>
        <v>0</v>
      </c>
      <c r="G542" s="214"/>
      <c r="H542" s="214">
        <f t="shared" ref="H542:H543" si="1035">F542-G542</f>
        <v>0</v>
      </c>
      <c r="I542" s="214"/>
      <c r="J542" s="214">
        <f t="shared" ref="J542:J543" si="1036">F542-I542</f>
        <v>0</v>
      </c>
      <c r="K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4">
        <f t="shared" ref="Y542:Y543" si="1037">V542+W542+X542</f>
        <v>0</v>
      </c>
      <c r="Z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4">
        <f t="shared" ref="AC542:AC543" si="1038">Z542+AA542+AB542</f>
        <v>0</v>
      </c>
      <c r="AD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4">
        <f t="shared" ref="AG542:AG543" si="1039">AD542+AE542+AF542</f>
        <v>0</v>
      </c>
      <c r="AH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4">
        <f t="shared" ref="AK542:AK543" si="1040">AH542+AI542+AJ542</f>
        <v>0</v>
      </c>
      <c r="AL542" s="214">
        <f t="shared" ref="AL542:AL543" si="1041">Y542+AC542+AG542+AK542</f>
        <v>0</v>
      </c>
    </row>
    <row r="543" spans="2:38">
      <c r="B543" s="212" t="s">
        <v>1604</v>
      </c>
      <c r="C543" s="213" t="s">
        <v>1605</v>
      </c>
      <c r="D5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4">
        <f t="shared" si="1034"/>
        <v>0</v>
      </c>
      <c r="G543" s="214"/>
      <c r="H543" s="214">
        <f t="shared" si="1035"/>
        <v>0</v>
      </c>
      <c r="I543" s="214"/>
      <c r="J543" s="214">
        <f t="shared" si="1036"/>
        <v>0</v>
      </c>
      <c r="K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4">
        <f t="shared" si="1037"/>
        <v>0</v>
      </c>
      <c r="Z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4">
        <f t="shared" si="1038"/>
        <v>0</v>
      </c>
      <c r="AD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4">
        <f t="shared" si="1039"/>
        <v>0</v>
      </c>
      <c r="AH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4">
        <f t="shared" si="1040"/>
        <v>0</v>
      </c>
      <c r="AL543" s="214">
        <f t="shared" si="1041"/>
        <v>0</v>
      </c>
    </row>
    <row r="544" spans="2:38">
      <c r="B544" s="212" t="s">
        <v>1606</v>
      </c>
      <c r="C544" s="213" t="s">
        <v>1607</v>
      </c>
      <c r="D5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4">
        <f t="shared" si="919"/>
        <v>0</v>
      </c>
      <c r="G544" s="214"/>
      <c r="H544" s="214">
        <f t="shared" si="922"/>
        <v>0</v>
      </c>
      <c r="I544" s="214"/>
      <c r="J544" s="214">
        <f t="shared" si="923"/>
        <v>0</v>
      </c>
      <c r="K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4">
        <f t="shared" si="925"/>
        <v>0</v>
      </c>
      <c r="Z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4">
        <f t="shared" si="926"/>
        <v>0</v>
      </c>
      <c r="AD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4">
        <f t="shared" si="927"/>
        <v>0</v>
      </c>
      <c r="AH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4">
        <f t="shared" si="928"/>
        <v>0</v>
      </c>
      <c r="AL544" s="214">
        <f t="shared" si="929"/>
        <v>0</v>
      </c>
    </row>
    <row r="545" spans="2:38">
      <c r="B545" s="209" t="s">
        <v>515</v>
      </c>
      <c r="C545" s="210" t="s">
        <v>380</v>
      </c>
      <c r="D545" s="211">
        <f>D546+D560</f>
        <v>0</v>
      </c>
      <c r="E545" s="211">
        <f>E546+E560</f>
        <v>0</v>
      </c>
      <c r="F545" s="211">
        <f t="shared" si="919"/>
        <v>0</v>
      </c>
      <c r="G545" s="211">
        <f t="shared" ref="G545:I545" si="1042">G546+G560</f>
        <v>0</v>
      </c>
      <c r="H545" s="211">
        <f t="shared" si="922"/>
        <v>0</v>
      </c>
      <c r="I545" s="211">
        <f t="shared" si="1042"/>
        <v>0</v>
      </c>
      <c r="J545" s="211">
        <f t="shared" si="923"/>
        <v>0</v>
      </c>
      <c r="K545" s="211">
        <f t="shared" ref="K545:AJ545" si="1043">K546+K560</f>
        <v>0</v>
      </c>
      <c r="L545" s="211">
        <f t="shared" si="1043"/>
        <v>0</v>
      </c>
      <c r="M545" s="211">
        <f t="shared" si="1043"/>
        <v>0</v>
      </c>
      <c r="N545" s="211">
        <f t="shared" si="1043"/>
        <v>0</v>
      </c>
      <c r="O545" s="211">
        <f t="shared" si="1043"/>
        <v>0</v>
      </c>
      <c r="P545" s="211">
        <f t="shared" si="1043"/>
        <v>0</v>
      </c>
      <c r="Q545" s="211">
        <f t="shared" si="1043"/>
        <v>0</v>
      </c>
      <c r="R545" s="211">
        <f t="shared" si="1043"/>
        <v>0</v>
      </c>
      <c r="S545" s="211">
        <f t="shared" si="1043"/>
        <v>0</v>
      </c>
      <c r="T545" s="211">
        <f t="shared" si="1043"/>
        <v>0</v>
      </c>
      <c r="U545" s="211">
        <f t="shared" si="1043"/>
        <v>0</v>
      </c>
      <c r="V545" s="211">
        <f t="shared" si="1043"/>
        <v>0</v>
      </c>
      <c r="W545" s="211">
        <f t="shared" si="1043"/>
        <v>0</v>
      </c>
      <c r="X545" s="211">
        <f t="shared" si="1043"/>
        <v>0</v>
      </c>
      <c r="Y545" s="211">
        <f t="shared" si="925"/>
        <v>0</v>
      </c>
      <c r="Z545" s="211">
        <f t="shared" si="1043"/>
        <v>0</v>
      </c>
      <c r="AA545" s="211">
        <f t="shared" si="1043"/>
        <v>0</v>
      </c>
      <c r="AB545" s="211">
        <f t="shared" si="1043"/>
        <v>0</v>
      </c>
      <c r="AC545" s="211">
        <f t="shared" si="926"/>
        <v>0</v>
      </c>
      <c r="AD545" s="211">
        <f t="shared" si="1043"/>
        <v>0</v>
      </c>
      <c r="AE545" s="211">
        <f t="shared" si="1043"/>
        <v>0</v>
      </c>
      <c r="AF545" s="211">
        <f t="shared" si="1043"/>
        <v>0</v>
      </c>
      <c r="AG545" s="211">
        <f t="shared" si="927"/>
        <v>0</v>
      </c>
      <c r="AH545" s="211">
        <f t="shared" si="1043"/>
        <v>0</v>
      </c>
      <c r="AI545" s="211">
        <f t="shared" si="1043"/>
        <v>0</v>
      </c>
      <c r="AJ545" s="211">
        <f t="shared" si="1043"/>
        <v>0</v>
      </c>
      <c r="AK545" s="211">
        <f t="shared" si="928"/>
        <v>0</v>
      </c>
      <c r="AL545" s="211">
        <f t="shared" si="929"/>
        <v>0</v>
      </c>
    </row>
    <row r="546" spans="2:38">
      <c r="B546" s="220" t="s">
        <v>516</v>
      </c>
      <c r="C546" s="221" t="s">
        <v>381</v>
      </c>
      <c r="D546" s="222">
        <f>SUM(D547:D559)</f>
        <v>0</v>
      </c>
      <c r="E546" s="222">
        <f>SUM(E547:E559)</f>
        <v>0</v>
      </c>
      <c r="F546" s="222">
        <f t="shared" si="919"/>
        <v>0</v>
      </c>
      <c r="G546" s="222">
        <f t="shared" ref="G546:I546" si="1044">SUM(G547:G559)</f>
        <v>0</v>
      </c>
      <c r="H546" s="222">
        <f t="shared" si="922"/>
        <v>0</v>
      </c>
      <c r="I546" s="222">
        <f t="shared" si="1044"/>
        <v>0</v>
      </c>
      <c r="J546" s="222">
        <f t="shared" si="923"/>
        <v>0</v>
      </c>
      <c r="K546" s="222">
        <f t="shared" ref="K546:AJ546" si="1045">SUM(K547:K559)</f>
        <v>0</v>
      </c>
      <c r="L546" s="222">
        <f t="shared" si="1045"/>
        <v>0</v>
      </c>
      <c r="M546" s="222">
        <f t="shared" si="1045"/>
        <v>0</v>
      </c>
      <c r="N546" s="222">
        <f t="shared" si="1045"/>
        <v>0</v>
      </c>
      <c r="O546" s="222">
        <f t="shared" si="1045"/>
        <v>0</v>
      </c>
      <c r="P546" s="222">
        <f t="shared" si="1045"/>
        <v>0</v>
      </c>
      <c r="Q546" s="222">
        <f t="shared" si="1045"/>
        <v>0</v>
      </c>
      <c r="R546" s="222">
        <f t="shared" si="1045"/>
        <v>0</v>
      </c>
      <c r="S546" s="222">
        <f t="shared" si="1045"/>
        <v>0</v>
      </c>
      <c r="T546" s="222">
        <f t="shared" si="1045"/>
        <v>0</v>
      </c>
      <c r="U546" s="222">
        <f t="shared" si="1045"/>
        <v>0</v>
      </c>
      <c r="V546" s="222">
        <f t="shared" si="1045"/>
        <v>0</v>
      </c>
      <c r="W546" s="222">
        <f t="shared" si="1045"/>
        <v>0</v>
      </c>
      <c r="X546" s="222">
        <f t="shared" si="1045"/>
        <v>0</v>
      </c>
      <c r="Y546" s="222">
        <f t="shared" si="925"/>
        <v>0</v>
      </c>
      <c r="Z546" s="222">
        <f t="shared" si="1045"/>
        <v>0</v>
      </c>
      <c r="AA546" s="222">
        <f t="shared" si="1045"/>
        <v>0</v>
      </c>
      <c r="AB546" s="222">
        <f t="shared" si="1045"/>
        <v>0</v>
      </c>
      <c r="AC546" s="222">
        <f t="shared" si="926"/>
        <v>0</v>
      </c>
      <c r="AD546" s="222">
        <f t="shared" si="1045"/>
        <v>0</v>
      </c>
      <c r="AE546" s="222">
        <f t="shared" si="1045"/>
        <v>0</v>
      </c>
      <c r="AF546" s="222">
        <f t="shared" si="1045"/>
        <v>0</v>
      </c>
      <c r="AG546" s="222">
        <f t="shared" si="927"/>
        <v>0</v>
      </c>
      <c r="AH546" s="222">
        <f t="shared" si="1045"/>
        <v>0</v>
      </c>
      <c r="AI546" s="222">
        <f t="shared" si="1045"/>
        <v>0</v>
      </c>
      <c r="AJ546" s="222">
        <f t="shared" si="1045"/>
        <v>0</v>
      </c>
      <c r="AK546" s="222">
        <f t="shared" si="928"/>
        <v>0</v>
      </c>
      <c r="AL546" s="222">
        <f t="shared" si="929"/>
        <v>0</v>
      </c>
    </row>
    <row r="547" spans="2:38">
      <c r="B547" s="212" t="s">
        <v>517</v>
      </c>
      <c r="C547" s="213" t="s">
        <v>382</v>
      </c>
      <c r="D5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4">
        <f t="shared" ref="F547:F559" si="1046">D547+E547</f>
        <v>0</v>
      </c>
      <c r="G547" s="214"/>
      <c r="H547" s="214">
        <f t="shared" ref="H547:H559" si="1047">F547-G547</f>
        <v>0</v>
      </c>
      <c r="I547" s="214"/>
      <c r="J547" s="214">
        <f t="shared" ref="J547:J559" si="1048">F547-I547</f>
        <v>0</v>
      </c>
      <c r="K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4">
        <f t="shared" ref="Y547:Y559" si="1049">V547+W547+X547</f>
        <v>0</v>
      </c>
      <c r="Z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4">
        <f t="shared" ref="AC547:AC559" si="1050">Z547+AA547+AB547</f>
        <v>0</v>
      </c>
      <c r="AD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4">
        <f t="shared" ref="AG547:AG559" si="1051">AD547+AE547+AF547</f>
        <v>0</v>
      </c>
      <c r="AH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4">
        <f t="shared" ref="AK547:AK559" si="1052">AH547+AI547+AJ547</f>
        <v>0</v>
      </c>
      <c r="AL547" s="214">
        <f t="shared" ref="AL547:AL559" si="1053">Y547+AC547+AG547+AK547</f>
        <v>0</v>
      </c>
    </row>
    <row r="548" spans="2:38">
      <c r="B548" s="212" t="s">
        <v>1608</v>
      </c>
      <c r="C548" s="213" t="s">
        <v>1609</v>
      </c>
      <c r="D5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4">
        <f t="shared" ref="F548:F552" si="1054">D548+E548</f>
        <v>0</v>
      </c>
      <c r="G548" s="214"/>
      <c r="H548" s="214">
        <f t="shared" ref="H548:H552" si="1055">F548-G548</f>
        <v>0</v>
      </c>
      <c r="I548" s="214"/>
      <c r="J548" s="214">
        <f t="shared" ref="J548:J552" si="1056">F548-I548</f>
        <v>0</v>
      </c>
      <c r="K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4">
        <f t="shared" ref="Y548:Y552" si="1057">V548+W548+X548</f>
        <v>0</v>
      </c>
      <c r="Z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4">
        <f t="shared" ref="AC548:AC552" si="1058">Z548+AA548+AB548</f>
        <v>0</v>
      </c>
      <c r="AD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4">
        <f t="shared" ref="AG548:AG552" si="1059">AD548+AE548+AF548</f>
        <v>0</v>
      </c>
      <c r="AH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4">
        <f t="shared" ref="AK548:AK552" si="1060">AH548+AI548+AJ548</f>
        <v>0</v>
      </c>
      <c r="AL548" s="214">
        <f t="shared" ref="AL548:AL552" si="1061">Y548+AC548+AG548+AK548</f>
        <v>0</v>
      </c>
    </row>
    <row r="549" spans="2:38">
      <c r="B549" s="212" t="s">
        <v>1610</v>
      </c>
      <c r="C549" s="213" t="s">
        <v>1611</v>
      </c>
      <c r="D5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4">
        <f t="shared" si="1054"/>
        <v>0</v>
      </c>
      <c r="G549" s="214"/>
      <c r="H549" s="214">
        <f t="shared" si="1055"/>
        <v>0</v>
      </c>
      <c r="I549" s="214"/>
      <c r="J549" s="214">
        <f t="shared" si="1056"/>
        <v>0</v>
      </c>
      <c r="K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4">
        <f t="shared" si="1057"/>
        <v>0</v>
      </c>
      <c r="Z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4">
        <f t="shared" si="1058"/>
        <v>0</v>
      </c>
      <c r="AD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4">
        <f t="shared" si="1059"/>
        <v>0</v>
      </c>
      <c r="AH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4">
        <f t="shared" si="1060"/>
        <v>0</v>
      </c>
      <c r="AL549" s="214">
        <f t="shared" si="1061"/>
        <v>0</v>
      </c>
    </row>
    <row r="550" spans="2:38">
      <c r="B550" s="212" t="s">
        <v>1612</v>
      </c>
      <c r="C550" s="213" t="s">
        <v>1613</v>
      </c>
      <c r="D5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4">
        <f t="shared" si="1054"/>
        <v>0</v>
      </c>
      <c r="G550" s="214"/>
      <c r="H550" s="214">
        <f t="shared" si="1055"/>
        <v>0</v>
      </c>
      <c r="I550" s="214"/>
      <c r="J550" s="214">
        <f t="shared" si="1056"/>
        <v>0</v>
      </c>
      <c r="K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4">
        <f t="shared" si="1057"/>
        <v>0</v>
      </c>
      <c r="Z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4">
        <f t="shared" si="1058"/>
        <v>0</v>
      </c>
      <c r="AD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4">
        <f t="shared" si="1059"/>
        <v>0</v>
      </c>
      <c r="AH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4">
        <f t="shared" si="1060"/>
        <v>0</v>
      </c>
      <c r="AL550" s="214">
        <f t="shared" si="1061"/>
        <v>0</v>
      </c>
    </row>
    <row r="551" spans="2:38">
      <c r="B551" s="212" t="s">
        <v>1614</v>
      </c>
      <c r="C551" s="213" t="s">
        <v>1615</v>
      </c>
      <c r="D5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4">
        <f t="shared" si="1054"/>
        <v>0</v>
      </c>
      <c r="G551" s="214"/>
      <c r="H551" s="214">
        <f t="shared" si="1055"/>
        <v>0</v>
      </c>
      <c r="I551" s="214"/>
      <c r="J551" s="214">
        <f t="shared" si="1056"/>
        <v>0</v>
      </c>
      <c r="K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4">
        <f t="shared" si="1057"/>
        <v>0</v>
      </c>
      <c r="Z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4">
        <f t="shared" si="1058"/>
        <v>0</v>
      </c>
      <c r="AD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4">
        <f t="shared" si="1059"/>
        <v>0</v>
      </c>
      <c r="AH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4">
        <f t="shared" si="1060"/>
        <v>0</v>
      </c>
      <c r="AL551" s="214">
        <f t="shared" si="1061"/>
        <v>0</v>
      </c>
    </row>
    <row r="552" spans="2:38">
      <c r="B552" s="212" t="s">
        <v>1616</v>
      </c>
      <c r="C552" s="213" t="s">
        <v>1617</v>
      </c>
      <c r="D5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4">
        <f t="shared" si="1054"/>
        <v>0</v>
      </c>
      <c r="G552" s="214"/>
      <c r="H552" s="214">
        <f t="shared" si="1055"/>
        <v>0</v>
      </c>
      <c r="I552" s="214"/>
      <c r="J552" s="214">
        <f t="shared" si="1056"/>
        <v>0</v>
      </c>
      <c r="K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4">
        <f t="shared" si="1057"/>
        <v>0</v>
      </c>
      <c r="Z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4">
        <f t="shared" si="1058"/>
        <v>0</v>
      </c>
      <c r="AD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4">
        <f t="shared" si="1059"/>
        <v>0</v>
      </c>
      <c r="AH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4">
        <f t="shared" si="1060"/>
        <v>0</v>
      </c>
      <c r="AL552" s="214">
        <f t="shared" si="1061"/>
        <v>0</v>
      </c>
    </row>
    <row r="553" spans="2:38">
      <c r="B553" s="212" t="s">
        <v>518</v>
      </c>
      <c r="C553" s="213" t="s">
        <v>383</v>
      </c>
      <c r="D5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4">
        <f t="shared" si="1046"/>
        <v>0</v>
      </c>
      <c r="G553" s="214"/>
      <c r="H553" s="214">
        <f t="shared" si="1047"/>
        <v>0</v>
      </c>
      <c r="I553" s="214"/>
      <c r="J553" s="214">
        <f t="shared" si="1048"/>
        <v>0</v>
      </c>
      <c r="K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4">
        <f t="shared" si="1049"/>
        <v>0</v>
      </c>
      <c r="Z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4">
        <f t="shared" si="1050"/>
        <v>0</v>
      </c>
      <c r="AD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4">
        <f t="shared" si="1051"/>
        <v>0</v>
      </c>
      <c r="AH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4">
        <f t="shared" si="1052"/>
        <v>0</v>
      </c>
      <c r="AL553" s="214">
        <f t="shared" si="1053"/>
        <v>0</v>
      </c>
    </row>
    <row r="554" spans="2:38">
      <c r="B554" s="212" t="s">
        <v>1618</v>
      </c>
      <c r="C554" s="213" t="s">
        <v>1619</v>
      </c>
      <c r="D5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4">
        <f t="shared" si="1046"/>
        <v>0</v>
      </c>
      <c r="G554" s="214"/>
      <c r="H554" s="214">
        <f t="shared" si="1047"/>
        <v>0</v>
      </c>
      <c r="I554" s="214"/>
      <c r="J554" s="214">
        <f t="shared" si="1048"/>
        <v>0</v>
      </c>
      <c r="K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4">
        <f t="shared" si="1049"/>
        <v>0</v>
      </c>
      <c r="Z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4">
        <f t="shared" si="1050"/>
        <v>0</v>
      </c>
      <c r="AD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4">
        <f t="shared" si="1051"/>
        <v>0</v>
      </c>
      <c r="AH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4">
        <f t="shared" si="1052"/>
        <v>0</v>
      </c>
      <c r="AL554" s="214">
        <f t="shared" si="1053"/>
        <v>0</v>
      </c>
    </row>
    <row r="555" spans="2:38">
      <c r="B555" s="212" t="s">
        <v>1620</v>
      </c>
      <c r="C555" s="213" t="s">
        <v>1621</v>
      </c>
      <c r="D5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4">
        <f t="shared" si="1046"/>
        <v>0</v>
      </c>
      <c r="G555" s="214"/>
      <c r="H555" s="214">
        <f t="shared" si="1047"/>
        <v>0</v>
      </c>
      <c r="I555" s="214"/>
      <c r="J555" s="214">
        <f t="shared" si="1048"/>
        <v>0</v>
      </c>
      <c r="K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4">
        <f t="shared" si="1049"/>
        <v>0</v>
      </c>
      <c r="Z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4">
        <f t="shared" si="1050"/>
        <v>0</v>
      </c>
      <c r="AD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4">
        <f t="shared" si="1051"/>
        <v>0</v>
      </c>
      <c r="AH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4">
        <f t="shared" si="1052"/>
        <v>0</v>
      </c>
      <c r="AL555" s="214">
        <f t="shared" si="1053"/>
        <v>0</v>
      </c>
    </row>
    <row r="556" spans="2:38">
      <c r="B556" s="212" t="s">
        <v>1622</v>
      </c>
      <c r="C556" s="213" t="s">
        <v>1623</v>
      </c>
      <c r="D5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4">
        <f t="shared" ref="F556" si="1062">D556+E556</f>
        <v>0</v>
      </c>
      <c r="G556" s="214"/>
      <c r="H556" s="214">
        <f t="shared" ref="H556" si="1063">F556-G556</f>
        <v>0</v>
      </c>
      <c r="I556" s="214"/>
      <c r="J556" s="214">
        <f t="shared" ref="J556" si="1064">F556-I556</f>
        <v>0</v>
      </c>
      <c r="K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4">
        <f t="shared" ref="Y556" si="1065">V556+W556+X556</f>
        <v>0</v>
      </c>
      <c r="Z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4">
        <f t="shared" ref="AC556" si="1066">Z556+AA556+AB556</f>
        <v>0</v>
      </c>
      <c r="AD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4">
        <f t="shared" ref="AG556" si="1067">AD556+AE556+AF556</f>
        <v>0</v>
      </c>
      <c r="AH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4">
        <f t="shared" ref="AK556" si="1068">AH556+AI556+AJ556</f>
        <v>0</v>
      </c>
      <c r="AL556" s="214">
        <f t="shared" ref="AL556" si="1069">Y556+AC556+AG556+AK556</f>
        <v>0</v>
      </c>
    </row>
    <row r="557" spans="2:38">
      <c r="B557" s="212" t="s">
        <v>1624</v>
      </c>
      <c r="C557" s="213" t="s">
        <v>1625</v>
      </c>
      <c r="D5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4">
        <f t="shared" ref="F557" si="1070">D557+E557</f>
        <v>0</v>
      </c>
      <c r="G557" s="214"/>
      <c r="H557" s="214">
        <f t="shared" ref="H557" si="1071">F557-G557</f>
        <v>0</v>
      </c>
      <c r="I557" s="214"/>
      <c r="J557" s="214">
        <f t="shared" ref="J557" si="1072">F557-I557</f>
        <v>0</v>
      </c>
      <c r="K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4">
        <f t="shared" ref="Y557" si="1073">V557+W557+X557</f>
        <v>0</v>
      </c>
      <c r="Z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4">
        <f t="shared" ref="AC557" si="1074">Z557+AA557+AB557</f>
        <v>0</v>
      </c>
      <c r="AD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4">
        <f t="shared" ref="AG557" si="1075">AD557+AE557+AF557</f>
        <v>0</v>
      </c>
      <c r="AH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4">
        <f t="shared" ref="AK557" si="1076">AH557+AI557+AJ557</f>
        <v>0</v>
      </c>
      <c r="AL557" s="214">
        <f t="shared" ref="AL557" si="1077">Y557+AC557+AG557+AK557</f>
        <v>0</v>
      </c>
    </row>
    <row r="558" spans="2:38">
      <c r="B558" s="212" t="s">
        <v>1626</v>
      </c>
      <c r="C558" s="213" t="s">
        <v>1627</v>
      </c>
      <c r="D5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4">
        <f t="shared" ref="F558" si="1078">D558+E558</f>
        <v>0</v>
      </c>
      <c r="G558" s="214"/>
      <c r="H558" s="214">
        <f t="shared" ref="H558" si="1079">F558-G558</f>
        <v>0</v>
      </c>
      <c r="I558" s="214"/>
      <c r="J558" s="214">
        <f t="shared" ref="J558" si="1080">F558-I558</f>
        <v>0</v>
      </c>
      <c r="K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4">
        <f t="shared" ref="Y558" si="1081">V558+W558+X558</f>
        <v>0</v>
      </c>
      <c r="Z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4">
        <f t="shared" ref="AC558" si="1082">Z558+AA558+AB558</f>
        <v>0</v>
      </c>
      <c r="AD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4">
        <f t="shared" ref="AG558" si="1083">AD558+AE558+AF558</f>
        <v>0</v>
      </c>
      <c r="AH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4">
        <f t="shared" ref="AK558" si="1084">AH558+AI558+AJ558</f>
        <v>0</v>
      </c>
      <c r="AL558" s="214">
        <f t="shared" ref="AL558" si="1085">Y558+AC558+AG558+AK558</f>
        <v>0</v>
      </c>
    </row>
    <row r="559" spans="2:38">
      <c r="B559" s="212" t="s">
        <v>1628</v>
      </c>
      <c r="C559" s="213" t="s">
        <v>1629</v>
      </c>
      <c r="D5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4">
        <f t="shared" si="1046"/>
        <v>0</v>
      </c>
      <c r="G559" s="214"/>
      <c r="H559" s="214">
        <f t="shared" si="1047"/>
        <v>0</v>
      </c>
      <c r="I559" s="214"/>
      <c r="J559" s="214">
        <f t="shared" si="1048"/>
        <v>0</v>
      </c>
      <c r="K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4">
        <f t="shared" si="1049"/>
        <v>0</v>
      </c>
      <c r="Z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4">
        <f t="shared" si="1050"/>
        <v>0</v>
      </c>
      <c r="AD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4">
        <f t="shared" si="1051"/>
        <v>0</v>
      </c>
      <c r="AH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4">
        <f t="shared" si="1052"/>
        <v>0</v>
      </c>
      <c r="AL559" s="214">
        <f t="shared" si="1053"/>
        <v>0</v>
      </c>
    </row>
    <row r="560" spans="2:38">
      <c r="B560" s="220" t="s">
        <v>519</v>
      </c>
      <c r="C560" s="221" t="s">
        <v>384</v>
      </c>
      <c r="D560" s="222">
        <f>D561</f>
        <v>0</v>
      </c>
      <c r="E560" s="222">
        <f>E561</f>
        <v>0</v>
      </c>
      <c r="F560" s="222">
        <f t="shared" si="919"/>
        <v>0</v>
      </c>
      <c r="G560" s="222">
        <f t="shared" ref="G560:I560" si="1086">G561</f>
        <v>0</v>
      </c>
      <c r="H560" s="222">
        <f t="shared" si="922"/>
        <v>0</v>
      </c>
      <c r="I560" s="222">
        <f t="shared" si="1086"/>
        <v>0</v>
      </c>
      <c r="J560" s="222">
        <f t="shared" si="923"/>
        <v>0</v>
      </c>
      <c r="K560" s="222">
        <f t="shared" ref="K560:AJ560" si="1087">K561</f>
        <v>0</v>
      </c>
      <c r="L560" s="222">
        <f t="shared" si="1087"/>
        <v>0</v>
      </c>
      <c r="M560" s="222">
        <f t="shared" si="1087"/>
        <v>0</v>
      </c>
      <c r="N560" s="222">
        <f t="shared" si="1087"/>
        <v>0</v>
      </c>
      <c r="O560" s="222">
        <f t="shared" si="1087"/>
        <v>0</v>
      </c>
      <c r="P560" s="222">
        <f t="shared" si="1087"/>
        <v>0</v>
      </c>
      <c r="Q560" s="222">
        <f t="shared" si="1087"/>
        <v>0</v>
      </c>
      <c r="R560" s="222">
        <f t="shared" si="1087"/>
        <v>0</v>
      </c>
      <c r="S560" s="222">
        <f t="shared" si="1087"/>
        <v>0</v>
      </c>
      <c r="T560" s="222">
        <f t="shared" si="1087"/>
        <v>0</v>
      </c>
      <c r="U560" s="222">
        <f t="shared" si="1087"/>
        <v>0</v>
      </c>
      <c r="V560" s="222">
        <f t="shared" si="1087"/>
        <v>0</v>
      </c>
      <c r="W560" s="222">
        <f t="shared" si="1087"/>
        <v>0</v>
      </c>
      <c r="X560" s="222">
        <f t="shared" si="1087"/>
        <v>0</v>
      </c>
      <c r="Y560" s="222">
        <f t="shared" si="925"/>
        <v>0</v>
      </c>
      <c r="Z560" s="222">
        <f t="shared" si="1087"/>
        <v>0</v>
      </c>
      <c r="AA560" s="222">
        <f t="shared" si="1087"/>
        <v>0</v>
      </c>
      <c r="AB560" s="222">
        <f t="shared" si="1087"/>
        <v>0</v>
      </c>
      <c r="AC560" s="222">
        <f t="shared" si="926"/>
        <v>0</v>
      </c>
      <c r="AD560" s="222">
        <f t="shared" si="1087"/>
        <v>0</v>
      </c>
      <c r="AE560" s="222">
        <f t="shared" si="1087"/>
        <v>0</v>
      </c>
      <c r="AF560" s="222">
        <f t="shared" si="1087"/>
        <v>0</v>
      </c>
      <c r="AG560" s="222">
        <f t="shared" si="927"/>
        <v>0</v>
      </c>
      <c r="AH560" s="222">
        <f t="shared" si="1087"/>
        <v>0</v>
      </c>
      <c r="AI560" s="222">
        <f t="shared" si="1087"/>
        <v>0</v>
      </c>
      <c r="AJ560" s="222">
        <f t="shared" si="1087"/>
        <v>0</v>
      </c>
      <c r="AK560" s="222">
        <f t="shared" si="928"/>
        <v>0</v>
      </c>
      <c r="AL560" s="222">
        <f t="shared" si="929"/>
        <v>0</v>
      </c>
    </row>
    <row r="561" spans="2:38">
      <c r="B561" s="212" t="s">
        <v>520</v>
      </c>
      <c r="C561" s="213" t="s">
        <v>385</v>
      </c>
      <c r="D5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4">
        <f t="shared" ref="F561" si="1088">D561+E561</f>
        <v>0</v>
      </c>
      <c r="G561" s="214"/>
      <c r="H561" s="214">
        <f t="shared" ref="H561" si="1089">F561-G561</f>
        <v>0</v>
      </c>
      <c r="I561" s="214"/>
      <c r="J561" s="214">
        <f t="shared" ref="J561" si="1090">F561-I561</f>
        <v>0</v>
      </c>
      <c r="K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4">
        <f t="shared" ref="Y561" si="1091">V561+W561+X561</f>
        <v>0</v>
      </c>
      <c r="Z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4">
        <f t="shared" ref="AC561" si="1092">Z561+AA561+AB561</f>
        <v>0</v>
      </c>
      <c r="AD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4">
        <f t="shared" ref="AG561" si="1093">AD561+AE561+AF561</f>
        <v>0</v>
      </c>
      <c r="AH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4">
        <f t="shared" ref="AK561" si="1094">AH561+AI561+AJ561</f>
        <v>0</v>
      </c>
      <c r="AL561" s="214">
        <f t="shared" ref="AL561" si="1095">Y561+AC561+AG561+AK561</f>
        <v>0</v>
      </c>
    </row>
    <row r="562" spans="2:38">
      <c r="B562" s="209" t="s">
        <v>519</v>
      </c>
      <c r="C562" s="210" t="s">
        <v>384</v>
      </c>
      <c r="D562" s="211">
        <f>D563</f>
        <v>0</v>
      </c>
      <c r="E562" s="211">
        <f>E563</f>
        <v>0</v>
      </c>
      <c r="F562" s="211">
        <f t="shared" si="919"/>
        <v>0</v>
      </c>
      <c r="G562" s="211">
        <f t="shared" ref="G562:I562" si="1096">G563</f>
        <v>0</v>
      </c>
      <c r="H562" s="211">
        <f t="shared" si="922"/>
        <v>0</v>
      </c>
      <c r="I562" s="211">
        <f t="shared" si="1096"/>
        <v>0</v>
      </c>
      <c r="J562" s="211">
        <f t="shared" si="923"/>
        <v>0</v>
      </c>
      <c r="K562" s="211">
        <f t="shared" ref="K562:AJ562" si="1097">K563</f>
        <v>0</v>
      </c>
      <c r="L562" s="211">
        <f t="shared" si="1097"/>
        <v>0</v>
      </c>
      <c r="M562" s="211">
        <f t="shared" si="1097"/>
        <v>0</v>
      </c>
      <c r="N562" s="211">
        <f t="shared" si="1097"/>
        <v>0</v>
      </c>
      <c r="O562" s="211">
        <f t="shared" si="1097"/>
        <v>0</v>
      </c>
      <c r="P562" s="211">
        <f t="shared" si="1097"/>
        <v>0</v>
      </c>
      <c r="Q562" s="211">
        <f t="shared" si="1097"/>
        <v>0</v>
      </c>
      <c r="R562" s="211">
        <f t="shared" si="1097"/>
        <v>0</v>
      </c>
      <c r="S562" s="211">
        <f t="shared" si="1097"/>
        <v>0</v>
      </c>
      <c r="T562" s="211">
        <f t="shared" si="1097"/>
        <v>0</v>
      </c>
      <c r="U562" s="211">
        <f t="shared" si="1097"/>
        <v>0</v>
      </c>
      <c r="V562" s="211">
        <f t="shared" si="1097"/>
        <v>0</v>
      </c>
      <c r="W562" s="211">
        <f t="shared" si="1097"/>
        <v>0</v>
      </c>
      <c r="X562" s="211">
        <f t="shared" si="1097"/>
        <v>0</v>
      </c>
      <c r="Y562" s="211">
        <f t="shared" si="925"/>
        <v>0</v>
      </c>
      <c r="Z562" s="211">
        <f t="shared" si="1097"/>
        <v>0</v>
      </c>
      <c r="AA562" s="211">
        <f t="shared" si="1097"/>
        <v>0</v>
      </c>
      <c r="AB562" s="211">
        <f t="shared" si="1097"/>
        <v>0</v>
      </c>
      <c r="AC562" s="211">
        <f t="shared" si="926"/>
        <v>0</v>
      </c>
      <c r="AD562" s="211">
        <f t="shared" si="1097"/>
        <v>0</v>
      </c>
      <c r="AE562" s="211">
        <f t="shared" si="1097"/>
        <v>0</v>
      </c>
      <c r="AF562" s="211">
        <f t="shared" si="1097"/>
        <v>0</v>
      </c>
      <c r="AG562" s="211">
        <f t="shared" si="927"/>
        <v>0</v>
      </c>
      <c r="AH562" s="211">
        <f t="shared" si="1097"/>
        <v>0</v>
      </c>
      <c r="AI562" s="211">
        <f t="shared" si="1097"/>
        <v>0</v>
      </c>
      <c r="AJ562" s="211">
        <f t="shared" si="1097"/>
        <v>0</v>
      </c>
      <c r="AK562" s="211">
        <f t="shared" si="928"/>
        <v>0</v>
      </c>
      <c r="AL562" s="211">
        <f t="shared" si="929"/>
        <v>0</v>
      </c>
    </row>
    <row r="563" spans="2:38">
      <c r="B563" s="220" t="s">
        <v>520</v>
      </c>
      <c r="C563" s="221" t="s">
        <v>385</v>
      </c>
      <c r="D563" s="222">
        <f>SUM(D564:D580)</f>
        <v>0</v>
      </c>
      <c r="E563" s="222">
        <f>SUM(E564:E580)</f>
        <v>0</v>
      </c>
      <c r="F563" s="222">
        <f t="shared" si="919"/>
        <v>0</v>
      </c>
      <c r="G563" s="222">
        <f>SUM(G564:G580)</f>
        <v>0</v>
      </c>
      <c r="H563" s="222">
        <f t="shared" si="922"/>
        <v>0</v>
      </c>
      <c r="I563" s="222">
        <f>SUM(I564:I580)</f>
        <v>0</v>
      </c>
      <c r="J563" s="222">
        <f t="shared" si="923"/>
        <v>0</v>
      </c>
      <c r="K563" s="222">
        <f t="shared" ref="K563:X563" si="1098">SUM(K564:K580)</f>
        <v>0</v>
      </c>
      <c r="L563" s="222">
        <f t="shared" si="1098"/>
        <v>0</v>
      </c>
      <c r="M563" s="222">
        <f t="shared" si="1098"/>
        <v>0</v>
      </c>
      <c r="N563" s="222">
        <f t="shared" si="1098"/>
        <v>0</v>
      </c>
      <c r="O563" s="222">
        <f t="shared" si="1098"/>
        <v>0</v>
      </c>
      <c r="P563" s="222">
        <f t="shared" si="1098"/>
        <v>0</v>
      </c>
      <c r="Q563" s="222">
        <f t="shared" si="1098"/>
        <v>0</v>
      </c>
      <c r="R563" s="222">
        <f t="shared" si="1098"/>
        <v>0</v>
      </c>
      <c r="S563" s="222">
        <f t="shared" si="1098"/>
        <v>0</v>
      </c>
      <c r="T563" s="222">
        <f t="shared" si="1098"/>
        <v>0</v>
      </c>
      <c r="U563" s="222">
        <f t="shared" si="1098"/>
        <v>0</v>
      </c>
      <c r="V563" s="222">
        <f t="shared" si="1098"/>
        <v>0</v>
      </c>
      <c r="W563" s="222">
        <f t="shared" si="1098"/>
        <v>0</v>
      </c>
      <c r="X563" s="222">
        <f t="shared" si="1098"/>
        <v>0</v>
      </c>
      <c r="Y563" s="222">
        <f t="shared" si="925"/>
        <v>0</v>
      </c>
      <c r="Z563" s="222">
        <f>SUM(Z564:Z580)</f>
        <v>0</v>
      </c>
      <c r="AA563" s="222">
        <f>SUM(AA564:AA580)</f>
        <v>0</v>
      </c>
      <c r="AB563" s="222">
        <f>SUM(AB564:AB580)</f>
        <v>0</v>
      </c>
      <c r="AC563" s="222">
        <f t="shared" si="926"/>
        <v>0</v>
      </c>
      <c r="AD563" s="222">
        <f>SUM(AD564:AD580)</f>
        <v>0</v>
      </c>
      <c r="AE563" s="222">
        <f>SUM(AE564:AE580)</f>
        <v>0</v>
      </c>
      <c r="AF563" s="222">
        <f>SUM(AF564:AF580)</f>
        <v>0</v>
      </c>
      <c r="AG563" s="222">
        <f t="shared" si="927"/>
        <v>0</v>
      </c>
      <c r="AH563" s="222">
        <f>SUM(AH564:AH580)</f>
        <v>0</v>
      </c>
      <c r="AI563" s="222">
        <f>SUM(AI564:AI580)</f>
        <v>0</v>
      </c>
      <c r="AJ563" s="222">
        <f>SUM(AJ564:AJ580)</f>
        <v>0</v>
      </c>
      <c r="AK563" s="222">
        <f t="shared" si="928"/>
        <v>0</v>
      </c>
      <c r="AL563" s="222">
        <f t="shared" si="929"/>
        <v>0</v>
      </c>
    </row>
    <row r="564" spans="2:38">
      <c r="B564" s="212" t="s">
        <v>521</v>
      </c>
      <c r="C564" s="213" t="s">
        <v>386</v>
      </c>
      <c r="D5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4">
        <f t="shared" ref="F564:F586" si="1099">D564+E564</f>
        <v>0</v>
      </c>
      <c r="G564" s="214"/>
      <c r="H564" s="214">
        <f t="shared" ref="H564:H586" si="1100">F564-G564</f>
        <v>0</v>
      </c>
      <c r="I564" s="214"/>
      <c r="J564" s="214">
        <f t="shared" ref="J564:J586" si="1101">F564-I564</f>
        <v>0</v>
      </c>
      <c r="K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4">
        <f t="shared" ref="Y564:Y586" si="1102">V564+W564+X564</f>
        <v>0</v>
      </c>
      <c r="Z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4">
        <f t="shared" ref="AC564:AC586" si="1103">Z564+AA564+AB564</f>
        <v>0</v>
      </c>
      <c r="AD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4">
        <f t="shared" ref="AG564:AG586" si="1104">AD564+AE564+AF564</f>
        <v>0</v>
      </c>
      <c r="AH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4">
        <f t="shared" ref="AK564:AK586" si="1105">AH564+AI564+AJ564</f>
        <v>0</v>
      </c>
      <c r="AL564" s="214">
        <f t="shared" ref="AL564:AL586" si="1106">Y564+AC564+AG564+AK564</f>
        <v>0</v>
      </c>
    </row>
    <row r="565" spans="2:38">
      <c r="B565" s="212" t="s">
        <v>1630</v>
      </c>
      <c r="C565" s="213" t="s">
        <v>1631</v>
      </c>
      <c r="D5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4">
        <f t="shared" si="1099"/>
        <v>0</v>
      </c>
      <c r="G565" s="214"/>
      <c r="H565" s="214">
        <f t="shared" si="1100"/>
        <v>0</v>
      </c>
      <c r="I565" s="214"/>
      <c r="J565" s="214">
        <f t="shared" si="1101"/>
        <v>0</v>
      </c>
      <c r="K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4">
        <f t="shared" si="1102"/>
        <v>0</v>
      </c>
      <c r="Z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4">
        <f t="shared" si="1103"/>
        <v>0</v>
      </c>
      <c r="AD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4">
        <f t="shared" si="1104"/>
        <v>0</v>
      </c>
      <c r="AH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4">
        <f t="shared" si="1105"/>
        <v>0</v>
      </c>
      <c r="AL565" s="214">
        <f t="shared" si="1106"/>
        <v>0</v>
      </c>
    </row>
    <row r="566" spans="2:38">
      <c r="B566" s="212" t="s">
        <v>1632</v>
      </c>
      <c r="C566" s="213" t="s">
        <v>848</v>
      </c>
      <c r="D5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4">
        <f t="shared" si="1099"/>
        <v>0</v>
      </c>
      <c r="G566" s="214"/>
      <c r="H566" s="214">
        <f t="shared" si="1100"/>
        <v>0</v>
      </c>
      <c r="I566" s="214"/>
      <c r="J566" s="214">
        <f t="shared" si="1101"/>
        <v>0</v>
      </c>
      <c r="K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4">
        <f t="shared" si="1102"/>
        <v>0</v>
      </c>
      <c r="Z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4">
        <f t="shared" si="1103"/>
        <v>0</v>
      </c>
      <c r="AD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4">
        <f t="shared" si="1104"/>
        <v>0</v>
      </c>
      <c r="AH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4">
        <f t="shared" si="1105"/>
        <v>0</v>
      </c>
      <c r="AL566" s="214">
        <f t="shared" si="1106"/>
        <v>0</v>
      </c>
    </row>
    <row r="567" spans="2:38">
      <c r="B567" s="212" t="s">
        <v>1633</v>
      </c>
      <c r="C567" s="213" t="s">
        <v>1634</v>
      </c>
      <c r="D5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4">
        <f t="shared" si="1099"/>
        <v>0</v>
      </c>
      <c r="G567" s="214"/>
      <c r="H567" s="214">
        <f t="shared" si="1100"/>
        <v>0</v>
      </c>
      <c r="I567" s="214"/>
      <c r="J567" s="214">
        <f t="shared" si="1101"/>
        <v>0</v>
      </c>
      <c r="K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4">
        <f t="shared" si="1102"/>
        <v>0</v>
      </c>
      <c r="Z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4">
        <f t="shared" si="1103"/>
        <v>0</v>
      </c>
      <c r="AD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4">
        <f t="shared" si="1104"/>
        <v>0</v>
      </c>
      <c r="AH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4">
        <f t="shared" si="1105"/>
        <v>0</v>
      </c>
      <c r="AL567" s="214">
        <f t="shared" si="1106"/>
        <v>0</v>
      </c>
    </row>
    <row r="568" spans="2:38">
      <c r="B568" s="212" t="s">
        <v>1635</v>
      </c>
      <c r="C568" s="213" t="s">
        <v>1636</v>
      </c>
      <c r="D5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4">
        <f t="shared" si="1099"/>
        <v>0</v>
      </c>
      <c r="G568" s="214"/>
      <c r="H568" s="214">
        <f t="shared" si="1100"/>
        <v>0</v>
      </c>
      <c r="I568" s="214"/>
      <c r="J568" s="214">
        <f t="shared" si="1101"/>
        <v>0</v>
      </c>
      <c r="K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4">
        <f t="shared" si="1102"/>
        <v>0</v>
      </c>
      <c r="Z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4">
        <f t="shared" si="1103"/>
        <v>0</v>
      </c>
      <c r="AD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4">
        <f t="shared" si="1104"/>
        <v>0</v>
      </c>
      <c r="AH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4">
        <f t="shared" si="1105"/>
        <v>0</v>
      </c>
      <c r="AL568" s="214">
        <f t="shared" si="1106"/>
        <v>0</v>
      </c>
    </row>
    <row r="569" spans="2:38">
      <c r="B569" s="212" t="s">
        <v>1637</v>
      </c>
      <c r="C569" s="213" t="s">
        <v>1638</v>
      </c>
      <c r="D5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4">
        <f t="shared" si="1099"/>
        <v>0</v>
      </c>
      <c r="G569" s="214"/>
      <c r="H569" s="214">
        <f t="shared" si="1100"/>
        <v>0</v>
      </c>
      <c r="I569" s="214"/>
      <c r="J569" s="214">
        <f t="shared" si="1101"/>
        <v>0</v>
      </c>
      <c r="K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4">
        <f t="shared" si="1102"/>
        <v>0</v>
      </c>
      <c r="Z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4">
        <f t="shared" si="1103"/>
        <v>0</v>
      </c>
      <c r="AD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4">
        <f t="shared" si="1104"/>
        <v>0</v>
      </c>
      <c r="AH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4">
        <f t="shared" si="1105"/>
        <v>0</v>
      </c>
      <c r="AL569" s="214">
        <f t="shared" si="1106"/>
        <v>0</v>
      </c>
    </row>
    <row r="570" spans="2:38">
      <c r="B570" s="212" t="s">
        <v>1639</v>
      </c>
      <c r="C570" s="213" t="s">
        <v>1640</v>
      </c>
      <c r="D5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4">
        <f t="shared" si="1099"/>
        <v>0</v>
      </c>
      <c r="G570" s="214"/>
      <c r="H570" s="214">
        <f t="shared" si="1100"/>
        <v>0</v>
      </c>
      <c r="I570" s="214"/>
      <c r="J570" s="214">
        <f t="shared" si="1101"/>
        <v>0</v>
      </c>
      <c r="K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4">
        <f t="shared" si="1102"/>
        <v>0</v>
      </c>
      <c r="Z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4">
        <f t="shared" si="1103"/>
        <v>0</v>
      </c>
      <c r="AD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4">
        <f t="shared" si="1104"/>
        <v>0</v>
      </c>
      <c r="AH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4">
        <f t="shared" si="1105"/>
        <v>0</v>
      </c>
      <c r="AL570" s="214">
        <f t="shared" si="1106"/>
        <v>0</v>
      </c>
    </row>
    <row r="571" spans="2:38">
      <c r="B571" s="212" t="s">
        <v>1641</v>
      </c>
      <c r="C571" s="213" t="s">
        <v>1642</v>
      </c>
      <c r="D5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4">
        <f t="shared" si="1099"/>
        <v>0</v>
      </c>
      <c r="G571" s="214"/>
      <c r="H571" s="214">
        <f t="shared" si="1100"/>
        <v>0</v>
      </c>
      <c r="I571" s="214"/>
      <c r="J571" s="214">
        <f t="shared" si="1101"/>
        <v>0</v>
      </c>
      <c r="K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4">
        <f t="shared" si="1102"/>
        <v>0</v>
      </c>
      <c r="Z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4">
        <f t="shared" si="1103"/>
        <v>0</v>
      </c>
      <c r="AD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4">
        <f t="shared" si="1104"/>
        <v>0</v>
      </c>
      <c r="AH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4">
        <f t="shared" si="1105"/>
        <v>0</v>
      </c>
      <c r="AL571" s="214">
        <f t="shared" si="1106"/>
        <v>0</v>
      </c>
    </row>
    <row r="572" spans="2:38">
      <c r="B572" s="212" t="s">
        <v>1643</v>
      </c>
      <c r="C572" s="213" t="s">
        <v>1644</v>
      </c>
      <c r="D5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4">
        <f t="shared" si="1099"/>
        <v>0</v>
      </c>
      <c r="G572" s="214"/>
      <c r="H572" s="214">
        <f t="shared" si="1100"/>
        <v>0</v>
      </c>
      <c r="I572" s="214"/>
      <c r="J572" s="214">
        <f t="shared" si="1101"/>
        <v>0</v>
      </c>
      <c r="K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4">
        <f t="shared" si="1102"/>
        <v>0</v>
      </c>
      <c r="Z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4">
        <f t="shared" si="1103"/>
        <v>0</v>
      </c>
      <c r="AD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4">
        <f t="shared" si="1104"/>
        <v>0</v>
      </c>
      <c r="AH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4">
        <f t="shared" si="1105"/>
        <v>0</v>
      </c>
      <c r="AL572" s="214">
        <f t="shared" si="1106"/>
        <v>0</v>
      </c>
    </row>
    <row r="573" spans="2:38">
      <c r="B573" s="212" t="s">
        <v>1645</v>
      </c>
      <c r="C573" s="213" t="s">
        <v>1646</v>
      </c>
      <c r="D5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4">
        <f t="shared" si="1099"/>
        <v>0</v>
      </c>
      <c r="G573" s="214"/>
      <c r="H573" s="214">
        <f t="shared" si="1100"/>
        <v>0</v>
      </c>
      <c r="I573" s="214"/>
      <c r="J573" s="214">
        <f t="shared" si="1101"/>
        <v>0</v>
      </c>
      <c r="K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4">
        <f t="shared" si="1102"/>
        <v>0</v>
      </c>
      <c r="Z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4">
        <f t="shared" si="1103"/>
        <v>0</v>
      </c>
      <c r="AD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4">
        <f t="shared" si="1104"/>
        <v>0</v>
      </c>
      <c r="AH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4">
        <f t="shared" si="1105"/>
        <v>0</v>
      </c>
      <c r="AL573" s="214">
        <f t="shared" si="1106"/>
        <v>0</v>
      </c>
    </row>
    <row r="574" spans="2:38">
      <c r="B574" s="212" t="s">
        <v>1647</v>
      </c>
      <c r="C574" s="213" t="s">
        <v>1648</v>
      </c>
      <c r="D5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4">
        <f t="shared" si="1099"/>
        <v>0</v>
      </c>
      <c r="G574" s="214"/>
      <c r="H574" s="214">
        <f t="shared" si="1100"/>
        <v>0</v>
      </c>
      <c r="I574" s="214"/>
      <c r="J574" s="214">
        <f t="shared" si="1101"/>
        <v>0</v>
      </c>
      <c r="K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4">
        <f t="shared" si="1102"/>
        <v>0</v>
      </c>
      <c r="Z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4">
        <f t="shared" si="1103"/>
        <v>0</v>
      </c>
      <c r="AD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4">
        <f t="shared" si="1104"/>
        <v>0</v>
      </c>
      <c r="AH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4">
        <f t="shared" si="1105"/>
        <v>0</v>
      </c>
      <c r="AL574" s="214">
        <f t="shared" si="1106"/>
        <v>0</v>
      </c>
    </row>
    <row r="575" spans="2:38">
      <c r="B575" s="212" t="s">
        <v>1649</v>
      </c>
      <c r="C575" s="213" t="s">
        <v>1650</v>
      </c>
      <c r="D5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4">
        <f t="shared" si="1099"/>
        <v>0</v>
      </c>
      <c r="G575" s="214"/>
      <c r="H575" s="214">
        <f t="shared" si="1100"/>
        <v>0</v>
      </c>
      <c r="I575" s="214"/>
      <c r="J575" s="214">
        <f t="shared" si="1101"/>
        <v>0</v>
      </c>
      <c r="K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4">
        <f t="shared" si="1102"/>
        <v>0</v>
      </c>
      <c r="Z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4">
        <f t="shared" si="1103"/>
        <v>0</v>
      </c>
      <c r="AD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4">
        <f t="shared" si="1104"/>
        <v>0</v>
      </c>
      <c r="AH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4">
        <f t="shared" si="1105"/>
        <v>0</v>
      </c>
      <c r="AL575" s="214">
        <f t="shared" si="1106"/>
        <v>0</v>
      </c>
    </row>
    <row r="576" spans="2:38">
      <c r="B576" s="212" t="s">
        <v>1651</v>
      </c>
      <c r="C576" s="213" t="s">
        <v>1652</v>
      </c>
      <c r="D5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4">
        <f t="shared" si="1099"/>
        <v>0</v>
      </c>
      <c r="G576" s="214"/>
      <c r="H576" s="214">
        <f t="shared" si="1100"/>
        <v>0</v>
      </c>
      <c r="I576" s="214"/>
      <c r="J576" s="214">
        <f t="shared" si="1101"/>
        <v>0</v>
      </c>
      <c r="K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4">
        <f t="shared" si="1102"/>
        <v>0</v>
      </c>
      <c r="Z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4">
        <f t="shared" si="1103"/>
        <v>0</v>
      </c>
      <c r="AD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4">
        <f t="shared" si="1104"/>
        <v>0</v>
      </c>
      <c r="AH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4">
        <f t="shared" si="1105"/>
        <v>0</v>
      </c>
      <c r="AL576" s="214">
        <f t="shared" si="1106"/>
        <v>0</v>
      </c>
    </row>
    <row r="577" spans="2:38">
      <c r="B577" s="212" t="s">
        <v>1653</v>
      </c>
      <c r="C577" s="213" t="s">
        <v>1654</v>
      </c>
      <c r="D5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4">
        <f t="shared" si="1099"/>
        <v>0</v>
      </c>
      <c r="G577" s="214"/>
      <c r="H577" s="214">
        <f t="shared" si="1100"/>
        <v>0</v>
      </c>
      <c r="I577" s="214"/>
      <c r="J577" s="214">
        <f t="shared" si="1101"/>
        <v>0</v>
      </c>
      <c r="K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4">
        <f t="shared" si="1102"/>
        <v>0</v>
      </c>
      <c r="Z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4">
        <f t="shared" si="1103"/>
        <v>0</v>
      </c>
      <c r="AD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4">
        <f t="shared" si="1104"/>
        <v>0</v>
      </c>
      <c r="AH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4">
        <f t="shared" si="1105"/>
        <v>0</v>
      </c>
      <c r="AL577" s="214">
        <f t="shared" si="1106"/>
        <v>0</v>
      </c>
    </row>
    <row r="578" spans="2:38">
      <c r="B578" s="212" t="s">
        <v>1655</v>
      </c>
      <c r="C578" s="213" t="s">
        <v>1656</v>
      </c>
      <c r="D5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4">
        <f t="shared" si="1099"/>
        <v>0</v>
      </c>
      <c r="G578" s="214"/>
      <c r="H578" s="214">
        <f t="shared" si="1100"/>
        <v>0</v>
      </c>
      <c r="I578" s="214"/>
      <c r="J578" s="214">
        <f t="shared" si="1101"/>
        <v>0</v>
      </c>
      <c r="K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4">
        <f t="shared" si="1102"/>
        <v>0</v>
      </c>
      <c r="Z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4">
        <f t="shared" si="1103"/>
        <v>0</v>
      </c>
      <c r="AD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4">
        <f t="shared" si="1104"/>
        <v>0</v>
      </c>
      <c r="AH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4">
        <f t="shared" si="1105"/>
        <v>0</v>
      </c>
      <c r="AL578" s="214">
        <f t="shared" si="1106"/>
        <v>0</v>
      </c>
    </row>
    <row r="579" spans="2:38">
      <c r="B579" s="212" t="s">
        <v>1657</v>
      </c>
      <c r="C579" s="213" t="s">
        <v>1658</v>
      </c>
      <c r="D5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4">
        <f t="shared" si="1099"/>
        <v>0</v>
      </c>
      <c r="G579" s="214"/>
      <c r="H579" s="214">
        <f t="shared" si="1100"/>
        <v>0</v>
      </c>
      <c r="I579" s="214"/>
      <c r="J579" s="214">
        <f t="shared" si="1101"/>
        <v>0</v>
      </c>
      <c r="K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4">
        <f t="shared" si="1102"/>
        <v>0</v>
      </c>
      <c r="Z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4">
        <f t="shared" si="1103"/>
        <v>0</v>
      </c>
      <c r="AD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4">
        <f t="shared" si="1104"/>
        <v>0</v>
      </c>
      <c r="AH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4">
        <f t="shared" si="1105"/>
        <v>0</v>
      </c>
      <c r="AL579" s="214">
        <f t="shared" si="1106"/>
        <v>0</v>
      </c>
    </row>
    <row r="580" spans="2:38">
      <c r="B580" s="212" t="s">
        <v>1659</v>
      </c>
      <c r="C580" s="213" t="s">
        <v>1660</v>
      </c>
      <c r="D5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4">
        <f t="shared" si="1099"/>
        <v>0</v>
      </c>
      <c r="G580" s="214"/>
      <c r="H580" s="214">
        <f t="shared" si="1100"/>
        <v>0</v>
      </c>
      <c r="I580" s="214"/>
      <c r="J580" s="214">
        <f t="shared" si="1101"/>
        <v>0</v>
      </c>
      <c r="K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4">
        <f t="shared" si="1102"/>
        <v>0</v>
      </c>
      <c r="Z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4">
        <f t="shared" si="1103"/>
        <v>0</v>
      </c>
      <c r="AD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4">
        <f t="shared" si="1104"/>
        <v>0</v>
      </c>
      <c r="AH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4">
        <f t="shared" si="1105"/>
        <v>0</v>
      </c>
      <c r="AL580" s="214">
        <f t="shared" si="1106"/>
        <v>0</v>
      </c>
    </row>
    <row r="581" spans="2:38">
      <c r="B581" s="209" t="s">
        <v>1661</v>
      </c>
      <c r="C581" s="210" t="s">
        <v>1662</v>
      </c>
      <c r="D581" s="211">
        <f>SUM(D582:D586)</f>
        <v>0</v>
      </c>
      <c r="E581" s="211">
        <f>SUM(E582:E586)</f>
        <v>0</v>
      </c>
      <c r="F581" s="211">
        <f t="shared" si="1099"/>
        <v>0</v>
      </c>
      <c r="G581" s="211">
        <f>SUM(G582:G586)</f>
        <v>0</v>
      </c>
      <c r="H581" s="211">
        <f t="shared" si="1100"/>
        <v>0</v>
      </c>
      <c r="I581" s="211">
        <f>SUM(I582:I586)</f>
        <v>0</v>
      </c>
      <c r="J581" s="211">
        <f t="shared" si="1101"/>
        <v>0</v>
      </c>
      <c r="K581" s="211">
        <f t="shared" ref="K581:X581" si="1107">SUM(K582:K586)</f>
        <v>0</v>
      </c>
      <c r="L581" s="211">
        <f t="shared" si="1107"/>
        <v>0</v>
      </c>
      <c r="M581" s="211">
        <f t="shared" si="1107"/>
        <v>0</v>
      </c>
      <c r="N581" s="211">
        <f t="shared" si="1107"/>
        <v>0</v>
      </c>
      <c r="O581" s="211">
        <f t="shared" si="1107"/>
        <v>0</v>
      </c>
      <c r="P581" s="211">
        <f t="shared" si="1107"/>
        <v>0</v>
      </c>
      <c r="Q581" s="211">
        <f t="shared" si="1107"/>
        <v>0</v>
      </c>
      <c r="R581" s="211">
        <f t="shared" si="1107"/>
        <v>0</v>
      </c>
      <c r="S581" s="211">
        <f t="shared" si="1107"/>
        <v>0</v>
      </c>
      <c r="T581" s="211">
        <f t="shared" si="1107"/>
        <v>0</v>
      </c>
      <c r="U581" s="211">
        <f t="shared" si="1107"/>
        <v>0</v>
      </c>
      <c r="V581" s="211">
        <f t="shared" si="1107"/>
        <v>0</v>
      </c>
      <c r="W581" s="211">
        <f t="shared" si="1107"/>
        <v>0</v>
      </c>
      <c r="X581" s="211">
        <f t="shared" si="1107"/>
        <v>0</v>
      </c>
      <c r="Y581" s="211">
        <f t="shared" si="1102"/>
        <v>0</v>
      </c>
      <c r="Z581" s="211">
        <f>SUM(Z582:Z586)</f>
        <v>0</v>
      </c>
      <c r="AA581" s="211">
        <f>SUM(AA582:AA586)</f>
        <v>0</v>
      </c>
      <c r="AB581" s="211">
        <f>SUM(AB582:AB586)</f>
        <v>0</v>
      </c>
      <c r="AC581" s="211">
        <f t="shared" si="1103"/>
        <v>0</v>
      </c>
      <c r="AD581" s="211">
        <f>SUM(AD582:AD586)</f>
        <v>0</v>
      </c>
      <c r="AE581" s="211">
        <f>SUM(AE582:AE586)</f>
        <v>0</v>
      </c>
      <c r="AF581" s="211">
        <f>SUM(AF582:AF586)</f>
        <v>0</v>
      </c>
      <c r="AG581" s="211">
        <f t="shared" si="1104"/>
        <v>0</v>
      </c>
      <c r="AH581" s="211">
        <f>SUM(AH582:AH586)</f>
        <v>0</v>
      </c>
      <c r="AI581" s="211">
        <f>SUM(AI582:AI586)</f>
        <v>0</v>
      </c>
      <c r="AJ581" s="211">
        <f>SUM(AJ582:AJ586)</f>
        <v>0</v>
      </c>
      <c r="AK581" s="211">
        <f t="shared" si="1105"/>
        <v>0</v>
      </c>
      <c r="AL581" s="211">
        <f t="shared" si="1106"/>
        <v>0</v>
      </c>
    </row>
    <row r="582" spans="2:38">
      <c r="B582" s="212" t="s">
        <v>1663</v>
      </c>
      <c r="C582" s="213" t="s">
        <v>1664</v>
      </c>
      <c r="D5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4">
        <f t="shared" si="1099"/>
        <v>0</v>
      </c>
      <c r="G582" s="214"/>
      <c r="H582" s="214">
        <f t="shared" si="1100"/>
        <v>0</v>
      </c>
      <c r="I582" s="214"/>
      <c r="J582" s="214">
        <f t="shared" si="1101"/>
        <v>0</v>
      </c>
      <c r="K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4">
        <f t="shared" si="1102"/>
        <v>0</v>
      </c>
      <c r="Z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4">
        <f t="shared" si="1103"/>
        <v>0</v>
      </c>
      <c r="AD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4">
        <f t="shared" si="1104"/>
        <v>0</v>
      </c>
      <c r="AH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4">
        <f t="shared" si="1105"/>
        <v>0</v>
      </c>
      <c r="AL582" s="214">
        <f t="shared" si="1106"/>
        <v>0</v>
      </c>
    </row>
    <row r="583" spans="2:38">
      <c r="B583" s="212" t="s">
        <v>1665</v>
      </c>
      <c r="C583" s="213" t="s">
        <v>1666</v>
      </c>
      <c r="D5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4">
        <f t="shared" si="1099"/>
        <v>0</v>
      </c>
      <c r="G583" s="214"/>
      <c r="H583" s="214">
        <f t="shared" si="1100"/>
        <v>0</v>
      </c>
      <c r="I583" s="214"/>
      <c r="J583" s="214">
        <f t="shared" si="1101"/>
        <v>0</v>
      </c>
      <c r="K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4">
        <f t="shared" si="1102"/>
        <v>0</v>
      </c>
      <c r="Z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4">
        <f t="shared" si="1103"/>
        <v>0</v>
      </c>
      <c r="AD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4">
        <f t="shared" si="1104"/>
        <v>0</v>
      </c>
      <c r="AH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4">
        <f t="shared" si="1105"/>
        <v>0</v>
      </c>
      <c r="AL583" s="214">
        <f t="shared" si="1106"/>
        <v>0</v>
      </c>
    </row>
    <row r="584" spans="2:38">
      <c r="B584" s="212" t="s">
        <v>1667</v>
      </c>
      <c r="C584" s="213" t="s">
        <v>1668</v>
      </c>
      <c r="D5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4">
        <f t="shared" si="1099"/>
        <v>0</v>
      </c>
      <c r="G584" s="214"/>
      <c r="H584" s="214">
        <f t="shared" si="1100"/>
        <v>0</v>
      </c>
      <c r="I584" s="214"/>
      <c r="J584" s="214">
        <f t="shared" si="1101"/>
        <v>0</v>
      </c>
      <c r="K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4">
        <f t="shared" si="1102"/>
        <v>0</v>
      </c>
      <c r="Z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4">
        <f t="shared" si="1103"/>
        <v>0</v>
      </c>
      <c r="AD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4">
        <f t="shared" si="1104"/>
        <v>0</v>
      </c>
      <c r="AH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4">
        <f t="shared" si="1105"/>
        <v>0</v>
      </c>
      <c r="AL584" s="214">
        <f t="shared" si="1106"/>
        <v>0</v>
      </c>
    </row>
    <row r="585" spans="2:38">
      <c r="B585" s="212" t="s">
        <v>1669</v>
      </c>
      <c r="C585" s="213" t="s">
        <v>1670</v>
      </c>
      <c r="D5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4">
        <f t="shared" si="1099"/>
        <v>0</v>
      </c>
      <c r="G585" s="214"/>
      <c r="H585" s="214">
        <f t="shared" si="1100"/>
        <v>0</v>
      </c>
      <c r="I585" s="214"/>
      <c r="J585" s="214">
        <f t="shared" si="1101"/>
        <v>0</v>
      </c>
      <c r="K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4">
        <f t="shared" si="1102"/>
        <v>0</v>
      </c>
      <c r="Z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4">
        <f t="shared" si="1103"/>
        <v>0</v>
      </c>
      <c r="AD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4">
        <f t="shared" si="1104"/>
        <v>0</v>
      </c>
      <c r="AH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4">
        <f t="shared" si="1105"/>
        <v>0</v>
      </c>
      <c r="AL585" s="214">
        <f t="shared" si="1106"/>
        <v>0</v>
      </c>
    </row>
    <row r="586" spans="2:38">
      <c r="B586" s="212" t="s">
        <v>1671</v>
      </c>
      <c r="C586" s="213" t="s">
        <v>1672</v>
      </c>
      <c r="D5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4">
        <f t="shared" si="1099"/>
        <v>0</v>
      </c>
      <c r="G586" s="214"/>
      <c r="H586" s="214">
        <f t="shared" si="1100"/>
        <v>0</v>
      </c>
      <c r="I586" s="214"/>
      <c r="J586" s="214">
        <f t="shared" si="1101"/>
        <v>0</v>
      </c>
      <c r="K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4">
        <f t="shared" si="1102"/>
        <v>0</v>
      </c>
      <c r="Z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4">
        <f t="shared" si="1103"/>
        <v>0</v>
      </c>
      <c r="AD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4">
        <f t="shared" si="1104"/>
        <v>0</v>
      </c>
      <c r="AH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4">
        <f t="shared" si="1105"/>
        <v>0</v>
      </c>
      <c r="AL586" s="214">
        <f t="shared" si="1106"/>
        <v>0</v>
      </c>
    </row>
    <row r="587" spans="2:38" ht="26.25">
      <c r="B587" s="215"/>
      <c r="C587" s="216" t="s">
        <v>387</v>
      </c>
      <c r="D587" s="558">
        <f>D12+D86+D97+D110+D212+D229+D330+D336+D393+D407+D412+D449+D501+D518+D562+D581</f>
        <v>0</v>
      </c>
      <c r="E587" s="558">
        <f>E12+E86+E97+E110+E212+E229+E330+E336+E393+E407+E412+E449+E501+E518+E562</f>
        <v>863341705.13999999</v>
      </c>
      <c r="F587" s="558">
        <f t="shared" si="919"/>
        <v>863341705.13999999</v>
      </c>
      <c r="G587" s="558">
        <f>G12+G86+G97+G110+G212+G229+G330+G336+G393+G407+G412+G449+G501+G518+G562</f>
        <v>861179207.49000001</v>
      </c>
      <c r="H587" s="558">
        <f t="shared" si="922"/>
        <v>2162497.6499999762</v>
      </c>
      <c r="I587" s="557">
        <f>I12+I86+I97+I110+I212+I229+I330+I336+I393+I407+I412+I449+I501+I518+I562</f>
        <v>0</v>
      </c>
      <c r="J587" s="558">
        <f t="shared" si="923"/>
        <v>863341705.13999999</v>
      </c>
      <c r="K587" s="557">
        <f t="shared" ref="K587:X587" si="1108">K12+K86+K97+K110+K212+K229+K330+K336+K393+K407+K412+K449+K501+K518+K562</f>
        <v>0</v>
      </c>
      <c r="L587" s="557">
        <f t="shared" si="1108"/>
        <v>0</v>
      </c>
      <c r="M587" s="557">
        <f t="shared" si="1108"/>
        <v>0</v>
      </c>
      <c r="N587" s="557">
        <f t="shared" si="1108"/>
        <v>0</v>
      </c>
      <c r="O587" s="558">
        <f t="shared" si="1108"/>
        <v>205500</v>
      </c>
      <c r="P587" s="558">
        <f t="shared" si="1108"/>
        <v>861119787.13999999</v>
      </c>
      <c r="Q587" s="557">
        <f t="shared" si="1108"/>
        <v>0</v>
      </c>
      <c r="R587" s="557">
        <f t="shared" si="1108"/>
        <v>0</v>
      </c>
      <c r="S587" s="557">
        <f t="shared" si="1108"/>
        <v>0</v>
      </c>
      <c r="T587" s="557">
        <f t="shared" si="1108"/>
        <v>0</v>
      </c>
      <c r="U587" s="558">
        <f t="shared" si="1108"/>
        <v>20544590.816666663</v>
      </c>
      <c r="V587" s="558">
        <f t="shared" si="1108"/>
        <v>878989496.17999995</v>
      </c>
      <c r="W587" s="558">
        <f t="shared" si="1108"/>
        <v>48000</v>
      </c>
      <c r="X587" s="558">
        <f t="shared" si="1108"/>
        <v>185500</v>
      </c>
      <c r="Y587" s="558">
        <f t="shared" si="925"/>
        <v>879222996.17999995</v>
      </c>
      <c r="Z587" s="557">
        <f>Z12+Z86+Z97+Z110+Z212+Z229+Z330+Z336+Z393+Z407+Z412+Z449+Z501+Z518+Z562</f>
        <v>0</v>
      </c>
      <c r="AA587" s="557">
        <f>AA12+AA86+AA97+AA110+AA212+AA229+AA330+AA336+AA393+AA407+AA412+AA449+AA501+AA518+AA562</f>
        <v>0</v>
      </c>
      <c r="AB587" s="558">
        <f>AB12+AB86+AB97+AB110+AB212+AB229+AB330+AB336+AB393+AB407+AB412+AB449+AB501+AB518+AB562</f>
        <v>1323440.8566666665</v>
      </c>
      <c r="AC587" s="558">
        <f t="shared" si="926"/>
        <v>1323440.8566666665</v>
      </c>
      <c r="AD587" s="557">
        <f>AD12+AD86+AD97+AD110+AD212+AD229+AD330+AD336+AD393+AD407+AD412+AD449+AD501+AD518+AD562</f>
        <v>0</v>
      </c>
      <c r="AE587" s="557">
        <f>AE12+AE86+AE97+AE110+AE212+AE229+AE330+AE336+AE393+AE407+AE412+AE449+AE501+AE518+AE562</f>
        <v>0</v>
      </c>
      <c r="AF587" s="557">
        <f>AF12+AF86+AF97+AF110+AF212+AF229+AF330+AF336+AF393+AF407+AF412+AF449+AF501+AF518+AF562</f>
        <v>0</v>
      </c>
      <c r="AG587" s="557">
        <f t="shared" si="927"/>
        <v>0</v>
      </c>
      <c r="AH587" s="557">
        <f>AH12+AH86+AH97+AH110+AH212+AH229+AH330+AH336+AH393+AH407+AH412+AH449+AH501+AH518+AH562</f>
        <v>0</v>
      </c>
      <c r="AI587" s="557">
        <f>AI12+AI86+AI97+AI110+AI212+AI229+AI330+AI336+AI393+AI407+AI412+AI449+AI501+AI518+AI562</f>
        <v>0</v>
      </c>
      <c r="AJ587" s="558">
        <f>AJ12+AJ86+AJ97+AJ110+AJ212+AJ229+AJ330+AJ336+AJ393+AJ407+AJ412+AJ449+AJ501+AJ518+AJ562</f>
        <v>1323440.92</v>
      </c>
      <c r="AK587" s="558">
        <f t="shared" si="928"/>
        <v>1323440.92</v>
      </c>
      <c r="AL587" s="558">
        <f t="shared" si="929"/>
        <v>881869877.95666659</v>
      </c>
    </row>
  </sheetData>
  <pageMargins left="0.7" right="0.7" top="0.75" bottom="0.75" header="0.3" footer="0.3"/>
  <pageSetup paperSize="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dimension ref="A1:VD27"/>
  <sheetViews>
    <sheetView showGridLines="0" topLeftCell="A4" workbookViewId="0">
      <selection activeCell="G7" sqref="G7"/>
    </sheetView>
  </sheetViews>
  <sheetFormatPr baseColWidth="10" defaultColWidth="11.5703125" defaultRowHeight="15"/>
  <cols>
    <col min="1" max="1" width="1.85546875" style="116" customWidth="1"/>
    <col min="2" max="2" width="17" style="116" customWidth="1"/>
    <col min="3" max="3" width="50" style="116" bestFit="1" customWidth="1"/>
    <col min="4" max="4" width="23.5703125" style="116" customWidth="1"/>
    <col min="5" max="5" width="10.140625" style="116" customWidth="1"/>
    <col min="6" max="7" width="13.85546875" style="116" customWidth="1"/>
    <col min="8" max="8" width="13.85546875" style="98" customWidth="1"/>
    <col min="9" max="9" width="39.42578125" style="116" bestFit="1" customWidth="1"/>
    <col min="10" max="10" width="58.28515625" style="116" bestFit="1"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576" ht="26.25" hidden="1">
      <c r="A1" s="217"/>
      <c r="B1" s="220"/>
      <c r="C1" s="212" t="s">
        <v>395</v>
      </c>
      <c r="D1" s="212" t="s">
        <v>832</v>
      </c>
      <c r="E1" s="212" t="s">
        <v>834</v>
      </c>
      <c r="F1" s="212" t="s">
        <v>836</v>
      </c>
      <c r="G1" s="212" t="s">
        <v>838</v>
      </c>
      <c r="H1" s="212" t="s">
        <v>840</v>
      </c>
      <c r="I1" s="212" t="s">
        <v>842</v>
      </c>
      <c r="J1" s="212" t="s">
        <v>396</v>
      </c>
      <c r="K1" s="212" t="s">
        <v>845</v>
      </c>
      <c r="L1" s="212" t="s">
        <v>397</v>
      </c>
      <c r="M1" s="212" t="s">
        <v>847</v>
      </c>
      <c r="N1" s="212" t="s">
        <v>849</v>
      </c>
      <c r="O1" s="212" t="s">
        <v>851</v>
      </c>
      <c r="P1" s="212" t="s">
        <v>398</v>
      </c>
      <c r="Q1" s="212" t="s">
        <v>852</v>
      </c>
      <c r="R1" s="212" t="s">
        <v>855</v>
      </c>
      <c r="S1" s="212" t="s">
        <v>399</v>
      </c>
      <c r="T1" s="212" t="s">
        <v>857</v>
      </c>
      <c r="U1" s="212" t="s">
        <v>400</v>
      </c>
      <c r="V1" s="212" t="s">
        <v>858</v>
      </c>
      <c r="W1" s="212" t="s">
        <v>859</v>
      </c>
      <c r="X1" s="212" t="s">
        <v>863</v>
      </c>
      <c r="Y1" s="212" t="s">
        <v>392</v>
      </c>
      <c r="Z1" s="212" t="s">
        <v>878</v>
      </c>
      <c r="AA1" s="220"/>
      <c r="AB1" s="212" t="s">
        <v>880</v>
      </c>
      <c r="AC1" s="212" t="s">
        <v>402</v>
      </c>
      <c r="AD1" s="212" t="s">
        <v>882</v>
      </c>
      <c r="AE1" s="212" t="s">
        <v>884</v>
      </c>
      <c r="AF1" s="212" t="s">
        <v>403</v>
      </c>
      <c r="AG1" s="212" t="s">
        <v>886</v>
      </c>
      <c r="AH1" s="212" t="s">
        <v>888</v>
      </c>
      <c r="AI1" s="212" t="s">
        <v>404</v>
      </c>
      <c r="AJ1" s="212" t="s">
        <v>889</v>
      </c>
      <c r="AK1" s="212" t="s">
        <v>891</v>
      </c>
      <c r="AL1" s="212" t="s">
        <v>892</v>
      </c>
      <c r="AM1" s="212" t="s">
        <v>893</v>
      </c>
      <c r="AN1" s="212" t="s">
        <v>895</v>
      </c>
      <c r="AO1" s="212" t="s">
        <v>897</v>
      </c>
      <c r="AP1" s="212" t="s">
        <v>898</v>
      </c>
      <c r="AQ1" s="212" t="s">
        <v>405</v>
      </c>
      <c r="AR1" s="212" t="s">
        <v>900</v>
      </c>
      <c r="AS1" s="212" t="s">
        <v>902</v>
      </c>
      <c r="AT1" s="212" t="s">
        <v>904</v>
      </c>
      <c r="AU1" s="212" t="s">
        <v>906</v>
      </c>
      <c r="AV1" s="212" t="s">
        <v>908</v>
      </c>
      <c r="AW1" s="212" t="s">
        <v>910</v>
      </c>
      <c r="AX1" s="212" t="s">
        <v>912</v>
      </c>
      <c r="AY1" s="212" t="s">
        <v>914</v>
      </c>
      <c r="AZ1" s="220"/>
      <c r="BA1" s="212" t="s">
        <v>407</v>
      </c>
      <c r="BB1" s="212" t="s">
        <v>936</v>
      </c>
      <c r="BC1" s="212" t="s">
        <v>408</v>
      </c>
      <c r="BD1" s="212" t="s">
        <v>938</v>
      </c>
      <c r="BE1" s="212" t="s">
        <v>940</v>
      </c>
      <c r="BF1" s="220"/>
      <c r="BG1" s="212" t="s">
        <v>410</v>
      </c>
      <c r="BH1" s="212" t="s">
        <v>942</v>
      </c>
      <c r="BI1" s="212" t="s">
        <v>411</v>
      </c>
      <c r="BJ1" s="212" t="s">
        <v>944</v>
      </c>
      <c r="BK1" s="212" t="s">
        <v>946</v>
      </c>
      <c r="BL1" s="212" t="s">
        <v>948</v>
      </c>
      <c r="BM1" s="220"/>
      <c r="BN1" s="212" t="s">
        <v>954</v>
      </c>
      <c r="BO1" s="212" t="s">
        <v>956</v>
      </c>
      <c r="BP1" s="212" t="s">
        <v>413</v>
      </c>
      <c r="BQ1" s="212" t="s">
        <v>950</v>
      </c>
      <c r="BR1" s="212" t="s">
        <v>952</v>
      </c>
      <c r="BS1" s="212" t="s">
        <v>414</v>
      </c>
      <c r="BT1" s="212" t="s">
        <v>958</v>
      </c>
      <c r="BU1" s="212" t="s">
        <v>415</v>
      </c>
      <c r="BV1" s="212" t="s">
        <v>959</v>
      </c>
      <c r="BW1" s="209"/>
      <c r="BX1" s="220"/>
      <c r="BY1" s="212" t="s">
        <v>416</v>
      </c>
      <c r="BZ1" s="212" t="s">
        <v>864</v>
      </c>
      <c r="CA1" s="212" t="s">
        <v>866</v>
      </c>
      <c r="CB1" s="212" t="s">
        <v>868</v>
      </c>
      <c r="CC1" s="212" t="s">
        <v>417</v>
      </c>
      <c r="CD1" s="212" t="s">
        <v>870</v>
      </c>
      <c r="CE1" s="212" t="s">
        <v>872</v>
      </c>
      <c r="CF1" s="212" t="s">
        <v>874</v>
      </c>
      <c r="CG1" s="212" t="s">
        <v>876</v>
      </c>
      <c r="CH1" s="209"/>
      <c r="CI1" s="220"/>
      <c r="CJ1" s="212" t="s">
        <v>418</v>
      </c>
      <c r="CK1" s="212" t="s">
        <v>916</v>
      </c>
      <c r="CL1" s="212" t="s">
        <v>918</v>
      </c>
      <c r="CM1" s="212" t="s">
        <v>920</v>
      </c>
      <c r="CN1" s="212" t="s">
        <v>922</v>
      </c>
      <c r="CO1" s="212" t="s">
        <v>924</v>
      </c>
      <c r="CP1" s="212" t="s">
        <v>926</v>
      </c>
      <c r="CQ1" s="212" t="s">
        <v>928</v>
      </c>
      <c r="CR1" s="212" t="s">
        <v>930</v>
      </c>
      <c r="CS1" s="212" t="s">
        <v>932</v>
      </c>
      <c r="CT1" s="212" t="s">
        <v>934</v>
      </c>
      <c r="CU1" s="209"/>
      <c r="CV1" s="220"/>
      <c r="CW1" s="212" t="s">
        <v>960</v>
      </c>
      <c r="CX1" s="212" t="s">
        <v>961</v>
      </c>
      <c r="CY1" s="212" t="s">
        <v>963</v>
      </c>
      <c r="CZ1" s="212" t="s">
        <v>421</v>
      </c>
      <c r="DA1" s="212" t="s">
        <v>965</v>
      </c>
      <c r="DB1" s="212" t="s">
        <v>967</v>
      </c>
      <c r="DC1" s="212" t="s">
        <v>969</v>
      </c>
      <c r="DD1" s="212" t="s">
        <v>971</v>
      </c>
      <c r="DE1" s="212" t="s">
        <v>973</v>
      </c>
      <c r="DF1" s="212" t="s">
        <v>975</v>
      </c>
      <c r="DG1" s="220"/>
      <c r="DH1" s="212" t="s">
        <v>423</v>
      </c>
      <c r="DI1" s="212" t="s">
        <v>977</v>
      </c>
      <c r="DJ1" s="212" t="s">
        <v>424</v>
      </c>
      <c r="DK1" s="212" t="s">
        <v>979</v>
      </c>
      <c r="DL1" s="212" t="s">
        <v>981</v>
      </c>
      <c r="DM1" s="212" t="s">
        <v>983</v>
      </c>
      <c r="DN1" s="212" t="s">
        <v>985</v>
      </c>
      <c r="DO1" s="212" t="s">
        <v>987</v>
      </c>
      <c r="DP1" s="212" t="s">
        <v>989</v>
      </c>
      <c r="DQ1" s="212" t="s">
        <v>991</v>
      </c>
      <c r="DR1" s="212" t="s">
        <v>425</v>
      </c>
      <c r="DS1" s="212" t="s">
        <v>993</v>
      </c>
      <c r="DT1" s="212" t="s">
        <v>995</v>
      </c>
      <c r="DU1" s="212" t="s">
        <v>997</v>
      </c>
      <c r="DV1" s="220"/>
      <c r="DW1" s="212" t="s">
        <v>999</v>
      </c>
      <c r="DX1" s="212" t="s">
        <v>427</v>
      </c>
      <c r="DY1" s="212" t="s">
        <v>1001</v>
      </c>
      <c r="DZ1" s="212" t="s">
        <v>428</v>
      </c>
      <c r="EA1" s="212" t="s">
        <v>1003</v>
      </c>
      <c r="EB1" s="212" t="s">
        <v>1005</v>
      </c>
      <c r="EC1" s="212" t="s">
        <v>1007</v>
      </c>
      <c r="ED1" s="212" t="s">
        <v>1009</v>
      </c>
      <c r="EE1" s="212" t="s">
        <v>1011</v>
      </c>
      <c r="EF1" s="212" t="s">
        <v>1013</v>
      </c>
      <c r="EG1" s="212" t="s">
        <v>1015</v>
      </c>
      <c r="EH1" s="212" t="s">
        <v>1017</v>
      </c>
      <c r="EI1" s="212" t="s">
        <v>1019</v>
      </c>
      <c r="EJ1" s="212" t="s">
        <v>1021</v>
      </c>
      <c r="EK1" s="212" t="s">
        <v>1023</v>
      </c>
      <c r="EL1" s="220"/>
      <c r="EM1" s="212" t="s">
        <v>1025</v>
      </c>
      <c r="EN1" s="212" t="s">
        <v>430</v>
      </c>
      <c r="EO1" s="212" t="s">
        <v>1027</v>
      </c>
      <c r="EP1" s="212" t="s">
        <v>1029</v>
      </c>
      <c r="EQ1" s="212" t="s">
        <v>431</v>
      </c>
      <c r="ER1" s="212" t="s">
        <v>1031</v>
      </c>
      <c r="ES1" s="212" t="s">
        <v>1033</v>
      </c>
      <c r="ET1" s="212" t="s">
        <v>432</v>
      </c>
      <c r="EU1" s="212" t="s">
        <v>1035</v>
      </c>
      <c r="EV1" s="212" t="s">
        <v>1037</v>
      </c>
      <c r="EW1" s="212" t="s">
        <v>1039</v>
      </c>
      <c r="EX1" s="212" t="s">
        <v>433</v>
      </c>
      <c r="EY1" s="212" t="s">
        <v>1041</v>
      </c>
      <c r="EZ1" s="212" t="s">
        <v>1043</v>
      </c>
      <c r="FA1" s="220"/>
      <c r="FB1" s="212" t="s">
        <v>435</v>
      </c>
      <c r="FC1" s="212" t="s">
        <v>1045</v>
      </c>
      <c r="FD1" s="212" t="s">
        <v>1047</v>
      </c>
      <c r="FE1" s="212" t="s">
        <v>1049</v>
      </c>
      <c r="FF1" s="212" t="s">
        <v>1051</v>
      </c>
      <c r="FG1" s="212" t="s">
        <v>436</v>
      </c>
      <c r="FH1" s="212" t="s">
        <v>1053</v>
      </c>
      <c r="FI1" s="212" t="s">
        <v>1055</v>
      </c>
      <c r="FJ1" s="212" t="s">
        <v>1057</v>
      </c>
      <c r="FK1" s="212" t="s">
        <v>1059</v>
      </c>
      <c r="FL1" s="212" t="s">
        <v>1061</v>
      </c>
      <c r="FM1" s="212" t="s">
        <v>437</v>
      </c>
      <c r="FN1" s="212" t="s">
        <v>1064</v>
      </c>
      <c r="FO1" s="212" t="s">
        <v>438</v>
      </c>
      <c r="FP1" s="212" t="s">
        <v>1067</v>
      </c>
      <c r="FQ1" s="212" t="s">
        <v>1068</v>
      </c>
      <c r="FR1" s="212" t="s">
        <v>1070</v>
      </c>
      <c r="FS1" s="212" t="s">
        <v>439</v>
      </c>
      <c r="FT1" s="212" t="s">
        <v>1073</v>
      </c>
      <c r="FU1" s="212" t="s">
        <v>1074</v>
      </c>
      <c r="FV1" s="212" t="s">
        <v>1076</v>
      </c>
      <c r="FW1" s="212" t="s">
        <v>440</v>
      </c>
      <c r="FX1" s="212" t="s">
        <v>1079</v>
      </c>
      <c r="FY1" s="212" t="s">
        <v>1081</v>
      </c>
      <c r="FZ1" s="212" t="s">
        <v>1083</v>
      </c>
      <c r="GA1" s="220"/>
      <c r="GB1" s="212" t="s">
        <v>442</v>
      </c>
      <c r="GC1" s="212" t="s">
        <v>443</v>
      </c>
      <c r="GD1" s="220"/>
      <c r="GE1" s="212" t="s">
        <v>445</v>
      </c>
      <c r="GF1" s="212" t="s">
        <v>1106</v>
      </c>
      <c r="GG1" s="212" t="s">
        <v>1108</v>
      </c>
      <c r="GH1" s="212" t="s">
        <v>1110</v>
      </c>
      <c r="GI1" s="212" t="s">
        <v>1112</v>
      </c>
      <c r="GJ1" s="212" t="s">
        <v>1114</v>
      </c>
      <c r="GK1" s="220"/>
      <c r="GL1" s="212" t="s">
        <v>447</v>
      </c>
      <c r="GM1" s="212" t="s">
        <v>1116</v>
      </c>
      <c r="GN1" s="212" t="s">
        <v>1118</v>
      </c>
      <c r="GO1" s="212" t="s">
        <v>1120</v>
      </c>
      <c r="GP1" s="212" t="s">
        <v>1122</v>
      </c>
      <c r="GQ1" s="212" t="s">
        <v>1124</v>
      </c>
      <c r="GR1" s="212" t="s">
        <v>1126</v>
      </c>
      <c r="GS1" s="209"/>
      <c r="GT1" s="220"/>
      <c r="GU1" s="212" t="s">
        <v>448</v>
      </c>
      <c r="GV1" s="212" t="s">
        <v>1085</v>
      </c>
      <c r="GW1" s="212" t="s">
        <v>1087</v>
      </c>
      <c r="GX1" s="212" t="s">
        <v>1089</v>
      </c>
      <c r="GY1" s="212" t="s">
        <v>1091</v>
      </c>
      <c r="GZ1" s="212" t="s">
        <v>1093</v>
      </c>
      <c r="HA1" s="212" t="s">
        <v>1095</v>
      </c>
      <c r="HB1" s="220"/>
      <c r="HC1" s="212" t="s">
        <v>449</v>
      </c>
      <c r="HD1" s="212" t="s">
        <v>1097</v>
      </c>
      <c r="HE1" s="212" t="s">
        <v>1099</v>
      </c>
      <c r="HF1" s="212" t="s">
        <v>1100</v>
      </c>
      <c r="HG1" s="212" t="s">
        <v>450</v>
      </c>
      <c r="HH1" s="212" t="s">
        <v>1103</v>
      </c>
      <c r="HI1" s="212" t="s">
        <v>1104</v>
      </c>
      <c r="HJ1" s="209"/>
      <c r="HK1" s="220"/>
      <c r="HL1" s="212" t="s">
        <v>453</v>
      </c>
      <c r="HM1" s="212" t="s">
        <v>1128</v>
      </c>
      <c r="HN1" s="212" t="s">
        <v>1130</v>
      </c>
      <c r="HO1" s="212" t="s">
        <v>1132</v>
      </c>
      <c r="HP1" s="212" t="s">
        <v>1134</v>
      </c>
      <c r="HQ1" s="212" t="s">
        <v>454</v>
      </c>
      <c r="HR1" s="212" t="s">
        <v>1137</v>
      </c>
      <c r="HS1" s="220"/>
      <c r="HT1" s="212" t="s">
        <v>1139</v>
      </c>
      <c r="HU1" s="212" t="s">
        <v>1141</v>
      </c>
      <c r="HV1" s="212" t="s">
        <v>456</v>
      </c>
      <c r="HW1" s="212" t="s">
        <v>1144</v>
      </c>
      <c r="HX1" s="212" t="s">
        <v>1146</v>
      </c>
      <c r="HY1" s="212" t="s">
        <v>1147</v>
      </c>
      <c r="HZ1" s="212" t="s">
        <v>1149</v>
      </c>
      <c r="IA1" s="220"/>
      <c r="IB1" s="212" t="s">
        <v>1151</v>
      </c>
      <c r="IC1" s="212" t="s">
        <v>1153</v>
      </c>
      <c r="ID1" s="212" t="s">
        <v>1155</v>
      </c>
      <c r="IE1" s="212" t="s">
        <v>458</v>
      </c>
      <c r="IF1" s="212" t="s">
        <v>1157</v>
      </c>
      <c r="IG1" s="212" t="s">
        <v>1159</v>
      </c>
      <c r="IH1" s="212" t="s">
        <v>459</v>
      </c>
      <c r="II1" s="212" t="s">
        <v>1161</v>
      </c>
      <c r="IJ1" s="212" t="s">
        <v>1163</v>
      </c>
      <c r="IK1" s="212" t="s">
        <v>460</v>
      </c>
      <c r="IL1" s="212" t="s">
        <v>1165</v>
      </c>
      <c r="IM1" s="212" t="s">
        <v>1167</v>
      </c>
      <c r="IN1" s="212" t="s">
        <v>1169</v>
      </c>
      <c r="IO1" s="212" t="s">
        <v>1171</v>
      </c>
      <c r="IP1" s="212" t="s">
        <v>461</v>
      </c>
      <c r="IQ1" s="212" t="s">
        <v>1173</v>
      </c>
      <c r="IR1" s="220"/>
      <c r="IS1" s="212" t="s">
        <v>1181</v>
      </c>
      <c r="IT1" s="212" t="s">
        <v>1183</v>
      </c>
      <c r="IU1" s="212" t="s">
        <v>463</v>
      </c>
      <c r="IV1" s="212" t="s">
        <v>1185</v>
      </c>
      <c r="IW1" s="212" t="s">
        <v>1187</v>
      </c>
      <c r="IX1" s="212" t="s">
        <v>1189</v>
      </c>
      <c r="IY1" s="220"/>
      <c r="IZ1" s="212" t="s">
        <v>1191</v>
      </c>
      <c r="JA1" s="212" t="s">
        <v>465</v>
      </c>
      <c r="JB1" s="212" t="s">
        <v>1194</v>
      </c>
      <c r="JC1" s="212" t="s">
        <v>1196</v>
      </c>
      <c r="JD1" s="212" t="s">
        <v>1198</v>
      </c>
      <c r="JE1" s="212" t="s">
        <v>1200</v>
      </c>
      <c r="JF1" s="212" t="s">
        <v>1202</v>
      </c>
      <c r="JG1" s="212" t="s">
        <v>1204</v>
      </c>
      <c r="JH1" s="212" t="s">
        <v>466</v>
      </c>
      <c r="JI1" s="212" t="s">
        <v>1207</v>
      </c>
      <c r="JJ1" s="212" t="s">
        <v>1209</v>
      </c>
      <c r="JK1" s="212" t="s">
        <v>1211</v>
      </c>
      <c r="JL1" s="212" t="s">
        <v>1213</v>
      </c>
      <c r="JM1" s="212" t="s">
        <v>1215</v>
      </c>
      <c r="JN1" s="212" t="s">
        <v>1217</v>
      </c>
      <c r="JO1" s="212" t="s">
        <v>1219</v>
      </c>
      <c r="JP1" s="212" t="s">
        <v>1221</v>
      </c>
      <c r="JQ1" s="212" t="s">
        <v>467</v>
      </c>
      <c r="JR1" s="212" t="s">
        <v>1224</v>
      </c>
      <c r="JS1" s="212" t="s">
        <v>1226</v>
      </c>
      <c r="JT1" s="212" t="s">
        <v>1228</v>
      </c>
      <c r="JU1" s="212" t="s">
        <v>1230</v>
      </c>
      <c r="JV1" s="212" t="s">
        <v>1231</v>
      </c>
      <c r="JW1" s="212" t="s">
        <v>1233</v>
      </c>
      <c r="JX1" s="212" t="s">
        <v>1235</v>
      </c>
      <c r="JY1" s="212" t="s">
        <v>1237</v>
      </c>
      <c r="JZ1" s="212" t="s">
        <v>1239</v>
      </c>
      <c r="KA1" s="212" t="s">
        <v>1241</v>
      </c>
      <c r="KB1" s="212" t="s">
        <v>1243</v>
      </c>
      <c r="KC1" s="212" t="s">
        <v>1245</v>
      </c>
      <c r="KD1" s="212" t="s">
        <v>1247</v>
      </c>
      <c r="KE1" s="212" t="s">
        <v>1249</v>
      </c>
      <c r="KF1" s="212" t="s">
        <v>1251</v>
      </c>
      <c r="KG1" s="212" t="s">
        <v>1253</v>
      </c>
      <c r="KH1" s="212" t="s">
        <v>1255</v>
      </c>
      <c r="KI1" s="212" t="s">
        <v>1257</v>
      </c>
      <c r="KJ1" s="212" t="s">
        <v>1259</v>
      </c>
      <c r="KK1" s="212" t="s">
        <v>1261</v>
      </c>
      <c r="KL1" s="212" t="s">
        <v>1263</v>
      </c>
      <c r="KM1" s="212" t="s">
        <v>1265</v>
      </c>
      <c r="KN1" s="212" t="s">
        <v>1267</v>
      </c>
      <c r="KO1" s="212" t="s">
        <v>1269</v>
      </c>
      <c r="KP1" s="212" t="s">
        <v>1271</v>
      </c>
      <c r="KQ1" s="212" t="s">
        <v>1273</v>
      </c>
      <c r="KR1" s="220"/>
      <c r="KS1" s="212" t="s">
        <v>1275</v>
      </c>
      <c r="KT1" s="212" t="s">
        <v>469</v>
      </c>
      <c r="KU1" s="212" t="s">
        <v>1278</v>
      </c>
      <c r="KV1" s="212" t="s">
        <v>1280</v>
      </c>
      <c r="KW1" s="212" t="s">
        <v>1282</v>
      </c>
      <c r="KX1" s="212" t="s">
        <v>1284</v>
      </c>
      <c r="KY1" s="212" t="s">
        <v>470</v>
      </c>
      <c r="KZ1" s="212" t="s">
        <v>1287</v>
      </c>
      <c r="LA1" s="212" t="s">
        <v>1289</v>
      </c>
      <c r="LB1" s="212" t="s">
        <v>1291</v>
      </c>
      <c r="LC1" s="212" t="s">
        <v>1293</v>
      </c>
      <c r="LD1" s="212" t="s">
        <v>1295</v>
      </c>
      <c r="LE1" s="212" t="s">
        <v>1297</v>
      </c>
      <c r="LF1" s="212" t="s">
        <v>1299</v>
      </c>
      <c r="LG1" s="209"/>
      <c r="LH1" s="220"/>
      <c r="LI1" s="212" t="s">
        <v>471</v>
      </c>
      <c r="LJ1" s="212" t="s">
        <v>1175</v>
      </c>
      <c r="LK1" s="212" t="s">
        <v>1177</v>
      </c>
      <c r="LL1" s="212" t="s">
        <v>1179</v>
      </c>
      <c r="LM1" s="209"/>
      <c r="LN1" s="220"/>
      <c r="LO1" s="212" t="s">
        <v>474</v>
      </c>
      <c r="LP1" s="212" t="s">
        <v>475</v>
      </c>
      <c r="LQ1" s="220"/>
      <c r="LR1" s="212" t="s">
        <v>477</v>
      </c>
      <c r="LS1" s="212" t="s">
        <v>1319</v>
      </c>
      <c r="LT1" s="212" t="s">
        <v>1321</v>
      </c>
      <c r="LU1" s="212" t="s">
        <v>1322</v>
      </c>
      <c r="LV1" s="212" t="s">
        <v>1324</v>
      </c>
      <c r="LW1" s="212" t="s">
        <v>1325</v>
      </c>
      <c r="LX1" s="212" t="s">
        <v>1327</v>
      </c>
      <c r="LY1" s="212" t="s">
        <v>1329</v>
      </c>
      <c r="LZ1" s="212" t="s">
        <v>1331</v>
      </c>
      <c r="MA1" s="212" t="s">
        <v>1333</v>
      </c>
      <c r="MB1" s="212" t="s">
        <v>478</v>
      </c>
      <c r="MC1" s="212" t="s">
        <v>1336</v>
      </c>
      <c r="MD1" s="212" t="s">
        <v>1337</v>
      </c>
      <c r="ME1" s="212" t="s">
        <v>1339</v>
      </c>
      <c r="MF1" s="212" t="s">
        <v>479</v>
      </c>
      <c r="MG1" s="212" t="s">
        <v>1342</v>
      </c>
      <c r="MH1" s="212" t="s">
        <v>1343</v>
      </c>
      <c r="MI1" s="212" t="s">
        <v>1345</v>
      </c>
      <c r="MJ1" s="212" t="s">
        <v>1347</v>
      </c>
      <c r="MK1" s="212" t="s">
        <v>480</v>
      </c>
      <c r="ML1" s="212" t="s">
        <v>1350</v>
      </c>
      <c r="MM1" s="212" t="s">
        <v>1352</v>
      </c>
      <c r="MN1" s="212" t="s">
        <v>1354</v>
      </c>
      <c r="MO1" s="212" t="s">
        <v>1356</v>
      </c>
      <c r="MP1" s="212" t="s">
        <v>481</v>
      </c>
      <c r="MQ1" s="212" t="s">
        <v>1359</v>
      </c>
      <c r="MR1" s="212" t="s">
        <v>1361</v>
      </c>
      <c r="MS1" s="212" t="s">
        <v>1363</v>
      </c>
      <c r="MT1" s="212" t="s">
        <v>1365</v>
      </c>
      <c r="MU1" s="212" t="s">
        <v>1367</v>
      </c>
      <c r="MV1" s="212" t="s">
        <v>1369</v>
      </c>
      <c r="MW1" s="212" t="s">
        <v>1371</v>
      </c>
      <c r="MX1" s="212" t="s">
        <v>1373</v>
      </c>
      <c r="MY1" s="212" t="s">
        <v>1375</v>
      </c>
      <c r="MZ1" s="212" t="s">
        <v>1377</v>
      </c>
      <c r="NA1" s="212" t="s">
        <v>1379</v>
      </c>
      <c r="NB1" s="212" t="s">
        <v>1380</v>
      </c>
      <c r="NC1" s="220"/>
      <c r="ND1" s="212" t="s">
        <v>483</v>
      </c>
      <c r="NE1" s="212" t="s">
        <v>1382</v>
      </c>
      <c r="NF1" s="212" t="s">
        <v>1384</v>
      </c>
      <c r="NG1" s="212" t="s">
        <v>1386</v>
      </c>
      <c r="NH1" s="212" t="s">
        <v>1388</v>
      </c>
      <c r="NI1" s="220"/>
      <c r="NJ1" s="212" t="s">
        <v>485</v>
      </c>
      <c r="NK1" s="212" t="s">
        <v>1389</v>
      </c>
      <c r="NL1" s="212" t="s">
        <v>486</v>
      </c>
      <c r="NM1" s="212" t="s">
        <v>1391</v>
      </c>
      <c r="NN1" s="212" t="s">
        <v>1393</v>
      </c>
      <c r="NO1" s="212" t="s">
        <v>487</v>
      </c>
      <c r="NP1" s="212" t="s">
        <v>1395</v>
      </c>
      <c r="NQ1" s="212" t="s">
        <v>1397</v>
      </c>
      <c r="NR1" s="209"/>
      <c r="NS1" s="220"/>
      <c r="NT1" s="212" t="s">
        <v>488</v>
      </c>
      <c r="NU1" s="212" t="s">
        <v>1301</v>
      </c>
      <c r="NV1" s="212" t="s">
        <v>1303</v>
      </c>
      <c r="NW1" s="212" t="s">
        <v>1305</v>
      </c>
      <c r="NX1" s="212" t="s">
        <v>1307</v>
      </c>
      <c r="NY1" s="212" t="s">
        <v>489</v>
      </c>
      <c r="NZ1" s="212" t="s">
        <v>1309</v>
      </c>
      <c r="OA1" s="212" t="s">
        <v>490</v>
      </c>
      <c r="OB1" s="212" t="s">
        <v>1311</v>
      </c>
      <c r="OC1" s="220"/>
      <c r="OD1" s="212" t="s">
        <v>1313</v>
      </c>
      <c r="OE1" s="212" t="s">
        <v>491</v>
      </c>
      <c r="OF1" s="209"/>
      <c r="OG1" s="220"/>
      <c r="OH1" s="212" t="s">
        <v>1315</v>
      </c>
      <c r="OI1" s="212" t="s">
        <v>1317</v>
      </c>
      <c r="OJ1" s="212" t="s">
        <v>492</v>
      </c>
      <c r="OK1" s="209"/>
      <c r="OL1" s="220"/>
      <c r="OM1" s="212" t="s">
        <v>495</v>
      </c>
      <c r="ON1" s="212" t="s">
        <v>1399</v>
      </c>
      <c r="OO1" s="212" t="s">
        <v>1401</v>
      </c>
      <c r="OP1" s="212" t="s">
        <v>496</v>
      </c>
      <c r="OQ1" s="212" t="s">
        <v>497</v>
      </c>
      <c r="OR1" s="212" t="s">
        <v>1499</v>
      </c>
      <c r="OS1" s="212" t="s">
        <v>1501</v>
      </c>
      <c r="OT1" s="212" t="s">
        <v>1503</v>
      </c>
      <c r="OU1" s="212" t="s">
        <v>1505</v>
      </c>
      <c r="OV1" s="212" t="s">
        <v>1507</v>
      </c>
      <c r="OW1" s="220"/>
      <c r="OX1" s="212" t="s">
        <v>499</v>
      </c>
      <c r="OY1" s="212" t="s">
        <v>1509</v>
      </c>
      <c r="OZ1" s="212" t="s">
        <v>1511</v>
      </c>
      <c r="PA1" s="212" t="s">
        <v>1513</v>
      </c>
      <c r="PB1" s="212" t="s">
        <v>1515</v>
      </c>
      <c r="PC1" s="212" t="s">
        <v>1517</v>
      </c>
      <c r="PD1" s="212" t="s">
        <v>1519</v>
      </c>
      <c r="PE1" s="220"/>
      <c r="PF1" s="212" t="s">
        <v>1521</v>
      </c>
      <c r="PG1" s="212" t="s">
        <v>501</v>
      </c>
      <c r="PH1" s="220"/>
      <c r="PI1" s="212" t="s">
        <v>503</v>
      </c>
      <c r="PJ1" s="212" t="s">
        <v>1551</v>
      </c>
      <c r="PK1" s="212" t="s">
        <v>1553</v>
      </c>
      <c r="PL1" s="220"/>
      <c r="PM1" s="212" t="s">
        <v>505</v>
      </c>
      <c r="PN1" s="212" t="s">
        <v>1555</v>
      </c>
      <c r="PO1" s="212" t="s">
        <v>1556</v>
      </c>
      <c r="PP1" s="212" t="s">
        <v>1557</v>
      </c>
      <c r="PQ1" s="212" t="s">
        <v>1558</v>
      </c>
      <c r="PR1" s="212" t="s">
        <v>1560</v>
      </c>
      <c r="PS1" s="212" t="s">
        <v>1561</v>
      </c>
      <c r="PT1" s="212" t="s">
        <v>1563</v>
      </c>
      <c r="PU1" s="212" t="s">
        <v>1564</v>
      </c>
      <c r="PV1" s="209"/>
      <c r="PW1" s="220"/>
      <c r="PX1" s="212" t="s">
        <v>506</v>
      </c>
      <c r="PY1" s="212" t="s">
        <v>1403</v>
      </c>
      <c r="PZ1" s="212" t="s">
        <v>1405</v>
      </c>
      <c r="QA1" s="212" t="s">
        <v>1407</v>
      </c>
      <c r="QB1" s="212" t="s">
        <v>1409</v>
      </c>
      <c r="QC1" s="212" t="s">
        <v>1411</v>
      </c>
      <c r="QD1" s="212" t="s">
        <v>1413</v>
      </c>
      <c r="QE1" s="212" t="s">
        <v>1415</v>
      </c>
      <c r="QF1" s="212" t="s">
        <v>1417</v>
      </c>
      <c r="QG1" s="212" t="s">
        <v>1419</v>
      </c>
      <c r="QH1" s="212" t="s">
        <v>1421</v>
      </c>
      <c r="QI1" s="212" t="s">
        <v>1423</v>
      </c>
      <c r="QJ1" s="212" t="s">
        <v>1425</v>
      </c>
      <c r="QK1" s="212" t="s">
        <v>1427</v>
      </c>
      <c r="QL1" s="212" t="s">
        <v>1429</v>
      </c>
      <c r="QM1" s="212" t="s">
        <v>1431</v>
      </c>
      <c r="QN1" s="212" t="s">
        <v>1433</v>
      </c>
      <c r="QO1" s="212" t="s">
        <v>1435</v>
      </c>
      <c r="QP1" s="212" t="s">
        <v>1437</v>
      </c>
      <c r="QQ1" s="212" t="s">
        <v>1439</v>
      </c>
      <c r="QR1" s="212" t="s">
        <v>1441</v>
      </c>
      <c r="QS1" s="212" t="s">
        <v>1443</v>
      </c>
      <c r="QT1" s="212" t="s">
        <v>1445</v>
      </c>
      <c r="QU1" s="212" t="s">
        <v>507</v>
      </c>
      <c r="QV1" s="212" t="s">
        <v>1448</v>
      </c>
      <c r="QW1" s="212" t="s">
        <v>1450</v>
      </c>
      <c r="QX1" s="212" t="s">
        <v>1451</v>
      </c>
      <c r="QY1" s="212" t="s">
        <v>1453</v>
      </c>
      <c r="QZ1" s="212" t="s">
        <v>1455</v>
      </c>
      <c r="RA1" s="212" t="s">
        <v>1457</v>
      </c>
      <c r="RB1" s="212" t="s">
        <v>1459</v>
      </c>
      <c r="RC1" s="212" t="s">
        <v>1461</v>
      </c>
      <c r="RD1" s="212" t="s">
        <v>1463</v>
      </c>
      <c r="RE1" s="212" t="s">
        <v>1465</v>
      </c>
      <c r="RF1" s="212" t="s">
        <v>1467</v>
      </c>
      <c r="RG1" s="212" t="s">
        <v>1469</v>
      </c>
      <c r="RH1" s="212" t="s">
        <v>1471</v>
      </c>
      <c r="RI1" s="212" t="s">
        <v>1473</v>
      </c>
      <c r="RJ1" s="212" t="s">
        <v>1475</v>
      </c>
      <c r="RK1" s="212" t="s">
        <v>1477</v>
      </c>
      <c r="RL1" s="212" t="s">
        <v>1479</v>
      </c>
      <c r="RM1" s="212" t="s">
        <v>1481</v>
      </c>
      <c r="RN1" s="212" t="s">
        <v>1483</v>
      </c>
      <c r="RO1" s="212" t="s">
        <v>1485</v>
      </c>
      <c r="RP1" s="212" t="s">
        <v>1487</v>
      </c>
      <c r="RQ1" s="212" t="s">
        <v>1489</v>
      </c>
      <c r="RR1" s="212" t="s">
        <v>1491</v>
      </c>
      <c r="RS1" s="212" t="s">
        <v>1493</v>
      </c>
      <c r="RT1" s="212" t="s">
        <v>1495</v>
      </c>
      <c r="RU1" s="212" t="s">
        <v>1497</v>
      </c>
      <c r="RV1" s="209"/>
      <c r="RW1" s="220"/>
      <c r="RX1" s="212" t="s">
        <v>508</v>
      </c>
      <c r="RY1" s="212" t="s">
        <v>1523</v>
      </c>
      <c r="RZ1" s="212" t="s">
        <v>1525</v>
      </c>
      <c r="SA1" s="212" t="s">
        <v>1527</v>
      </c>
      <c r="SB1" s="212" t="s">
        <v>1529</v>
      </c>
      <c r="SC1" s="212" t="s">
        <v>1531</v>
      </c>
      <c r="SD1" s="212" t="s">
        <v>1533</v>
      </c>
      <c r="SE1" s="212" t="s">
        <v>1535</v>
      </c>
      <c r="SF1" s="212" t="s">
        <v>1537</v>
      </c>
      <c r="SG1" s="212" t="s">
        <v>1539</v>
      </c>
      <c r="SH1" s="212" t="s">
        <v>1541</v>
      </c>
      <c r="SI1" s="212" t="s">
        <v>1543</v>
      </c>
      <c r="SJ1" s="212" t="s">
        <v>1545</v>
      </c>
      <c r="SK1" s="212" t="s">
        <v>1547</v>
      </c>
      <c r="SL1" s="212" t="s">
        <v>1549</v>
      </c>
      <c r="SM1" s="209"/>
      <c r="SN1" s="220"/>
      <c r="SO1" s="212" t="s">
        <v>511</v>
      </c>
      <c r="SP1" s="212" t="s">
        <v>1566</v>
      </c>
      <c r="SQ1" s="212" t="s">
        <v>1568</v>
      </c>
      <c r="SR1" s="212" t="s">
        <v>512</v>
      </c>
      <c r="SS1" s="212" t="s">
        <v>1570</v>
      </c>
      <c r="ST1" s="212" t="s">
        <v>1572</v>
      </c>
      <c r="SU1" s="212" t="s">
        <v>1574</v>
      </c>
      <c r="SV1" s="212" t="s">
        <v>1576</v>
      </c>
      <c r="SW1" s="220"/>
      <c r="SX1" s="212" t="s">
        <v>514</v>
      </c>
      <c r="SY1" s="212" t="s">
        <v>1578</v>
      </c>
      <c r="SZ1" s="212" t="s">
        <v>1580</v>
      </c>
      <c r="TA1" s="212" t="s">
        <v>1582</v>
      </c>
      <c r="TB1" s="212" t="s">
        <v>1584</v>
      </c>
      <c r="TC1" s="212" t="s">
        <v>1586</v>
      </c>
      <c r="TD1" s="212" t="s">
        <v>1588</v>
      </c>
      <c r="TE1" s="212" t="s">
        <v>1590</v>
      </c>
      <c r="TF1" s="212" t="s">
        <v>1592</v>
      </c>
      <c r="TG1" s="212" t="s">
        <v>1594</v>
      </c>
      <c r="TH1" s="212" t="s">
        <v>1596</v>
      </c>
      <c r="TI1" s="212" t="s">
        <v>1598</v>
      </c>
      <c r="TJ1" s="212" t="s">
        <v>1600</v>
      </c>
      <c r="TK1" s="212" t="s">
        <v>1602</v>
      </c>
      <c r="TL1" s="212" t="s">
        <v>1604</v>
      </c>
      <c r="TM1" s="212" t="s">
        <v>1606</v>
      </c>
      <c r="TN1" s="209"/>
      <c r="TO1" s="220"/>
      <c r="TP1" s="212" t="s">
        <v>517</v>
      </c>
      <c r="TQ1" s="212" t="s">
        <v>1608</v>
      </c>
      <c r="TR1" s="212" t="s">
        <v>1610</v>
      </c>
      <c r="TS1" s="212" t="s">
        <v>1612</v>
      </c>
      <c r="TT1" s="212" t="s">
        <v>1614</v>
      </c>
      <c r="TU1" s="212" t="s">
        <v>1616</v>
      </c>
      <c r="TV1" s="212" t="s">
        <v>518</v>
      </c>
      <c r="TW1" s="212" t="s">
        <v>1618</v>
      </c>
      <c r="TX1" s="212" t="s">
        <v>1620</v>
      </c>
      <c r="TY1" s="212" t="s">
        <v>1622</v>
      </c>
      <c r="TZ1" s="212" t="s">
        <v>1624</v>
      </c>
      <c r="UA1" s="212" t="s">
        <v>1626</v>
      </c>
      <c r="UB1" s="212" t="s">
        <v>1628</v>
      </c>
      <c r="UC1" s="220"/>
      <c r="UD1" s="212" t="s">
        <v>520</v>
      </c>
      <c r="UE1" s="209"/>
      <c r="UF1" s="220"/>
      <c r="UG1" s="212" t="s">
        <v>521</v>
      </c>
      <c r="UH1" s="212" t="s">
        <v>1630</v>
      </c>
      <c r="UI1" s="212" t="s">
        <v>1632</v>
      </c>
      <c r="UJ1" s="212" t="s">
        <v>1633</v>
      </c>
      <c r="UK1" s="212" t="s">
        <v>1635</v>
      </c>
      <c r="UL1" s="212" t="s">
        <v>1637</v>
      </c>
      <c r="UM1" s="212" t="s">
        <v>1639</v>
      </c>
      <c r="UN1" s="212" t="s">
        <v>1641</v>
      </c>
      <c r="UO1" s="212" t="s">
        <v>1643</v>
      </c>
      <c r="UP1" s="212" t="s">
        <v>1645</v>
      </c>
      <c r="UQ1" s="212" t="s">
        <v>1647</v>
      </c>
      <c r="UR1" s="212" t="s">
        <v>1649</v>
      </c>
      <c r="US1" s="212" t="s">
        <v>1651</v>
      </c>
      <c r="UT1" s="212" t="s">
        <v>1653</v>
      </c>
      <c r="UU1" s="212" t="s">
        <v>1655</v>
      </c>
      <c r="UV1" s="212" t="s">
        <v>1657</v>
      </c>
      <c r="UW1" s="212" t="s">
        <v>1659</v>
      </c>
      <c r="UX1" s="209"/>
      <c r="UY1" s="212" t="s">
        <v>1663</v>
      </c>
      <c r="UZ1" s="212" t="s">
        <v>1665</v>
      </c>
      <c r="VA1" s="212" t="s">
        <v>1667</v>
      </c>
      <c r="VB1" s="212" t="s">
        <v>1669</v>
      </c>
      <c r="VC1" s="212" t="s">
        <v>1671</v>
      </c>
      <c r="VD1" s="215"/>
    </row>
    <row r="2" spans="1:576" s="153" customFormat="1" hidden="1">
      <c r="A2" s="156" t="s">
        <v>264</v>
      </c>
      <c r="B2" s="156" t="s">
        <v>250</v>
      </c>
      <c r="C2" s="156" t="s">
        <v>618</v>
      </c>
      <c r="D2" s="156" t="s">
        <v>265</v>
      </c>
      <c r="E2" s="156" t="s">
        <v>183</v>
      </c>
      <c r="F2" s="156" t="s">
        <v>619</v>
      </c>
      <c r="G2" s="228" t="s">
        <v>266</v>
      </c>
      <c r="H2" s="228" t="s">
        <v>620</v>
      </c>
      <c r="I2" s="228" t="s">
        <v>621</v>
      </c>
      <c r="J2" s="228" t="s">
        <v>267</v>
      </c>
      <c r="K2" s="228" t="s">
        <v>622</v>
      </c>
      <c r="R2" s="153" t="s">
        <v>269</v>
      </c>
      <c r="S2" s="153" t="s">
        <v>270</v>
      </c>
      <c r="U2" s="153" t="s">
        <v>538</v>
      </c>
      <c r="V2" s="153" t="s">
        <v>556</v>
      </c>
      <c r="W2" s="153" t="s">
        <v>539</v>
      </c>
      <c r="X2" s="153" t="s">
        <v>540</v>
      </c>
      <c r="Y2" s="153" t="s">
        <v>541</v>
      </c>
      <c r="Z2" s="153" t="s">
        <v>542</v>
      </c>
      <c r="AA2" s="153" t="s">
        <v>543</v>
      </c>
      <c r="AB2" s="153" t="s">
        <v>544</v>
      </c>
      <c r="AC2" s="153" t="s">
        <v>545</v>
      </c>
      <c r="AD2" s="153" t="s">
        <v>546</v>
      </c>
      <c r="AE2" s="153" t="s">
        <v>547</v>
      </c>
      <c r="AF2" s="153" t="s">
        <v>548</v>
      </c>
      <c r="AH2" s="265" t="s">
        <v>566</v>
      </c>
      <c r="AI2" s="265" t="s">
        <v>567</v>
      </c>
      <c r="AJ2" s="265" t="s">
        <v>568</v>
      </c>
      <c r="AK2" s="265" t="s">
        <v>569</v>
      </c>
      <c r="AL2" s="265" t="s">
        <v>570</v>
      </c>
      <c r="AM2" s="265" t="s">
        <v>573</v>
      </c>
      <c r="AN2" s="265" t="s">
        <v>571</v>
      </c>
      <c r="AO2" s="265" t="s">
        <v>572</v>
      </c>
      <c r="AP2" s="265" t="s">
        <v>574</v>
      </c>
      <c r="AQ2" s="265" t="s">
        <v>575</v>
      </c>
      <c r="AR2" s="265" t="s">
        <v>576</v>
      </c>
      <c r="AS2" s="265" t="s">
        <v>577</v>
      </c>
      <c r="AT2" s="265" t="s">
        <v>578</v>
      </c>
      <c r="AU2" s="265" t="s">
        <v>579</v>
      </c>
      <c r="AV2" s="265" t="s">
        <v>580</v>
      </c>
      <c r="AW2" s="265" t="s">
        <v>581</v>
      </c>
      <c r="AX2" s="265" t="s">
        <v>582</v>
      </c>
      <c r="AY2" s="265" t="s">
        <v>583</v>
      </c>
      <c r="AZ2" s="265" t="s">
        <v>584</v>
      </c>
      <c r="BA2" s="265" t="s">
        <v>585</v>
      </c>
      <c r="BB2" s="265" t="s">
        <v>586</v>
      </c>
      <c r="BC2" s="265" t="s">
        <v>587</v>
      </c>
      <c r="BD2" s="265" t="s">
        <v>588</v>
      </c>
      <c r="BE2" s="265" t="s">
        <v>589</v>
      </c>
      <c r="BF2" s="265" t="s">
        <v>590</v>
      </c>
      <c r="BG2" s="265" t="s">
        <v>591</v>
      </c>
      <c r="BH2" s="265" t="s">
        <v>592</v>
      </c>
      <c r="BI2" s="265" t="s">
        <v>593</v>
      </c>
      <c r="BJ2" s="265" t="s">
        <v>594</v>
      </c>
      <c r="BK2" s="265" t="s">
        <v>595</v>
      </c>
      <c r="BL2" s="265" t="s">
        <v>596</v>
      </c>
      <c r="BM2" s="265" t="s">
        <v>597</v>
      </c>
      <c r="BN2" s="265" t="s">
        <v>598</v>
      </c>
      <c r="BO2" s="265" t="s">
        <v>599</v>
      </c>
      <c r="BP2" s="265" t="s">
        <v>600</v>
      </c>
      <c r="BQ2" s="265" t="s">
        <v>601</v>
      </c>
      <c r="BR2" s="265" t="s">
        <v>602</v>
      </c>
      <c r="BS2" s="265" t="s">
        <v>603</v>
      </c>
      <c r="BT2" s="265" t="s">
        <v>604</v>
      </c>
      <c r="BU2" s="265" t="s">
        <v>605</v>
      </c>
    </row>
    <row r="3" spans="1:576" s="153" customFormat="1" hidden="1">
      <c r="A3" s="183"/>
      <c r="B3" s="183"/>
      <c r="C3" s="183"/>
      <c r="D3" s="183"/>
      <c r="E3" s="183"/>
      <c r="F3" s="183"/>
      <c r="G3" s="185"/>
      <c r="H3" s="185"/>
      <c r="I3" s="185"/>
      <c r="J3" s="185"/>
      <c r="K3" s="185"/>
      <c r="AH3" s="266">
        <v>2500</v>
      </c>
      <c r="AI3" s="266">
        <v>1900</v>
      </c>
      <c r="AJ3" s="266">
        <v>1650</v>
      </c>
      <c r="AK3" s="266">
        <v>1580</v>
      </c>
      <c r="AL3" s="266">
        <v>2250</v>
      </c>
      <c r="AM3" s="266">
        <v>1650</v>
      </c>
      <c r="AN3" s="266">
        <v>1400</v>
      </c>
      <c r="AO3" s="267">
        <v>1340</v>
      </c>
      <c r="AP3" s="267">
        <v>2000</v>
      </c>
      <c r="AQ3" s="267">
        <v>1400</v>
      </c>
      <c r="AR3" s="267">
        <v>1150</v>
      </c>
      <c r="AS3" s="267">
        <v>1100</v>
      </c>
      <c r="AT3" s="267">
        <v>1750</v>
      </c>
      <c r="AU3" s="267">
        <v>1150</v>
      </c>
      <c r="AV3" s="267">
        <v>900</v>
      </c>
      <c r="AW3" s="267">
        <v>860</v>
      </c>
      <c r="AX3" s="267">
        <v>1200</v>
      </c>
      <c r="AY3" s="153">
        <v>900</v>
      </c>
      <c r="AZ3" s="153">
        <v>650</v>
      </c>
      <c r="BA3" s="153">
        <v>620</v>
      </c>
      <c r="BB3" s="266">
        <v>5355</v>
      </c>
      <c r="BC3" s="266">
        <v>4935</v>
      </c>
      <c r="BD3" s="266">
        <v>6300</v>
      </c>
      <c r="BE3" s="266">
        <v>5880</v>
      </c>
      <c r="BF3" s="266">
        <v>4725</v>
      </c>
      <c r="BG3" s="266">
        <v>4305</v>
      </c>
      <c r="BH3" s="266">
        <v>5670</v>
      </c>
      <c r="BI3" s="267">
        <v>5250</v>
      </c>
      <c r="BJ3" s="267">
        <v>4095</v>
      </c>
      <c r="BK3" s="267">
        <v>3780</v>
      </c>
      <c r="BL3" s="267">
        <v>5040</v>
      </c>
      <c r="BM3" s="267">
        <v>4620</v>
      </c>
      <c r="BN3" s="267">
        <v>3465</v>
      </c>
      <c r="BO3" s="267">
        <v>3150</v>
      </c>
      <c r="BP3" s="267">
        <v>4410</v>
      </c>
      <c r="BQ3" s="267">
        <v>4095</v>
      </c>
      <c r="BR3" s="267">
        <v>3045</v>
      </c>
      <c r="BS3" s="153">
        <v>2835</v>
      </c>
      <c r="BT3" s="153">
        <v>3885</v>
      </c>
      <c r="BU3" s="153">
        <v>3570</v>
      </c>
    </row>
    <row r="5" spans="1:576" ht="60" customHeight="1">
      <c r="C5" s="226" t="s">
        <v>391</v>
      </c>
      <c r="D5" s="199">
        <f>SUMIF(C:C,$C$10,D:D)</f>
        <v>0</v>
      </c>
    </row>
    <row r="6" spans="1:576">
      <c r="C6" s="72"/>
      <c r="D6" s="72"/>
      <c r="E6" s="72"/>
      <c r="F6" s="72"/>
      <c r="G6" s="72"/>
      <c r="H6" s="100"/>
      <c r="I6" s="72"/>
      <c r="J6" s="72"/>
    </row>
    <row r="7" spans="1:576">
      <c r="C7" s="72" t="s">
        <v>41</v>
      </c>
      <c r="D7" s="72"/>
      <c r="E7" s="72"/>
      <c r="F7" s="72"/>
      <c r="G7" s="72"/>
      <c r="H7" s="100"/>
      <c r="I7" s="72"/>
      <c r="J7" s="72"/>
    </row>
    <row r="8" spans="1:576">
      <c r="C8" s="72" t="s">
        <v>42</v>
      </c>
      <c r="D8" s="72"/>
      <c r="E8" s="72"/>
      <c r="F8" s="72"/>
      <c r="G8" s="72"/>
      <c r="H8" s="100"/>
      <c r="I8" s="72"/>
      <c r="J8" s="72"/>
    </row>
    <row r="9" spans="1:576" ht="15.75" thickBot="1">
      <c r="B9" s="124"/>
      <c r="C9" s="208"/>
      <c r="D9" s="208"/>
      <c r="E9" s="208"/>
      <c r="F9" s="208"/>
      <c r="G9" s="208"/>
      <c r="H9" s="100"/>
      <c r="I9" s="208"/>
      <c r="J9" s="208"/>
      <c r="K9" s="143"/>
    </row>
    <row r="10" spans="1:576" ht="15.75" thickBot="1">
      <c r="B10" s="124"/>
      <c r="C10" s="29" t="s">
        <v>43</v>
      </c>
      <c r="D10" s="30">
        <f>SUM(G17:G26)</f>
        <v>0</v>
      </c>
      <c r="E10" s="124"/>
      <c r="F10" s="124"/>
      <c r="G10" s="124"/>
      <c r="H10" s="97"/>
      <c r="I10" s="97"/>
      <c r="J10" s="97"/>
      <c r="K10" s="143"/>
    </row>
    <row r="11" spans="1:576">
      <c r="B11" s="124"/>
      <c r="C11" s="72"/>
      <c r="D11" s="31"/>
      <c r="E11" s="124"/>
      <c r="F11" s="124"/>
      <c r="G11" s="124"/>
      <c r="H11" s="97"/>
      <c r="I11" s="97"/>
      <c r="J11" s="97"/>
      <c r="K11" s="143"/>
    </row>
    <row r="12" spans="1:576">
      <c r="B12" s="124"/>
      <c r="C12" s="72"/>
      <c r="D12" s="31"/>
      <c r="E12" s="124"/>
      <c r="F12" s="124"/>
      <c r="G12" s="124"/>
      <c r="H12" s="97"/>
      <c r="I12" s="97"/>
      <c r="J12" s="97"/>
      <c r="K12" s="143"/>
    </row>
    <row r="13" spans="1:576" ht="15.75">
      <c r="B13" s="124"/>
      <c r="C13" s="240" t="s">
        <v>534</v>
      </c>
      <c r="D13" s="241"/>
      <c r="E13" s="124"/>
      <c r="F13" s="124"/>
      <c r="G13" s="124"/>
      <c r="H13" s="97"/>
      <c r="I13" s="97"/>
      <c r="J13" s="97"/>
      <c r="K13" s="143"/>
    </row>
    <row r="14" spans="1:576" ht="18.75">
      <c r="B14" s="124"/>
      <c r="C14" s="260"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c r="B15" s="124"/>
      <c r="C15" s="72"/>
      <c r="D15" s="31"/>
      <c r="E15" s="124"/>
      <c r="F15" s="124"/>
      <c r="G15" s="124"/>
      <c r="H15" s="97"/>
      <c r="I15" s="97"/>
      <c r="J15" s="97"/>
      <c r="K15" s="143"/>
    </row>
    <row r="16" spans="1:576" ht="32.25" customHeight="1" thickBot="1">
      <c r="B16" s="124"/>
      <c r="C16" s="157" t="s">
        <v>44</v>
      </c>
      <c r="D16" s="160" t="s">
        <v>45</v>
      </c>
      <c r="E16" s="159" t="s">
        <v>55</v>
      </c>
      <c r="F16" s="159" t="s">
        <v>57</v>
      </c>
      <c r="G16" s="158" t="s">
        <v>27</v>
      </c>
      <c r="H16" s="164" t="s">
        <v>271</v>
      </c>
      <c r="I16" s="159" t="s">
        <v>46</v>
      </c>
      <c r="J16" s="159" t="s">
        <v>272</v>
      </c>
      <c r="K16" s="159" t="s">
        <v>554</v>
      </c>
      <c r="L16" s="159" t="s">
        <v>555</v>
      </c>
    </row>
    <row r="17" spans="2:12">
      <c r="B17" s="124"/>
      <c r="C17" s="126" t="s">
        <v>47</v>
      </c>
      <c r="D17" s="586">
        <v>0</v>
      </c>
      <c r="E17" s="188">
        <v>0</v>
      </c>
      <c r="F17" s="146">
        <v>20000</v>
      </c>
      <c r="G17" s="128">
        <f t="shared" ref="G17:G25" si="0">E17*F17</f>
        <v>0</v>
      </c>
      <c r="H17" s="191" t="s">
        <v>269</v>
      </c>
      <c r="I17" s="129" t="s">
        <v>1663</v>
      </c>
      <c r="J17" s="129" t="str">
        <f>VLOOKUP(I17,Presupuesto!$B$11:$C$587,2,0)</f>
        <v>INTERESES DE INSTITUCIONES PUBLICAS FINANCIERAS</v>
      </c>
      <c r="K17" s="271" t="s">
        <v>264</v>
      </c>
      <c r="L17" s="129" t="s">
        <v>538</v>
      </c>
    </row>
    <row r="18" spans="2:12">
      <c r="B18" s="124"/>
      <c r="C18" s="130" t="s">
        <v>48</v>
      </c>
      <c r="D18" s="587"/>
      <c r="E18" s="234">
        <f>D17</f>
        <v>0</v>
      </c>
      <c r="F18" s="131">
        <v>50</v>
      </c>
      <c r="G18" s="128">
        <f t="shared" si="0"/>
        <v>0</v>
      </c>
      <c r="H18" s="191"/>
      <c r="I18" s="129" t="s">
        <v>1671</v>
      </c>
      <c r="J18" s="129" t="str">
        <f>VLOOKUP(I18,Presupuesto!$B$11:$C$587,2,0)</f>
        <v>OTROS INTERESES</v>
      </c>
      <c r="K18" s="129" t="str">
        <f>$K$17</f>
        <v>Desarrollo Curricular</v>
      </c>
      <c r="L18" s="129" t="s">
        <v>556</v>
      </c>
    </row>
    <row r="19" spans="2:12">
      <c r="B19" s="124"/>
      <c r="C19" s="130" t="s">
        <v>49</v>
      </c>
      <c r="D19" s="587"/>
      <c r="E19" s="234">
        <f>D17</f>
        <v>0</v>
      </c>
      <c r="F19" s="131">
        <v>150</v>
      </c>
      <c r="G19" s="128">
        <f t="shared" si="0"/>
        <v>0</v>
      </c>
      <c r="H19" s="191"/>
      <c r="I19" s="129" t="s">
        <v>1671</v>
      </c>
      <c r="J19" s="129" t="str">
        <f>VLOOKUP(I19,Presupuesto!$B$11:$C$587,2,0)</f>
        <v>OTROS INTERESES</v>
      </c>
      <c r="K19" s="129" t="str">
        <f t="shared" ref="K19:K26" si="1">$K$17</f>
        <v>Desarrollo Curricular</v>
      </c>
      <c r="L19" s="129" t="s">
        <v>540</v>
      </c>
    </row>
    <row r="20" spans="2:12">
      <c r="B20" s="124"/>
      <c r="C20" s="130" t="s">
        <v>50</v>
      </c>
      <c r="D20" s="587"/>
      <c r="E20" s="181">
        <v>0</v>
      </c>
      <c r="F20" s="149">
        <v>10000</v>
      </c>
      <c r="G20" s="128">
        <f t="shared" si="0"/>
        <v>0</v>
      </c>
      <c r="H20" s="191"/>
      <c r="I20" s="129" t="s">
        <v>1671</v>
      </c>
      <c r="J20" s="129" t="str">
        <f>VLOOKUP(I20,Presupuesto!$B$11:$C$587,2,0)</f>
        <v>OTROS INTERESES</v>
      </c>
      <c r="K20" s="129" t="str">
        <f t="shared" si="1"/>
        <v>Desarrollo Curricular</v>
      </c>
      <c r="L20" s="129" t="s">
        <v>556</v>
      </c>
    </row>
    <row r="21" spans="2:12">
      <c r="B21" s="124"/>
      <c r="C21" s="130" t="s">
        <v>563</v>
      </c>
      <c r="D21" s="587"/>
      <c r="E21" s="181">
        <v>0</v>
      </c>
      <c r="F21" s="149">
        <v>250</v>
      </c>
      <c r="G21" s="128">
        <f t="shared" si="0"/>
        <v>0</v>
      </c>
      <c r="H21" s="191"/>
      <c r="I21" s="129" t="s">
        <v>1671</v>
      </c>
      <c r="J21" s="129" t="str">
        <f>VLOOKUP(I21,Presupuesto!$B$11:$C$587,2,0)</f>
        <v>OTROS INTERESES</v>
      </c>
      <c r="K21" s="129" t="str">
        <f t="shared" si="1"/>
        <v>Desarrollo Curricular</v>
      </c>
      <c r="L21" s="129" t="s">
        <v>556</v>
      </c>
    </row>
    <row r="22" spans="2:12">
      <c r="B22" s="124"/>
      <c r="C22" s="130" t="s">
        <v>51</v>
      </c>
      <c r="D22" s="587"/>
      <c r="E22" s="234">
        <f>(D17*25)/500</f>
        <v>0</v>
      </c>
      <c r="F22" s="131">
        <v>85</v>
      </c>
      <c r="G22" s="128">
        <f t="shared" si="0"/>
        <v>0</v>
      </c>
      <c r="H22" s="191"/>
      <c r="I22" s="129" t="s">
        <v>1671</v>
      </c>
      <c r="J22" s="129" t="str">
        <f>VLOOKUP(I22,Presupuesto!$B$11:$C$587,2,0)</f>
        <v>OTROS INTERESES</v>
      </c>
      <c r="K22" s="129" t="str">
        <f t="shared" si="1"/>
        <v>Desarrollo Curricular</v>
      </c>
      <c r="L22" s="129" t="s">
        <v>556</v>
      </c>
    </row>
    <row r="23" spans="2:12">
      <c r="B23" s="124"/>
      <c r="C23" s="130" t="s">
        <v>255</v>
      </c>
      <c r="D23" s="587"/>
      <c r="E23" s="234">
        <f>D17/12</f>
        <v>0</v>
      </c>
      <c r="F23" s="131">
        <v>36</v>
      </c>
      <c r="G23" s="128">
        <f t="shared" si="0"/>
        <v>0</v>
      </c>
      <c r="H23" s="191"/>
      <c r="I23" s="129" t="s">
        <v>1671</v>
      </c>
      <c r="J23" s="129" t="str">
        <f>VLOOKUP(I23,Presupuesto!$B$11:$C$587,2,0)</f>
        <v>OTROS INTERESES</v>
      </c>
      <c r="K23" s="129" t="str">
        <f t="shared" si="1"/>
        <v>Desarrollo Curricular</v>
      </c>
      <c r="L23" s="129" t="s">
        <v>556</v>
      </c>
    </row>
    <row r="24" spans="2:12">
      <c r="B24" s="124"/>
      <c r="C24" s="130" t="s">
        <v>34</v>
      </c>
      <c r="D24" s="587"/>
      <c r="E24" s="234">
        <f>D17/12</f>
        <v>0</v>
      </c>
      <c r="F24" s="131">
        <v>80</v>
      </c>
      <c r="G24" s="128">
        <f t="shared" si="0"/>
        <v>0</v>
      </c>
      <c r="H24" s="191"/>
      <c r="I24" s="129" t="s">
        <v>1671</v>
      </c>
      <c r="J24" s="129" t="str">
        <f>VLOOKUP(I24,Presupuesto!$B$11:$C$587,2,0)</f>
        <v>OTROS INTERESES</v>
      </c>
      <c r="K24" s="129" t="str">
        <f t="shared" si="1"/>
        <v>Desarrollo Curricular</v>
      </c>
      <c r="L24" s="129" t="s">
        <v>556</v>
      </c>
    </row>
    <row r="25" spans="2:12">
      <c r="B25" s="124"/>
      <c r="C25" s="140" t="s">
        <v>52</v>
      </c>
      <c r="D25" s="587"/>
      <c r="E25" s="264">
        <v>0</v>
      </c>
      <c r="F25" s="150">
        <v>25</v>
      </c>
      <c r="G25" s="128">
        <f t="shared" si="0"/>
        <v>0</v>
      </c>
      <c r="H25" s="191"/>
      <c r="I25" s="129" t="s">
        <v>1671</v>
      </c>
      <c r="J25" s="129" t="str">
        <f>VLOOKUP(I25,Presupuesto!$B$11:$C$587,2,0)</f>
        <v>OTROS INTERESES</v>
      </c>
      <c r="K25" s="129" t="str">
        <f t="shared" si="1"/>
        <v>Desarrollo Curricular</v>
      </c>
      <c r="L25" s="129" t="s">
        <v>556</v>
      </c>
    </row>
    <row r="26" spans="2:12" ht="15.75" thickBot="1">
      <c r="B26" s="124"/>
      <c r="C26" s="268" t="s">
        <v>576</v>
      </c>
      <c r="D26" s="269">
        <v>0</v>
      </c>
      <c r="E26" s="270">
        <v>0</v>
      </c>
      <c r="F26" s="135">
        <f>HLOOKUP(C26,$AH$2:$BU$3,2,0)</f>
        <v>1150</v>
      </c>
      <c r="G26" s="136">
        <f>D26*E26*F26</f>
        <v>0</v>
      </c>
      <c r="H26" s="191"/>
      <c r="I26" s="129" t="s">
        <v>1671</v>
      </c>
      <c r="J26" s="137" t="str">
        <f>VLOOKUP(I26,Presupuesto!$B$11:$C$587,2,0)</f>
        <v>OTROS INTERESES</v>
      </c>
      <c r="K26" s="129" t="str">
        <f t="shared" si="1"/>
        <v>Desarrollo Curricular</v>
      </c>
      <c r="L26" s="129" t="s">
        <v>556</v>
      </c>
    </row>
    <row r="27" spans="2:12">
      <c r="B27" s="124"/>
      <c r="C27" s="124"/>
      <c r="E27" s="143"/>
      <c r="F27" s="143"/>
      <c r="G27" s="143"/>
      <c r="H27" s="205"/>
      <c r="I27" s="143"/>
      <c r="J27" s="143"/>
      <c r="K27" s="143"/>
    </row>
  </sheetData>
  <mergeCells count="1">
    <mergeCell ref="D17:D25"/>
  </mergeCells>
  <dataValidations count="5">
    <dataValidation type="list" allowBlank="1" showInputMessage="1" showErrorMessage="1" sqref="C26">
      <formula1>$AH$2:$BU$2</formula1>
    </dataValidation>
    <dataValidation type="list" allowBlank="1" showInputMessage="1" showErrorMessage="1" errorTitle="¡Ingreso no valido!" error="Favor ingrese un elemento de la lista." promptTitle="Tipo de Presupuesto" prompt="Seleccione una opción de la lista." sqref="H17:H26">
      <formula1>$R$2:$S$2</formula1>
    </dataValidation>
    <dataValidation type="list" allowBlank="1" showInputMessage="1" showErrorMessage="1" errorTitle="¡Ingreso Inválido!" error="Seleccione una opción de la lista" promptTitle="Mes Requerido" prompt="Seleccione el mes en el que requiere el recurso." sqref="L17:L26">
      <formula1>$U$2:$AF$2</formula1>
    </dataValidation>
    <dataValidation type="list" allowBlank="1" showInputMessage="1" showErrorMessage="1" errorTitle="¡Ingreso Inválido!" error="Seleccione una opción de la lista." promptTitle="Dimensión Estratégica" prompt="Seleccione una opción de la lista." sqref="K17:K26">
      <formula1>$A$2:$K$2</formula1>
    </dataValidation>
    <dataValidation type="list" allowBlank="1" showInputMessage="1" showErrorMessage="1" errorTitle="¡Ingreso Inválido!" error="Verifique el valor ingresado.&#10;" sqref="I17:I26">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sheetPr>
    <tabColor rgb="FF92D050"/>
  </sheetPr>
  <dimension ref="A1:VD218"/>
  <sheetViews>
    <sheetView showGridLines="0" topLeftCell="A4" zoomScale="84" zoomScaleNormal="84" workbookViewId="0">
      <selection activeCell="L121" sqref="L121"/>
    </sheetView>
  </sheetViews>
  <sheetFormatPr baseColWidth="10" defaultColWidth="11.5703125" defaultRowHeight="15"/>
  <cols>
    <col min="1" max="1" width="1.85546875" style="116" customWidth="1"/>
    <col min="2" max="2" width="17" style="116" customWidth="1"/>
    <col min="3" max="3" width="41.7109375" style="116" customWidth="1"/>
    <col min="4" max="4" width="29.28515625" style="98" customWidth="1"/>
    <col min="5" max="5" width="10.140625" style="116" customWidth="1"/>
    <col min="6" max="7" width="13.85546875" style="116" customWidth="1"/>
    <col min="8" max="8" width="13.85546875" style="98" customWidth="1"/>
    <col min="9" max="9" width="12.7109375" style="116" bestFit="1" customWidth="1"/>
    <col min="10" max="10" width="37.140625" style="116" bestFit="1" customWidth="1"/>
    <col min="11" max="11" width="19.5703125" style="116" bestFit="1" customWidth="1"/>
    <col min="12" max="12" width="11.5703125" style="116"/>
    <col min="13" max="13" width="14.7109375" style="116" bestFit="1" customWidth="1"/>
    <col min="14" max="77" width="11.5703125" style="116"/>
    <col min="78" max="78" width="16.7109375" style="116" bestFit="1" customWidth="1"/>
    <col min="79" max="16384" width="11.5703125" style="116"/>
  </cols>
  <sheetData>
    <row r="1" spans="1:576" ht="26.25" hidden="1">
      <c r="A1" s="217"/>
      <c r="B1" s="220"/>
      <c r="C1" s="212" t="s">
        <v>395</v>
      </c>
      <c r="D1" s="212" t="s">
        <v>832</v>
      </c>
      <c r="E1" s="212" t="s">
        <v>834</v>
      </c>
      <c r="F1" s="212" t="s">
        <v>836</v>
      </c>
      <c r="G1" s="212" t="s">
        <v>838</v>
      </c>
      <c r="H1" s="212" t="s">
        <v>840</v>
      </c>
      <c r="I1" s="212" t="s">
        <v>842</v>
      </c>
      <c r="J1" s="212" t="s">
        <v>396</v>
      </c>
      <c r="K1" s="212" t="s">
        <v>845</v>
      </c>
      <c r="L1" s="212" t="s">
        <v>397</v>
      </c>
      <c r="M1" s="212" t="s">
        <v>847</v>
      </c>
      <c r="N1" s="212" t="s">
        <v>849</v>
      </c>
      <c r="O1" s="212" t="s">
        <v>851</v>
      </c>
      <c r="P1" s="212" t="s">
        <v>398</v>
      </c>
      <c r="Q1" s="212" t="s">
        <v>852</v>
      </c>
      <c r="R1" s="212" t="s">
        <v>855</v>
      </c>
      <c r="S1" s="212" t="s">
        <v>399</v>
      </c>
      <c r="T1" s="212" t="s">
        <v>857</v>
      </c>
      <c r="U1" s="212" t="s">
        <v>400</v>
      </c>
      <c r="V1" s="212" t="s">
        <v>858</v>
      </c>
      <c r="W1" s="212" t="s">
        <v>859</v>
      </c>
      <c r="X1" s="212" t="s">
        <v>863</v>
      </c>
      <c r="Y1" s="212" t="s">
        <v>392</v>
      </c>
      <c r="Z1" s="212" t="s">
        <v>878</v>
      </c>
      <c r="AA1" s="220"/>
      <c r="AB1" s="212" t="s">
        <v>880</v>
      </c>
      <c r="AC1" s="212" t="s">
        <v>402</v>
      </c>
      <c r="AD1" s="212" t="s">
        <v>882</v>
      </c>
      <c r="AE1" s="212" t="s">
        <v>884</v>
      </c>
      <c r="AF1" s="212" t="s">
        <v>403</v>
      </c>
      <c r="AG1" s="212" t="s">
        <v>886</v>
      </c>
      <c r="AH1" s="212" t="s">
        <v>888</v>
      </c>
      <c r="AI1" s="212" t="s">
        <v>404</v>
      </c>
      <c r="AJ1" s="212" t="s">
        <v>889</v>
      </c>
      <c r="AK1" s="212" t="s">
        <v>891</v>
      </c>
      <c r="AL1" s="212" t="s">
        <v>892</v>
      </c>
      <c r="AM1" s="212" t="s">
        <v>893</v>
      </c>
      <c r="AN1" s="212" t="s">
        <v>895</v>
      </c>
      <c r="AO1" s="212" t="s">
        <v>897</v>
      </c>
      <c r="AP1" s="212" t="s">
        <v>898</v>
      </c>
      <c r="AQ1" s="212" t="s">
        <v>405</v>
      </c>
      <c r="AR1" s="212" t="s">
        <v>900</v>
      </c>
      <c r="AS1" s="212" t="s">
        <v>902</v>
      </c>
      <c r="AT1" s="212" t="s">
        <v>904</v>
      </c>
      <c r="AU1" s="212" t="s">
        <v>906</v>
      </c>
      <c r="AV1" s="212" t="s">
        <v>908</v>
      </c>
      <c r="AW1" s="212" t="s">
        <v>910</v>
      </c>
      <c r="AX1" s="212" t="s">
        <v>912</v>
      </c>
      <c r="AY1" s="212" t="s">
        <v>914</v>
      </c>
      <c r="AZ1" s="220"/>
      <c r="BA1" s="212" t="s">
        <v>407</v>
      </c>
      <c r="BB1" s="212" t="s">
        <v>936</v>
      </c>
      <c r="BC1" s="212" t="s">
        <v>408</v>
      </c>
      <c r="BD1" s="212" t="s">
        <v>938</v>
      </c>
      <c r="BE1" s="212" t="s">
        <v>940</v>
      </c>
      <c r="BF1" s="220"/>
      <c r="BG1" s="212" t="s">
        <v>410</v>
      </c>
      <c r="BH1" s="212" t="s">
        <v>942</v>
      </c>
      <c r="BI1" s="212" t="s">
        <v>411</v>
      </c>
      <c r="BJ1" s="212" t="s">
        <v>944</v>
      </c>
      <c r="BK1" s="212" t="s">
        <v>946</v>
      </c>
      <c r="BL1" s="212" t="s">
        <v>948</v>
      </c>
      <c r="BM1" s="220"/>
      <c r="BN1" s="212" t="s">
        <v>954</v>
      </c>
      <c r="BO1" s="212" t="s">
        <v>956</v>
      </c>
      <c r="BP1" s="212" t="s">
        <v>413</v>
      </c>
      <c r="BQ1" s="212" t="s">
        <v>950</v>
      </c>
      <c r="BR1" s="212" t="s">
        <v>952</v>
      </c>
      <c r="BS1" s="212" t="s">
        <v>414</v>
      </c>
      <c r="BT1" s="212" t="s">
        <v>958</v>
      </c>
      <c r="BU1" s="212" t="s">
        <v>415</v>
      </c>
      <c r="BV1" s="212" t="s">
        <v>959</v>
      </c>
      <c r="BW1" s="209"/>
      <c r="BX1" s="220"/>
      <c r="BY1" s="212" t="s">
        <v>416</v>
      </c>
      <c r="BZ1" s="212" t="s">
        <v>864</v>
      </c>
      <c r="CA1" s="212" t="s">
        <v>866</v>
      </c>
      <c r="CB1" s="212" t="s">
        <v>868</v>
      </c>
      <c r="CC1" s="212" t="s">
        <v>417</v>
      </c>
      <c r="CD1" s="212" t="s">
        <v>870</v>
      </c>
      <c r="CE1" s="212" t="s">
        <v>872</v>
      </c>
      <c r="CF1" s="212" t="s">
        <v>874</v>
      </c>
      <c r="CG1" s="212" t="s">
        <v>876</v>
      </c>
      <c r="CH1" s="209"/>
      <c r="CI1" s="220"/>
      <c r="CJ1" s="212" t="s">
        <v>418</v>
      </c>
      <c r="CK1" s="212" t="s">
        <v>916</v>
      </c>
      <c r="CL1" s="212" t="s">
        <v>918</v>
      </c>
      <c r="CM1" s="212" t="s">
        <v>920</v>
      </c>
      <c r="CN1" s="212" t="s">
        <v>922</v>
      </c>
      <c r="CO1" s="212" t="s">
        <v>924</v>
      </c>
      <c r="CP1" s="212" t="s">
        <v>926</v>
      </c>
      <c r="CQ1" s="212" t="s">
        <v>928</v>
      </c>
      <c r="CR1" s="212" t="s">
        <v>930</v>
      </c>
      <c r="CS1" s="212" t="s">
        <v>932</v>
      </c>
      <c r="CT1" s="212" t="s">
        <v>934</v>
      </c>
      <c r="CU1" s="209"/>
      <c r="CV1" s="220"/>
      <c r="CW1" s="212" t="s">
        <v>960</v>
      </c>
      <c r="CX1" s="212" t="s">
        <v>961</v>
      </c>
      <c r="CY1" s="212" t="s">
        <v>963</v>
      </c>
      <c r="CZ1" s="212" t="s">
        <v>421</v>
      </c>
      <c r="DA1" s="212" t="s">
        <v>965</v>
      </c>
      <c r="DB1" s="212" t="s">
        <v>967</v>
      </c>
      <c r="DC1" s="212" t="s">
        <v>969</v>
      </c>
      <c r="DD1" s="212" t="s">
        <v>971</v>
      </c>
      <c r="DE1" s="212" t="s">
        <v>973</v>
      </c>
      <c r="DF1" s="212" t="s">
        <v>975</v>
      </c>
      <c r="DG1" s="220"/>
      <c r="DH1" s="212" t="s">
        <v>423</v>
      </c>
      <c r="DI1" s="212" t="s">
        <v>977</v>
      </c>
      <c r="DJ1" s="212" t="s">
        <v>424</v>
      </c>
      <c r="DK1" s="212" t="s">
        <v>979</v>
      </c>
      <c r="DL1" s="212" t="s">
        <v>981</v>
      </c>
      <c r="DM1" s="212" t="s">
        <v>983</v>
      </c>
      <c r="DN1" s="212" t="s">
        <v>985</v>
      </c>
      <c r="DO1" s="212" t="s">
        <v>987</v>
      </c>
      <c r="DP1" s="212" t="s">
        <v>989</v>
      </c>
      <c r="DQ1" s="212" t="s">
        <v>991</v>
      </c>
      <c r="DR1" s="212" t="s">
        <v>425</v>
      </c>
      <c r="DS1" s="212" t="s">
        <v>993</v>
      </c>
      <c r="DT1" s="212" t="s">
        <v>995</v>
      </c>
      <c r="DU1" s="212" t="s">
        <v>997</v>
      </c>
      <c r="DV1" s="220"/>
      <c r="DW1" s="212" t="s">
        <v>999</v>
      </c>
      <c r="DX1" s="212" t="s">
        <v>427</v>
      </c>
      <c r="DY1" s="212" t="s">
        <v>1001</v>
      </c>
      <c r="DZ1" s="212" t="s">
        <v>428</v>
      </c>
      <c r="EA1" s="212" t="s">
        <v>1003</v>
      </c>
      <c r="EB1" s="212" t="s">
        <v>1005</v>
      </c>
      <c r="EC1" s="212" t="s">
        <v>1007</v>
      </c>
      <c r="ED1" s="212" t="s">
        <v>1009</v>
      </c>
      <c r="EE1" s="212" t="s">
        <v>1011</v>
      </c>
      <c r="EF1" s="212" t="s">
        <v>1013</v>
      </c>
      <c r="EG1" s="212" t="s">
        <v>1015</v>
      </c>
      <c r="EH1" s="212" t="s">
        <v>1017</v>
      </c>
      <c r="EI1" s="212" t="s">
        <v>1019</v>
      </c>
      <c r="EJ1" s="212" t="s">
        <v>1021</v>
      </c>
      <c r="EK1" s="212" t="s">
        <v>1023</v>
      </c>
      <c r="EL1" s="220"/>
      <c r="EM1" s="212" t="s">
        <v>1025</v>
      </c>
      <c r="EN1" s="212" t="s">
        <v>430</v>
      </c>
      <c r="EO1" s="212" t="s">
        <v>1027</v>
      </c>
      <c r="EP1" s="212" t="s">
        <v>1029</v>
      </c>
      <c r="EQ1" s="212" t="s">
        <v>431</v>
      </c>
      <c r="ER1" s="212" t="s">
        <v>1031</v>
      </c>
      <c r="ES1" s="212" t="s">
        <v>1033</v>
      </c>
      <c r="ET1" s="212" t="s">
        <v>432</v>
      </c>
      <c r="EU1" s="212" t="s">
        <v>1035</v>
      </c>
      <c r="EV1" s="212" t="s">
        <v>1037</v>
      </c>
      <c r="EW1" s="212" t="s">
        <v>1039</v>
      </c>
      <c r="EX1" s="212" t="s">
        <v>433</v>
      </c>
      <c r="EY1" s="212" t="s">
        <v>1041</v>
      </c>
      <c r="EZ1" s="212" t="s">
        <v>1043</v>
      </c>
      <c r="FA1" s="220"/>
      <c r="FB1" s="212" t="s">
        <v>435</v>
      </c>
      <c r="FC1" s="212" t="s">
        <v>1045</v>
      </c>
      <c r="FD1" s="212" t="s">
        <v>1047</v>
      </c>
      <c r="FE1" s="212" t="s">
        <v>1049</v>
      </c>
      <c r="FF1" s="212" t="s">
        <v>1051</v>
      </c>
      <c r="FG1" s="212" t="s">
        <v>436</v>
      </c>
      <c r="FH1" s="212" t="s">
        <v>1053</v>
      </c>
      <c r="FI1" s="212" t="s">
        <v>1055</v>
      </c>
      <c r="FJ1" s="212" t="s">
        <v>1057</v>
      </c>
      <c r="FK1" s="212" t="s">
        <v>1059</v>
      </c>
      <c r="FL1" s="212" t="s">
        <v>1061</v>
      </c>
      <c r="FM1" s="212" t="s">
        <v>437</v>
      </c>
      <c r="FN1" s="212" t="s">
        <v>1064</v>
      </c>
      <c r="FO1" s="212" t="s">
        <v>438</v>
      </c>
      <c r="FP1" s="212" t="s">
        <v>1067</v>
      </c>
      <c r="FQ1" s="212" t="s">
        <v>1068</v>
      </c>
      <c r="FR1" s="212" t="s">
        <v>1070</v>
      </c>
      <c r="FS1" s="212" t="s">
        <v>439</v>
      </c>
      <c r="FT1" s="212" t="s">
        <v>1073</v>
      </c>
      <c r="FU1" s="212" t="s">
        <v>1074</v>
      </c>
      <c r="FV1" s="212" t="s">
        <v>1076</v>
      </c>
      <c r="FW1" s="212" t="s">
        <v>440</v>
      </c>
      <c r="FX1" s="212" t="s">
        <v>1079</v>
      </c>
      <c r="FY1" s="212" t="s">
        <v>1081</v>
      </c>
      <c r="FZ1" s="212" t="s">
        <v>1083</v>
      </c>
      <c r="GA1" s="220"/>
      <c r="GB1" s="212" t="s">
        <v>442</v>
      </c>
      <c r="GC1" s="212" t="s">
        <v>443</v>
      </c>
      <c r="GD1" s="220"/>
      <c r="GE1" s="212" t="s">
        <v>445</v>
      </c>
      <c r="GF1" s="212" t="s">
        <v>1106</v>
      </c>
      <c r="GG1" s="212" t="s">
        <v>1108</v>
      </c>
      <c r="GH1" s="212" t="s">
        <v>1110</v>
      </c>
      <c r="GI1" s="212" t="s">
        <v>1112</v>
      </c>
      <c r="GJ1" s="212" t="s">
        <v>1114</v>
      </c>
      <c r="GK1" s="220"/>
      <c r="GL1" s="212" t="s">
        <v>447</v>
      </c>
      <c r="GM1" s="212" t="s">
        <v>1116</v>
      </c>
      <c r="GN1" s="212" t="s">
        <v>1118</v>
      </c>
      <c r="GO1" s="212" t="s">
        <v>1120</v>
      </c>
      <c r="GP1" s="212" t="s">
        <v>1122</v>
      </c>
      <c r="GQ1" s="212" t="s">
        <v>1124</v>
      </c>
      <c r="GR1" s="212" t="s">
        <v>1126</v>
      </c>
      <c r="GS1" s="209"/>
      <c r="GT1" s="220"/>
      <c r="GU1" s="212" t="s">
        <v>448</v>
      </c>
      <c r="GV1" s="212" t="s">
        <v>1085</v>
      </c>
      <c r="GW1" s="212" t="s">
        <v>1087</v>
      </c>
      <c r="GX1" s="212" t="s">
        <v>1089</v>
      </c>
      <c r="GY1" s="212" t="s">
        <v>1091</v>
      </c>
      <c r="GZ1" s="212" t="s">
        <v>1093</v>
      </c>
      <c r="HA1" s="212" t="s">
        <v>1095</v>
      </c>
      <c r="HB1" s="220"/>
      <c r="HC1" s="212" t="s">
        <v>449</v>
      </c>
      <c r="HD1" s="212" t="s">
        <v>1097</v>
      </c>
      <c r="HE1" s="212" t="s">
        <v>1099</v>
      </c>
      <c r="HF1" s="212" t="s">
        <v>1100</v>
      </c>
      <c r="HG1" s="212" t="s">
        <v>450</v>
      </c>
      <c r="HH1" s="212" t="s">
        <v>1103</v>
      </c>
      <c r="HI1" s="212" t="s">
        <v>1104</v>
      </c>
      <c r="HJ1" s="209"/>
      <c r="HK1" s="220"/>
      <c r="HL1" s="212" t="s">
        <v>453</v>
      </c>
      <c r="HM1" s="212" t="s">
        <v>1128</v>
      </c>
      <c r="HN1" s="212" t="s">
        <v>1130</v>
      </c>
      <c r="HO1" s="212" t="s">
        <v>1132</v>
      </c>
      <c r="HP1" s="212" t="s">
        <v>1134</v>
      </c>
      <c r="HQ1" s="212" t="s">
        <v>454</v>
      </c>
      <c r="HR1" s="212" t="s">
        <v>1137</v>
      </c>
      <c r="HS1" s="220"/>
      <c r="HT1" s="212" t="s">
        <v>1139</v>
      </c>
      <c r="HU1" s="212" t="s">
        <v>1141</v>
      </c>
      <c r="HV1" s="212" t="s">
        <v>456</v>
      </c>
      <c r="HW1" s="212" t="s">
        <v>1144</v>
      </c>
      <c r="HX1" s="212" t="s">
        <v>1146</v>
      </c>
      <c r="HY1" s="212" t="s">
        <v>1147</v>
      </c>
      <c r="HZ1" s="212" t="s">
        <v>1149</v>
      </c>
      <c r="IA1" s="220"/>
      <c r="IB1" s="212" t="s">
        <v>1151</v>
      </c>
      <c r="IC1" s="212" t="s">
        <v>1153</v>
      </c>
      <c r="ID1" s="212" t="s">
        <v>1155</v>
      </c>
      <c r="IE1" s="212" t="s">
        <v>458</v>
      </c>
      <c r="IF1" s="212" t="s">
        <v>1157</v>
      </c>
      <c r="IG1" s="212" t="s">
        <v>1159</v>
      </c>
      <c r="IH1" s="212" t="s">
        <v>459</v>
      </c>
      <c r="II1" s="212" t="s">
        <v>1161</v>
      </c>
      <c r="IJ1" s="212" t="s">
        <v>1163</v>
      </c>
      <c r="IK1" s="212" t="s">
        <v>460</v>
      </c>
      <c r="IL1" s="212" t="s">
        <v>1165</v>
      </c>
      <c r="IM1" s="212" t="s">
        <v>1167</v>
      </c>
      <c r="IN1" s="212" t="s">
        <v>1169</v>
      </c>
      <c r="IO1" s="212" t="s">
        <v>1171</v>
      </c>
      <c r="IP1" s="212" t="s">
        <v>461</v>
      </c>
      <c r="IQ1" s="212" t="s">
        <v>1173</v>
      </c>
      <c r="IR1" s="220"/>
      <c r="IS1" s="212" t="s">
        <v>1181</v>
      </c>
      <c r="IT1" s="212" t="s">
        <v>1183</v>
      </c>
      <c r="IU1" s="212" t="s">
        <v>463</v>
      </c>
      <c r="IV1" s="212" t="s">
        <v>1185</v>
      </c>
      <c r="IW1" s="212" t="s">
        <v>1187</v>
      </c>
      <c r="IX1" s="212" t="s">
        <v>1189</v>
      </c>
      <c r="IY1" s="220"/>
      <c r="IZ1" s="212" t="s">
        <v>1191</v>
      </c>
      <c r="JA1" s="212" t="s">
        <v>465</v>
      </c>
      <c r="JB1" s="212" t="s">
        <v>1194</v>
      </c>
      <c r="JC1" s="212" t="s">
        <v>1196</v>
      </c>
      <c r="JD1" s="212" t="s">
        <v>1198</v>
      </c>
      <c r="JE1" s="212" t="s">
        <v>1200</v>
      </c>
      <c r="JF1" s="212" t="s">
        <v>1202</v>
      </c>
      <c r="JG1" s="212" t="s">
        <v>1204</v>
      </c>
      <c r="JH1" s="212" t="s">
        <v>466</v>
      </c>
      <c r="JI1" s="212" t="s">
        <v>1207</v>
      </c>
      <c r="JJ1" s="212" t="s">
        <v>1209</v>
      </c>
      <c r="JK1" s="212" t="s">
        <v>1211</v>
      </c>
      <c r="JL1" s="212" t="s">
        <v>1213</v>
      </c>
      <c r="JM1" s="212" t="s">
        <v>1215</v>
      </c>
      <c r="JN1" s="212" t="s">
        <v>1217</v>
      </c>
      <c r="JO1" s="212" t="s">
        <v>1219</v>
      </c>
      <c r="JP1" s="212" t="s">
        <v>1221</v>
      </c>
      <c r="JQ1" s="212" t="s">
        <v>467</v>
      </c>
      <c r="JR1" s="212" t="s">
        <v>1224</v>
      </c>
      <c r="JS1" s="212" t="s">
        <v>1226</v>
      </c>
      <c r="JT1" s="212" t="s">
        <v>1228</v>
      </c>
      <c r="JU1" s="212" t="s">
        <v>1230</v>
      </c>
      <c r="JV1" s="212" t="s">
        <v>1231</v>
      </c>
      <c r="JW1" s="212" t="s">
        <v>1233</v>
      </c>
      <c r="JX1" s="212" t="s">
        <v>1235</v>
      </c>
      <c r="JY1" s="212" t="s">
        <v>1237</v>
      </c>
      <c r="JZ1" s="212" t="s">
        <v>1239</v>
      </c>
      <c r="KA1" s="212" t="s">
        <v>1241</v>
      </c>
      <c r="KB1" s="212" t="s">
        <v>1243</v>
      </c>
      <c r="KC1" s="212" t="s">
        <v>1245</v>
      </c>
      <c r="KD1" s="212" t="s">
        <v>1247</v>
      </c>
      <c r="KE1" s="212" t="s">
        <v>1249</v>
      </c>
      <c r="KF1" s="212" t="s">
        <v>1251</v>
      </c>
      <c r="KG1" s="212" t="s">
        <v>1253</v>
      </c>
      <c r="KH1" s="212" t="s">
        <v>1255</v>
      </c>
      <c r="KI1" s="212" t="s">
        <v>1257</v>
      </c>
      <c r="KJ1" s="212" t="s">
        <v>1259</v>
      </c>
      <c r="KK1" s="212" t="s">
        <v>1261</v>
      </c>
      <c r="KL1" s="212" t="s">
        <v>1263</v>
      </c>
      <c r="KM1" s="212" t="s">
        <v>1265</v>
      </c>
      <c r="KN1" s="212" t="s">
        <v>1267</v>
      </c>
      <c r="KO1" s="212" t="s">
        <v>1269</v>
      </c>
      <c r="KP1" s="212" t="s">
        <v>1271</v>
      </c>
      <c r="KQ1" s="212" t="s">
        <v>1273</v>
      </c>
      <c r="KR1" s="220"/>
      <c r="KS1" s="212" t="s">
        <v>1275</v>
      </c>
      <c r="KT1" s="212" t="s">
        <v>469</v>
      </c>
      <c r="KU1" s="212" t="s">
        <v>1278</v>
      </c>
      <c r="KV1" s="212" t="s">
        <v>1280</v>
      </c>
      <c r="KW1" s="212" t="s">
        <v>1282</v>
      </c>
      <c r="KX1" s="212" t="s">
        <v>1284</v>
      </c>
      <c r="KY1" s="212" t="s">
        <v>470</v>
      </c>
      <c r="KZ1" s="212" t="s">
        <v>1287</v>
      </c>
      <c r="LA1" s="212" t="s">
        <v>1289</v>
      </c>
      <c r="LB1" s="212" t="s">
        <v>1291</v>
      </c>
      <c r="LC1" s="212" t="s">
        <v>1293</v>
      </c>
      <c r="LD1" s="212" t="s">
        <v>1295</v>
      </c>
      <c r="LE1" s="212" t="s">
        <v>1297</v>
      </c>
      <c r="LF1" s="212" t="s">
        <v>1299</v>
      </c>
      <c r="LG1" s="209"/>
      <c r="LH1" s="220"/>
      <c r="LI1" s="212" t="s">
        <v>471</v>
      </c>
      <c r="LJ1" s="212" t="s">
        <v>1175</v>
      </c>
      <c r="LK1" s="212" t="s">
        <v>1177</v>
      </c>
      <c r="LL1" s="212" t="s">
        <v>1179</v>
      </c>
      <c r="LM1" s="209"/>
      <c r="LN1" s="220"/>
      <c r="LO1" s="212" t="s">
        <v>474</v>
      </c>
      <c r="LP1" s="212" t="s">
        <v>475</v>
      </c>
      <c r="LQ1" s="220"/>
      <c r="LR1" s="212" t="s">
        <v>477</v>
      </c>
      <c r="LS1" s="212" t="s">
        <v>1319</v>
      </c>
      <c r="LT1" s="212" t="s">
        <v>1321</v>
      </c>
      <c r="LU1" s="212" t="s">
        <v>1322</v>
      </c>
      <c r="LV1" s="212" t="s">
        <v>1324</v>
      </c>
      <c r="LW1" s="212" t="s">
        <v>1325</v>
      </c>
      <c r="LX1" s="212" t="s">
        <v>1327</v>
      </c>
      <c r="LY1" s="212" t="s">
        <v>1329</v>
      </c>
      <c r="LZ1" s="212" t="s">
        <v>1331</v>
      </c>
      <c r="MA1" s="212" t="s">
        <v>1333</v>
      </c>
      <c r="MB1" s="212" t="s">
        <v>478</v>
      </c>
      <c r="MC1" s="212" t="s">
        <v>1336</v>
      </c>
      <c r="MD1" s="212" t="s">
        <v>1337</v>
      </c>
      <c r="ME1" s="212" t="s">
        <v>1339</v>
      </c>
      <c r="MF1" s="212" t="s">
        <v>479</v>
      </c>
      <c r="MG1" s="212" t="s">
        <v>1342</v>
      </c>
      <c r="MH1" s="212" t="s">
        <v>1343</v>
      </c>
      <c r="MI1" s="212" t="s">
        <v>1345</v>
      </c>
      <c r="MJ1" s="212" t="s">
        <v>1347</v>
      </c>
      <c r="MK1" s="212" t="s">
        <v>480</v>
      </c>
      <c r="ML1" s="212" t="s">
        <v>1350</v>
      </c>
      <c r="MM1" s="212" t="s">
        <v>1352</v>
      </c>
      <c r="MN1" s="212" t="s">
        <v>1354</v>
      </c>
      <c r="MO1" s="212" t="s">
        <v>1356</v>
      </c>
      <c r="MP1" s="212" t="s">
        <v>481</v>
      </c>
      <c r="MQ1" s="212" t="s">
        <v>1359</v>
      </c>
      <c r="MR1" s="212" t="s">
        <v>1361</v>
      </c>
      <c r="MS1" s="212" t="s">
        <v>1363</v>
      </c>
      <c r="MT1" s="212" t="s">
        <v>1365</v>
      </c>
      <c r="MU1" s="212" t="s">
        <v>1367</v>
      </c>
      <c r="MV1" s="212" t="s">
        <v>1369</v>
      </c>
      <c r="MW1" s="212" t="s">
        <v>1371</v>
      </c>
      <c r="MX1" s="212" t="s">
        <v>1373</v>
      </c>
      <c r="MY1" s="212" t="s">
        <v>1375</v>
      </c>
      <c r="MZ1" s="212" t="s">
        <v>1377</v>
      </c>
      <c r="NA1" s="212" t="s">
        <v>1379</v>
      </c>
      <c r="NB1" s="212" t="s">
        <v>1380</v>
      </c>
      <c r="NC1" s="220"/>
      <c r="ND1" s="212" t="s">
        <v>483</v>
      </c>
      <c r="NE1" s="212" t="s">
        <v>1382</v>
      </c>
      <c r="NF1" s="212" t="s">
        <v>1384</v>
      </c>
      <c r="NG1" s="212" t="s">
        <v>1386</v>
      </c>
      <c r="NH1" s="212" t="s">
        <v>1388</v>
      </c>
      <c r="NI1" s="220"/>
      <c r="NJ1" s="212" t="s">
        <v>485</v>
      </c>
      <c r="NK1" s="212" t="s">
        <v>1389</v>
      </c>
      <c r="NL1" s="212" t="s">
        <v>486</v>
      </c>
      <c r="NM1" s="212" t="s">
        <v>1391</v>
      </c>
      <c r="NN1" s="212" t="s">
        <v>1393</v>
      </c>
      <c r="NO1" s="212" t="s">
        <v>487</v>
      </c>
      <c r="NP1" s="212" t="s">
        <v>1395</v>
      </c>
      <c r="NQ1" s="212" t="s">
        <v>1397</v>
      </c>
      <c r="NR1" s="209"/>
      <c r="NS1" s="220"/>
      <c r="NT1" s="212" t="s">
        <v>488</v>
      </c>
      <c r="NU1" s="212" t="s">
        <v>1301</v>
      </c>
      <c r="NV1" s="212" t="s">
        <v>1303</v>
      </c>
      <c r="NW1" s="212" t="s">
        <v>1305</v>
      </c>
      <c r="NX1" s="212" t="s">
        <v>1307</v>
      </c>
      <c r="NY1" s="212" t="s">
        <v>489</v>
      </c>
      <c r="NZ1" s="212" t="s">
        <v>1309</v>
      </c>
      <c r="OA1" s="212" t="s">
        <v>490</v>
      </c>
      <c r="OB1" s="212" t="s">
        <v>1311</v>
      </c>
      <c r="OC1" s="220"/>
      <c r="OD1" s="212" t="s">
        <v>1313</v>
      </c>
      <c r="OE1" s="212" t="s">
        <v>491</v>
      </c>
      <c r="OF1" s="209"/>
      <c r="OG1" s="220"/>
      <c r="OH1" s="212" t="s">
        <v>1315</v>
      </c>
      <c r="OI1" s="212" t="s">
        <v>1317</v>
      </c>
      <c r="OJ1" s="212" t="s">
        <v>492</v>
      </c>
      <c r="OK1" s="209"/>
      <c r="OL1" s="220"/>
      <c r="OM1" s="212" t="s">
        <v>495</v>
      </c>
      <c r="ON1" s="212" t="s">
        <v>1399</v>
      </c>
      <c r="OO1" s="212" t="s">
        <v>1401</v>
      </c>
      <c r="OP1" s="212" t="s">
        <v>496</v>
      </c>
      <c r="OQ1" s="212" t="s">
        <v>497</v>
      </c>
      <c r="OR1" s="212" t="s">
        <v>1499</v>
      </c>
      <c r="OS1" s="212" t="s">
        <v>1501</v>
      </c>
      <c r="OT1" s="212" t="s">
        <v>1503</v>
      </c>
      <c r="OU1" s="212" t="s">
        <v>1505</v>
      </c>
      <c r="OV1" s="212" t="s">
        <v>1507</v>
      </c>
      <c r="OW1" s="220"/>
      <c r="OX1" s="212" t="s">
        <v>499</v>
      </c>
      <c r="OY1" s="212" t="s">
        <v>1509</v>
      </c>
      <c r="OZ1" s="212" t="s">
        <v>1511</v>
      </c>
      <c r="PA1" s="212" t="s">
        <v>1513</v>
      </c>
      <c r="PB1" s="212" t="s">
        <v>1515</v>
      </c>
      <c r="PC1" s="212" t="s">
        <v>1517</v>
      </c>
      <c r="PD1" s="212" t="s">
        <v>1519</v>
      </c>
      <c r="PE1" s="220"/>
      <c r="PF1" s="212" t="s">
        <v>1521</v>
      </c>
      <c r="PG1" s="212" t="s">
        <v>501</v>
      </c>
      <c r="PH1" s="220"/>
      <c r="PI1" s="212" t="s">
        <v>503</v>
      </c>
      <c r="PJ1" s="212" t="s">
        <v>1551</v>
      </c>
      <c r="PK1" s="212" t="s">
        <v>1553</v>
      </c>
      <c r="PL1" s="220"/>
      <c r="PM1" s="212" t="s">
        <v>505</v>
      </c>
      <c r="PN1" s="212" t="s">
        <v>1555</v>
      </c>
      <c r="PO1" s="212" t="s">
        <v>1556</v>
      </c>
      <c r="PP1" s="212" t="s">
        <v>1557</v>
      </c>
      <c r="PQ1" s="212" t="s">
        <v>1558</v>
      </c>
      <c r="PR1" s="212" t="s">
        <v>1560</v>
      </c>
      <c r="PS1" s="212" t="s">
        <v>1561</v>
      </c>
      <c r="PT1" s="212" t="s">
        <v>1563</v>
      </c>
      <c r="PU1" s="212" t="s">
        <v>1564</v>
      </c>
      <c r="PV1" s="209"/>
      <c r="PW1" s="220"/>
      <c r="PX1" s="212" t="s">
        <v>506</v>
      </c>
      <c r="PY1" s="212" t="s">
        <v>1403</v>
      </c>
      <c r="PZ1" s="212" t="s">
        <v>1405</v>
      </c>
      <c r="QA1" s="212" t="s">
        <v>1407</v>
      </c>
      <c r="QB1" s="212" t="s">
        <v>1409</v>
      </c>
      <c r="QC1" s="212" t="s">
        <v>1411</v>
      </c>
      <c r="QD1" s="212" t="s">
        <v>1413</v>
      </c>
      <c r="QE1" s="212" t="s">
        <v>1415</v>
      </c>
      <c r="QF1" s="212" t="s">
        <v>1417</v>
      </c>
      <c r="QG1" s="212" t="s">
        <v>1419</v>
      </c>
      <c r="QH1" s="212" t="s">
        <v>1421</v>
      </c>
      <c r="QI1" s="212" t="s">
        <v>1423</v>
      </c>
      <c r="QJ1" s="212" t="s">
        <v>1425</v>
      </c>
      <c r="QK1" s="212" t="s">
        <v>1427</v>
      </c>
      <c r="QL1" s="212" t="s">
        <v>1429</v>
      </c>
      <c r="QM1" s="212" t="s">
        <v>1431</v>
      </c>
      <c r="QN1" s="212" t="s">
        <v>1433</v>
      </c>
      <c r="QO1" s="212" t="s">
        <v>1435</v>
      </c>
      <c r="QP1" s="212" t="s">
        <v>1437</v>
      </c>
      <c r="QQ1" s="212" t="s">
        <v>1439</v>
      </c>
      <c r="QR1" s="212" t="s">
        <v>1441</v>
      </c>
      <c r="QS1" s="212" t="s">
        <v>1443</v>
      </c>
      <c r="QT1" s="212" t="s">
        <v>1445</v>
      </c>
      <c r="QU1" s="212" t="s">
        <v>507</v>
      </c>
      <c r="QV1" s="212" t="s">
        <v>1448</v>
      </c>
      <c r="QW1" s="212" t="s">
        <v>1450</v>
      </c>
      <c r="QX1" s="212" t="s">
        <v>1451</v>
      </c>
      <c r="QY1" s="212" t="s">
        <v>1453</v>
      </c>
      <c r="QZ1" s="212" t="s">
        <v>1455</v>
      </c>
      <c r="RA1" s="212" t="s">
        <v>1457</v>
      </c>
      <c r="RB1" s="212" t="s">
        <v>1459</v>
      </c>
      <c r="RC1" s="212" t="s">
        <v>1461</v>
      </c>
      <c r="RD1" s="212" t="s">
        <v>1463</v>
      </c>
      <c r="RE1" s="212" t="s">
        <v>1465</v>
      </c>
      <c r="RF1" s="212" t="s">
        <v>1467</v>
      </c>
      <c r="RG1" s="212" t="s">
        <v>1469</v>
      </c>
      <c r="RH1" s="212" t="s">
        <v>1471</v>
      </c>
      <c r="RI1" s="212" t="s">
        <v>1473</v>
      </c>
      <c r="RJ1" s="212" t="s">
        <v>1475</v>
      </c>
      <c r="RK1" s="212" t="s">
        <v>1477</v>
      </c>
      <c r="RL1" s="212" t="s">
        <v>1479</v>
      </c>
      <c r="RM1" s="212" t="s">
        <v>1481</v>
      </c>
      <c r="RN1" s="212" t="s">
        <v>1483</v>
      </c>
      <c r="RO1" s="212" t="s">
        <v>1485</v>
      </c>
      <c r="RP1" s="212" t="s">
        <v>1487</v>
      </c>
      <c r="RQ1" s="212" t="s">
        <v>1489</v>
      </c>
      <c r="RR1" s="212" t="s">
        <v>1491</v>
      </c>
      <c r="RS1" s="212" t="s">
        <v>1493</v>
      </c>
      <c r="RT1" s="212" t="s">
        <v>1495</v>
      </c>
      <c r="RU1" s="212" t="s">
        <v>1497</v>
      </c>
      <c r="RV1" s="209"/>
      <c r="RW1" s="220"/>
      <c r="RX1" s="212" t="s">
        <v>508</v>
      </c>
      <c r="RY1" s="212" t="s">
        <v>1523</v>
      </c>
      <c r="RZ1" s="212" t="s">
        <v>1525</v>
      </c>
      <c r="SA1" s="212" t="s">
        <v>1527</v>
      </c>
      <c r="SB1" s="212" t="s">
        <v>1529</v>
      </c>
      <c r="SC1" s="212" t="s">
        <v>1531</v>
      </c>
      <c r="SD1" s="212" t="s">
        <v>1533</v>
      </c>
      <c r="SE1" s="212" t="s">
        <v>1535</v>
      </c>
      <c r="SF1" s="212" t="s">
        <v>1537</v>
      </c>
      <c r="SG1" s="212" t="s">
        <v>1539</v>
      </c>
      <c r="SH1" s="212" t="s">
        <v>1541</v>
      </c>
      <c r="SI1" s="212" t="s">
        <v>1543</v>
      </c>
      <c r="SJ1" s="212" t="s">
        <v>1545</v>
      </c>
      <c r="SK1" s="212" t="s">
        <v>1547</v>
      </c>
      <c r="SL1" s="212" t="s">
        <v>1549</v>
      </c>
      <c r="SM1" s="209"/>
      <c r="SN1" s="220"/>
      <c r="SO1" s="212" t="s">
        <v>511</v>
      </c>
      <c r="SP1" s="212" t="s">
        <v>1566</v>
      </c>
      <c r="SQ1" s="212" t="s">
        <v>1568</v>
      </c>
      <c r="SR1" s="212" t="s">
        <v>512</v>
      </c>
      <c r="SS1" s="212" t="s">
        <v>1570</v>
      </c>
      <c r="ST1" s="212" t="s">
        <v>1572</v>
      </c>
      <c r="SU1" s="212" t="s">
        <v>1574</v>
      </c>
      <c r="SV1" s="212" t="s">
        <v>1576</v>
      </c>
      <c r="SW1" s="220"/>
      <c r="SX1" s="212" t="s">
        <v>514</v>
      </c>
      <c r="SY1" s="212" t="s">
        <v>1578</v>
      </c>
      <c r="SZ1" s="212" t="s">
        <v>1580</v>
      </c>
      <c r="TA1" s="212" t="s">
        <v>1582</v>
      </c>
      <c r="TB1" s="212" t="s">
        <v>1584</v>
      </c>
      <c r="TC1" s="212" t="s">
        <v>1586</v>
      </c>
      <c r="TD1" s="212" t="s">
        <v>1588</v>
      </c>
      <c r="TE1" s="212" t="s">
        <v>1590</v>
      </c>
      <c r="TF1" s="212" t="s">
        <v>1592</v>
      </c>
      <c r="TG1" s="212" t="s">
        <v>1594</v>
      </c>
      <c r="TH1" s="212" t="s">
        <v>1596</v>
      </c>
      <c r="TI1" s="212" t="s">
        <v>1598</v>
      </c>
      <c r="TJ1" s="212" t="s">
        <v>1600</v>
      </c>
      <c r="TK1" s="212" t="s">
        <v>1602</v>
      </c>
      <c r="TL1" s="212" t="s">
        <v>1604</v>
      </c>
      <c r="TM1" s="212" t="s">
        <v>1606</v>
      </c>
      <c r="TN1" s="209"/>
      <c r="TO1" s="220"/>
      <c r="TP1" s="212" t="s">
        <v>517</v>
      </c>
      <c r="TQ1" s="212" t="s">
        <v>1608</v>
      </c>
      <c r="TR1" s="212" t="s">
        <v>1610</v>
      </c>
      <c r="TS1" s="212" t="s">
        <v>1612</v>
      </c>
      <c r="TT1" s="212" t="s">
        <v>1614</v>
      </c>
      <c r="TU1" s="212" t="s">
        <v>1616</v>
      </c>
      <c r="TV1" s="212" t="s">
        <v>518</v>
      </c>
      <c r="TW1" s="212" t="s">
        <v>1618</v>
      </c>
      <c r="TX1" s="212" t="s">
        <v>1620</v>
      </c>
      <c r="TY1" s="212" t="s">
        <v>1622</v>
      </c>
      <c r="TZ1" s="212" t="s">
        <v>1624</v>
      </c>
      <c r="UA1" s="212" t="s">
        <v>1626</v>
      </c>
      <c r="UB1" s="212" t="s">
        <v>1628</v>
      </c>
      <c r="UC1" s="220"/>
      <c r="UD1" s="212" t="s">
        <v>520</v>
      </c>
      <c r="UE1" s="209"/>
      <c r="UF1" s="220"/>
      <c r="UG1" s="212" t="s">
        <v>521</v>
      </c>
      <c r="UH1" s="212" t="s">
        <v>1630</v>
      </c>
      <c r="UI1" s="212" t="s">
        <v>1632</v>
      </c>
      <c r="UJ1" s="212" t="s">
        <v>1633</v>
      </c>
      <c r="UK1" s="212" t="s">
        <v>1635</v>
      </c>
      <c r="UL1" s="212" t="s">
        <v>1637</v>
      </c>
      <c r="UM1" s="212" t="s">
        <v>1639</v>
      </c>
      <c r="UN1" s="212" t="s">
        <v>1641</v>
      </c>
      <c r="UO1" s="212" t="s">
        <v>1643</v>
      </c>
      <c r="UP1" s="212" t="s">
        <v>1645</v>
      </c>
      <c r="UQ1" s="212" t="s">
        <v>1647</v>
      </c>
      <c r="UR1" s="212" t="s">
        <v>1649</v>
      </c>
      <c r="US1" s="212" t="s">
        <v>1651</v>
      </c>
      <c r="UT1" s="212" t="s">
        <v>1653</v>
      </c>
      <c r="UU1" s="212" t="s">
        <v>1655</v>
      </c>
      <c r="UV1" s="212" t="s">
        <v>1657</v>
      </c>
      <c r="UW1" s="212" t="s">
        <v>1659</v>
      </c>
      <c r="UX1" s="209"/>
      <c r="UY1" s="212" t="s">
        <v>1663</v>
      </c>
      <c r="UZ1" s="212" t="s">
        <v>1665</v>
      </c>
      <c r="VA1" s="212" t="s">
        <v>1667</v>
      </c>
      <c r="VB1" s="212" t="s">
        <v>1669</v>
      </c>
      <c r="VC1" s="212" t="s">
        <v>1671</v>
      </c>
      <c r="VD1" s="215"/>
    </row>
    <row r="2" spans="1:576" s="153" customFormat="1" hidden="1">
      <c r="A2" s="153" t="s">
        <v>264</v>
      </c>
      <c r="B2" s="153" t="s">
        <v>250</v>
      </c>
      <c r="C2" s="153" t="s">
        <v>618</v>
      </c>
      <c r="D2" s="190" t="s">
        <v>265</v>
      </c>
      <c r="E2" s="153" t="s">
        <v>183</v>
      </c>
      <c r="F2" s="153" t="s">
        <v>619</v>
      </c>
      <c r="G2" s="153" t="s">
        <v>266</v>
      </c>
      <c r="H2" s="190" t="s">
        <v>620</v>
      </c>
      <c r="I2" s="153" t="s">
        <v>621</v>
      </c>
      <c r="J2" s="153" t="s">
        <v>267</v>
      </c>
      <c r="K2" s="153" t="s">
        <v>622</v>
      </c>
      <c r="R2" s="153" t="s">
        <v>269</v>
      </c>
      <c r="S2" s="153" t="s">
        <v>270</v>
      </c>
      <c r="U2" s="153" t="s">
        <v>538</v>
      </c>
      <c r="V2" s="153" t="s">
        <v>556</v>
      </c>
      <c r="W2" s="153" t="s">
        <v>539</v>
      </c>
      <c r="X2" s="153" t="s">
        <v>540</v>
      </c>
      <c r="Y2" s="153" t="s">
        <v>541</v>
      </c>
      <c r="Z2" s="153" t="s">
        <v>542</v>
      </c>
      <c r="AA2" s="153" t="s">
        <v>543</v>
      </c>
      <c r="AB2" s="153" t="s">
        <v>544</v>
      </c>
      <c r="AC2" s="153" t="s">
        <v>545</v>
      </c>
      <c r="AD2" s="153" t="s">
        <v>546</v>
      </c>
      <c r="AE2" s="153" t="s">
        <v>547</v>
      </c>
      <c r="AF2" s="153" t="s">
        <v>548</v>
      </c>
      <c r="AH2" s="153" t="s">
        <v>566</v>
      </c>
      <c r="AI2" s="153" t="s">
        <v>567</v>
      </c>
      <c r="AJ2" s="153" t="s">
        <v>568</v>
      </c>
      <c r="AK2" s="153" t="s">
        <v>569</v>
      </c>
      <c r="AL2" s="153" t="s">
        <v>570</v>
      </c>
      <c r="AM2" s="153" t="s">
        <v>573</v>
      </c>
      <c r="AN2" s="153" t="s">
        <v>571</v>
      </c>
      <c r="AO2" s="153" t="s">
        <v>572</v>
      </c>
      <c r="AP2" s="153" t="s">
        <v>574</v>
      </c>
      <c r="AQ2" s="153" t="s">
        <v>575</v>
      </c>
      <c r="AR2" s="153" t="s">
        <v>576</v>
      </c>
      <c r="AS2" s="153" t="s">
        <v>577</v>
      </c>
      <c r="AT2" s="153" t="s">
        <v>578</v>
      </c>
      <c r="AU2" s="153" t="s">
        <v>579</v>
      </c>
      <c r="AV2" s="153" t="s">
        <v>580</v>
      </c>
      <c r="AW2" s="153" t="s">
        <v>581</v>
      </c>
      <c r="AX2" s="153" t="s">
        <v>582</v>
      </c>
      <c r="AY2" s="153" t="s">
        <v>583</v>
      </c>
      <c r="AZ2" s="153" t="s">
        <v>584</v>
      </c>
      <c r="BA2" s="153" t="s">
        <v>585</v>
      </c>
      <c r="BB2" s="153" t="s">
        <v>586</v>
      </c>
      <c r="BC2" s="153" t="s">
        <v>587</v>
      </c>
      <c r="BD2" s="153" t="s">
        <v>588</v>
      </c>
      <c r="BE2" s="153" t="s">
        <v>589</v>
      </c>
      <c r="BF2" s="153" t="s">
        <v>590</v>
      </c>
      <c r="BG2" s="153" t="s">
        <v>591</v>
      </c>
      <c r="BH2" s="153" t="s">
        <v>592</v>
      </c>
      <c r="BI2" s="153" t="s">
        <v>593</v>
      </c>
      <c r="BJ2" s="153" t="s">
        <v>594</v>
      </c>
      <c r="BK2" s="153" t="s">
        <v>595</v>
      </c>
      <c r="BL2" s="153" t="s">
        <v>596</v>
      </c>
      <c r="BM2" s="153" t="s">
        <v>597</v>
      </c>
      <c r="BN2" s="153" t="s">
        <v>598</v>
      </c>
      <c r="BO2" s="153" t="s">
        <v>599</v>
      </c>
      <c r="BP2" s="153" t="s">
        <v>600</v>
      </c>
      <c r="BQ2" s="153" t="s">
        <v>601</v>
      </c>
      <c r="BR2" s="153" t="s">
        <v>602</v>
      </c>
      <c r="BS2" s="153" t="s">
        <v>603</v>
      </c>
      <c r="BT2" s="153" t="s">
        <v>604</v>
      </c>
      <c r="BU2" s="153" t="s">
        <v>605</v>
      </c>
      <c r="BZ2" s="116" t="s">
        <v>818</v>
      </c>
      <c r="CA2" s="116" t="s">
        <v>819</v>
      </c>
      <c r="CB2" s="116" t="s">
        <v>820</v>
      </c>
      <c r="CC2" s="116" t="s">
        <v>821</v>
      </c>
      <c r="CD2" s="116" t="s">
        <v>822</v>
      </c>
      <c r="CE2" s="116" t="s">
        <v>823</v>
      </c>
      <c r="CF2" s="116" t="s">
        <v>824</v>
      </c>
      <c r="CG2" s="116" t="s">
        <v>825</v>
      </c>
      <c r="CH2" s="116" t="s">
        <v>826</v>
      </c>
      <c r="CI2" s="116" t="s">
        <v>827</v>
      </c>
      <c r="CJ2" s="116" t="s">
        <v>828</v>
      </c>
      <c r="CK2" s="116" t="s">
        <v>829</v>
      </c>
      <c r="CL2" s="116" t="s">
        <v>830</v>
      </c>
      <c r="CM2" s="116" t="s">
        <v>831</v>
      </c>
    </row>
    <row r="3" spans="1:576" hidden="1">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79">
        <v>41436.800000000003</v>
      </c>
      <c r="CA3" s="479">
        <v>37669.82</v>
      </c>
      <c r="CB3" s="479">
        <v>33902.839999999997</v>
      </c>
      <c r="CC3" s="479">
        <v>30135.85</v>
      </c>
      <c r="CD3" s="479">
        <v>28252.36</v>
      </c>
      <c r="CE3" s="479">
        <v>26368.87</v>
      </c>
      <c r="CF3" s="479">
        <v>17893.16</v>
      </c>
      <c r="CG3" s="479">
        <v>16951.419999999998</v>
      </c>
      <c r="CH3" s="479">
        <v>13184.44</v>
      </c>
      <c r="CI3" s="479">
        <v>15032.56</v>
      </c>
      <c r="CJ3" s="479">
        <v>13264.02</v>
      </c>
      <c r="CK3" s="479">
        <v>12379.75</v>
      </c>
      <c r="CL3" s="479">
        <v>439.49</v>
      </c>
      <c r="CM3" s="479">
        <v>1904.46</v>
      </c>
    </row>
    <row r="5" spans="1:576" ht="52.5">
      <c r="C5" s="226" t="s">
        <v>268</v>
      </c>
      <c r="D5" s="199">
        <f>SUMIF(C:C,$C$10,D:D)</f>
        <v>18528172.816666663</v>
      </c>
      <c r="CA5" s="479"/>
    </row>
    <row r="6" spans="1:576">
      <c r="CA6" s="479"/>
    </row>
    <row r="7" spans="1:576">
      <c r="CA7" s="479"/>
    </row>
    <row r="8" spans="1:576">
      <c r="C8" s="72" t="s">
        <v>54</v>
      </c>
      <c r="D8" s="100"/>
      <c r="E8" s="72"/>
      <c r="F8" s="72"/>
      <c r="G8" s="72"/>
      <c r="H8" s="100"/>
      <c r="I8" s="72"/>
      <c r="J8" s="72"/>
      <c r="CA8" s="479"/>
    </row>
    <row r="9" spans="1:576" ht="15.75" thickBot="1">
      <c r="C9" s="125"/>
      <c r="D9" s="100"/>
      <c r="E9" s="125"/>
      <c r="F9" s="125"/>
      <c r="G9" s="125"/>
      <c r="H9" s="100"/>
      <c r="I9" s="125"/>
      <c r="J9" s="152"/>
      <c r="CA9" s="479"/>
    </row>
    <row r="10" spans="1:576" ht="15.75" thickBot="1">
      <c r="C10" s="71" t="s">
        <v>43</v>
      </c>
      <c r="D10" s="518">
        <f>SUM(G17:G214)</f>
        <v>18528172.816666663</v>
      </c>
      <c r="E10" s="124"/>
      <c r="F10" s="124"/>
      <c r="G10" s="124"/>
      <c r="H10" s="97"/>
      <c r="I10" s="97"/>
      <c r="J10" s="97"/>
      <c r="CA10" s="479"/>
    </row>
    <row r="11" spans="1:576">
      <c r="B11" s="208"/>
      <c r="D11" s="31"/>
      <c r="E11" s="124"/>
      <c r="F11" s="124"/>
      <c r="G11" s="124"/>
      <c r="H11" s="97"/>
      <c r="I11" s="97"/>
      <c r="J11" s="97"/>
      <c r="CA11" s="479"/>
    </row>
    <row r="12" spans="1:576">
      <c r="B12" s="208"/>
      <c r="D12" s="31"/>
      <c r="E12" s="124"/>
      <c r="F12" s="124"/>
      <c r="G12" s="124"/>
      <c r="H12" s="97"/>
      <c r="I12" s="97"/>
      <c r="J12" s="97"/>
      <c r="CA12" s="479"/>
    </row>
    <row r="13" spans="1:576" ht="15.75">
      <c r="C13" s="240" t="s">
        <v>534</v>
      </c>
      <c r="D13" s="241" t="s">
        <v>535</v>
      </c>
      <c r="E13" s="124"/>
      <c r="F13" s="124"/>
      <c r="G13" s="124"/>
      <c r="H13" s="97"/>
      <c r="I13" s="97"/>
      <c r="J13" s="97"/>
      <c r="CA13" s="479"/>
    </row>
    <row r="14" spans="1:576" ht="18.75">
      <c r="C14" s="260"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Realizar un apoyo de universidades líderes, reformas en los planes y programas de estudio de todas las carreras para ajustarlas al Modelo Educativo de la UNAH y a las exigencias del desarrollo tecnológico, científico y del entorno social.</v>
      </c>
      <c r="D14" s="31"/>
      <c r="E14" s="124"/>
      <c r="F14" s="124"/>
      <c r="G14" s="124"/>
      <c r="H14" s="97"/>
      <c r="I14" s="97"/>
      <c r="J14" s="97"/>
      <c r="CA14" s="479"/>
    </row>
    <row r="15" spans="1:576" ht="15.75" thickBot="1">
      <c r="C15" s="125"/>
      <c r="D15" s="31"/>
      <c r="E15" s="124"/>
      <c r="F15" s="124"/>
      <c r="G15" s="124"/>
      <c r="H15" s="97"/>
      <c r="I15" s="97"/>
      <c r="J15" s="97"/>
      <c r="CA15" s="479"/>
    </row>
    <row r="16" spans="1:576" ht="30.75" thickBot="1">
      <c r="C16" s="165" t="s">
        <v>44</v>
      </c>
      <c r="D16" s="169" t="s">
        <v>55</v>
      </c>
      <c r="E16" s="201" t="s">
        <v>56</v>
      </c>
      <c r="F16" s="169" t="s">
        <v>57</v>
      </c>
      <c r="G16" s="166" t="s">
        <v>27</v>
      </c>
      <c r="H16" s="164" t="s">
        <v>271</v>
      </c>
      <c r="I16" s="167" t="s">
        <v>46</v>
      </c>
      <c r="J16" s="167" t="s">
        <v>272</v>
      </c>
      <c r="K16" s="167" t="s">
        <v>554</v>
      </c>
      <c r="L16" s="167" t="s">
        <v>555</v>
      </c>
      <c r="CA16" s="479"/>
    </row>
    <row r="17" spans="3:79" ht="15.75" thickBot="1">
      <c r="C17" s="168" t="s">
        <v>818</v>
      </c>
      <c r="D17" s="233"/>
      <c r="E17" s="182">
        <v>12</v>
      </c>
      <c r="F17" s="480">
        <f>HLOOKUP($C17,$BZ$2:$CM$3,2,0)</f>
        <v>41436.800000000003</v>
      </c>
      <c r="G17" s="144">
        <f>D17*E17*F17</f>
        <v>0</v>
      </c>
      <c r="H17" s="196" t="s">
        <v>269</v>
      </c>
      <c r="I17" s="145" t="s">
        <v>395</v>
      </c>
      <c r="J17" s="145" t="str">
        <f>VLOOKUP(I17,Presupuesto!$B$11:$C$586,2,0)</f>
        <v>SUELDOS Y SALARIOS BASICOS (11100-00)</v>
      </c>
      <c r="K17" s="271" t="s">
        <v>264</v>
      </c>
      <c r="L17" s="129" t="s">
        <v>538</v>
      </c>
      <c r="CA17" s="479"/>
    </row>
    <row r="18" spans="3:79">
      <c r="C18" s="202" t="s">
        <v>58</v>
      </c>
      <c r="D18" s="193"/>
      <c r="E18" s="184">
        <v>0</v>
      </c>
      <c r="F18" s="131">
        <f>IF(E17=0,"",(G17/E17)/12*E17)</f>
        <v>0</v>
      </c>
      <c r="G18" s="128">
        <f>F18</f>
        <v>0</v>
      </c>
      <c r="H18" s="194" t="s">
        <v>270</v>
      </c>
      <c r="I18" s="147" t="s">
        <v>396</v>
      </c>
      <c r="J18" s="147" t="str">
        <f>VLOOKUP(I18,Presupuesto!$B$11:$C$586,2,0)</f>
        <v>RESTRIBUCIONES A PERSONAL DIRECTIVO Y DE CONTROL (11300-00)</v>
      </c>
      <c r="K18" s="129" t="str">
        <f>$K$17</f>
        <v>Desarrollo Curricular</v>
      </c>
      <c r="L18" s="129" t="s">
        <v>556</v>
      </c>
      <c r="CA18" s="479"/>
    </row>
    <row r="19" spans="3:79" ht="15.75" thickBot="1">
      <c r="C19" s="203" t="s">
        <v>59</v>
      </c>
      <c r="D19" s="193"/>
      <c r="E19" s="184">
        <v>0</v>
      </c>
      <c r="F19" s="148">
        <f>IF(E17&lt;6,"",((E17-6)/12)*(G17/E17))</f>
        <v>0</v>
      </c>
      <c r="G19" s="128">
        <f>F19</f>
        <v>0</v>
      </c>
      <c r="H19" s="194" t="s">
        <v>270</v>
      </c>
      <c r="I19" s="132">
        <v>11500.02</v>
      </c>
      <c r="J19" s="132" t="e">
        <f>VLOOKUP(I19,Presupuesto!$B$11:$C$586,2,0)</f>
        <v>#N/A</v>
      </c>
      <c r="K19" s="129" t="str">
        <f t="shared" ref="K19:K58" si="0">$K$17</f>
        <v>Desarrollo Curricular</v>
      </c>
      <c r="L19" s="129" t="s">
        <v>539</v>
      </c>
      <c r="CA19" s="479"/>
    </row>
    <row r="20" spans="3:79" ht="15.75" thickBot="1">
      <c r="C20" s="168" t="s">
        <v>819</v>
      </c>
      <c r="D20" s="233"/>
      <c r="E20" s="182">
        <v>12</v>
      </c>
      <c r="F20" s="480">
        <f>HLOOKUP($C20,$BZ$2:$CM$3,2,0)</f>
        <v>37669.82</v>
      </c>
      <c r="G20" s="144">
        <f>D20*E20*F20</f>
        <v>0</v>
      </c>
      <c r="H20" s="196"/>
      <c r="I20" s="145">
        <v>11100.01</v>
      </c>
      <c r="J20" s="145" t="e">
        <f>VLOOKUP(I20,Presupuesto!$B$11:$C$586,2,0)</f>
        <v>#N/A</v>
      </c>
      <c r="K20" s="129" t="s">
        <v>622</v>
      </c>
      <c r="L20" s="129" t="s">
        <v>539</v>
      </c>
    </row>
    <row r="21" spans="3:79">
      <c r="C21" s="202" t="s">
        <v>58</v>
      </c>
      <c r="D21" s="193"/>
      <c r="E21" s="184">
        <v>0</v>
      </c>
      <c r="F21" s="131">
        <f>IF(E20=0,"",(G20/E20)/12*E20)</f>
        <v>0</v>
      </c>
      <c r="G21" s="128">
        <f>F21</f>
        <v>0</v>
      </c>
      <c r="H21" s="194"/>
      <c r="I21" s="147">
        <v>11500</v>
      </c>
      <c r="J21" s="147" t="e">
        <f>VLOOKUP(I21,Presupuesto!$B$11:$C$586,2,0)</f>
        <v>#N/A</v>
      </c>
      <c r="K21" s="129" t="str">
        <f t="shared" si="0"/>
        <v>Desarrollo Curricular</v>
      </c>
      <c r="L21" s="129" t="s">
        <v>539</v>
      </c>
    </row>
    <row r="22" spans="3:79" ht="15.75" thickBot="1">
      <c r="C22" s="203" t="s">
        <v>59</v>
      </c>
      <c r="D22" s="193"/>
      <c r="E22" s="184">
        <v>0</v>
      </c>
      <c r="F22" s="148">
        <f>IF(E20&lt;6,"",((E20-6)/12)*(G20/E20))</f>
        <v>0</v>
      </c>
      <c r="G22" s="128">
        <f>F22</f>
        <v>0</v>
      </c>
      <c r="H22" s="194"/>
      <c r="I22" s="132">
        <v>11500.02</v>
      </c>
      <c r="J22" s="132" t="e">
        <f>VLOOKUP(I22,Presupuesto!$B$11:$C$586,2,0)</f>
        <v>#N/A</v>
      </c>
      <c r="K22" s="129" t="str">
        <f t="shared" si="0"/>
        <v>Desarrollo Curricular</v>
      </c>
      <c r="L22" s="129" t="s">
        <v>539</v>
      </c>
    </row>
    <row r="23" spans="3:79" ht="15.75" thickBot="1">
      <c r="C23" s="168" t="s">
        <v>820</v>
      </c>
      <c r="D23" s="233"/>
      <c r="E23" s="182">
        <v>12</v>
      </c>
      <c r="F23" s="480">
        <f>HLOOKUP($C23,$BZ$2:$CM$3,2,0)</f>
        <v>33902.839999999997</v>
      </c>
      <c r="G23" s="144">
        <f>D23*E23*F23</f>
        <v>0</v>
      </c>
      <c r="H23" s="196"/>
      <c r="I23" s="145">
        <v>11100.01</v>
      </c>
      <c r="J23" s="145" t="e">
        <f>VLOOKUP(I23,Presupuesto!$B$11:$C$586,2,0)</f>
        <v>#N/A</v>
      </c>
      <c r="K23" s="129" t="s">
        <v>622</v>
      </c>
      <c r="L23" s="129" t="s">
        <v>539</v>
      </c>
    </row>
    <row r="24" spans="3:79">
      <c r="C24" s="202" t="s">
        <v>58</v>
      </c>
      <c r="D24" s="193"/>
      <c r="E24" s="184">
        <v>0</v>
      </c>
      <c r="F24" s="131">
        <f>IF(E23=0,"",(G23/E23)/12*E23)</f>
        <v>0</v>
      </c>
      <c r="G24" s="128">
        <f>F24</f>
        <v>0</v>
      </c>
      <c r="H24" s="194"/>
      <c r="I24" s="147">
        <v>11500</v>
      </c>
      <c r="J24" s="147" t="e">
        <f>VLOOKUP(I24,Presupuesto!$B$11:$C$586,2,0)</f>
        <v>#N/A</v>
      </c>
      <c r="K24" s="129" t="str">
        <f t="shared" si="0"/>
        <v>Desarrollo Curricular</v>
      </c>
      <c r="L24" s="129" t="s">
        <v>539</v>
      </c>
    </row>
    <row r="25" spans="3:79" ht="15.75" thickBot="1">
      <c r="C25" s="203" t="s">
        <v>59</v>
      </c>
      <c r="D25" s="193"/>
      <c r="E25" s="184">
        <v>0</v>
      </c>
      <c r="F25" s="148">
        <f>IF(E23&lt;6,"",((E23-6)/12)*(G23/E23))</f>
        <v>0</v>
      </c>
      <c r="G25" s="128">
        <f>F25</f>
        <v>0</v>
      </c>
      <c r="H25" s="194"/>
      <c r="I25" s="132">
        <v>11500.02</v>
      </c>
      <c r="J25" s="132" t="e">
        <f>VLOOKUP(I25,Presupuesto!$B$11:$C$586,2,0)</f>
        <v>#N/A</v>
      </c>
      <c r="K25" s="129" t="str">
        <f t="shared" si="0"/>
        <v>Desarrollo Curricular</v>
      </c>
      <c r="L25" s="129" t="s">
        <v>539</v>
      </c>
    </row>
    <row r="26" spans="3:79" ht="15.75" thickBot="1">
      <c r="C26" s="168" t="s">
        <v>821</v>
      </c>
      <c r="D26" s="233"/>
      <c r="E26" s="182">
        <v>12</v>
      </c>
      <c r="F26" s="480">
        <f>HLOOKUP($C26,$BZ$2:$CM$3,2,0)</f>
        <v>30135.85</v>
      </c>
      <c r="G26" s="144">
        <f>D26*E26*F26</f>
        <v>0</v>
      </c>
      <c r="H26" s="196"/>
      <c r="I26" s="145">
        <v>11100.01</v>
      </c>
      <c r="J26" s="145" t="e">
        <f>VLOOKUP(I26,Presupuesto!$B$11:$C$586,2,0)</f>
        <v>#N/A</v>
      </c>
      <c r="K26" s="129" t="s">
        <v>622</v>
      </c>
      <c r="L26" s="129" t="s">
        <v>539</v>
      </c>
    </row>
    <row r="27" spans="3:79">
      <c r="C27" s="202" t="s">
        <v>58</v>
      </c>
      <c r="D27" s="193"/>
      <c r="E27" s="184">
        <v>0</v>
      </c>
      <c r="F27" s="131">
        <f>IF(E26=0,"",(G26/E26)/12*E26)</f>
        <v>0</v>
      </c>
      <c r="G27" s="128">
        <f>F27</f>
        <v>0</v>
      </c>
      <c r="H27" s="194"/>
      <c r="I27" s="147">
        <v>11500</v>
      </c>
      <c r="J27" s="147" t="e">
        <f>VLOOKUP(I27,Presupuesto!$B$11:$C$586,2,0)</f>
        <v>#N/A</v>
      </c>
      <c r="K27" s="129" t="str">
        <f t="shared" si="0"/>
        <v>Desarrollo Curricular</v>
      </c>
      <c r="L27" s="129" t="s">
        <v>539</v>
      </c>
    </row>
    <row r="28" spans="3:79" ht="15.75" thickBot="1">
      <c r="C28" s="203" t="s">
        <v>59</v>
      </c>
      <c r="D28" s="193"/>
      <c r="E28" s="184">
        <v>0</v>
      </c>
      <c r="F28" s="148">
        <f>IF(E26&lt;6,"",((E26-6)/12)*(G26/E26))</f>
        <v>0</v>
      </c>
      <c r="G28" s="128">
        <f>F28</f>
        <v>0</v>
      </c>
      <c r="H28" s="194"/>
      <c r="I28" s="132">
        <v>11500.02</v>
      </c>
      <c r="J28" s="132" t="e">
        <f>VLOOKUP(I28,Presupuesto!$B$11:$C$586,2,0)</f>
        <v>#N/A</v>
      </c>
      <c r="K28" s="129" t="str">
        <f t="shared" si="0"/>
        <v>Desarrollo Curricular</v>
      </c>
      <c r="L28" s="129" t="s">
        <v>539</v>
      </c>
    </row>
    <row r="29" spans="3:79" ht="15.75" thickBot="1">
      <c r="C29" s="168" t="s">
        <v>822</v>
      </c>
      <c r="D29" s="233"/>
      <c r="E29" s="182">
        <v>12</v>
      </c>
      <c r="F29" s="480">
        <f>HLOOKUP($C29,$BZ$2:$CM$3,2,0)</f>
        <v>28252.36</v>
      </c>
      <c r="G29" s="144">
        <f>D29*E29*F29</f>
        <v>0</v>
      </c>
      <c r="H29" s="196"/>
      <c r="I29" s="145">
        <v>11100.01</v>
      </c>
      <c r="J29" s="145" t="e">
        <f>VLOOKUP(I29,Presupuesto!$B$11:$C$586,2,0)</f>
        <v>#N/A</v>
      </c>
      <c r="K29" s="129" t="s">
        <v>264</v>
      </c>
      <c r="L29" s="129" t="s">
        <v>539</v>
      </c>
    </row>
    <row r="30" spans="3:79">
      <c r="C30" s="202" t="s">
        <v>58</v>
      </c>
      <c r="D30" s="193"/>
      <c r="E30" s="184">
        <v>0</v>
      </c>
      <c r="F30" s="131">
        <f>IF(E29=0,"",(G29/E29)/12*E29)</f>
        <v>0</v>
      </c>
      <c r="G30" s="128">
        <f>F30</f>
        <v>0</v>
      </c>
      <c r="H30" s="194"/>
      <c r="I30" s="147">
        <v>11500</v>
      </c>
      <c r="J30" s="147" t="e">
        <f>VLOOKUP(I30,Presupuesto!$B$11:$C$586,2,0)</f>
        <v>#N/A</v>
      </c>
      <c r="K30" s="129" t="str">
        <f t="shared" si="0"/>
        <v>Desarrollo Curricular</v>
      </c>
      <c r="L30" s="129" t="s">
        <v>539</v>
      </c>
    </row>
    <row r="31" spans="3:79" ht="15.75" thickBot="1">
      <c r="C31" s="203" t="s">
        <v>59</v>
      </c>
      <c r="D31" s="193"/>
      <c r="E31" s="184">
        <v>0</v>
      </c>
      <c r="F31" s="148">
        <f>IF(E29&lt;6,"",((E29-6)/12)*(G29/E29))</f>
        <v>0</v>
      </c>
      <c r="G31" s="128">
        <f>F31</f>
        <v>0</v>
      </c>
      <c r="H31" s="194"/>
      <c r="I31" s="132">
        <v>11500.02</v>
      </c>
      <c r="J31" s="132" t="e">
        <f>VLOOKUP(I31,Presupuesto!$B$11:$C$586,2,0)</f>
        <v>#N/A</v>
      </c>
      <c r="K31" s="129" t="str">
        <f t="shared" si="0"/>
        <v>Desarrollo Curricular</v>
      </c>
      <c r="L31" s="129" t="s">
        <v>539</v>
      </c>
    </row>
    <row r="32" spans="3:79" ht="15.75" thickBot="1">
      <c r="C32" s="168" t="s">
        <v>823</v>
      </c>
      <c r="D32" s="233"/>
      <c r="E32" s="182">
        <v>12</v>
      </c>
      <c r="F32" s="480">
        <f>HLOOKUP($C32,$BZ$2:$CM$3,2,0)</f>
        <v>26368.87</v>
      </c>
      <c r="G32" s="144">
        <f>D32*E32*F32</f>
        <v>0</v>
      </c>
      <c r="H32" s="196"/>
      <c r="I32" s="145">
        <v>11100.01</v>
      </c>
      <c r="J32" s="145" t="e">
        <f>VLOOKUP(I32,Presupuesto!$B$11:$C$586,2,0)</f>
        <v>#N/A</v>
      </c>
      <c r="K32" s="129" t="s">
        <v>264</v>
      </c>
      <c r="L32" s="129" t="s">
        <v>539</v>
      </c>
    </row>
    <row r="33" spans="3:12">
      <c r="C33" s="202" t="s">
        <v>58</v>
      </c>
      <c r="D33" s="193"/>
      <c r="E33" s="184">
        <v>0</v>
      </c>
      <c r="F33" s="131">
        <f>IF(E32=0,"",(G32/E32)/12*E32)</f>
        <v>0</v>
      </c>
      <c r="G33" s="128">
        <f>F33</f>
        <v>0</v>
      </c>
      <c r="H33" s="194"/>
      <c r="I33" s="147">
        <v>11500</v>
      </c>
      <c r="J33" s="147" t="e">
        <f>VLOOKUP(I33,Presupuesto!$B$11:$C$586,2,0)</f>
        <v>#N/A</v>
      </c>
      <c r="K33" s="129" t="str">
        <f t="shared" si="0"/>
        <v>Desarrollo Curricular</v>
      </c>
      <c r="L33" s="129" t="s">
        <v>539</v>
      </c>
    </row>
    <row r="34" spans="3:12" ht="15.75" thickBot="1">
      <c r="C34" s="203" t="s">
        <v>59</v>
      </c>
      <c r="D34" s="193"/>
      <c r="E34" s="184">
        <v>0</v>
      </c>
      <c r="F34" s="148">
        <f>IF(E32&lt;6,"",((E32-6)/12)*(G32/E32))</f>
        <v>0</v>
      </c>
      <c r="G34" s="128">
        <f>F34</f>
        <v>0</v>
      </c>
      <c r="H34" s="194"/>
      <c r="I34" s="132">
        <v>11500.02</v>
      </c>
      <c r="J34" s="132" t="e">
        <f>VLOOKUP(I34,Presupuesto!$B$11:$C$586,2,0)</f>
        <v>#N/A</v>
      </c>
      <c r="K34" s="129" t="str">
        <f t="shared" si="0"/>
        <v>Desarrollo Curricular</v>
      </c>
      <c r="L34" s="129" t="s">
        <v>539</v>
      </c>
    </row>
    <row r="35" spans="3:12" ht="15.75" thickBot="1">
      <c r="C35" s="168" t="s">
        <v>824</v>
      </c>
      <c r="D35" s="233"/>
      <c r="E35" s="182">
        <v>12</v>
      </c>
      <c r="F35" s="480">
        <f>HLOOKUP($C35,$BZ$2:$CM$3,2,0)</f>
        <v>17893.16</v>
      </c>
      <c r="G35" s="144">
        <f>D35*E35*F35</f>
        <v>0</v>
      </c>
      <c r="H35" s="196"/>
      <c r="I35" s="145">
        <v>11100.01</v>
      </c>
      <c r="J35" s="145" t="e">
        <f>VLOOKUP(I35,Presupuesto!$B$11:$C$586,2,0)</f>
        <v>#N/A</v>
      </c>
      <c r="K35" s="129" t="s">
        <v>264</v>
      </c>
      <c r="L35" s="129" t="s">
        <v>539</v>
      </c>
    </row>
    <row r="36" spans="3:12">
      <c r="C36" s="202" t="s">
        <v>58</v>
      </c>
      <c r="D36" s="193"/>
      <c r="E36" s="184">
        <v>0</v>
      </c>
      <c r="F36" s="131">
        <f>IF(E35=0,"",(G35/E35)/12*E35)</f>
        <v>0</v>
      </c>
      <c r="G36" s="128">
        <f>F36</f>
        <v>0</v>
      </c>
      <c r="H36" s="194"/>
      <c r="I36" s="147">
        <v>11500</v>
      </c>
      <c r="J36" s="147" t="e">
        <f>VLOOKUP(I36,Presupuesto!$B$11:$C$586,2,0)</f>
        <v>#N/A</v>
      </c>
      <c r="K36" s="129" t="str">
        <f t="shared" si="0"/>
        <v>Desarrollo Curricular</v>
      </c>
      <c r="L36" s="129" t="s">
        <v>539</v>
      </c>
    </row>
    <row r="37" spans="3:12" ht="15.75" thickBot="1">
      <c r="C37" s="203" t="s">
        <v>59</v>
      </c>
      <c r="D37" s="193"/>
      <c r="E37" s="184">
        <v>0</v>
      </c>
      <c r="F37" s="148">
        <f>IF(E35&lt;6,"",((E35-6)/12)*(G35/E35))</f>
        <v>0</v>
      </c>
      <c r="G37" s="128">
        <f>F37</f>
        <v>0</v>
      </c>
      <c r="H37" s="194"/>
      <c r="I37" s="132">
        <v>11500.02</v>
      </c>
      <c r="J37" s="132" t="e">
        <f>VLOOKUP(I37,Presupuesto!$B$11:$C$586,2,0)</f>
        <v>#N/A</v>
      </c>
      <c r="K37" s="129" t="str">
        <f t="shared" si="0"/>
        <v>Desarrollo Curricular</v>
      </c>
      <c r="L37" s="129" t="s">
        <v>539</v>
      </c>
    </row>
    <row r="38" spans="3:12" ht="15.75" thickBot="1">
      <c r="C38" s="168" t="s">
        <v>825</v>
      </c>
      <c r="D38" s="233"/>
      <c r="E38" s="182">
        <v>12</v>
      </c>
      <c r="F38" s="480">
        <f>HLOOKUP($C38,$BZ$2:$CM$3,2,0)</f>
        <v>16951.419999999998</v>
      </c>
      <c r="G38" s="144">
        <f>D38*E38*F38</f>
        <v>0</v>
      </c>
      <c r="H38" s="196"/>
      <c r="I38" s="145">
        <v>11100.01</v>
      </c>
      <c r="J38" s="145" t="e">
        <f>VLOOKUP(I38,Presupuesto!$B$11:$C$586,2,0)</f>
        <v>#N/A</v>
      </c>
      <c r="K38" s="129" t="s">
        <v>264</v>
      </c>
      <c r="L38" s="129" t="s">
        <v>539</v>
      </c>
    </row>
    <row r="39" spans="3:12">
      <c r="C39" s="202" t="s">
        <v>58</v>
      </c>
      <c r="D39" s="193"/>
      <c r="E39" s="184">
        <v>0</v>
      </c>
      <c r="F39" s="131">
        <f>IF(E38=0,"",(G38/E38)/12*E38)</f>
        <v>0</v>
      </c>
      <c r="G39" s="128">
        <f>F39</f>
        <v>0</v>
      </c>
      <c r="H39" s="194"/>
      <c r="I39" s="147">
        <v>11500</v>
      </c>
      <c r="J39" s="147" t="e">
        <f>VLOOKUP(I39,Presupuesto!$B$11:$C$586,2,0)</f>
        <v>#N/A</v>
      </c>
      <c r="K39" s="129" t="str">
        <f t="shared" si="0"/>
        <v>Desarrollo Curricular</v>
      </c>
      <c r="L39" s="129" t="s">
        <v>539</v>
      </c>
    </row>
    <row r="40" spans="3:12" ht="15.75" thickBot="1">
      <c r="C40" s="203" t="s">
        <v>59</v>
      </c>
      <c r="D40" s="193"/>
      <c r="E40" s="184">
        <v>0</v>
      </c>
      <c r="F40" s="148">
        <f>IF(E38&lt;6,"",((E38-6)/12)*(G38/E38))</f>
        <v>0</v>
      </c>
      <c r="G40" s="128">
        <f>F40</f>
        <v>0</v>
      </c>
      <c r="H40" s="194"/>
      <c r="I40" s="132">
        <v>11500.02</v>
      </c>
      <c r="J40" s="132" t="e">
        <f>VLOOKUP(I40,Presupuesto!$B$11:$C$586,2,0)</f>
        <v>#N/A</v>
      </c>
      <c r="K40" s="129" t="str">
        <f t="shared" si="0"/>
        <v>Desarrollo Curricular</v>
      </c>
      <c r="L40" s="129" t="s">
        <v>539</v>
      </c>
    </row>
    <row r="41" spans="3:12" ht="15.75" thickBot="1">
      <c r="C41" s="168" t="s">
        <v>826</v>
      </c>
      <c r="D41" s="233"/>
      <c r="E41" s="182">
        <v>12</v>
      </c>
      <c r="F41" s="480">
        <f>HLOOKUP($C41,$BZ$2:$CM$3,2,0)</f>
        <v>13184.44</v>
      </c>
      <c r="G41" s="144">
        <f>D41*E41*F41</f>
        <v>0</v>
      </c>
      <c r="H41" s="196"/>
      <c r="I41" s="145">
        <v>11100.01</v>
      </c>
      <c r="J41" s="145" t="e">
        <f>VLOOKUP(I41,Presupuesto!$B$11:$C$586,2,0)</f>
        <v>#N/A</v>
      </c>
      <c r="K41" s="129" t="s">
        <v>622</v>
      </c>
      <c r="L41" s="129" t="s">
        <v>539</v>
      </c>
    </row>
    <row r="42" spans="3:12">
      <c r="C42" s="202" t="s">
        <v>58</v>
      </c>
      <c r="D42" s="193"/>
      <c r="E42" s="184">
        <v>0</v>
      </c>
      <c r="F42" s="131">
        <f>IF(E41=0,"",(G41/E41)/12*E41)</f>
        <v>0</v>
      </c>
      <c r="G42" s="128">
        <f>F42</f>
        <v>0</v>
      </c>
      <c r="H42" s="194"/>
      <c r="I42" s="147">
        <v>11500</v>
      </c>
      <c r="J42" s="147" t="e">
        <f>VLOOKUP(I42,Presupuesto!$B$11:$C$586,2,0)</f>
        <v>#N/A</v>
      </c>
      <c r="K42" s="129" t="str">
        <f t="shared" si="0"/>
        <v>Desarrollo Curricular</v>
      </c>
      <c r="L42" s="129" t="s">
        <v>539</v>
      </c>
    </row>
    <row r="43" spans="3:12" ht="15.75" thickBot="1">
      <c r="C43" s="203" t="s">
        <v>59</v>
      </c>
      <c r="D43" s="193"/>
      <c r="E43" s="184">
        <v>0</v>
      </c>
      <c r="F43" s="148">
        <f>IF(E41&lt;6,"",((E41-6)/12)*(G41/E41))</f>
        <v>0</v>
      </c>
      <c r="G43" s="128">
        <f>F43</f>
        <v>0</v>
      </c>
      <c r="H43" s="194"/>
      <c r="I43" s="132">
        <v>11500.02</v>
      </c>
      <c r="J43" s="132" t="e">
        <f>VLOOKUP(I43,Presupuesto!$B$11:$C$586,2,0)</f>
        <v>#N/A</v>
      </c>
      <c r="K43" s="129" t="str">
        <f t="shared" si="0"/>
        <v>Desarrollo Curricular</v>
      </c>
      <c r="L43" s="129" t="s">
        <v>539</v>
      </c>
    </row>
    <row r="44" spans="3:12" ht="15.75" thickBot="1">
      <c r="C44" s="168" t="s">
        <v>827</v>
      </c>
      <c r="D44" s="233"/>
      <c r="E44" s="182">
        <v>12</v>
      </c>
      <c r="F44" s="480">
        <f>HLOOKUP($C44,$BZ$2:$CM$3,2,0)</f>
        <v>15032.56</v>
      </c>
      <c r="G44" s="144">
        <f>D44*E44*F44</f>
        <v>0</v>
      </c>
      <c r="H44" s="196"/>
      <c r="I44" s="145">
        <v>11100.01</v>
      </c>
      <c r="J44" s="145" t="e">
        <f>VLOOKUP(I44,Presupuesto!$B$11:$C$586,2,0)</f>
        <v>#N/A</v>
      </c>
      <c r="K44" s="129" t="s">
        <v>622</v>
      </c>
      <c r="L44" s="129" t="s">
        <v>539</v>
      </c>
    </row>
    <row r="45" spans="3:12">
      <c r="C45" s="202" t="s">
        <v>58</v>
      </c>
      <c r="D45" s="193"/>
      <c r="E45" s="184">
        <v>0</v>
      </c>
      <c r="F45" s="131">
        <f>IF(E44=0,"",(G44/E44)/12*E44)</f>
        <v>0</v>
      </c>
      <c r="G45" s="128">
        <f>F45</f>
        <v>0</v>
      </c>
      <c r="H45" s="194"/>
      <c r="I45" s="147">
        <v>11500</v>
      </c>
      <c r="J45" s="147" t="e">
        <f>VLOOKUP(I45,Presupuesto!$B$11:$C$586,2,0)</f>
        <v>#N/A</v>
      </c>
      <c r="K45" s="129" t="str">
        <f t="shared" si="0"/>
        <v>Desarrollo Curricular</v>
      </c>
      <c r="L45" s="129" t="s">
        <v>539</v>
      </c>
    </row>
    <row r="46" spans="3:12" ht="15.75" thickBot="1">
      <c r="C46" s="203" t="s">
        <v>59</v>
      </c>
      <c r="D46" s="193"/>
      <c r="E46" s="184">
        <v>0</v>
      </c>
      <c r="F46" s="148">
        <f>IF(E44&lt;6,"",((E44-6)/12)*(G44/E44))</f>
        <v>0</v>
      </c>
      <c r="G46" s="128">
        <f>F46</f>
        <v>0</v>
      </c>
      <c r="H46" s="194"/>
      <c r="I46" s="132">
        <v>11500.02</v>
      </c>
      <c r="J46" s="132" t="e">
        <f>VLOOKUP(I46,Presupuesto!$B$11:$C$586,2,0)</f>
        <v>#N/A</v>
      </c>
      <c r="K46" s="129" t="str">
        <f t="shared" si="0"/>
        <v>Desarrollo Curricular</v>
      </c>
      <c r="L46" s="129" t="s">
        <v>539</v>
      </c>
    </row>
    <row r="47" spans="3:12" ht="15.75" thickBot="1">
      <c r="C47" s="168" t="s">
        <v>828</v>
      </c>
      <c r="D47" s="233"/>
      <c r="E47" s="182">
        <v>12</v>
      </c>
      <c r="F47" s="480">
        <f>HLOOKUP($C47,$BZ$2:$CM$3,2,0)</f>
        <v>13264.02</v>
      </c>
      <c r="G47" s="144">
        <f>D47*E47*F47</f>
        <v>0</v>
      </c>
      <c r="H47" s="196"/>
      <c r="I47" s="145">
        <v>11100.01</v>
      </c>
      <c r="J47" s="145" t="e">
        <f>VLOOKUP(I47,Presupuesto!$B$11:$C$586,2,0)</f>
        <v>#N/A</v>
      </c>
      <c r="K47" s="129" t="s">
        <v>622</v>
      </c>
      <c r="L47" s="129" t="s">
        <v>539</v>
      </c>
    </row>
    <row r="48" spans="3:12">
      <c r="C48" s="202" t="s">
        <v>58</v>
      </c>
      <c r="D48" s="193"/>
      <c r="E48" s="184">
        <v>0</v>
      </c>
      <c r="F48" s="131">
        <f>IF(E47=0,"",(G47/E47)/12*E47)</f>
        <v>0</v>
      </c>
      <c r="G48" s="128">
        <f>F48</f>
        <v>0</v>
      </c>
      <c r="H48" s="194"/>
      <c r="I48" s="147">
        <v>11500</v>
      </c>
      <c r="J48" s="147" t="e">
        <f>VLOOKUP(I48,Presupuesto!$B$11:$C$586,2,0)</f>
        <v>#N/A</v>
      </c>
      <c r="K48" s="129" t="str">
        <f t="shared" si="0"/>
        <v>Desarrollo Curricular</v>
      </c>
      <c r="L48" s="129" t="s">
        <v>539</v>
      </c>
    </row>
    <row r="49" spans="3:12" ht="15.75" thickBot="1">
      <c r="C49" s="203" t="s">
        <v>59</v>
      </c>
      <c r="D49" s="193"/>
      <c r="E49" s="184">
        <v>0</v>
      </c>
      <c r="F49" s="148">
        <f>IF(E47&lt;6,"",((E47-6)/12)*(G47/E47))</f>
        <v>0</v>
      </c>
      <c r="G49" s="128">
        <f>F49</f>
        <v>0</v>
      </c>
      <c r="H49" s="194"/>
      <c r="I49" s="132">
        <v>11500.02</v>
      </c>
      <c r="J49" s="132" t="e">
        <f>VLOOKUP(I49,Presupuesto!$B$11:$C$586,2,0)</f>
        <v>#N/A</v>
      </c>
      <c r="K49" s="129" t="str">
        <f t="shared" si="0"/>
        <v>Desarrollo Curricular</v>
      </c>
      <c r="L49" s="129" t="s">
        <v>539</v>
      </c>
    </row>
    <row r="50" spans="3:12" ht="15.75" thickBot="1">
      <c r="C50" s="168" t="s">
        <v>829</v>
      </c>
      <c r="D50" s="233"/>
      <c r="E50" s="182">
        <v>12</v>
      </c>
      <c r="F50" s="480">
        <f>HLOOKUP($C50,$BZ$2:$CM$3,2,0)</f>
        <v>12379.75</v>
      </c>
      <c r="G50" s="144">
        <f>D50*E50*F50</f>
        <v>0</v>
      </c>
      <c r="H50" s="196"/>
      <c r="I50" s="145">
        <v>11100.01</v>
      </c>
      <c r="J50" s="145" t="e">
        <f>VLOOKUP(I50,Presupuesto!$B$11:$C$586,2,0)</f>
        <v>#N/A</v>
      </c>
      <c r="K50" s="129" t="s">
        <v>622</v>
      </c>
      <c r="L50" s="129" t="s">
        <v>539</v>
      </c>
    </row>
    <row r="51" spans="3:12">
      <c r="C51" s="202" t="s">
        <v>58</v>
      </c>
      <c r="D51" s="193"/>
      <c r="E51" s="184">
        <v>0</v>
      </c>
      <c r="F51" s="131">
        <f>IF(E50=0,"",(G50/E50)/12*E50)</f>
        <v>0</v>
      </c>
      <c r="G51" s="128">
        <f>F51</f>
        <v>0</v>
      </c>
      <c r="H51" s="194"/>
      <c r="I51" s="147">
        <v>11500</v>
      </c>
      <c r="J51" s="147" t="e">
        <f>VLOOKUP(I51,Presupuesto!$B$11:$C$586,2,0)</f>
        <v>#N/A</v>
      </c>
      <c r="K51" s="129" t="str">
        <f t="shared" si="0"/>
        <v>Desarrollo Curricular</v>
      </c>
      <c r="L51" s="129" t="s">
        <v>539</v>
      </c>
    </row>
    <row r="52" spans="3:12" ht="15.75" thickBot="1">
      <c r="C52" s="203" t="s">
        <v>59</v>
      </c>
      <c r="D52" s="193"/>
      <c r="E52" s="184">
        <v>0</v>
      </c>
      <c r="F52" s="148">
        <f>IF(E50&lt;6,"",((E50-6)/12)*(G50/E50))</f>
        <v>0</v>
      </c>
      <c r="G52" s="128">
        <f>F52</f>
        <v>0</v>
      </c>
      <c r="H52" s="194"/>
      <c r="I52" s="132">
        <v>11500.02</v>
      </c>
      <c r="J52" s="132" t="e">
        <f>VLOOKUP(I52,Presupuesto!$B$11:$C$586,2,0)</f>
        <v>#N/A</v>
      </c>
      <c r="K52" s="129" t="str">
        <f t="shared" si="0"/>
        <v>Desarrollo Curricular</v>
      </c>
      <c r="L52" s="129" t="s">
        <v>539</v>
      </c>
    </row>
    <row r="53" spans="3:12" ht="15.75" thickBot="1">
      <c r="C53" s="168" t="s">
        <v>830</v>
      </c>
      <c r="D53" s="233"/>
      <c r="E53" s="182">
        <v>12</v>
      </c>
      <c r="F53" s="480">
        <f>HLOOKUP($C53,$BZ$2:$CM$3,2,0)</f>
        <v>439.49</v>
      </c>
      <c r="G53" s="144">
        <f>D53*E53*F53</f>
        <v>0</v>
      </c>
      <c r="H53" s="196"/>
      <c r="I53" s="145">
        <v>11100.01</v>
      </c>
      <c r="J53" s="145" t="e">
        <f>VLOOKUP(I53,Presupuesto!$B$11:$C$586,2,0)</f>
        <v>#N/A</v>
      </c>
      <c r="K53" s="129" t="s">
        <v>622</v>
      </c>
      <c r="L53" s="129" t="s">
        <v>539</v>
      </c>
    </row>
    <row r="54" spans="3:12">
      <c r="C54" s="202" t="s">
        <v>58</v>
      </c>
      <c r="D54" s="193"/>
      <c r="E54" s="184">
        <v>0</v>
      </c>
      <c r="F54" s="131">
        <f>IF(E53=0,"",(G53/E53)/12*E53)</f>
        <v>0</v>
      </c>
      <c r="G54" s="128">
        <f>F54</f>
        <v>0</v>
      </c>
      <c r="H54" s="194"/>
      <c r="I54" s="147">
        <v>11500</v>
      </c>
      <c r="J54" s="147" t="e">
        <f>VLOOKUP(I54,Presupuesto!$B$11:$C$586,2,0)</f>
        <v>#N/A</v>
      </c>
      <c r="K54" s="129" t="str">
        <f t="shared" si="0"/>
        <v>Desarrollo Curricular</v>
      </c>
      <c r="L54" s="129" t="s">
        <v>539</v>
      </c>
    </row>
    <row r="55" spans="3:12" ht="15.75" thickBot="1">
      <c r="C55" s="203" t="s">
        <v>59</v>
      </c>
      <c r="D55" s="193"/>
      <c r="E55" s="184">
        <v>0</v>
      </c>
      <c r="F55" s="148">
        <f>IF(E53&lt;6,"",((E53-6)/12)*(G53/E53))</f>
        <v>0</v>
      </c>
      <c r="G55" s="128">
        <f>F55</f>
        <v>0</v>
      </c>
      <c r="H55" s="194"/>
      <c r="I55" s="132">
        <v>11500.02</v>
      </c>
      <c r="J55" s="132" t="e">
        <f>VLOOKUP(I55,Presupuesto!$B$11:$C$586,2,0)</f>
        <v>#N/A</v>
      </c>
      <c r="K55" s="129" t="str">
        <f t="shared" si="0"/>
        <v>Desarrollo Curricular</v>
      </c>
      <c r="L55" s="129" t="s">
        <v>539</v>
      </c>
    </row>
    <row r="56" spans="3:12" ht="15.75" thickBot="1">
      <c r="C56" s="168" t="s">
        <v>831</v>
      </c>
      <c r="D56" s="233"/>
      <c r="E56" s="182">
        <v>12</v>
      </c>
      <c r="F56" s="480">
        <f>HLOOKUP($C56,$BZ$2:$CM$3,2,0)</f>
        <v>1904.46</v>
      </c>
      <c r="G56" s="144">
        <f>D56*E56*F56</f>
        <v>0</v>
      </c>
      <c r="H56" s="196"/>
      <c r="I56" s="145">
        <v>11100.01</v>
      </c>
      <c r="J56" s="145" t="e">
        <f>VLOOKUP(I56,Presupuesto!$B$11:$C$586,2,0)</f>
        <v>#N/A</v>
      </c>
      <c r="K56" s="129" t="s">
        <v>622</v>
      </c>
      <c r="L56" s="129" t="s">
        <v>539</v>
      </c>
    </row>
    <row r="57" spans="3:12">
      <c r="C57" s="202" t="s">
        <v>58</v>
      </c>
      <c r="D57" s="193"/>
      <c r="E57" s="184">
        <v>0</v>
      </c>
      <c r="F57" s="131">
        <f>IF(E56=0,"",(G56/E56)/12*E56)</f>
        <v>0</v>
      </c>
      <c r="G57" s="128">
        <f>F57</f>
        <v>0</v>
      </c>
      <c r="H57" s="194"/>
      <c r="I57" s="147">
        <v>11500</v>
      </c>
      <c r="J57" s="147" t="e">
        <f>VLOOKUP(I57,Presupuesto!$B$11:$C$586,2,0)</f>
        <v>#N/A</v>
      </c>
      <c r="K57" s="129" t="str">
        <f t="shared" si="0"/>
        <v>Desarrollo Curricular</v>
      </c>
      <c r="L57" s="129" t="s">
        <v>539</v>
      </c>
    </row>
    <row r="58" spans="3:12" ht="15.75" thickBot="1">
      <c r="C58" s="203" t="s">
        <v>59</v>
      </c>
      <c r="D58" s="193"/>
      <c r="E58" s="184">
        <v>0</v>
      </c>
      <c r="F58" s="148">
        <f>IF(E56&lt;6,"",((E56-6)/12)*(G56/E56))</f>
        <v>0</v>
      </c>
      <c r="G58" s="128">
        <f>F58</f>
        <v>0</v>
      </c>
      <c r="H58" s="194"/>
      <c r="I58" s="132">
        <v>11500.02</v>
      </c>
      <c r="J58" s="132" t="e">
        <f>VLOOKUP(I58,Presupuesto!$B$11:$C$586,2,0)</f>
        <v>#N/A</v>
      </c>
      <c r="K58" s="129" t="str">
        <f t="shared" si="0"/>
        <v>Desarrollo Curricular</v>
      </c>
      <c r="L58" s="129" t="s">
        <v>539</v>
      </c>
    </row>
    <row r="59" spans="3:12" ht="15.75" thickBot="1">
      <c r="C59" s="170" t="s">
        <v>84</v>
      </c>
      <c r="D59" s="510">
        <v>1</v>
      </c>
      <c r="E59" s="511">
        <v>12</v>
      </c>
      <c r="F59" s="512">
        <v>32908.339999999997</v>
      </c>
      <c r="G59" s="144">
        <f>D59*E59*F59</f>
        <v>394900.07999999996</v>
      </c>
      <c r="H59" s="196"/>
      <c r="I59" s="145" t="s">
        <v>910</v>
      </c>
      <c r="J59" s="145" t="str">
        <f>VLOOKUP(I59,Presupuesto!$B$11:$C$586,2,0)</f>
        <v>SERVICIOS DE PROFESIONALES Y TECNICOS</v>
      </c>
      <c r="K59" s="129" t="s">
        <v>622</v>
      </c>
      <c r="L59" s="129" t="s">
        <v>538</v>
      </c>
    </row>
    <row r="60" spans="3:12" ht="15.75" thickBot="1">
      <c r="C60" s="202" t="s">
        <v>58</v>
      </c>
      <c r="D60" s="513">
        <v>0</v>
      </c>
      <c r="E60" s="514">
        <v>0</v>
      </c>
      <c r="F60" s="515">
        <f>IF(E59=0,"",(G59/E59)/12*E59)</f>
        <v>32908.339999999997</v>
      </c>
      <c r="G60" s="128">
        <f>F60</f>
        <v>32908.339999999997</v>
      </c>
      <c r="H60" s="194"/>
      <c r="I60" s="145" t="s">
        <v>910</v>
      </c>
      <c r="J60" s="132" t="str">
        <f>VLOOKUP(I60,Presupuesto!$B$11:$C$586,2,0)</f>
        <v>SERVICIOS DE PROFESIONALES Y TECNICOS</v>
      </c>
      <c r="K60" s="129" t="s">
        <v>622</v>
      </c>
      <c r="L60" s="129" t="s">
        <v>548</v>
      </c>
    </row>
    <row r="61" spans="3:12" ht="15.75" thickBot="1">
      <c r="C61" s="203" t="s">
        <v>59</v>
      </c>
      <c r="D61" s="513">
        <v>0</v>
      </c>
      <c r="E61" s="514">
        <v>0</v>
      </c>
      <c r="F61" s="516">
        <f>IF(E59&lt;12,"",((E59-0)/12)*(394900/E59))</f>
        <v>32908.333333333336</v>
      </c>
      <c r="G61" s="151">
        <f>F61</f>
        <v>32908.333333333336</v>
      </c>
      <c r="H61" s="508"/>
      <c r="I61" s="145" t="s">
        <v>910</v>
      </c>
      <c r="J61" s="141" t="str">
        <f>VLOOKUP(I61,Presupuesto!$B$11:$C$586,2,0)</f>
        <v>SERVICIOS DE PROFESIONALES Y TECNICOS</v>
      </c>
      <c r="K61" s="129" t="s">
        <v>622</v>
      </c>
      <c r="L61" s="129" t="s">
        <v>542</v>
      </c>
    </row>
    <row r="62" spans="3:12" ht="15.75" thickBot="1">
      <c r="C62" s="170" t="s">
        <v>84</v>
      </c>
      <c r="D62" s="510">
        <v>1</v>
      </c>
      <c r="E62" s="511">
        <v>12</v>
      </c>
      <c r="F62" s="512">
        <v>43877.81</v>
      </c>
      <c r="G62" s="144">
        <f>D62*E62*F62</f>
        <v>526533.72</v>
      </c>
      <c r="H62" s="196"/>
      <c r="I62" s="145" t="s">
        <v>910</v>
      </c>
      <c r="J62" s="145" t="str">
        <f>VLOOKUP(I62,Presupuesto!$B$11:$C$586,2,0)</f>
        <v>SERVICIOS DE PROFESIONALES Y TECNICOS</v>
      </c>
      <c r="K62" s="129" t="s">
        <v>622</v>
      </c>
      <c r="L62" s="129" t="s">
        <v>538</v>
      </c>
    </row>
    <row r="63" spans="3:12" ht="15.75" thickBot="1">
      <c r="C63" s="202" t="s">
        <v>58</v>
      </c>
      <c r="D63" s="513">
        <v>0</v>
      </c>
      <c r="E63" s="514">
        <v>0</v>
      </c>
      <c r="F63" s="515">
        <f>IF(E62=0,"",(G62/E62)/12*E62)</f>
        <v>43877.81</v>
      </c>
      <c r="G63" s="128">
        <f>F63</f>
        <v>43877.81</v>
      </c>
      <c r="H63" s="194"/>
      <c r="I63" s="145" t="s">
        <v>910</v>
      </c>
      <c r="J63" s="132" t="str">
        <f>VLOOKUP(I63,Presupuesto!$B$11:$C$586,2,0)</f>
        <v>SERVICIOS DE PROFESIONALES Y TECNICOS</v>
      </c>
      <c r="K63" s="129" t="s">
        <v>622</v>
      </c>
      <c r="L63" s="129" t="s">
        <v>548</v>
      </c>
    </row>
    <row r="64" spans="3:12" ht="15.75" thickBot="1">
      <c r="C64" s="203" t="s">
        <v>59</v>
      </c>
      <c r="D64" s="513">
        <v>0</v>
      </c>
      <c r="E64" s="514">
        <v>0</v>
      </c>
      <c r="F64" s="516">
        <f>IF(E62&lt;12,"",((E62-0)/12)*(526534/E62))</f>
        <v>43877.833333333336</v>
      </c>
      <c r="G64" s="151">
        <f>F64</f>
        <v>43877.833333333336</v>
      </c>
      <c r="H64" s="508"/>
      <c r="I64" s="145" t="s">
        <v>910</v>
      </c>
      <c r="J64" s="141" t="str">
        <f>VLOOKUP(I64,Presupuesto!$B$11:$C$586,2,0)</f>
        <v>SERVICIOS DE PROFESIONALES Y TECNICOS</v>
      </c>
      <c r="K64" s="129" t="s">
        <v>622</v>
      </c>
      <c r="L64" s="129" t="s">
        <v>542</v>
      </c>
    </row>
    <row r="65" spans="3:12" ht="15.75" thickBot="1">
      <c r="C65" s="170" t="s">
        <v>84</v>
      </c>
      <c r="D65" s="510">
        <v>1</v>
      </c>
      <c r="E65" s="511">
        <v>12</v>
      </c>
      <c r="F65" s="512">
        <v>12066.36</v>
      </c>
      <c r="G65" s="196">
        <f>D65*E65*F65</f>
        <v>144796.32</v>
      </c>
      <c r="H65" s="196"/>
      <c r="I65" s="145" t="s">
        <v>910</v>
      </c>
      <c r="J65" s="145" t="str">
        <f>VLOOKUP(I65,Presupuesto!$B$11:$C$586,2,0)</f>
        <v>SERVICIOS DE PROFESIONALES Y TECNICOS</v>
      </c>
      <c r="K65" s="129" t="s">
        <v>622</v>
      </c>
      <c r="L65" s="129" t="s">
        <v>538</v>
      </c>
    </row>
    <row r="66" spans="3:12" ht="15.75" thickBot="1">
      <c r="C66" s="202" t="s">
        <v>58</v>
      </c>
      <c r="D66" s="513">
        <v>0</v>
      </c>
      <c r="E66" s="514">
        <v>0</v>
      </c>
      <c r="F66" s="515">
        <f>IF(E65=0,"",(G65/E65)/12*E65)</f>
        <v>12066.36</v>
      </c>
      <c r="G66" s="128">
        <f>F66</f>
        <v>12066.36</v>
      </c>
      <c r="H66" s="194"/>
      <c r="I66" s="145" t="s">
        <v>910</v>
      </c>
      <c r="J66" s="132" t="str">
        <f>VLOOKUP(I66,Presupuesto!$B$11:$C$586,2,0)</f>
        <v>SERVICIOS DE PROFESIONALES Y TECNICOS</v>
      </c>
      <c r="K66" s="129" t="s">
        <v>622</v>
      </c>
      <c r="L66" s="129" t="s">
        <v>548</v>
      </c>
    </row>
    <row r="67" spans="3:12" ht="15.75" thickBot="1">
      <c r="C67" s="203" t="s">
        <v>59</v>
      </c>
      <c r="D67" s="513">
        <v>0</v>
      </c>
      <c r="E67" s="514">
        <v>0</v>
      </c>
      <c r="F67" s="516">
        <f>IF(E65&lt;12,"",((E65-0)/12)*(144796.28/E65))</f>
        <v>12066.356666666667</v>
      </c>
      <c r="G67" s="151">
        <f>F67</f>
        <v>12066.356666666667</v>
      </c>
      <c r="H67" s="508"/>
      <c r="I67" s="145" t="s">
        <v>910</v>
      </c>
      <c r="J67" s="141" t="str">
        <f>VLOOKUP(I67,Presupuesto!$B$11:$C$586,2,0)</f>
        <v>SERVICIOS DE PROFESIONALES Y TECNICOS</v>
      </c>
      <c r="K67" s="129" t="s">
        <v>622</v>
      </c>
      <c r="L67" s="129" t="s">
        <v>542</v>
      </c>
    </row>
    <row r="68" spans="3:12" ht="15.75" thickBot="1">
      <c r="C68" s="170" t="s">
        <v>84</v>
      </c>
      <c r="D68" s="510">
        <v>1</v>
      </c>
      <c r="E68" s="511">
        <v>12</v>
      </c>
      <c r="F68" s="512">
        <v>30714.48</v>
      </c>
      <c r="G68" s="196">
        <f>D68*E68*F68</f>
        <v>368573.76</v>
      </c>
      <c r="H68" s="196"/>
      <c r="I68" s="145" t="s">
        <v>910</v>
      </c>
      <c r="J68" s="145" t="str">
        <f>VLOOKUP(I68,Presupuesto!$B$11:$C$586,2,0)</f>
        <v>SERVICIOS DE PROFESIONALES Y TECNICOS</v>
      </c>
      <c r="K68" s="129" t="s">
        <v>622</v>
      </c>
      <c r="L68" s="129" t="s">
        <v>538</v>
      </c>
    </row>
    <row r="69" spans="3:12" ht="15.75" thickBot="1">
      <c r="C69" s="202" t="s">
        <v>58</v>
      </c>
      <c r="D69" s="513">
        <v>0</v>
      </c>
      <c r="E69" s="514">
        <v>0</v>
      </c>
      <c r="F69" s="515">
        <f>IF(E68=0,"",(G68/E68)/12*E68)</f>
        <v>30714.48</v>
      </c>
      <c r="G69" s="128">
        <f>F69</f>
        <v>30714.48</v>
      </c>
      <c r="H69" s="194"/>
      <c r="I69" s="145" t="s">
        <v>910</v>
      </c>
      <c r="J69" s="132" t="str">
        <f>VLOOKUP(I69,Presupuesto!$B$11:$C$586,2,0)</f>
        <v>SERVICIOS DE PROFESIONALES Y TECNICOS</v>
      </c>
      <c r="K69" s="129" t="s">
        <v>622</v>
      </c>
      <c r="L69" s="129" t="s">
        <v>548</v>
      </c>
    </row>
    <row r="70" spans="3:12" ht="15.75" thickBot="1">
      <c r="C70" s="203" t="s">
        <v>59</v>
      </c>
      <c r="D70" s="513">
        <v>0</v>
      </c>
      <c r="E70" s="514">
        <v>0</v>
      </c>
      <c r="F70" s="516">
        <f>IF(E68&lt;12,"",((E68-0)/12)*(368574/E68))</f>
        <v>30714.5</v>
      </c>
      <c r="G70" s="151">
        <f>F70</f>
        <v>30714.5</v>
      </c>
      <c r="H70" s="508"/>
      <c r="I70" s="145" t="s">
        <v>910</v>
      </c>
      <c r="J70" s="141" t="str">
        <f>VLOOKUP(I70,Presupuesto!$B$11:$C$586,2,0)</f>
        <v>SERVICIOS DE PROFESIONALES Y TECNICOS</v>
      </c>
      <c r="K70" s="129" t="s">
        <v>622</v>
      </c>
      <c r="L70" s="129" t="s">
        <v>542</v>
      </c>
    </row>
    <row r="71" spans="3:12" ht="15.75" thickBot="1">
      <c r="C71" s="170" t="s">
        <v>84</v>
      </c>
      <c r="D71" s="510">
        <v>1</v>
      </c>
      <c r="E71" s="511">
        <v>12</v>
      </c>
      <c r="F71" s="512">
        <v>34005.31</v>
      </c>
      <c r="G71" s="196">
        <f>D71*E71*F71</f>
        <v>408063.72</v>
      </c>
      <c r="H71" s="196"/>
      <c r="I71" s="145" t="s">
        <v>910</v>
      </c>
      <c r="J71" s="145" t="str">
        <f>VLOOKUP(I71,Presupuesto!$B$11:$C$586,2,0)</f>
        <v>SERVICIOS DE PROFESIONALES Y TECNICOS</v>
      </c>
      <c r="K71" s="129" t="s">
        <v>622</v>
      </c>
      <c r="L71" s="129" t="s">
        <v>538</v>
      </c>
    </row>
    <row r="72" spans="3:12" ht="15.75" thickBot="1">
      <c r="C72" s="202" t="s">
        <v>58</v>
      </c>
      <c r="D72" s="513">
        <v>0</v>
      </c>
      <c r="E72" s="514">
        <v>0</v>
      </c>
      <c r="F72" s="515">
        <f>IF(E71=0,"",(G71/E71)/12*E71)</f>
        <v>34005.31</v>
      </c>
      <c r="G72" s="128">
        <f>F72</f>
        <v>34005.31</v>
      </c>
      <c r="H72" s="194"/>
      <c r="I72" s="145" t="s">
        <v>910</v>
      </c>
      <c r="J72" s="132" t="str">
        <f>VLOOKUP(I72,Presupuesto!$B$11:$C$586,2,0)</f>
        <v>SERVICIOS DE PROFESIONALES Y TECNICOS</v>
      </c>
      <c r="K72" s="129" t="s">
        <v>622</v>
      </c>
      <c r="L72" s="129" t="s">
        <v>548</v>
      </c>
    </row>
    <row r="73" spans="3:12" ht="15.75" thickBot="1">
      <c r="C73" s="203" t="s">
        <v>59</v>
      </c>
      <c r="D73" s="513">
        <v>0</v>
      </c>
      <c r="E73" s="514">
        <v>0</v>
      </c>
      <c r="F73" s="516">
        <f>IF(E71&lt;12,"",((E71-0)/12)*(408064/E71))</f>
        <v>34005.333333333336</v>
      </c>
      <c r="G73" s="151">
        <f>F73</f>
        <v>34005.333333333336</v>
      </c>
      <c r="H73" s="508"/>
      <c r="I73" s="145" t="s">
        <v>910</v>
      </c>
      <c r="J73" s="141" t="str">
        <f>VLOOKUP(I73,Presupuesto!$B$11:$C$586,2,0)</f>
        <v>SERVICIOS DE PROFESIONALES Y TECNICOS</v>
      </c>
      <c r="K73" s="129" t="s">
        <v>622</v>
      </c>
      <c r="L73" s="129" t="s">
        <v>542</v>
      </c>
    </row>
    <row r="74" spans="3:12" ht="15.75" thickBot="1">
      <c r="C74" s="170" t="s">
        <v>84</v>
      </c>
      <c r="D74" s="510">
        <v>1</v>
      </c>
      <c r="E74" s="511">
        <v>12</v>
      </c>
      <c r="F74" s="512">
        <v>13711.78</v>
      </c>
      <c r="G74" s="196">
        <f>D74*E74*F74</f>
        <v>164541.36000000002</v>
      </c>
      <c r="H74" s="196"/>
      <c r="I74" s="145" t="s">
        <v>910</v>
      </c>
      <c r="J74" s="145" t="str">
        <f>VLOOKUP(I74,Presupuesto!$B$11:$C$586,2,0)</f>
        <v>SERVICIOS DE PROFESIONALES Y TECNICOS</v>
      </c>
      <c r="K74" s="129" t="s">
        <v>622</v>
      </c>
      <c r="L74" s="129" t="s">
        <v>538</v>
      </c>
    </row>
    <row r="75" spans="3:12" ht="15.75" thickBot="1">
      <c r="C75" s="202" t="s">
        <v>58</v>
      </c>
      <c r="D75" s="513">
        <v>0</v>
      </c>
      <c r="E75" s="514">
        <v>0</v>
      </c>
      <c r="F75" s="515">
        <f>IF(E74=0,"",(G74/E74)/12*E74)</f>
        <v>13711.779999999999</v>
      </c>
      <c r="G75" s="128">
        <f>F75</f>
        <v>13711.779999999999</v>
      </c>
      <c r="H75" s="194"/>
      <c r="I75" s="145" t="s">
        <v>910</v>
      </c>
      <c r="J75" s="132" t="str">
        <f>VLOOKUP(I75,Presupuesto!$B$11:$C$586,2,0)</f>
        <v>SERVICIOS DE PROFESIONALES Y TECNICOS</v>
      </c>
      <c r="K75" s="129" t="s">
        <v>622</v>
      </c>
      <c r="L75" s="129" t="s">
        <v>548</v>
      </c>
    </row>
    <row r="76" spans="3:12" ht="15.75" thickBot="1">
      <c r="C76" s="203" t="s">
        <v>59</v>
      </c>
      <c r="D76" s="513">
        <v>0</v>
      </c>
      <c r="E76" s="514">
        <v>0</v>
      </c>
      <c r="F76" s="516">
        <f>IF(E74&lt;12,"",((E74-0)/12)*(164541/E74))</f>
        <v>13711.75</v>
      </c>
      <c r="G76" s="151">
        <f>F76</f>
        <v>13711.75</v>
      </c>
      <c r="H76" s="508"/>
      <c r="I76" s="145" t="s">
        <v>910</v>
      </c>
      <c r="J76" s="141" t="str">
        <f>VLOOKUP(I76,Presupuesto!$B$11:$C$586,2,0)</f>
        <v>SERVICIOS DE PROFESIONALES Y TECNICOS</v>
      </c>
      <c r="K76" s="129" t="s">
        <v>622</v>
      </c>
      <c r="L76" s="129" t="s">
        <v>542</v>
      </c>
    </row>
    <row r="77" spans="3:12" ht="15.75" thickBot="1">
      <c r="C77" s="170" t="s">
        <v>84</v>
      </c>
      <c r="D77" s="510">
        <v>1</v>
      </c>
      <c r="E77" s="511">
        <v>12</v>
      </c>
      <c r="F77" s="512">
        <v>14260.31</v>
      </c>
      <c r="G77" s="196">
        <f>D77*E77*F77</f>
        <v>171123.72</v>
      </c>
      <c r="H77" s="196"/>
      <c r="I77" s="145" t="s">
        <v>910</v>
      </c>
      <c r="J77" s="145" t="str">
        <f>VLOOKUP(I77,Presupuesto!$B$11:$C$586,2,0)</f>
        <v>SERVICIOS DE PROFESIONALES Y TECNICOS</v>
      </c>
      <c r="K77" s="129" t="s">
        <v>622</v>
      </c>
      <c r="L77" s="129" t="s">
        <v>538</v>
      </c>
    </row>
    <row r="78" spans="3:12" ht="15.75" thickBot="1">
      <c r="C78" s="202" t="s">
        <v>58</v>
      </c>
      <c r="D78" s="513">
        <v>0</v>
      </c>
      <c r="E78" s="514">
        <v>0</v>
      </c>
      <c r="F78" s="515">
        <f>IF(E77=0,"",(G77/E77)/12*E77)</f>
        <v>14260.31</v>
      </c>
      <c r="G78" s="128">
        <f>F78</f>
        <v>14260.31</v>
      </c>
      <c r="H78" s="194"/>
      <c r="I78" s="145" t="s">
        <v>910</v>
      </c>
      <c r="J78" s="132" t="str">
        <f>VLOOKUP(I78,Presupuesto!$B$11:$C$586,2,0)</f>
        <v>SERVICIOS DE PROFESIONALES Y TECNICOS</v>
      </c>
      <c r="K78" s="129" t="s">
        <v>622</v>
      </c>
      <c r="L78" s="129" t="s">
        <v>548</v>
      </c>
    </row>
    <row r="79" spans="3:12" ht="15.75" thickBot="1">
      <c r="C79" s="203" t="s">
        <v>59</v>
      </c>
      <c r="D79" s="513">
        <v>0</v>
      </c>
      <c r="E79" s="514">
        <v>0</v>
      </c>
      <c r="F79" s="516">
        <f>IF(E77&lt;12,"",((E77-0)/12)*(171124/E77))</f>
        <v>14260.333333333334</v>
      </c>
      <c r="G79" s="151">
        <f>F79</f>
        <v>14260.333333333334</v>
      </c>
      <c r="H79" s="508"/>
      <c r="I79" s="145" t="s">
        <v>910</v>
      </c>
      <c r="J79" s="141" t="str">
        <f>VLOOKUP(I79,Presupuesto!$B$11:$C$586,2,0)</f>
        <v>SERVICIOS DE PROFESIONALES Y TECNICOS</v>
      </c>
      <c r="K79" s="129" t="s">
        <v>622</v>
      </c>
      <c r="L79" s="129" t="s">
        <v>542</v>
      </c>
    </row>
    <row r="80" spans="3:12" ht="15.75" thickBot="1">
      <c r="C80" s="170" t="s">
        <v>84</v>
      </c>
      <c r="D80" s="510">
        <v>1</v>
      </c>
      <c r="E80" s="511">
        <v>12</v>
      </c>
      <c r="F80" s="512">
        <v>32908.339999999997</v>
      </c>
      <c r="G80" s="196">
        <f>D80*E80*F80</f>
        <v>394900.07999999996</v>
      </c>
      <c r="H80" s="196"/>
      <c r="I80" s="145" t="s">
        <v>910</v>
      </c>
      <c r="J80" s="145" t="str">
        <f>VLOOKUP(I80,Presupuesto!$B$11:$C$586,2,0)</f>
        <v>SERVICIOS DE PROFESIONALES Y TECNICOS</v>
      </c>
      <c r="K80" s="129" t="s">
        <v>622</v>
      </c>
      <c r="L80" s="129" t="s">
        <v>538</v>
      </c>
    </row>
    <row r="81" spans="3:12" ht="15.75" thickBot="1">
      <c r="C81" s="202" t="s">
        <v>58</v>
      </c>
      <c r="D81" s="513">
        <v>0</v>
      </c>
      <c r="E81" s="514">
        <v>0</v>
      </c>
      <c r="F81" s="515">
        <f>IF(E80=0,"",(G80/E80)/12*E80)</f>
        <v>32908.339999999997</v>
      </c>
      <c r="G81" s="128">
        <f>F81</f>
        <v>32908.339999999997</v>
      </c>
      <c r="H81" s="194"/>
      <c r="I81" s="145" t="s">
        <v>910</v>
      </c>
      <c r="J81" s="132" t="str">
        <f>VLOOKUP(I81,Presupuesto!$B$11:$C$586,2,0)</f>
        <v>SERVICIOS DE PROFESIONALES Y TECNICOS</v>
      </c>
      <c r="K81" s="129" t="s">
        <v>622</v>
      </c>
      <c r="L81" s="129" t="s">
        <v>548</v>
      </c>
    </row>
    <row r="82" spans="3:12" ht="15.75" thickBot="1">
      <c r="C82" s="203" t="s">
        <v>59</v>
      </c>
      <c r="D82" s="513">
        <v>0</v>
      </c>
      <c r="E82" s="514">
        <v>0</v>
      </c>
      <c r="F82" s="516">
        <f>IF(E80&lt;12,"",((E80-0)/12)*(394900/E80))</f>
        <v>32908.333333333336</v>
      </c>
      <c r="G82" s="151">
        <f>F82</f>
        <v>32908.333333333336</v>
      </c>
      <c r="H82" s="508"/>
      <c r="I82" s="145" t="s">
        <v>910</v>
      </c>
      <c r="J82" s="141" t="str">
        <f>VLOOKUP(I82,Presupuesto!$B$11:$C$586,2,0)</f>
        <v>SERVICIOS DE PROFESIONALES Y TECNICOS</v>
      </c>
      <c r="K82" s="129" t="s">
        <v>622</v>
      </c>
      <c r="L82" s="129" t="s">
        <v>542</v>
      </c>
    </row>
    <row r="83" spans="3:12" ht="15.75" thickBot="1">
      <c r="C83" s="170" t="s">
        <v>84</v>
      </c>
      <c r="D83" s="510">
        <v>1</v>
      </c>
      <c r="E83" s="511">
        <v>12</v>
      </c>
      <c r="F83" s="512">
        <v>10969.48</v>
      </c>
      <c r="G83" s="196">
        <f>D83*E83*F83</f>
        <v>131633.76</v>
      </c>
      <c r="H83" s="196"/>
      <c r="I83" s="145" t="s">
        <v>910</v>
      </c>
      <c r="J83" s="145" t="str">
        <f>VLOOKUP(I83,Presupuesto!$B$11:$C$586,2,0)</f>
        <v>SERVICIOS DE PROFESIONALES Y TECNICOS</v>
      </c>
      <c r="K83" s="129" t="s">
        <v>622</v>
      </c>
      <c r="L83" s="129" t="s">
        <v>538</v>
      </c>
    </row>
    <row r="84" spans="3:12" ht="15.75" thickBot="1">
      <c r="C84" s="202" t="s">
        <v>58</v>
      </c>
      <c r="D84" s="513">
        <v>0</v>
      </c>
      <c r="E84" s="514">
        <v>0</v>
      </c>
      <c r="F84" s="515">
        <f>IF(E83=0,"",(G83/E83)/12*E83)</f>
        <v>10969.480000000001</v>
      </c>
      <c r="G84" s="128">
        <f>F84</f>
        <v>10969.480000000001</v>
      </c>
      <c r="H84" s="194"/>
      <c r="I84" s="145" t="s">
        <v>910</v>
      </c>
      <c r="J84" s="132" t="str">
        <f>VLOOKUP(I84,Presupuesto!$B$11:$C$586,2,0)</f>
        <v>SERVICIOS DE PROFESIONALES Y TECNICOS</v>
      </c>
      <c r="K84" s="129" t="s">
        <v>622</v>
      </c>
      <c r="L84" s="129" t="s">
        <v>548</v>
      </c>
    </row>
    <row r="85" spans="3:12" ht="15.75" thickBot="1">
      <c r="C85" s="203" t="s">
        <v>59</v>
      </c>
      <c r="D85" s="513">
        <v>0</v>
      </c>
      <c r="E85" s="514">
        <v>0</v>
      </c>
      <c r="F85" s="516">
        <f>IF(E83&lt;12,"",((E83-0)/12)*(131634/E83))</f>
        <v>10969.5</v>
      </c>
      <c r="G85" s="151">
        <f>F85</f>
        <v>10969.5</v>
      </c>
      <c r="H85" s="508"/>
      <c r="I85" s="145" t="s">
        <v>910</v>
      </c>
      <c r="J85" s="141" t="str">
        <f>VLOOKUP(I85,Presupuesto!$B$11:$C$586,2,0)</f>
        <v>SERVICIOS DE PROFESIONALES Y TECNICOS</v>
      </c>
      <c r="K85" s="129" t="s">
        <v>622</v>
      </c>
      <c r="L85" s="129" t="s">
        <v>542</v>
      </c>
    </row>
    <row r="86" spans="3:12" ht="15.75" thickBot="1">
      <c r="C86" s="170" t="s">
        <v>84</v>
      </c>
      <c r="D86" s="510">
        <v>1</v>
      </c>
      <c r="E86" s="511">
        <v>12</v>
      </c>
      <c r="F86" s="512">
        <v>27423.65</v>
      </c>
      <c r="G86" s="196">
        <f>D86*E86*F86</f>
        <v>329083.80000000005</v>
      </c>
      <c r="H86" s="196"/>
      <c r="I86" s="145" t="s">
        <v>910</v>
      </c>
      <c r="J86" s="145" t="str">
        <f>VLOOKUP(I86,Presupuesto!$B$11:$C$586,2,0)</f>
        <v>SERVICIOS DE PROFESIONALES Y TECNICOS</v>
      </c>
      <c r="K86" s="129" t="s">
        <v>622</v>
      </c>
      <c r="L86" s="129" t="s">
        <v>538</v>
      </c>
    </row>
    <row r="87" spans="3:12" ht="15.75" thickBot="1">
      <c r="C87" s="202" t="s">
        <v>58</v>
      </c>
      <c r="D87" s="513">
        <v>0</v>
      </c>
      <c r="E87" s="514">
        <v>0</v>
      </c>
      <c r="F87" s="515">
        <f>IF(E86=0,"",(G86/E86)/12*E86)</f>
        <v>27423.650000000009</v>
      </c>
      <c r="G87" s="128">
        <f>F87</f>
        <v>27423.650000000009</v>
      </c>
      <c r="H87" s="194"/>
      <c r="I87" s="145" t="s">
        <v>910</v>
      </c>
      <c r="J87" s="132" t="str">
        <f>VLOOKUP(I87,Presupuesto!$B$11:$C$586,2,0)</f>
        <v>SERVICIOS DE PROFESIONALES Y TECNICOS</v>
      </c>
      <c r="K87" s="129" t="s">
        <v>622</v>
      </c>
      <c r="L87" s="129" t="s">
        <v>548</v>
      </c>
    </row>
    <row r="88" spans="3:12" ht="15.75" thickBot="1">
      <c r="C88" s="203" t="s">
        <v>59</v>
      </c>
      <c r="D88" s="513">
        <v>0</v>
      </c>
      <c r="E88" s="514">
        <v>0</v>
      </c>
      <c r="F88" s="516">
        <f>IF(E86&lt;12,"",((E86-0)/12)*(329084/E86))</f>
        <v>27423.666666666668</v>
      </c>
      <c r="G88" s="151">
        <f>F88</f>
        <v>27423.666666666668</v>
      </c>
      <c r="H88" s="508"/>
      <c r="I88" s="145" t="s">
        <v>910</v>
      </c>
      <c r="J88" s="141" t="str">
        <f>VLOOKUP(I88,Presupuesto!$B$11:$C$586,2,0)</f>
        <v>SERVICIOS DE PROFESIONALES Y TECNICOS</v>
      </c>
      <c r="K88" s="129" t="s">
        <v>622</v>
      </c>
      <c r="L88" s="129" t="s">
        <v>542</v>
      </c>
    </row>
    <row r="89" spans="3:12" ht="15.75" thickBot="1">
      <c r="C89" s="170" t="s">
        <v>84</v>
      </c>
      <c r="D89" s="510">
        <v>1</v>
      </c>
      <c r="E89" s="511">
        <v>12</v>
      </c>
      <c r="F89" s="512">
        <v>12066.36</v>
      </c>
      <c r="G89" s="196">
        <f>D89*E89*F89</f>
        <v>144796.32</v>
      </c>
      <c r="H89" s="196"/>
      <c r="I89" s="145" t="s">
        <v>910</v>
      </c>
      <c r="J89" s="145" t="str">
        <f>VLOOKUP(I89,Presupuesto!$B$11:$C$586,2,0)</f>
        <v>SERVICIOS DE PROFESIONALES Y TECNICOS</v>
      </c>
      <c r="K89" s="129" t="s">
        <v>622</v>
      </c>
      <c r="L89" s="129" t="s">
        <v>538</v>
      </c>
    </row>
    <row r="90" spans="3:12" ht="15.75" thickBot="1">
      <c r="C90" s="202" t="s">
        <v>58</v>
      </c>
      <c r="D90" s="513">
        <v>0</v>
      </c>
      <c r="E90" s="514">
        <v>0</v>
      </c>
      <c r="F90" s="515">
        <f>IF(E89=0,"",(G89/E89)/12*E89)</f>
        <v>12066.36</v>
      </c>
      <c r="G90" s="128">
        <f>F90</f>
        <v>12066.36</v>
      </c>
      <c r="H90" s="194"/>
      <c r="I90" s="145" t="s">
        <v>910</v>
      </c>
      <c r="J90" s="132" t="str">
        <f>VLOOKUP(I90,Presupuesto!$B$11:$C$586,2,0)</f>
        <v>SERVICIOS DE PROFESIONALES Y TECNICOS</v>
      </c>
      <c r="K90" s="129" t="s">
        <v>622</v>
      </c>
      <c r="L90" s="129" t="s">
        <v>548</v>
      </c>
    </row>
    <row r="91" spans="3:12" ht="15.75" thickBot="1">
      <c r="C91" s="203" t="s">
        <v>59</v>
      </c>
      <c r="D91" s="513">
        <v>0</v>
      </c>
      <c r="E91" s="514">
        <v>0</v>
      </c>
      <c r="F91" s="516">
        <f>IF(E89&lt;12,"",((E89-0)/12)*(144796/E89))</f>
        <v>12066.333333333334</v>
      </c>
      <c r="G91" s="151">
        <f>F91</f>
        <v>12066.333333333334</v>
      </c>
      <c r="H91" s="508"/>
      <c r="I91" s="145" t="s">
        <v>910</v>
      </c>
      <c r="J91" s="141" t="str">
        <f>VLOOKUP(I91,Presupuesto!$B$11:$C$586,2,0)</f>
        <v>SERVICIOS DE PROFESIONALES Y TECNICOS</v>
      </c>
      <c r="K91" s="129" t="s">
        <v>622</v>
      </c>
      <c r="L91" s="129" t="s">
        <v>542</v>
      </c>
    </row>
    <row r="92" spans="3:12" ht="15.75" thickBot="1">
      <c r="C92" s="170" t="s">
        <v>84</v>
      </c>
      <c r="D92" s="510">
        <v>1</v>
      </c>
      <c r="E92" s="511">
        <v>12</v>
      </c>
      <c r="F92" s="512">
        <v>32908.339999999997</v>
      </c>
      <c r="G92" s="196">
        <f>D92*E92*F92</f>
        <v>394900.07999999996</v>
      </c>
      <c r="H92" s="196"/>
      <c r="I92" s="145" t="s">
        <v>910</v>
      </c>
      <c r="J92" s="145" t="str">
        <f>VLOOKUP(I92,Presupuesto!$B$11:$C$586,2,0)</f>
        <v>SERVICIOS DE PROFESIONALES Y TECNICOS</v>
      </c>
      <c r="K92" s="129" t="s">
        <v>622</v>
      </c>
      <c r="L92" s="129" t="s">
        <v>538</v>
      </c>
    </row>
    <row r="93" spans="3:12" ht="15.75" thickBot="1">
      <c r="C93" s="202" t="s">
        <v>58</v>
      </c>
      <c r="D93" s="513">
        <v>0</v>
      </c>
      <c r="E93" s="514">
        <v>0</v>
      </c>
      <c r="F93" s="515">
        <f>IF(E92=0,"",(G92/E92)/12*E92)</f>
        <v>32908.339999999997</v>
      </c>
      <c r="G93" s="128">
        <f>F93</f>
        <v>32908.339999999997</v>
      </c>
      <c r="H93" s="194"/>
      <c r="I93" s="145" t="s">
        <v>910</v>
      </c>
      <c r="J93" s="132" t="str">
        <f>VLOOKUP(I93,Presupuesto!$B$11:$C$586,2,0)</f>
        <v>SERVICIOS DE PROFESIONALES Y TECNICOS</v>
      </c>
      <c r="K93" s="129" t="s">
        <v>622</v>
      </c>
      <c r="L93" s="129" t="s">
        <v>548</v>
      </c>
    </row>
    <row r="94" spans="3:12" ht="15.75" thickBot="1">
      <c r="C94" s="203" t="s">
        <v>59</v>
      </c>
      <c r="D94" s="513">
        <v>0</v>
      </c>
      <c r="E94" s="514">
        <v>0</v>
      </c>
      <c r="F94" s="516">
        <f>IF(E92&lt;12,"",((E92-0)/12)*(394900/E92))</f>
        <v>32908.333333333336</v>
      </c>
      <c r="G94" s="151">
        <f>F94</f>
        <v>32908.333333333336</v>
      </c>
      <c r="H94" s="508"/>
      <c r="I94" s="145" t="s">
        <v>910</v>
      </c>
      <c r="J94" s="141" t="str">
        <f>VLOOKUP(I94,Presupuesto!$B$11:$C$586,2,0)</f>
        <v>SERVICIOS DE PROFESIONALES Y TECNICOS</v>
      </c>
      <c r="K94" s="129" t="s">
        <v>622</v>
      </c>
      <c r="L94" s="129" t="s">
        <v>542</v>
      </c>
    </row>
    <row r="95" spans="3:12" ht="15.75" thickBot="1">
      <c r="C95" s="170" t="s">
        <v>84</v>
      </c>
      <c r="D95" s="510">
        <v>1</v>
      </c>
      <c r="E95" s="511">
        <v>12</v>
      </c>
      <c r="F95" s="512">
        <v>31811.360000000001</v>
      </c>
      <c r="G95" s="196">
        <f>D95*E95*F95</f>
        <v>381736.32</v>
      </c>
      <c r="H95" s="196"/>
      <c r="I95" s="145" t="s">
        <v>910</v>
      </c>
      <c r="J95" s="145" t="str">
        <f>VLOOKUP(I95,Presupuesto!$B$11:$C$586,2,0)</f>
        <v>SERVICIOS DE PROFESIONALES Y TECNICOS</v>
      </c>
      <c r="K95" s="129" t="s">
        <v>622</v>
      </c>
      <c r="L95" s="129" t="s">
        <v>538</v>
      </c>
    </row>
    <row r="96" spans="3:12" ht="15.75" thickBot="1">
      <c r="C96" s="202" t="s">
        <v>58</v>
      </c>
      <c r="D96" s="513">
        <v>0</v>
      </c>
      <c r="E96" s="514">
        <v>0</v>
      </c>
      <c r="F96" s="515">
        <f>IF(E95=0,"",(G95/E95)/12*E95)</f>
        <v>31811.360000000001</v>
      </c>
      <c r="G96" s="128">
        <f>F96</f>
        <v>31811.360000000001</v>
      </c>
      <c r="H96" s="194"/>
      <c r="I96" s="145" t="s">
        <v>910</v>
      </c>
      <c r="J96" s="132" t="str">
        <f>VLOOKUP(I96,Presupuesto!$B$11:$C$586,2,0)</f>
        <v>SERVICIOS DE PROFESIONALES Y TECNICOS</v>
      </c>
      <c r="K96" s="129" t="s">
        <v>622</v>
      </c>
      <c r="L96" s="129" t="s">
        <v>548</v>
      </c>
    </row>
    <row r="97" spans="3:12" ht="15.75" thickBot="1">
      <c r="C97" s="203" t="s">
        <v>59</v>
      </c>
      <c r="D97" s="513">
        <v>0</v>
      </c>
      <c r="E97" s="514">
        <v>0</v>
      </c>
      <c r="F97" s="516">
        <f>IF(E95&lt;12,"",((E95-0)/12)*(381736/E95))</f>
        <v>31811.333333333332</v>
      </c>
      <c r="G97" s="151">
        <f>F97</f>
        <v>31811.333333333332</v>
      </c>
      <c r="H97" s="508"/>
      <c r="I97" s="145" t="s">
        <v>910</v>
      </c>
      <c r="J97" s="141" t="str">
        <f>VLOOKUP(I97,Presupuesto!$B$11:$C$586,2,0)</f>
        <v>SERVICIOS DE PROFESIONALES Y TECNICOS</v>
      </c>
      <c r="K97" s="129" t="s">
        <v>622</v>
      </c>
      <c r="L97" s="129" t="s">
        <v>542</v>
      </c>
    </row>
    <row r="98" spans="3:12" ht="15.75" thickBot="1">
      <c r="C98" s="170" t="s">
        <v>84</v>
      </c>
      <c r="D98" s="510">
        <v>1</v>
      </c>
      <c r="E98" s="511">
        <v>12</v>
      </c>
      <c r="F98" s="512">
        <v>39490</v>
      </c>
      <c r="G98" s="196">
        <f>D98*E98*F98</f>
        <v>473880</v>
      </c>
      <c r="H98" s="196"/>
      <c r="I98" s="145" t="s">
        <v>910</v>
      </c>
      <c r="J98" s="145" t="str">
        <f>VLOOKUP(I98,Presupuesto!$B$11:$C$586,2,0)</f>
        <v>SERVICIOS DE PROFESIONALES Y TECNICOS</v>
      </c>
      <c r="K98" s="129" t="s">
        <v>622</v>
      </c>
      <c r="L98" s="129" t="s">
        <v>538</v>
      </c>
    </row>
    <row r="99" spans="3:12" ht="15.75" thickBot="1">
      <c r="C99" s="202" t="s">
        <v>58</v>
      </c>
      <c r="D99" s="513">
        <v>0</v>
      </c>
      <c r="E99" s="514">
        <v>0</v>
      </c>
      <c r="F99" s="515">
        <f>IF(E98=0,"",(G98/E98)/12*E98)</f>
        <v>39490</v>
      </c>
      <c r="G99" s="128">
        <f>F99</f>
        <v>39490</v>
      </c>
      <c r="H99" s="194"/>
      <c r="I99" s="145" t="s">
        <v>910</v>
      </c>
      <c r="J99" s="132" t="str">
        <f>VLOOKUP(I99,Presupuesto!$B$11:$C$586,2,0)</f>
        <v>SERVICIOS DE PROFESIONALES Y TECNICOS</v>
      </c>
      <c r="K99" s="129" t="s">
        <v>622</v>
      </c>
      <c r="L99" s="129" t="s">
        <v>548</v>
      </c>
    </row>
    <row r="100" spans="3:12" ht="15.75" thickBot="1">
      <c r="C100" s="203" t="s">
        <v>59</v>
      </c>
      <c r="D100" s="513">
        <v>0</v>
      </c>
      <c r="E100" s="514">
        <v>0</v>
      </c>
      <c r="F100" s="516">
        <f>IF(E98&lt;12,"",((E98-0)/12)*(473880/E98))</f>
        <v>39490</v>
      </c>
      <c r="G100" s="151">
        <f>F100</f>
        <v>39490</v>
      </c>
      <c r="H100" s="508"/>
      <c r="I100" s="145" t="s">
        <v>910</v>
      </c>
      <c r="J100" s="141" t="str">
        <f>VLOOKUP(I100,Presupuesto!$B$11:$C$586,2,0)</f>
        <v>SERVICIOS DE PROFESIONALES Y TECNICOS</v>
      </c>
      <c r="K100" s="129" t="s">
        <v>622</v>
      </c>
      <c r="L100" s="129" t="s">
        <v>542</v>
      </c>
    </row>
    <row r="101" spans="3:12" ht="15.75" thickBot="1">
      <c r="C101" s="170" t="s">
        <v>84</v>
      </c>
      <c r="D101" s="510">
        <v>1</v>
      </c>
      <c r="E101" s="511">
        <v>12</v>
      </c>
      <c r="F101" s="512">
        <v>43877.81</v>
      </c>
      <c r="G101" s="196">
        <f>D101*E101*F101</f>
        <v>526533.72</v>
      </c>
      <c r="H101" s="196"/>
      <c r="I101" s="145" t="s">
        <v>910</v>
      </c>
      <c r="J101" s="145" t="str">
        <f>VLOOKUP(I101,Presupuesto!$B$11:$C$586,2,0)</f>
        <v>SERVICIOS DE PROFESIONALES Y TECNICOS</v>
      </c>
      <c r="K101" s="129" t="s">
        <v>622</v>
      </c>
      <c r="L101" s="129" t="s">
        <v>538</v>
      </c>
    </row>
    <row r="102" spans="3:12" ht="15.75" thickBot="1">
      <c r="C102" s="202" t="s">
        <v>58</v>
      </c>
      <c r="D102" s="513">
        <v>0</v>
      </c>
      <c r="E102" s="514">
        <v>0</v>
      </c>
      <c r="F102" s="515">
        <f>IF(E101=0,"",(G101/E101)/12*E101)</f>
        <v>43877.81</v>
      </c>
      <c r="G102" s="128">
        <f>F102</f>
        <v>43877.81</v>
      </c>
      <c r="H102" s="194"/>
      <c r="I102" s="145" t="s">
        <v>910</v>
      </c>
      <c r="J102" s="132" t="str">
        <f>VLOOKUP(I102,Presupuesto!$B$11:$C$586,2,0)</f>
        <v>SERVICIOS DE PROFESIONALES Y TECNICOS</v>
      </c>
      <c r="K102" s="129" t="s">
        <v>622</v>
      </c>
      <c r="L102" s="129" t="s">
        <v>548</v>
      </c>
    </row>
    <row r="103" spans="3:12" ht="15.75" thickBot="1">
      <c r="C103" s="203" t="s">
        <v>59</v>
      </c>
      <c r="D103" s="513">
        <v>0</v>
      </c>
      <c r="E103" s="514">
        <v>0</v>
      </c>
      <c r="F103" s="516">
        <f>IF(E101&lt;12,"",((E101-0)/12)*(526534/E101))</f>
        <v>43877.833333333336</v>
      </c>
      <c r="G103" s="151">
        <f>F103</f>
        <v>43877.833333333336</v>
      </c>
      <c r="H103" s="508"/>
      <c r="I103" s="145" t="s">
        <v>910</v>
      </c>
      <c r="J103" s="141" t="str">
        <f>VLOOKUP(I103,Presupuesto!$B$11:$C$586,2,0)</f>
        <v>SERVICIOS DE PROFESIONALES Y TECNICOS</v>
      </c>
      <c r="K103" s="129" t="s">
        <v>622</v>
      </c>
      <c r="L103" s="129" t="s">
        <v>542</v>
      </c>
    </row>
    <row r="104" spans="3:12" ht="15.75" thickBot="1">
      <c r="C104" s="170" t="s">
        <v>84</v>
      </c>
      <c r="D104" s="510">
        <v>1</v>
      </c>
      <c r="E104" s="511">
        <v>12</v>
      </c>
      <c r="F104" s="512">
        <v>25229.7</v>
      </c>
      <c r="G104" s="196">
        <f>D104*E104*F104</f>
        <v>302756.40000000002</v>
      </c>
      <c r="H104" s="196"/>
      <c r="I104" s="145" t="s">
        <v>910</v>
      </c>
      <c r="J104" s="145" t="str">
        <f>VLOOKUP(I104,Presupuesto!$B$11:$C$586,2,0)</f>
        <v>SERVICIOS DE PROFESIONALES Y TECNICOS</v>
      </c>
      <c r="K104" s="129" t="s">
        <v>622</v>
      </c>
      <c r="L104" s="129" t="s">
        <v>538</v>
      </c>
    </row>
    <row r="105" spans="3:12" ht="15.75" thickBot="1">
      <c r="C105" s="202" t="s">
        <v>58</v>
      </c>
      <c r="D105" s="513">
        <v>0</v>
      </c>
      <c r="E105" s="514">
        <v>0</v>
      </c>
      <c r="F105" s="515">
        <f>IF(E104=0,"",(G104/E104)/12*E104)</f>
        <v>25229.699999999997</v>
      </c>
      <c r="G105" s="128">
        <f>F105</f>
        <v>25229.699999999997</v>
      </c>
      <c r="H105" s="194"/>
      <c r="I105" s="145" t="s">
        <v>910</v>
      </c>
      <c r="J105" s="132" t="str">
        <f>VLOOKUP(I105,Presupuesto!$B$11:$C$586,2,0)</f>
        <v>SERVICIOS DE PROFESIONALES Y TECNICOS</v>
      </c>
      <c r="K105" s="129" t="s">
        <v>622</v>
      </c>
      <c r="L105" s="129" t="s">
        <v>548</v>
      </c>
    </row>
    <row r="106" spans="3:12" ht="15.75" thickBot="1">
      <c r="C106" s="203" t="s">
        <v>59</v>
      </c>
      <c r="D106" s="513">
        <v>0</v>
      </c>
      <c r="E106" s="514">
        <v>0</v>
      </c>
      <c r="F106" s="516">
        <f>IF(E104&lt;12,"",((E104-0)/12)*(302756/E104))</f>
        <v>25229.666666666668</v>
      </c>
      <c r="G106" s="151">
        <f>F106</f>
        <v>25229.666666666668</v>
      </c>
      <c r="H106" s="508"/>
      <c r="I106" s="145" t="s">
        <v>910</v>
      </c>
      <c r="J106" s="141" t="str">
        <f>VLOOKUP(I106,Presupuesto!$B$11:$C$586,2,0)</f>
        <v>SERVICIOS DE PROFESIONALES Y TECNICOS</v>
      </c>
      <c r="K106" s="129" t="s">
        <v>622</v>
      </c>
      <c r="L106" s="129" t="s">
        <v>542</v>
      </c>
    </row>
    <row r="107" spans="3:12" ht="15.75" thickBot="1">
      <c r="C107" s="170" t="s">
        <v>84</v>
      </c>
      <c r="D107" s="510">
        <v>1</v>
      </c>
      <c r="E107" s="511">
        <v>12</v>
      </c>
      <c r="F107" s="512">
        <v>32908.339999999997</v>
      </c>
      <c r="G107" s="196">
        <f>D107*E107*F107</f>
        <v>394900.07999999996</v>
      </c>
      <c r="H107" s="196"/>
      <c r="I107" s="145" t="s">
        <v>910</v>
      </c>
      <c r="J107" s="145" t="str">
        <f>VLOOKUP(I107,Presupuesto!$B$11:$C$586,2,0)</f>
        <v>SERVICIOS DE PROFESIONALES Y TECNICOS</v>
      </c>
      <c r="K107" s="129" t="s">
        <v>622</v>
      </c>
      <c r="L107" s="129" t="s">
        <v>538</v>
      </c>
    </row>
    <row r="108" spans="3:12" ht="15.75" thickBot="1">
      <c r="C108" s="202" t="s">
        <v>58</v>
      </c>
      <c r="D108" s="513">
        <v>0</v>
      </c>
      <c r="E108" s="514">
        <v>0</v>
      </c>
      <c r="F108" s="515">
        <f>IF(E107=0,"",(G107/E107)/12*E107)</f>
        <v>32908.339999999997</v>
      </c>
      <c r="G108" s="128">
        <f>F108</f>
        <v>32908.339999999997</v>
      </c>
      <c r="H108" s="194"/>
      <c r="I108" s="145" t="s">
        <v>910</v>
      </c>
      <c r="J108" s="132" t="str">
        <f>VLOOKUP(I108,Presupuesto!$B$11:$C$586,2,0)</f>
        <v>SERVICIOS DE PROFESIONALES Y TECNICOS</v>
      </c>
      <c r="K108" s="129" t="s">
        <v>622</v>
      </c>
      <c r="L108" s="129" t="s">
        <v>548</v>
      </c>
    </row>
    <row r="109" spans="3:12" ht="15.75" thickBot="1">
      <c r="C109" s="203" t="s">
        <v>59</v>
      </c>
      <c r="D109" s="513">
        <v>0</v>
      </c>
      <c r="E109" s="514">
        <v>0</v>
      </c>
      <c r="F109" s="516">
        <f>IF(E107&lt;12,"",((E107-0)/12)*(394900/E107))</f>
        <v>32908.333333333336</v>
      </c>
      <c r="G109" s="151">
        <f>F109</f>
        <v>32908.333333333336</v>
      </c>
      <c r="H109" s="508"/>
      <c r="I109" s="145" t="s">
        <v>910</v>
      </c>
      <c r="J109" s="141" t="str">
        <f>VLOOKUP(I109,Presupuesto!$B$11:$C$586,2,0)</f>
        <v>SERVICIOS DE PROFESIONALES Y TECNICOS</v>
      </c>
      <c r="K109" s="129" t="s">
        <v>622</v>
      </c>
      <c r="L109" s="129" t="s">
        <v>542</v>
      </c>
    </row>
    <row r="110" spans="3:12" ht="15.75" thickBot="1">
      <c r="C110" s="170" t="s">
        <v>84</v>
      </c>
      <c r="D110" s="510">
        <v>1</v>
      </c>
      <c r="E110" s="511">
        <v>12</v>
      </c>
      <c r="F110" s="512">
        <v>19745</v>
      </c>
      <c r="G110" s="196">
        <f>D110*E110*F110</f>
        <v>236940</v>
      </c>
      <c r="H110" s="196"/>
      <c r="I110" s="145" t="s">
        <v>910</v>
      </c>
      <c r="J110" s="145" t="str">
        <f>VLOOKUP(I110,Presupuesto!$B$11:$C$586,2,0)</f>
        <v>SERVICIOS DE PROFESIONALES Y TECNICOS</v>
      </c>
      <c r="K110" s="129" t="s">
        <v>622</v>
      </c>
      <c r="L110" s="129" t="s">
        <v>538</v>
      </c>
    </row>
    <row r="111" spans="3:12" ht="15.75" thickBot="1">
      <c r="C111" s="202" t="s">
        <v>58</v>
      </c>
      <c r="D111" s="513">
        <v>0</v>
      </c>
      <c r="E111" s="514">
        <v>0</v>
      </c>
      <c r="F111" s="515">
        <f>IF(E110=0,"",(G110/E110)/12*E110)</f>
        <v>19745</v>
      </c>
      <c r="G111" s="128">
        <f>F111</f>
        <v>19745</v>
      </c>
      <c r="H111" s="194"/>
      <c r="I111" s="145" t="s">
        <v>910</v>
      </c>
      <c r="J111" s="132" t="str">
        <f>VLOOKUP(I111,Presupuesto!$B$11:$C$586,2,0)</f>
        <v>SERVICIOS DE PROFESIONALES Y TECNICOS</v>
      </c>
      <c r="K111" s="129" t="s">
        <v>622</v>
      </c>
      <c r="L111" s="129" t="s">
        <v>548</v>
      </c>
    </row>
    <row r="112" spans="3:12" ht="15.75" thickBot="1">
      <c r="C112" s="203" t="s">
        <v>59</v>
      </c>
      <c r="D112" s="513">
        <v>0</v>
      </c>
      <c r="E112" s="514">
        <v>0</v>
      </c>
      <c r="F112" s="516">
        <f>IF(E110&lt;12,"",((E110-0)/12)*(236940/E110))</f>
        <v>19745</v>
      </c>
      <c r="G112" s="151">
        <f>F112</f>
        <v>19745</v>
      </c>
      <c r="H112" s="508"/>
      <c r="I112" s="145" t="s">
        <v>910</v>
      </c>
      <c r="J112" s="141" t="str">
        <f>VLOOKUP(I112,Presupuesto!$B$11:$C$586,2,0)</f>
        <v>SERVICIOS DE PROFESIONALES Y TECNICOS</v>
      </c>
      <c r="K112" s="129" t="s">
        <v>622</v>
      </c>
      <c r="L112" s="129" t="s">
        <v>542</v>
      </c>
    </row>
    <row r="113" spans="3:12" ht="15.75" thickBot="1">
      <c r="C113" s="170" t="s">
        <v>84</v>
      </c>
      <c r="D113" s="510">
        <v>1</v>
      </c>
      <c r="E113" s="511">
        <v>12</v>
      </c>
      <c r="F113" s="512">
        <v>12066.36</v>
      </c>
      <c r="G113" s="196">
        <f>D113*E113*F113</f>
        <v>144796.32</v>
      </c>
      <c r="H113" s="196"/>
      <c r="I113" s="145" t="s">
        <v>910</v>
      </c>
      <c r="J113" s="145" t="str">
        <f>VLOOKUP(I113,Presupuesto!$B$11:$C$586,2,0)</f>
        <v>SERVICIOS DE PROFESIONALES Y TECNICOS</v>
      </c>
      <c r="K113" s="129" t="s">
        <v>622</v>
      </c>
      <c r="L113" s="129" t="s">
        <v>538</v>
      </c>
    </row>
    <row r="114" spans="3:12" ht="15.75" thickBot="1">
      <c r="C114" s="202" t="s">
        <v>58</v>
      </c>
      <c r="D114" s="513">
        <v>0</v>
      </c>
      <c r="E114" s="514">
        <v>0</v>
      </c>
      <c r="F114" s="515">
        <f>IF(E113=0,"",(G113/E113)/12*E113)</f>
        <v>12066.36</v>
      </c>
      <c r="G114" s="128">
        <f>F114</f>
        <v>12066.36</v>
      </c>
      <c r="H114" s="194"/>
      <c r="I114" s="145" t="s">
        <v>910</v>
      </c>
      <c r="J114" s="132" t="str">
        <f>VLOOKUP(I114,Presupuesto!$B$11:$C$586,2,0)</f>
        <v>SERVICIOS DE PROFESIONALES Y TECNICOS</v>
      </c>
      <c r="K114" s="129" t="s">
        <v>622</v>
      </c>
      <c r="L114" s="129" t="s">
        <v>548</v>
      </c>
    </row>
    <row r="115" spans="3:12" ht="15.75" thickBot="1">
      <c r="C115" s="203" t="s">
        <v>59</v>
      </c>
      <c r="D115" s="513">
        <v>0</v>
      </c>
      <c r="E115" s="514">
        <v>0</v>
      </c>
      <c r="F115" s="516">
        <f>IF(E113&lt;12,"",((E113-0)/12)*(144796/E113))</f>
        <v>12066.333333333334</v>
      </c>
      <c r="G115" s="151">
        <f>F115</f>
        <v>12066.333333333334</v>
      </c>
      <c r="H115" s="508"/>
      <c r="I115" s="145" t="s">
        <v>910</v>
      </c>
      <c r="J115" s="141" t="str">
        <f>VLOOKUP(I115,Presupuesto!$B$11:$C$586,2,0)</f>
        <v>SERVICIOS DE PROFESIONALES Y TECNICOS</v>
      </c>
      <c r="K115" s="129" t="s">
        <v>622</v>
      </c>
      <c r="L115" s="129" t="s">
        <v>542</v>
      </c>
    </row>
    <row r="116" spans="3:12" ht="15.75" thickBot="1">
      <c r="C116" s="170" t="s">
        <v>84</v>
      </c>
      <c r="D116" s="510">
        <v>1</v>
      </c>
      <c r="E116" s="511">
        <v>12</v>
      </c>
      <c r="F116" s="512">
        <v>43877.81</v>
      </c>
      <c r="G116" s="196">
        <f>D116*E116*F116</f>
        <v>526533.72</v>
      </c>
      <c r="H116" s="196"/>
      <c r="I116" s="145" t="s">
        <v>910</v>
      </c>
      <c r="J116" s="145" t="str">
        <f>VLOOKUP(I116,Presupuesto!$B$11:$C$586,2,0)</f>
        <v>SERVICIOS DE PROFESIONALES Y TECNICOS</v>
      </c>
      <c r="K116" s="129" t="s">
        <v>622</v>
      </c>
      <c r="L116" s="129" t="s">
        <v>538</v>
      </c>
    </row>
    <row r="117" spans="3:12" ht="15.75" thickBot="1">
      <c r="C117" s="202" t="s">
        <v>58</v>
      </c>
      <c r="D117" s="513">
        <v>0</v>
      </c>
      <c r="E117" s="514">
        <v>0</v>
      </c>
      <c r="F117" s="515">
        <f>IF(E116=0,"",(G116/E116)/12*E116)</f>
        <v>43877.81</v>
      </c>
      <c r="G117" s="128">
        <f>F117</f>
        <v>43877.81</v>
      </c>
      <c r="H117" s="194"/>
      <c r="I117" s="145" t="s">
        <v>910</v>
      </c>
      <c r="J117" s="132" t="str">
        <f>VLOOKUP(I117,Presupuesto!$B$11:$C$586,2,0)</f>
        <v>SERVICIOS DE PROFESIONALES Y TECNICOS</v>
      </c>
      <c r="K117" s="129" t="s">
        <v>622</v>
      </c>
      <c r="L117" s="129" t="s">
        <v>548</v>
      </c>
    </row>
    <row r="118" spans="3:12" ht="15.75" thickBot="1">
      <c r="C118" s="203" t="s">
        <v>59</v>
      </c>
      <c r="D118" s="513">
        <v>0</v>
      </c>
      <c r="E118" s="514">
        <v>0</v>
      </c>
      <c r="F118" s="516">
        <f>IF(E116&lt;12,"",((E116-0)/12)*(526534/E116))</f>
        <v>43877.833333333336</v>
      </c>
      <c r="G118" s="151">
        <f>F118</f>
        <v>43877.833333333336</v>
      </c>
      <c r="H118" s="508"/>
      <c r="I118" s="145" t="s">
        <v>910</v>
      </c>
      <c r="J118" s="141" t="str">
        <f>VLOOKUP(I118,Presupuesto!$B$11:$C$586,2,0)</f>
        <v>SERVICIOS DE PROFESIONALES Y TECNICOS</v>
      </c>
      <c r="K118" s="129" t="s">
        <v>622</v>
      </c>
      <c r="L118" s="129" t="s">
        <v>542</v>
      </c>
    </row>
    <row r="119" spans="3:12" ht="15.75" thickBot="1">
      <c r="C119" s="170" t="s">
        <v>84</v>
      </c>
      <c r="D119" s="510">
        <v>1</v>
      </c>
      <c r="E119" s="511">
        <v>12</v>
      </c>
      <c r="F119" s="512">
        <v>8775.5300000000007</v>
      </c>
      <c r="G119" s="196">
        <f>D119*E119*F119</f>
        <v>105306.36000000002</v>
      </c>
      <c r="H119" s="196"/>
      <c r="I119" s="145" t="s">
        <v>910</v>
      </c>
      <c r="J119" s="145" t="str">
        <f>VLOOKUP(I119,Presupuesto!$B$11:$C$586,2,0)</f>
        <v>SERVICIOS DE PROFESIONALES Y TECNICOS</v>
      </c>
      <c r="K119" s="129" t="s">
        <v>622</v>
      </c>
      <c r="L119" s="129" t="s">
        <v>538</v>
      </c>
    </row>
    <row r="120" spans="3:12" ht="15.75" thickBot="1">
      <c r="C120" s="202" t="s">
        <v>58</v>
      </c>
      <c r="D120" s="513">
        <v>0</v>
      </c>
      <c r="E120" s="514">
        <v>0</v>
      </c>
      <c r="F120" s="515">
        <f>IF(E119=0,"",(G119/E119)/12*E119)</f>
        <v>8775.5300000000007</v>
      </c>
      <c r="G120" s="128">
        <f>F120</f>
        <v>8775.5300000000007</v>
      </c>
      <c r="H120" s="194"/>
      <c r="I120" s="145" t="s">
        <v>910</v>
      </c>
      <c r="J120" s="132" t="str">
        <f>VLOOKUP(I120,Presupuesto!$B$11:$C$586,2,0)</f>
        <v>SERVICIOS DE PROFESIONALES Y TECNICOS</v>
      </c>
      <c r="K120" s="129" t="s">
        <v>622</v>
      </c>
      <c r="L120" s="129" t="s">
        <v>548</v>
      </c>
    </row>
    <row r="121" spans="3:12" ht="15.75" thickBot="1">
      <c r="C121" s="203" t="s">
        <v>59</v>
      </c>
      <c r="D121" s="513">
        <v>0</v>
      </c>
      <c r="E121" s="514">
        <v>0</v>
      </c>
      <c r="F121" s="516">
        <f>IF(E119&lt;12,"",((E119-0)/12)*(105306/E119))</f>
        <v>8775.5</v>
      </c>
      <c r="G121" s="151">
        <f>F121</f>
        <v>8775.5</v>
      </c>
      <c r="H121" s="508"/>
      <c r="I121" s="145" t="s">
        <v>910</v>
      </c>
      <c r="J121" s="141" t="str">
        <f>VLOOKUP(I121,Presupuesto!$B$11:$C$586,2,0)</f>
        <v>SERVICIOS DE PROFESIONALES Y TECNICOS</v>
      </c>
      <c r="K121" s="129" t="s">
        <v>622</v>
      </c>
      <c r="L121" s="129" t="s">
        <v>542</v>
      </c>
    </row>
    <row r="122" spans="3:12" ht="15.75" thickBot="1">
      <c r="C122" s="170" t="s">
        <v>84</v>
      </c>
      <c r="D122" s="510">
        <v>1</v>
      </c>
      <c r="E122" s="511">
        <v>12</v>
      </c>
      <c r="F122" s="512">
        <v>34005.31</v>
      </c>
      <c r="G122" s="196">
        <f>D122*E122*F122</f>
        <v>408063.72</v>
      </c>
      <c r="H122" s="196"/>
      <c r="I122" s="145" t="s">
        <v>910</v>
      </c>
      <c r="J122" s="145" t="str">
        <f>VLOOKUP(I122,Presupuesto!$B$11:$C$586,2,0)</f>
        <v>SERVICIOS DE PROFESIONALES Y TECNICOS</v>
      </c>
      <c r="K122" s="129" t="s">
        <v>622</v>
      </c>
      <c r="L122" s="129" t="s">
        <v>538</v>
      </c>
    </row>
    <row r="123" spans="3:12" ht="15.75" thickBot="1">
      <c r="C123" s="202" t="s">
        <v>58</v>
      </c>
      <c r="D123" s="513">
        <v>0</v>
      </c>
      <c r="E123" s="514">
        <v>0</v>
      </c>
      <c r="F123" s="515">
        <f>IF(E122=0,"",(G122/E122)/12*E122)</f>
        <v>34005.31</v>
      </c>
      <c r="G123" s="128">
        <f>F123</f>
        <v>34005.31</v>
      </c>
      <c r="H123" s="194"/>
      <c r="I123" s="145" t="s">
        <v>910</v>
      </c>
      <c r="J123" s="132" t="str">
        <f>VLOOKUP(I123,Presupuesto!$B$11:$C$586,2,0)</f>
        <v>SERVICIOS DE PROFESIONALES Y TECNICOS</v>
      </c>
      <c r="K123" s="129" t="s">
        <v>622</v>
      </c>
      <c r="L123" s="129" t="s">
        <v>548</v>
      </c>
    </row>
    <row r="124" spans="3:12" ht="15.75" thickBot="1">
      <c r="C124" s="203" t="s">
        <v>59</v>
      </c>
      <c r="D124" s="513">
        <v>0</v>
      </c>
      <c r="E124" s="514">
        <v>0</v>
      </c>
      <c r="F124" s="516">
        <f>IF(E122&lt;10,"",((E122-0)/12)*(408064/E122))</f>
        <v>34005.333333333336</v>
      </c>
      <c r="G124" s="151">
        <f>F124</f>
        <v>34005.333333333336</v>
      </c>
      <c r="H124" s="508"/>
      <c r="I124" s="145" t="s">
        <v>910</v>
      </c>
      <c r="J124" s="141" t="str">
        <f>VLOOKUP(I124,Presupuesto!$B$11:$C$586,2,0)</f>
        <v>SERVICIOS DE PROFESIONALES Y TECNICOS</v>
      </c>
      <c r="K124" s="129" t="s">
        <v>622</v>
      </c>
      <c r="L124" s="129" t="s">
        <v>542</v>
      </c>
    </row>
    <row r="125" spans="3:12" ht="15.75" thickBot="1">
      <c r="C125" s="170" t="s">
        <v>84</v>
      </c>
      <c r="D125" s="510">
        <v>1</v>
      </c>
      <c r="E125" s="511">
        <v>12</v>
      </c>
      <c r="F125" s="512">
        <v>35102.199999999997</v>
      </c>
      <c r="G125" s="196">
        <f>D125*E125*F125</f>
        <v>421226.39999999997</v>
      </c>
      <c r="H125" s="196"/>
      <c r="I125" s="145" t="s">
        <v>910</v>
      </c>
      <c r="J125" s="145" t="str">
        <f>VLOOKUP(I125,Presupuesto!$B$11:$C$586,2,0)</f>
        <v>SERVICIOS DE PROFESIONALES Y TECNICOS</v>
      </c>
      <c r="K125" s="129" t="s">
        <v>622</v>
      </c>
      <c r="L125" s="129" t="s">
        <v>538</v>
      </c>
    </row>
    <row r="126" spans="3:12" ht="15.75" thickBot="1">
      <c r="C126" s="202" t="s">
        <v>58</v>
      </c>
      <c r="D126" s="513">
        <v>0</v>
      </c>
      <c r="E126" s="514">
        <v>0</v>
      </c>
      <c r="F126" s="515">
        <f>IF(E125=0,"",(G125/E125)/12*E125)</f>
        <v>35102.199999999997</v>
      </c>
      <c r="G126" s="128">
        <f>F126</f>
        <v>35102.199999999997</v>
      </c>
      <c r="H126" s="194"/>
      <c r="I126" s="145" t="s">
        <v>910</v>
      </c>
      <c r="J126" s="132" t="str">
        <f>VLOOKUP(I126,Presupuesto!$B$11:$C$586,2,0)</f>
        <v>SERVICIOS DE PROFESIONALES Y TECNICOS</v>
      </c>
      <c r="K126" s="129" t="s">
        <v>622</v>
      </c>
      <c r="L126" s="129" t="s">
        <v>548</v>
      </c>
    </row>
    <row r="127" spans="3:12" ht="15.75" thickBot="1">
      <c r="C127" s="203" t="s">
        <v>59</v>
      </c>
      <c r="D127" s="513">
        <v>0</v>
      </c>
      <c r="E127" s="514">
        <v>0</v>
      </c>
      <c r="F127" s="516">
        <f>IF(E125&lt;10,"",((E125-0)/12)*(421226/E125))</f>
        <v>35102.166666666664</v>
      </c>
      <c r="G127" s="151">
        <f>F127</f>
        <v>35102.166666666664</v>
      </c>
      <c r="H127" s="508"/>
      <c r="I127" s="145" t="s">
        <v>910</v>
      </c>
      <c r="J127" s="141" t="str">
        <f>VLOOKUP(I127,Presupuesto!$B$11:$C$586,2,0)</f>
        <v>SERVICIOS DE PROFESIONALES Y TECNICOS</v>
      </c>
      <c r="K127" s="129" t="s">
        <v>622</v>
      </c>
      <c r="L127" s="129" t="s">
        <v>542</v>
      </c>
    </row>
    <row r="128" spans="3:12" ht="15.75" thickBot="1">
      <c r="C128" s="170" t="s">
        <v>84</v>
      </c>
      <c r="D128" s="510">
        <v>1</v>
      </c>
      <c r="E128" s="511">
        <v>12</v>
      </c>
      <c r="F128" s="512">
        <v>11517.92</v>
      </c>
      <c r="G128" s="196">
        <f>D128*E128*F128</f>
        <v>138215.04000000001</v>
      </c>
      <c r="H128" s="196"/>
      <c r="I128" s="145" t="s">
        <v>910</v>
      </c>
      <c r="J128" s="145" t="str">
        <f>VLOOKUP(I128,Presupuesto!$B$11:$C$586,2,0)</f>
        <v>SERVICIOS DE PROFESIONALES Y TECNICOS</v>
      </c>
      <c r="K128" s="129" t="s">
        <v>622</v>
      </c>
      <c r="L128" s="129" t="s">
        <v>538</v>
      </c>
    </row>
    <row r="129" spans="3:12" ht="15.75" thickBot="1">
      <c r="C129" s="202" t="s">
        <v>58</v>
      </c>
      <c r="D129" s="513">
        <v>0</v>
      </c>
      <c r="E129" s="514">
        <v>0</v>
      </c>
      <c r="F129" s="515">
        <f>IF(E128=0,"",(G128/E128)/12*E128)</f>
        <v>11517.92</v>
      </c>
      <c r="G129" s="128">
        <f>F129</f>
        <v>11517.92</v>
      </c>
      <c r="H129" s="194"/>
      <c r="I129" s="145" t="s">
        <v>910</v>
      </c>
      <c r="J129" s="132" t="str">
        <f>VLOOKUP(I129,Presupuesto!$B$11:$C$586,2,0)</f>
        <v>SERVICIOS DE PROFESIONALES Y TECNICOS</v>
      </c>
      <c r="K129" s="129" t="s">
        <v>622</v>
      </c>
      <c r="L129" s="129" t="s">
        <v>548</v>
      </c>
    </row>
    <row r="130" spans="3:12" ht="15.75" thickBot="1">
      <c r="C130" s="203" t="s">
        <v>59</v>
      </c>
      <c r="D130" s="513">
        <v>0</v>
      </c>
      <c r="E130" s="514">
        <v>0</v>
      </c>
      <c r="F130" s="516">
        <f>IF(E128&lt;10,"",((E128-0)/12)*(138215/E128))</f>
        <v>11517.916666666666</v>
      </c>
      <c r="G130" s="151">
        <f>F130</f>
        <v>11517.916666666666</v>
      </c>
      <c r="H130" s="508"/>
      <c r="I130" s="145" t="s">
        <v>910</v>
      </c>
      <c r="J130" s="141" t="str">
        <f>VLOOKUP(I130,Presupuesto!$B$11:$C$586,2,0)</f>
        <v>SERVICIOS DE PROFESIONALES Y TECNICOS</v>
      </c>
      <c r="K130" s="129" t="s">
        <v>622</v>
      </c>
      <c r="L130" s="129" t="s">
        <v>542</v>
      </c>
    </row>
    <row r="131" spans="3:12" ht="15.75" thickBot="1">
      <c r="C131" s="170" t="s">
        <v>84</v>
      </c>
      <c r="D131" s="510">
        <v>1</v>
      </c>
      <c r="E131" s="511">
        <v>12</v>
      </c>
      <c r="F131" s="512">
        <v>23796.67</v>
      </c>
      <c r="G131" s="196">
        <f>D131*E131*F131</f>
        <v>285560.03999999998</v>
      </c>
      <c r="H131" s="196"/>
      <c r="I131" s="145" t="s">
        <v>910</v>
      </c>
      <c r="J131" s="145" t="str">
        <f>VLOOKUP(I131,Presupuesto!$B$11:$C$586,2,0)</f>
        <v>SERVICIOS DE PROFESIONALES Y TECNICOS</v>
      </c>
      <c r="K131" s="129" t="s">
        <v>622</v>
      </c>
      <c r="L131" s="129" t="s">
        <v>538</v>
      </c>
    </row>
    <row r="132" spans="3:12" ht="15.75" thickBot="1">
      <c r="C132" s="202" t="s">
        <v>58</v>
      </c>
      <c r="D132" s="513">
        <v>0</v>
      </c>
      <c r="E132" s="514">
        <v>0</v>
      </c>
      <c r="F132" s="515">
        <f>IF(E131=0,"",(G131/E131)/12*E131)</f>
        <v>23796.67</v>
      </c>
      <c r="G132" s="128">
        <f>F132</f>
        <v>23796.67</v>
      </c>
      <c r="H132" s="194"/>
      <c r="I132" s="145" t="s">
        <v>910</v>
      </c>
      <c r="J132" s="132" t="str">
        <f>VLOOKUP(I132,Presupuesto!$B$11:$C$586,2,0)</f>
        <v>SERVICIOS DE PROFESIONALES Y TECNICOS</v>
      </c>
      <c r="K132" s="129" t="s">
        <v>622</v>
      </c>
      <c r="L132" s="129" t="s">
        <v>548</v>
      </c>
    </row>
    <row r="133" spans="3:12" ht="15.75" thickBot="1">
      <c r="C133" s="203" t="s">
        <v>59</v>
      </c>
      <c r="D133" s="513">
        <v>0</v>
      </c>
      <c r="E133" s="514">
        <v>0</v>
      </c>
      <c r="F133" s="516">
        <f>IF(E131&lt;10,"",((E131-0)/12)*(285560/E131))</f>
        <v>23796.666666666668</v>
      </c>
      <c r="G133" s="151">
        <f>F133</f>
        <v>23796.666666666668</v>
      </c>
      <c r="H133" s="508"/>
      <c r="I133" s="145" t="s">
        <v>910</v>
      </c>
      <c r="J133" s="141" t="str">
        <f>VLOOKUP(I133,Presupuesto!$B$11:$C$586,2,0)</f>
        <v>SERVICIOS DE PROFESIONALES Y TECNICOS</v>
      </c>
      <c r="K133" s="129" t="s">
        <v>622</v>
      </c>
      <c r="L133" s="129" t="s">
        <v>542</v>
      </c>
    </row>
    <row r="134" spans="3:12" ht="15.75" thickBot="1">
      <c r="C134" s="170" t="s">
        <v>84</v>
      </c>
      <c r="D134" s="510">
        <v>1</v>
      </c>
      <c r="E134" s="511">
        <v>12</v>
      </c>
      <c r="F134" s="512">
        <v>13163.34</v>
      </c>
      <c r="G134" s="196">
        <f>D134*E134*F134</f>
        <v>157960.08000000002</v>
      </c>
      <c r="H134" s="196"/>
      <c r="I134" s="145" t="s">
        <v>910</v>
      </c>
      <c r="J134" s="145" t="str">
        <f>VLOOKUP(I134,Presupuesto!$B$11:$C$586,2,0)</f>
        <v>SERVICIOS DE PROFESIONALES Y TECNICOS</v>
      </c>
      <c r="K134" s="129" t="s">
        <v>622</v>
      </c>
      <c r="L134" s="129" t="s">
        <v>538</v>
      </c>
    </row>
    <row r="135" spans="3:12" ht="15.75" thickBot="1">
      <c r="C135" s="202" t="s">
        <v>58</v>
      </c>
      <c r="D135" s="513">
        <v>0</v>
      </c>
      <c r="E135" s="514">
        <v>0</v>
      </c>
      <c r="F135" s="515">
        <f>IF(E134=0,"",(G134/E134)/12*E134)</f>
        <v>13163.340000000002</v>
      </c>
      <c r="G135" s="128">
        <f>F135</f>
        <v>13163.340000000002</v>
      </c>
      <c r="H135" s="194"/>
      <c r="I135" s="145" t="s">
        <v>910</v>
      </c>
      <c r="J135" s="132" t="str">
        <f>VLOOKUP(I135,Presupuesto!$B$11:$C$586,2,0)</f>
        <v>SERVICIOS DE PROFESIONALES Y TECNICOS</v>
      </c>
      <c r="K135" s="129" t="s">
        <v>622</v>
      </c>
      <c r="L135" s="129" t="s">
        <v>548</v>
      </c>
    </row>
    <row r="136" spans="3:12" ht="15.75" thickBot="1">
      <c r="C136" s="203" t="s">
        <v>59</v>
      </c>
      <c r="D136" s="513">
        <v>0</v>
      </c>
      <c r="E136" s="514">
        <v>0</v>
      </c>
      <c r="F136" s="516">
        <f>IF(E134&lt;10,"",((E134-0)/12)*(157960/E134))</f>
        <v>13163.333333333334</v>
      </c>
      <c r="G136" s="151">
        <f>F136</f>
        <v>13163.333333333334</v>
      </c>
      <c r="H136" s="508"/>
      <c r="I136" s="145" t="s">
        <v>910</v>
      </c>
      <c r="J136" s="509" t="str">
        <f>VLOOKUP(I136,Presupuesto!$B$11:$C$586,2,0)</f>
        <v>SERVICIOS DE PROFESIONALES Y TECNICOS</v>
      </c>
      <c r="K136" s="129" t="s">
        <v>622</v>
      </c>
      <c r="L136" s="129" t="s">
        <v>542</v>
      </c>
    </row>
    <row r="137" spans="3:12" ht="15.75" customHeight="1" thickBot="1">
      <c r="C137" s="170" t="s">
        <v>84</v>
      </c>
      <c r="D137" s="510">
        <v>1</v>
      </c>
      <c r="E137" s="511">
        <v>12</v>
      </c>
      <c r="F137" s="512">
        <v>19745</v>
      </c>
      <c r="G137" s="196">
        <f>D137*E137*F137</f>
        <v>236940</v>
      </c>
      <c r="H137" s="196"/>
      <c r="I137" s="145" t="s">
        <v>910</v>
      </c>
      <c r="J137" s="145" t="str">
        <f>VLOOKUP(I137,Presupuesto!$B$11:$C$586,2,0)</f>
        <v>SERVICIOS DE PROFESIONALES Y TECNICOS</v>
      </c>
      <c r="K137" s="517" t="s">
        <v>622</v>
      </c>
      <c r="L137" s="129" t="s">
        <v>538</v>
      </c>
    </row>
    <row r="138" spans="3:12" ht="15.75" customHeight="1" thickBot="1">
      <c r="C138" s="202" t="s">
        <v>58</v>
      </c>
      <c r="D138" s="513">
        <v>0</v>
      </c>
      <c r="E138" s="514">
        <v>0</v>
      </c>
      <c r="F138" s="515">
        <f>IF(E137=0,"",(G137/E137)/12*E137)</f>
        <v>19745</v>
      </c>
      <c r="G138" s="128">
        <f>F138</f>
        <v>19745</v>
      </c>
      <c r="H138" s="194"/>
      <c r="I138" s="145" t="s">
        <v>910</v>
      </c>
      <c r="J138" s="132" t="str">
        <f>VLOOKUP(I138,Presupuesto!$B$11:$C$586,2,0)</f>
        <v>SERVICIOS DE PROFESIONALES Y TECNICOS</v>
      </c>
      <c r="K138" s="517" t="s">
        <v>622</v>
      </c>
      <c r="L138" s="129" t="s">
        <v>548</v>
      </c>
    </row>
    <row r="139" spans="3:12" ht="15.75" customHeight="1" thickBot="1">
      <c r="C139" s="203" t="s">
        <v>59</v>
      </c>
      <c r="D139" s="513">
        <v>0</v>
      </c>
      <c r="E139" s="514">
        <v>0</v>
      </c>
      <c r="F139" s="516">
        <f>IF(E137&lt;12,"",((E137-0)/12)*(236940/E137))</f>
        <v>19745</v>
      </c>
      <c r="G139" s="151">
        <f>F139</f>
        <v>19745</v>
      </c>
      <c r="H139" s="508"/>
      <c r="I139" s="145" t="s">
        <v>910</v>
      </c>
      <c r="J139" s="509" t="str">
        <f>VLOOKUP(I139,Presupuesto!$B$11:$C$586,2,0)</f>
        <v>SERVICIOS DE PROFESIONALES Y TECNICOS</v>
      </c>
      <c r="K139" s="517" t="s">
        <v>622</v>
      </c>
      <c r="L139" s="129" t="s">
        <v>542</v>
      </c>
    </row>
    <row r="140" spans="3:12" ht="15.75" customHeight="1" thickBot="1">
      <c r="C140" s="170" t="s">
        <v>84</v>
      </c>
      <c r="D140" s="510">
        <v>1</v>
      </c>
      <c r="E140" s="511">
        <v>12</v>
      </c>
      <c r="F140" s="512">
        <v>32908.339999999997</v>
      </c>
      <c r="G140" s="196">
        <f>D140*E140*F140</f>
        <v>394900.07999999996</v>
      </c>
      <c r="H140" s="196"/>
      <c r="I140" s="145" t="s">
        <v>910</v>
      </c>
      <c r="J140" s="145" t="str">
        <f>VLOOKUP(I140,Presupuesto!$B$11:$C$586,2,0)</f>
        <v>SERVICIOS DE PROFESIONALES Y TECNICOS</v>
      </c>
      <c r="K140" s="517" t="s">
        <v>622</v>
      </c>
      <c r="L140" s="129" t="s">
        <v>538</v>
      </c>
    </row>
    <row r="141" spans="3:12" ht="15.75" customHeight="1" thickBot="1">
      <c r="C141" s="202" t="s">
        <v>58</v>
      </c>
      <c r="D141" s="513">
        <v>0</v>
      </c>
      <c r="E141" s="514">
        <v>0</v>
      </c>
      <c r="F141" s="515">
        <f>IF(E140=0,"",(G140/E140)/12*E140)</f>
        <v>32908.339999999997</v>
      </c>
      <c r="G141" s="128">
        <f>F141</f>
        <v>32908.339999999997</v>
      </c>
      <c r="H141" s="194"/>
      <c r="I141" s="145" t="s">
        <v>910</v>
      </c>
      <c r="J141" s="132" t="str">
        <f>VLOOKUP(I141,Presupuesto!$B$11:$C$586,2,0)</f>
        <v>SERVICIOS DE PROFESIONALES Y TECNICOS</v>
      </c>
      <c r="K141" s="517" t="s">
        <v>622</v>
      </c>
      <c r="L141" s="129" t="s">
        <v>548</v>
      </c>
    </row>
    <row r="142" spans="3:12" ht="15.75" customHeight="1" thickBot="1">
      <c r="C142" s="203" t="s">
        <v>59</v>
      </c>
      <c r="D142" s="519">
        <v>0</v>
      </c>
      <c r="E142" s="520">
        <v>0</v>
      </c>
      <c r="F142" s="521">
        <f>IF(E140&lt;12,"",((E140-0)/12)*(394900/E140))</f>
        <v>32908.333333333336</v>
      </c>
      <c r="G142" s="151">
        <f>F142</f>
        <v>32908.333333333336</v>
      </c>
      <c r="H142" s="508"/>
      <c r="I142" s="145" t="s">
        <v>910</v>
      </c>
      <c r="J142" s="522" t="str">
        <f>VLOOKUP(I142,Presupuesto!$B$11:$C$586,2,0)</f>
        <v>SERVICIOS DE PROFESIONALES Y TECNICOS</v>
      </c>
      <c r="K142" s="523" t="s">
        <v>622</v>
      </c>
      <c r="L142" s="129" t="s">
        <v>542</v>
      </c>
    </row>
    <row r="143" spans="3:12" ht="15.75" customHeight="1" thickBot="1">
      <c r="C143" s="524" t="s">
        <v>84</v>
      </c>
      <c r="D143" s="510">
        <v>1</v>
      </c>
      <c r="E143" s="511">
        <v>12</v>
      </c>
      <c r="F143" s="512">
        <v>34265</v>
      </c>
      <c r="G143" s="196">
        <f>D143*E143*F143</f>
        <v>411180</v>
      </c>
      <c r="H143" s="196"/>
      <c r="I143" s="145" t="s">
        <v>910</v>
      </c>
      <c r="J143" s="145" t="str">
        <f>VLOOKUP(I143,Presupuesto!$B$11:$C$586,2,0)</f>
        <v>SERVICIOS DE PROFESIONALES Y TECNICOS</v>
      </c>
      <c r="K143" s="517" t="s">
        <v>622</v>
      </c>
      <c r="L143" s="129" t="s">
        <v>538</v>
      </c>
    </row>
    <row r="144" spans="3:12" ht="15.75" customHeight="1" thickBot="1">
      <c r="C144" s="202" t="s">
        <v>58</v>
      </c>
      <c r="D144" s="513">
        <v>0</v>
      </c>
      <c r="E144" s="514">
        <v>0</v>
      </c>
      <c r="F144" s="515">
        <f>IF(E143=0,"",(G143/E143)/12*E143)</f>
        <v>34265</v>
      </c>
      <c r="G144" s="128">
        <f>F144</f>
        <v>34265</v>
      </c>
      <c r="H144" s="194"/>
      <c r="I144" s="145" t="s">
        <v>910</v>
      </c>
      <c r="J144" s="132" t="str">
        <f>VLOOKUP(I144,Presupuesto!$B$11:$C$586,2,0)</f>
        <v>SERVICIOS DE PROFESIONALES Y TECNICOS</v>
      </c>
      <c r="K144" s="517" t="s">
        <v>622</v>
      </c>
      <c r="L144" s="129" t="s">
        <v>548</v>
      </c>
    </row>
    <row r="145" spans="3:12" ht="15.75" customHeight="1" thickBot="1">
      <c r="C145" s="203" t="s">
        <v>59</v>
      </c>
      <c r="D145" s="519">
        <v>0</v>
      </c>
      <c r="E145" s="520">
        <v>0</v>
      </c>
      <c r="F145" s="521">
        <f>IF(E143&lt;12,"",((E143-0)/12)*(411180/E143))</f>
        <v>34265</v>
      </c>
      <c r="G145" s="151">
        <f>F145</f>
        <v>34265</v>
      </c>
      <c r="H145" s="508"/>
      <c r="I145" s="145" t="s">
        <v>910</v>
      </c>
      <c r="J145" s="522" t="str">
        <f>VLOOKUP(I145,Presupuesto!$B$11:$C$586,2,0)</f>
        <v>SERVICIOS DE PROFESIONALES Y TECNICOS</v>
      </c>
      <c r="K145" s="523" t="s">
        <v>622</v>
      </c>
      <c r="L145" s="129" t="s">
        <v>542</v>
      </c>
    </row>
    <row r="146" spans="3:12" ht="15.75" customHeight="1" thickBot="1">
      <c r="C146" s="524" t="s">
        <v>84</v>
      </c>
      <c r="D146" s="510">
        <v>1</v>
      </c>
      <c r="E146" s="511">
        <v>12</v>
      </c>
      <c r="F146" s="512">
        <v>34265</v>
      </c>
      <c r="G146" s="196">
        <f>D146*E146*F146</f>
        <v>411180</v>
      </c>
      <c r="H146" s="196"/>
      <c r="I146" s="145" t="s">
        <v>910</v>
      </c>
      <c r="J146" s="145" t="str">
        <f>VLOOKUP(I146,Presupuesto!$B$11:$C$586,2,0)</f>
        <v>SERVICIOS DE PROFESIONALES Y TECNICOS</v>
      </c>
      <c r="K146" s="517" t="s">
        <v>622</v>
      </c>
      <c r="L146" s="129" t="s">
        <v>538</v>
      </c>
    </row>
    <row r="147" spans="3:12" ht="15.75" customHeight="1" thickBot="1">
      <c r="C147" s="202" t="s">
        <v>58</v>
      </c>
      <c r="D147" s="513">
        <v>0</v>
      </c>
      <c r="E147" s="514">
        <v>0</v>
      </c>
      <c r="F147" s="515">
        <f>IF(E146=0,"",(G146/E146)/12*E146)</f>
        <v>34265</v>
      </c>
      <c r="G147" s="128">
        <f>F147</f>
        <v>34265</v>
      </c>
      <c r="H147" s="194"/>
      <c r="I147" s="145" t="s">
        <v>910</v>
      </c>
      <c r="J147" s="132" t="str">
        <f>VLOOKUP(I147,Presupuesto!$B$11:$C$586,2,0)</f>
        <v>SERVICIOS DE PROFESIONALES Y TECNICOS</v>
      </c>
      <c r="K147" s="517" t="s">
        <v>622</v>
      </c>
      <c r="L147" s="129" t="s">
        <v>548</v>
      </c>
    </row>
    <row r="148" spans="3:12" ht="15.75" customHeight="1" thickBot="1">
      <c r="C148" s="203" t="s">
        <v>59</v>
      </c>
      <c r="D148" s="519">
        <v>0</v>
      </c>
      <c r="E148" s="520">
        <v>0</v>
      </c>
      <c r="F148" s="521">
        <f>IF(E146&lt;12,"",((E146-0)/12)*(411180/E146))</f>
        <v>34265</v>
      </c>
      <c r="G148" s="151">
        <f>F148</f>
        <v>34265</v>
      </c>
      <c r="H148" s="508"/>
      <c r="I148" s="145" t="s">
        <v>910</v>
      </c>
      <c r="J148" s="522" t="str">
        <f>VLOOKUP(I148,Presupuesto!$B$11:$C$586,2,0)</f>
        <v>SERVICIOS DE PROFESIONALES Y TECNICOS</v>
      </c>
      <c r="K148" s="523" t="s">
        <v>622</v>
      </c>
      <c r="L148" s="129" t="s">
        <v>542</v>
      </c>
    </row>
    <row r="149" spans="3:12" ht="15.75" customHeight="1" thickBot="1">
      <c r="C149" s="524" t="s">
        <v>84</v>
      </c>
      <c r="D149" s="510">
        <v>1</v>
      </c>
      <c r="E149" s="511">
        <v>12</v>
      </c>
      <c r="F149" s="512">
        <v>34265</v>
      </c>
      <c r="G149" s="196">
        <f>D149*E149*F149</f>
        <v>411180</v>
      </c>
      <c r="H149" s="196"/>
      <c r="I149" s="145" t="s">
        <v>910</v>
      </c>
      <c r="J149" s="145" t="str">
        <f>VLOOKUP(I149,Presupuesto!$B$11:$C$586,2,0)</f>
        <v>SERVICIOS DE PROFESIONALES Y TECNICOS</v>
      </c>
      <c r="K149" s="517" t="s">
        <v>622</v>
      </c>
      <c r="L149" s="129" t="s">
        <v>538</v>
      </c>
    </row>
    <row r="150" spans="3:12" ht="15.75" customHeight="1" thickBot="1">
      <c r="C150" s="202" t="s">
        <v>58</v>
      </c>
      <c r="D150" s="513">
        <v>0</v>
      </c>
      <c r="E150" s="514">
        <v>0</v>
      </c>
      <c r="F150" s="515">
        <f>IF(E149=0,"",(G149/E149)/12*E149)</f>
        <v>34265</v>
      </c>
      <c r="G150" s="128">
        <f>F150</f>
        <v>34265</v>
      </c>
      <c r="H150" s="194"/>
      <c r="I150" s="145" t="s">
        <v>910</v>
      </c>
      <c r="J150" s="132" t="str">
        <f>VLOOKUP(I150,Presupuesto!$B$11:$C$586,2,0)</f>
        <v>SERVICIOS DE PROFESIONALES Y TECNICOS</v>
      </c>
      <c r="K150" s="517" t="s">
        <v>622</v>
      </c>
      <c r="L150" s="129" t="s">
        <v>548</v>
      </c>
    </row>
    <row r="151" spans="3:12" ht="15.75" customHeight="1" thickBot="1">
      <c r="C151" s="203" t="s">
        <v>59</v>
      </c>
      <c r="D151" s="519">
        <v>0</v>
      </c>
      <c r="E151" s="520">
        <v>0</v>
      </c>
      <c r="F151" s="521">
        <f>IF(E149&lt;12,"",((E149-0)/12)*(411180/E149))</f>
        <v>34265</v>
      </c>
      <c r="G151" s="151">
        <f>F151</f>
        <v>34265</v>
      </c>
      <c r="H151" s="508"/>
      <c r="I151" s="145" t="s">
        <v>910</v>
      </c>
      <c r="J151" s="522" t="str">
        <f>VLOOKUP(I151,Presupuesto!$B$11:$C$586,2,0)</f>
        <v>SERVICIOS DE PROFESIONALES Y TECNICOS</v>
      </c>
      <c r="K151" s="523" t="s">
        <v>622</v>
      </c>
      <c r="L151" s="129" t="s">
        <v>542</v>
      </c>
    </row>
    <row r="152" spans="3:12" ht="15.75" customHeight="1" thickBot="1">
      <c r="C152" s="524" t="s">
        <v>84</v>
      </c>
      <c r="D152" s="510">
        <v>1</v>
      </c>
      <c r="E152" s="511">
        <v>12</v>
      </c>
      <c r="F152" s="512">
        <v>34265</v>
      </c>
      <c r="G152" s="144">
        <f>D152*E152*F152</f>
        <v>411180</v>
      </c>
      <c r="H152" s="196"/>
      <c r="I152" s="145" t="s">
        <v>910</v>
      </c>
      <c r="J152" s="145" t="str">
        <f>VLOOKUP(I152,Presupuesto!$B$11:$C$586,2,0)</f>
        <v>SERVICIOS DE PROFESIONALES Y TECNICOS</v>
      </c>
      <c r="K152" s="517" t="s">
        <v>622</v>
      </c>
      <c r="L152" s="129" t="s">
        <v>538</v>
      </c>
    </row>
    <row r="153" spans="3:12" ht="15.75" customHeight="1" thickBot="1">
      <c r="C153" s="202" t="s">
        <v>58</v>
      </c>
      <c r="D153" s="513">
        <v>0</v>
      </c>
      <c r="E153" s="514">
        <v>0</v>
      </c>
      <c r="F153" s="515">
        <f>IF(E152=0,"",(G152/E152)/12*E152)</f>
        <v>34265</v>
      </c>
      <c r="G153" s="128">
        <f>F153</f>
        <v>34265</v>
      </c>
      <c r="H153" s="194"/>
      <c r="I153" s="145" t="s">
        <v>910</v>
      </c>
      <c r="J153" s="132" t="str">
        <f>VLOOKUP(I153,Presupuesto!$B$11:$C$586,2,0)</f>
        <v>SERVICIOS DE PROFESIONALES Y TECNICOS</v>
      </c>
      <c r="K153" s="517" t="s">
        <v>622</v>
      </c>
      <c r="L153" s="129" t="s">
        <v>548</v>
      </c>
    </row>
    <row r="154" spans="3:12" ht="15.75" customHeight="1" thickBot="1">
      <c r="C154" s="203" t="s">
        <v>59</v>
      </c>
      <c r="D154" s="519">
        <v>0</v>
      </c>
      <c r="E154" s="520">
        <v>0</v>
      </c>
      <c r="F154" s="521">
        <f>IF(E152&lt;12,"",((E152-0)/12)*(411180/E152))</f>
        <v>34265</v>
      </c>
      <c r="G154" s="151">
        <f>F154</f>
        <v>34265</v>
      </c>
      <c r="H154" s="508"/>
      <c r="I154" s="145" t="s">
        <v>910</v>
      </c>
      <c r="J154" s="522" t="str">
        <f>VLOOKUP(I154,Presupuesto!$B$11:$C$586,2,0)</f>
        <v>SERVICIOS DE PROFESIONALES Y TECNICOS</v>
      </c>
      <c r="K154" s="523" t="s">
        <v>622</v>
      </c>
      <c r="L154" s="129" t="s">
        <v>542</v>
      </c>
    </row>
    <row r="155" spans="3:12" ht="15.75" customHeight="1" thickBot="1">
      <c r="C155" s="524" t="s">
        <v>84</v>
      </c>
      <c r="D155" s="510">
        <v>1</v>
      </c>
      <c r="E155" s="511">
        <v>12</v>
      </c>
      <c r="F155" s="512">
        <v>34265</v>
      </c>
      <c r="G155" s="144">
        <f>D155*E155*F155</f>
        <v>411180</v>
      </c>
      <c r="H155" s="196"/>
      <c r="I155" s="145" t="s">
        <v>910</v>
      </c>
      <c r="J155" s="145" t="str">
        <f>VLOOKUP(I155,Presupuesto!$B$11:$C$586,2,0)</f>
        <v>SERVICIOS DE PROFESIONALES Y TECNICOS</v>
      </c>
      <c r="K155" s="517" t="s">
        <v>622</v>
      </c>
      <c r="L155" s="129" t="s">
        <v>538</v>
      </c>
    </row>
    <row r="156" spans="3:12" ht="15.75" customHeight="1" thickBot="1">
      <c r="C156" s="202" t="s">
        <v>58</v>
      </c>
      <c r="D156" s="513">
        <v>0</v>
      </c>
      <c r="E156" s="514">
        <v>0</v>
      </c>
      <c r="F156" s="515">
        <f>IF(E155=0,"",(G155/E155)/12*E155)</f>
        <v>34265</v>
      </c>
      <c r="G156" s="128">
        <f>F156</f>
        <v>34265</v>
      </c>
      <c r="H156" s="194"/>
      <c r="I156" s="145" t="s">
        <v>910</v>
      </c>
      <c r="J156" s="132" t="str">
        <f>VLOOKUP(I156,Presupuesto!$B$11:$C$586,2,0)</f>
        <v>SERVICIOS DE PROFESIONALES Y TECNICOS</v>
      </c>
      <c r="K156" s="517" t="s">
        <v>622</v>
      </c>
      <c r="L156" s="129" t="s">
        <v>548</v>
      </c>
    </row>
    <row r="157" spans="3:12" ht="15.75" customHeight="1" thickBot="1">
      <c r="C157" s="203" t="s">
        <v>59</v>
      </c>
      <c r="D157" s="519">
        <v>0</v>
      </c>
      <c r="E157" s="520">
        <v>0</v>
      </c>
      <c r="F157" s="521">
        <f>IF(E155&lt;12,"",((E155-0)/12)*(411180/E155))</f>
        <v>34265</v>
      </c>
      <c r="G157" s="151">
        <f>F157</f>
        <v>34265</v>
      </c>
      <c r="H157" s="508"/>
      <c r="I157" s="145" t="s">
        <v>910</v>
      </c>
      <c r="J157" s="522" t="str">
        <f>VLOOKUP(I157,Presupuesto!$B$11:$C$586,2,0)</f>
        <v>SERVICIOS DE PROFESIONALES Y TECNICOS</v>
      </c>
      <c r="K157" s="523" t="s">
        <v>622</v>
      </c>
      <c r="L157" s="129" t="s">
        <v>542</v>
      </c>
    </row>
    <row r="158" spans="3:12" ht="15.75" customHeight="1" thickBot="1">
      <c r="C158" s="524" t="s">
        <v>84</v>
      </c>
      <c r="D158" s="510">
        <v>1</v>
      </c>
      <c r="E158" s="511">
        <v>12</v>
      </c>
      <c r="F158" s="512">
        <v>34265</v>
      </c>
      <c r="G158" s="144">
        <f>D158*E158*F158</f>
        <v>411180</v>
      </c>
      <c r="H158" s="196"/>
      <c r="I158" s="145" t="s">
        <v>910</v>
      </c>
      <c r="J158" s="145" t="str">
        <f>VLOOKUP(I158,Presupuesto!$B$11:$C$586,2,0)</f>
        <v>SERVICIOS DE PROFESIONALES Y TECNICOS</v>
      </c>
      <c r="K158" s="517" t="s">
        <v>622</v>
      </c>
      <c r="L158" s="129" t="s">
        <v>538</v>
      </c>
    </row>
    <row r="159" spans="3:12" ht="15.75" customHeight="1" thickBot="1">
      <c r="C159" s="202" t="s">
        <v>58</v>
      </c>
      <c r="D159" s="513">
        <v>0</v>
      </c>
      <c r="E159" s="514">
        <v>0</v>
      </c>
      <c r="F159" s="515">
        <f>IF(E158=0,"",(G158/E158)/12*E158)</f>
        <v>34265</v>
      </c>
      <c r="G159" s="128">
        <f>F159</f>
        <v>34265</v>
      </c>
      <c r="H159" s="194"/>
      <c r="I159" s="145" t="s">
        <v>910</v>
      </c>
      <c r="J159" s="132" t="str">
        <f>VLOOKUP(I159,Presupuesto!$B$11:$C$586,2,0)</f>
        <v>SERVICIOS DE PROFESIONALES Y TECNICOS</v>
      </c>
      <c r="K159" s="517" t="s">
        <v>622</v>
      </c>
      <c r="L159" s="129" t="s">
        <v>548</v>
      </c>
    </row>
    <row r="160" spans="3:12" ht="15.75" customHeight="1" thickBot="1">
      <c r="C160" s="203" t="s">
        <v>59</v>
      </c>
      <c r="D160" s="519">
        <v>0</v>
      </c>
      <c r="E160" s="520">
        <v>0</v>
      </c>
      <c r="F160" s="521">
        <f>IF(E158&lt;12,"",((E158-0)/12)*(411180/E158))</f>
        <v>34265</v>
      </c>
      <c r="G160" s="151">
        <f>F160</f>
        <v>34265</v>
      </c>
      <c r="H160" s="508"/>
      <c r="I160" s="145" t="s">
        <v>910</v>
      </c>
      <c r="J160" s="522" t="str">
        <f>VLOOKUP(I160,Presupuesto!$B$11:$C$586,2,0)</f>
        <v>SERVICIOS DE PROFESIONALES Y TECNICOS</v>
      </c>
      <c r="K160" s="523" t="s">
        <v>622</v>
      </c>
      <c r="L160" s="129" t="s">
        <v>542</v>
      </c>
    </row>
    <row r="161" spans="3:12" ht="15.75" customHeight="1" thickBot="1">
      <c r="C161" s="524" t="s">
        <v>84</v>
      </c>
      <c r="D161" s="510">
        <v>1</v>
      </c>
      <c r="E161" s="511">
        <v>12</v>
      </c>
      <c r="F161" s="512">
        <v>14960.92</v>
      </c>
      <c r="G161" s="144">
        <f>D161*E161*F161</f>
        <v>179531.04</v>
      </c>
      <c r="H161" s="196"/>
      <c r="I161" s="145" t="s">
        <v>910</v>
      </c>
      <c r="J161" s="145" t="str">
        <f>VLOOKUP(I161,Presupuesto!$B$11:$C$586,2,0)</f>
        <v>SERVICIOS DE PROFESIONALES Y TECNICOS</v>
      </c>
      <c r="K161" s="517" t="s">
        <v>622</v>
      </c>
      <c r="L161" s="129" t="s">
        <v>538</v>
      </c>
    </row>
    <row r="162" spans="3:12" ht="15.75" customHeight="1" thickBot="1">
      <c r="C162" s="202" t="s">
        <v>58</v>
      </c>
      <c r="D162" s="513">
        <v>0</v>
      </c>
      <c r="E162" s="514">
        <v>0</v>
      </c>
      <c r="F162" s="515">
        <f>IF(E161=0,"",(G161/E161)/12*E161)</f>
        <v>14960.92</v>
      </c>
      <c r="G162" s="128">
        <f>F162</f>
        <v>14960.92</v>
      </c>
      <c r="H162" s="194"/>
      <c r="I162" s="145" t="s">
        <v>910</v>
      </c>
      <c r="J162" s="132" t="str">
        <f>VLOOKUP(I162,Presupuesto!$B$11:$C$586,2,0)</f>
        <v>SERVICIOS DE PROFESIONALES Y TECNICOS</v>
      </c>
      <c r="K162" s="517" t="s">
        <v>622</v>
      </c>
      <c r="L162" s="129" t="s">
        <v>548</v>
      </c>
    </row>
    <row r="163" spans="3:12" ht="15.75" customHeight="1" thickBot="1">
      <c r="C163" s="203" t="s">
        <v>59</v>
      </c>
      <c r="D163" s="519">
        <v>0</v>
      </c>
      <c r="E163" s="520">
        <v>0</v>
      </c>
      <c r="F163" s="521">
        <f>IF(E161&lt;12,"",((E161-0)/12)*(179531/E161))</f>
        <v>14960.916666666666</v>
      </c>
      <c r="G163" s="151">
        <f>F163</f>
        <v>14960.916666666666</v>
      </c>
      <c r="H163" s="508"/>
      <c r="I163" s="145" t="s">
        <v>910</v>
      </c>
      <c r="J163" s="522" t="str">
        <f>VLOOKUP(I163,Presupuesto!$B$11:$C$586,2,0)</f>
        <v>SERVICIOS DE PROFESIONALES Y TECNICOS</v>
      </c>
      <c r="K163" s="523" t="s">
        <v>622</v>
      </c>
      <c r="L163" s="129" t="s">
        <v>542</v>
      </c>
    </row>
    <row r="164" spans="3:12" ht="15.75" customHeight="1" thickBot="1">
      <c r="C164" s="524" t="s">
        <v>84</v>
      </c>
      <c r="D164" s="510">
        <v>1</v>
      </c>
      <c r="E164" s="511">
        <v>12</v>
      </c>
      <c r="F164" s="512">
        <v>14685</v>
      </c>
      <c r="G164" s="144">
        <f>D164*E164*F164</f>
        <v>176220</v>
      </c>
      <c r="H164" s="196"/>
      <c r="I164" s="145" t="s">
        <v>910</v>
      </c>
      <c r="J164" s="145" t="str">
        <f>VLOOKUP(I164,Presupuesto!$B$11:$C$586,2,0)</f>
        <v>SERVICIOS DE PROFESIONALES Y TECNICOS</v>
      </c>
      <c r="K164" s="517" t="s">
        <v>622</v>
      </c>
      <c r="L164" s="129" t="s">
        <v>538</v>
      </c>
    </row>
    <row r="165" spans="3:12" ht="15.75" customHeight="1" thickBot="1">
      <c r="C165" s="202" t="s">
        <v>58</v>
      </c>
      <c r="D165" s="513">
        <v>0</v>
      </c>
      <c r="E165" s="514">
        <v>0</v>
      </c>
      <c r="F165" s="515">
        <f>IF(E164=0,"",(G164/E164)/12*E164)</f>
        <v>14685</v>
      </c>
      <c r="G165" s="128">
        <f>F165</f>
        <v>14685</v>
      </c>
      <c r="H165" s="194"/>
      <c r="I165" s="145" t="s">
        <v>910</v>
      </c>
      <c r="J165" s="132" t="str">
        <f>VLOOKUP(I165,Presupuesto!$B$11:$C$586,2,0)</f>
        <v>SERVICIOS DE PROFESIONALES Y TECNICOS</v>
      </c>
      <c r="K165" s="517" t="s">
        <v>622</v>
      </c>
      <c r="L165" s="129" t="s">
        <v>548</v>
      </c>
    </row>
    <row r="166" spans="3:12" ht="15.75" customHeight="1" thickBot="1">
      <c r="C166" s="203" t="s">
        <v>59</v>
      </c>
      <c r="D166" s="519">
        <v>0</v>
      </c>
      <c r="E166" s="520">
        <v>0</v>
      </c>
      <c r="F166" s="521">
        <f>IF(E164&lt;12,"",((E164-0)/12)*(176220/E164))</f>
        <v>14685</v>
      </c>
      <c r="G166" s="151">
        <f>F166</f>
        <v>14685</v>
      </c>
      <c r="H166" s="508"/>
      <c r="I166" s="145" t="s">
        <v>910</v>
      </c>
      <c r="J166" s="522" t="str">
        <f>VLOOKUP(I166,Presupuesto!$B$11:$C$586,2,0)</f>
        <v>SERVICIOS DE PROFESIONALES Y TECNICOS</v>
      </c>
      <c r="K166" s="523" t="s">
        <v>622</v>
      </c>
      <c r="L166" s="129" t="s">
        <v>542</v>
      </c>
    </row>
    <row r="167" spans="3:12" ht="15.75" customHeight="1" thickBot="1">
      <c r="C167" s="524" t="s">
        <v>84</v>
      </c>
      <c r="D167" s="510">
        <v>1</v>
      </c>
      <c r="E167" s="511">
        <v>12</v>
      </c>
      <c r="F167" s="512">
        <v>14685</v>
      </c>
      <c r="G167" s="144">
        <f>D167*E167*F167</f>
        <v>176220</v>
      </c>
      <c r="H167" s="196"/>
      <c r="I167" s="145" t="s">
        <v>910</v>
      </c>
      <c r="J167" s="145" t="str">
        <f>VLOOKUP(I167,Presupuesto!$B$11:$C$586,2,0)</f>
        <v>SERVICIOS DE PROFESIONALES Y TECNICOS</v>
      </c>
      <c r="K167" s="517" t="s">
        <v>622</v>
      </c>
      <c r="L167" s="129" t="s">
        <v>538</v>
      </c>
    </row>
    <row r="168" spans="3:12" ht="15.75" customHeight="1" thickBot="1">
      <c r="C168" s="202" t="s">
        <v>58</v>
      </c>
      <c r="D168" s="513">
        <v>0</v>
      </c>
      <c r="E168" s="514">
        <v>0</v>
      </c>
      <c r="F168" s="515">
        <f>IF(E167=0,"",(G167/E167)/12*E167)</f>
        <v>14685</v>
      </c>
      <c r="G168" s="128">
        <f>F168</f>
        <v>14685</v>
      </c>
      <c r="H168" s="194"/>
      <c r="I168" s="145" t="s">
        <v>910</v>
      </c>
      <c r="J168" s="132" t="str">
        <f>VLOOKUP(I168,Presupuesto!$B$11:$C$586,2,0)</f>
        <v>SERVICIOS DE PROFESIONALES Y TECNICOS</v>
      </c>
      <c r="K168" s="517" t="s">
        <v>622</v>
      </c>
      <c r="L168" s="129" t="s">
        <v>548</v>
      </c>
    </row>
    <row r="169" spans="3:12" ht="15.75" customHeight="1" thickBot="1">
      <c r="C169" s="203" t="s">
        <v>59</v>
      </c>
      <c r="D169" s="519">
        <v>0</v>
      </c>
      <c r="E169" s="520">
        <v>0</v>
      </c>
      <c r="F169" s="521">
        <f>IF(E167&lt;12,"",((E167-0)/12)*(176220/E167))</f>
        <v>14685</v>
      </c>
      <c r="G169" s="151">
        <f>F169</f>
        <v>14685</v>
      </c>
      <c r="H169" s="508"/>
      <c r="I169" s="145" t="s">
        <v>910</v>
      </c>
      <c r="J169" s="522" t="str">
        <f>VLOOKUP(I169,Presupuesto!$B$11:$C$586,2,0)</f>
        <v>SERVICIOS DE PROFESIONALES Y TECNICOS</v>
      </c>
      <c r="K169" s="523" t="s">
        <v>622</v>
      </c>
      <c r="L169" s="129" t="s">
        <v>542</v>
      </c>
    </row>
    <row r="170" spans="3:12" ht="15.75" customHeight="1" thickBot="1">
      <c r="C170" s="524" t="s">
        <v>84</v>
      </c>
      <c r="D170" s="510">
        <v>1</v>
      </c>
      <c r="E170" s="511">
        <v>12</v>
      </c>
      <c r="F170" s="512">
        <v>14685</v>
      </c>
      <c r="G170" s="144">
        <f>D170*E170*F170</f>
        <v>176220</v>
      </c>
      <c r="H170" s="196"/>
      <c r="I170" s="145" t="s">
        <v>910</v>
      </c>
      <c r="J170" s="145" t="str">
        <f>VLOOKUP(I170,Presupuesto!$B$11:$C$586,2,0)</f>
        <v>SERVICIOS DE PROFESIONALES Y TECNICOS</v>
      </c>
      <c r="K170" s="517" t="s">
        <v>622</v>
      </c>
      <c r="L170" s="129" t="s">
        <v>538</v>
      </c>
    </row>
    <row r="171" spans="3:12" ht="15.75" customHeight="1" thickBot="1">
      <c r="C171" s="202" t="s">
        <v>58</v>
      </c>
      <c r="D171" s="513">
        <v>0</v>
      </c>
      <c r="E171" s="514">
        <v>0</v>
      </c>
      <c r="F171" s="515">
        <f>IF(E170=0,"",(G170/E170)/12*E170)</f>
        <v>14685</v>
      </c>
      <c r="G171" s="128">
        <f>F171</f>
        <v>14685</v>
      </c>
      <c r="H171" s="194"/>
      <c r="I171" s="145" t="s">
        <v>910</v>
      </c>
      <c r="J171" s="132" t="str">
        <f>VLOOKUP(I171,Presupuesto!$B$11:$C$586,2,0)</f>
        <v>SERVICIOS DE PROFESIONALES Y TECNICOS</v>
      </c>
      <c r="K171" s="517" t="s">
        <v>622</v>
      </c>
      <c r="L171" s="129" t="s">
        <v>548</v>
      </c>
    </row>
    <row r="172" spans="3:12" ht="15.75" customHeight="1" thickBot="1">
      <c r="C172" s="203" t="s">
        <v>59</v>
      </c>
      <c r="D172" s="519">
        <v>0</v>
      </c>
      <c r="E172" s="520">
        <v>0</v>
      </c>
      <c r="F172" s="521">
        <f>IF(E170&lt;12,"",((E170-0)/12)*(176220/E170))</f>
        <v>14685</v>
      </c>
      <c r="G172" s="151">
        <f>F172</f>
        <v>14685</v>
      </c>
      <c r="H172" s="508"/>
      <c r="I172" s="145" t="s">
        <v>910</v>
      </c>
      <c r="J172" s="522" t="str">
        <f>VLOOKUP(I172,Presupuesto!$B$11:$C$586,2,0)</f>
        <v>SERVICIOS DE PROFESIONALES Y TECNICOS</v>
      </c>
      <c r="K172" s="523" t="s">
        <v>622</v>
      </c>
      <c r="L172" s="129" t="s">
        <v>542</v>
      </c>
    </row>
    <row r="173" spans="3:12" ht="15.75" customHeight="1" thickBot="1">
      <c r="C173" s="524" t="s">
        <v>84</v>
      </c>
      <c r="D173" s="510">
        <v>1</v>
      </c>
      <c r="E173" s="511">
        <v>12</v>
      </c>
      <c r="F173" s="512">
        <v>14685</v>
      </c>
      <c r="G173" s="144">
        <f>D173*E173*F173</f>
        <v>176220</v>
      </c>
      <c r="H173" s="196"/>
      <c r="I173" s="145" t="s">
        <v>910</v>
      </c>
      <c r="J173" s="145" t="str">
        <f>VLOOKUP(I173,Presupuesto!$B$11:$C$586,2,0)</f>
        <v>SERVICIOS DE PROFESIONALES Y TECNICOS</v>
      </c>
      <c r="K173" s="517" t="s">
        <v>622</v>
      </c>
      <c r="L173" s="129" t="s">
        <v>538</v>
      </c>
    </row>
    <row r="174" spans="3:12" ht="15.75" customHeight="1" thickBot="1">
      <c r="C174" s="202" t="s">
        <v>58</v>
      </c>
      <c r="D174" s="513">
        <v>0</v>
      </c>
      <c r="E174" s="514">
        <v>0</v>
      </c>
      <c r="F174" s="515">
        <f>IF(E173=0,"",(G173/E173)/12*E173)</f>
        <v>14685</v>
      </c>
      <c r="G174" s="128">
        <f>F174</f>
        <v>14685</v>
      </c>
      <c r="H174" s="194"/>
      <c r="I174" s="145" t="s">
        <v>910</v>
      </c>
      <c r="J174" s="132" t="str">
        <f>VLOOKUP(I174,Presupuesto!$B$11:$C$586,2,0)</f>
        <v>SERVICIOS DE PROFESIONALES Y TECNICOS</v>
      </c>
      <c r="K174" s="517" t="s">
        <v>622</v>
      </c>
      <c r="L174" s="129" t="s">
        <v>548</v>
      </c>
    </row>
    <row r="175" spans="3:12" ht="15.75" customHeight="1" thickBot="1">
      <c r="C175" s="203" t="s">
        <v>59</v>
      </c>
      <c r="D175" s="519">
        <v>0</v>
      </c>
      <c r="E175" s="520">
        <v>0</v>
      </c>
      <c r="F175" s="521">
        <f>IF(E173&lt;12,"",((E173-0)/12)*(176220/E173))</f>
        <v>14685</v>
      </c>
      <c r="G175" s="151">
        <f>F175</f>
        <v>14685</v>
      </c>
      <c r="H175" s="508"/>
      <c r="I175" s="145" t="s">
        <v>910</v>
      </c>
      <c r="J175" s="522" t="str">
        <f>VLOOKUP(I175,Presupuesto!$B$11:$C$586,2,0)</f>
        <v>SERVICIOS DE PROFESIONALES Y TECNICOS</v>
      </c>
      <c r="K175" s="523" t="s">
        <v>622</v>
      </c>
      <c r="L175" s="129" t="s">
        <v>542</v>
      </c>
    </row>
    <row r="176" spans="3:12" ht="15.75" customHeight="1" thickBot="1">
      <c r="C176" s="524" t="s">
        <v>84</v>
      </c>
      <c r="D176" s="510">
        <v>1</v>
      </c>
      <c r="E176" s="511">
        <v>12</v>
      </c>
      <c r="F176" s="512">
        <v>11702.75</v>
      </c>
      <c r="G176" s="144">
        <f>D176*E176*F176</f>
        <v>140433</v>
      </c>
      <c r="H176" s="196"/>
      <c r="I176" s="145" t="s">
        <v>910</v>
      </c>
      <c r="J176" s="145" t="str">
        <f>VLOOKUP(I176,Presupuesto!$B$11:$C$586,2,0)</f>
        <v>SERVICIOS DE PROFESIONALES Y TECNICOS</v>
      </c>
      <c r="K176" s="517" t="s">
        <v>622</v>
      </c>
      <c r="L176" s="129" t="s">
        <v>538</v>
      </c>
    </row>
    <row r="177" spans="3:12" ht="15.75" customHeight="1" thickBot="1">
      <c r="C177" s="202" t="s">
        <v>58</v>
      </c>
      <c r="D177" s="513">
        <v>0</v>
      </c>
      <c r="E177" s="514">
        <v>0</v>
      </c>
      <c r="F177" s="515">
        <f>IF(E176=0,"",(G176/E176)/12*E176)</f>
        <v>11702.75</v>
      </c>
      <c r="G177" s="128">
        <f>F177</f>
        <v>11702.75</v>
      </c>
      <c r="H177" s="194"/>
      <c r="I177" s="145" t="s">
        <v>910</v>
      </c>
      <c r="J177" s="132" t="str">
        <f>VLOOKUP(I177,Presupuesto!$B$11:$C$586,2,0)</f>
        <v>SERVICIOS DE PROFESIONALES Y TECNICOS</v>
      </c>
      <c r="K177" s="517" t="s">
        <v>622</v>
      </c>
      <c r="L177" s="129" t="s">
        <v>548</v>
      </c>
    </row>
    <row r="178" spans="3:12" ht="15.75" customHeight="1" thickBot="1">
      <c r="C178" s="203" t="s">
        <v>59</v>
      </c>
      <c r="D178" s="519">
        <v>0</v>
      </c>
      <c r="E178" s="520">
        <v>0</v>
      </c>
      <c r="F178" s="521">
        <f>IF(E176&lt;12,"",((E176-0)/12)*(140433/E176))</f>
        <v>11702.75</v>
      </c>
      <c r="G178" s="151">
        <f>F178</f>
        <v>11702.75</v>
      </c>
      <c r="H178" s="508"/>
      <c r="I178" s="145" t="s">
        <v>910</v>
      </c>
      <c r="J178" s="522" t="str">
        <f>VLOOKUP(I178,Presupuesto!$B$11:$C$586,2,0)</f>
        <v>SERVICIOS DE PROFESIONALES Y TECNICOS</v>
      </c>
      <c r="K178" s="523" t="s">
        <v>622</v>
      </c>
      <c r="L178" s="129" t="s">
        <v>542</v>
      </c>
    </row>
    <row r="179" spans="3:12" ht="15.75" customHeight="1" thickBot="1">
      <c r="C179" s="524" t="s">
        <v>84</v>
      </c>
      <c r="D179" s="510">
        <v>1</v>
      </c>
      <c r="E179" s="511">
        <v>12</v>
      </c>
      <c r="F179" s="512">
        <v>11748</v>
      </c>
      <c r="G179" s="144">
        <f>D179*E179*F179</f>
        <v>140976</v>
      </c>
      <c r="H179" s="196"/>
      <c r="I179" s="145" t="s">
        <v>910</v>
      </c>
      <c r="J179" s="145" t="str">
        <f>VLOOKUP(I179,Presupuesto!$B$11:$C$586,2,0)</f>
        <v>SERVICIOS DE PROFESIONALES Y TECNICOS</v>
      </c>
      <c r="K179" s="517" t="s">
        <v>622</v>
      </c>
      <c r="L179" s="129" t="s">
        <v>538</v>
      </c>
    </row>
    <row r="180" spans="3:12" ht="15.75" customHeight="1" thickBot="1">
      <c r="C180" s="202" t="s">
        <v>58</v>
      </c>
      <c r="D180" s="513">
        <v>0</v>
      </c>
      <c r="E180" s="514">
        <v>0</v>
      </c>
      <c r="F180" s="515">
        <f>IF(E179=0,"",(G179/E179)/12*E179)</f>
        <v>11748</v>
      </c>
      <c r="G180" s="128">
        <f>F180</f>
        <v>11748</v>
      </c>
      <c r="H180" s="194"/>
      <c r="I180" s="145" t="s">
        <v>910</v>
      </c>
      <c r="J180" s="132" t="str">
        <f>VLOOKUP(I180,Presupuesto!$B$11:$C$586,2,0)</f>
        <v>SERVICIOS DE PROFESIONALES Y TECNICOS</v>
      </c>
      <c r="K180" s="517" t="s">
        <v>622</v>
      </c>
      <c r="L180" s="129" t="s">
        <v>548</v>
      </c>
    </row>
    <row r="181" spans="3:12" ht="15.75" customHeight="1" thickBot="1">
      <c r="C181" s="203" t="s">
        <v>59</v>
      </c>
      <c r="D181" s="519">
        <v>0</v>
      </c>
      <c r="E181" s="520">
        <v>0</v>
      </c>
      <c r="F181" s="521">
        <f>IF(E179&lt;12,"",((E179-0)/12)*(140976/E179))</f>
        <v>11748</v>
      </c>
      <c r="G181" s="151">
        <f>F181</f>
        <v>11748</v>
      </c>
      <c r="H181" s="508"/>
      <c r="I181" s="145" t="s">
        <v>910</v>
      </c>
      <c r="J181" s="522" t="str">
        <f>VLOOKUP(I181,Presupuesto!$B$11:$C$586,2,0)</f>
        <v>SERVICIOS DE PROFESIONALES Y TECNICOS</v>
      </c>
      <c r="K181" s="523" t="s">
        <v>622</v>
      </c>
      <c r="L181" s="129" t="s">
        <v>542</v>
      </c>
    </row>
    <row r="182" spans="3:12" ht="15.75" customHeight="1" thickBot="1">
      <c r="C182" s="524" t="s">
        <v>84</v>
      </c>
      <c r="D182" s="510">
        <v>1</v>
      </c>
      <c r="E182" s="511">
        <v>12</v>
      </c>
      <c r="F182" s="512">
        <v>11748</v>
      </c>
      <c r="G182" s="144">
        <f>D182*E182*F182</f>
        <v>140976</v>
      </c>
      <c r="H182" s="196"/>
      <c r="I182" s="145" t="s">
        <v>910</v>
      </c>
      <c r="J182" s="145" t="str">
        <f>VLOOKUP(I182,Presupuesto!$B$11:$C$586,2,0)</f>
        <v>SERVICIOS DE PROFESIONALES Y TECNICOS</v>
      </c>
      <c r="K182" s="517" t="s">
        <v>622</v>
      </c>
      <c r="L182" s="129" t="s">
        <v>538</v>
      </c>
    </row>
    <row r="183" spans="3:12" ht="15.75" customHeight="1" thickBot="1">
      <c r="C183" s="202" t="s">
        <v>58</v>
      </c>
      <c r="D183" s="513">
        <v>0</v>
      </c>
      <c r="E183" s="514">
        <v>0</v>
      </c>
      <c r="F183" s="515">
        <f>IF(E182=0,"",(G182/E182)/12*E182)</f>
        <v>11748</v>
      </c>
      <c r="G183" s="128">
        <f>F183</f>
        <v>11748</v>
      </c>
      <c r="H183" s="194"/>
      <c r="I183" s="145" t="s">
        <v>910</v>
      </c>
      <c r="J183" s="132" t="str">
        <f>VLOOKUP(I183,Presupuesto!$B$11:$C$586,2,0)</f>
        <v>SERVICIOS DE PROFESIONALES Y TECNICOS</v>
      </c>
      <c r="K183" s="517" t="s">
        <v>622</v>
      </c>
      <c r="L183" s="129" t="s">
        <v>548</v>
      </c>
    </row>
    <row r="184" spans="3:12" ht="15.75" customHeight="1" thickBot="1">
      <c r="C184" s="203" t="s">
        <v>59</v>
      </c>
      <c r="D184" s="519">
        <v>0</v>
      </c>
      <c r="E184" s="520">
        <v>0</v>
      </c>
      <c r="F184" s="521">
        <f>IF(E182&lt;12,"",((E182-0)/12)*(140976/E182))</f>
        <v>11748</v>
      </c>
      <c r="G184" s="151">
        <f>F184</f>
        <v>11748</v>
      </c>
      <c r="H184" s="508"/>
      <c r="I184" s="145" t="s">
        <v>910</v>
      </c>
      <c r="J184" s="522" t="str">
        <f>VLOOKUP(I184,Presupuesto!$B$11:$C$586,2,0)</f>
        <v>SERVICIOS DE PROFESIONALES Y TECNICOS</v>
      </c>
      <c r="K184" s="523" t="s">
        <v>622</v>
      </c>
      <c r="L184" s="129" t="s">
        <v>542</v>
      </c>
    </row>
    <row r="185" spans="3:12" ht="15.75" customHeight="1" thickBot="1">
      <c r="C185" s="524" t="s">
        <v>84</v>
      </c>
      <c r="D185" s="510">
        <v>1</v>
      </c>
      <c r="E185" s="511">
        <v>12</v>
      </c>
      <c r="F185" s="512">
        <v>44055</v>
      </c>
      <c r="G185" s="144">
        <f>D185*E185*F185</f>
        <v>528660</v>
      </c>
      <c r="H185" s="196"/>
      <c r="I185" s="145" t="s">
        <v>910</v>
      </c>
      <c r="J185" s="145" t="str">
        <f>VLOOKUP(I185,Presupuesto!$B$11:$C$586,2,0)</f>
        <v>SERVICIOS DE PROFESIONALES Y TECNICOS</v>
      </c>
      <c r="K185" s="517" t="s">
        <v>622</v>
      </c>
      <c r="L185" s="129" t="s">
        <v>538</v>
      </c>
    </row>
    <row r="186" spans="3:12" ht="15.75" customHeight="1" thickBot="1">
      <c r="C186" s="202" t="s">
        <v>58</v>
      </c>
      <c r="D186" s="513">
        <v>0</v>
      </c>
      <c r="E186" s="514">
        <v>0</v>
      </c>
      <c r="F186" s="515">
        <f>IF(E185=0,"",(G185/E185)/12*E185)</f>
        <v>44055</v>
      </c>
      <c r="G186" s="128">
        <f>F186</f>
        <v>44055</v>
      </c>
      <c r="H186" s="194"/>
      <c r="I186" s="145" t="s">
        <v>910</v>
      </c>
      <c r="J186" s="132" t="str">
        <f>VLOOKUP(I186,Presupuesto!$B$11:$C$586,2,0)</f>
        <v>SERVICIOS DE PROFESIONALES Y TECNICOS</v>
      </c>
      <c r="K186" s="517" t="s">
        <v>622</v>
      </c>
      <c r="L186" s="129" t="s">
        <v>548</v>
      </c>
    </row>
    <row r="187" spans="3:12" ht="15.75" customHeight="1" thickBot="1">
      <c r="C187" s="203" t="s">
        <v>59</v>
      </c>
      <c r="D187" s="519">
        <v>0</v>
      </c>
      <c r="E187" s="520">
        <v>0</v>
      </c>
      <c r="F187" s="521">
        <f>IF(E185&lt;12,"",((E185-0)/12)*(528660/E185))</f>
        <v>44055</v>
      </c>
      <c r="G187" s="151">
        <f>F187</f>
        <v>44055</v>
      </c>
      <c r="H187" s="508"/>
      <c r="I187" s="145" t="s">
        <v>910</v>
      </c>
      <c r="J187" s="522" t="str">
        <f>VLOOKUP(I187,Presupuesto!$B$11:$C$586,2,0)</f>
        <v>SERVICIOS DE PROFESIONALES Y TECNICOS</v>
      </c>
      <c r="K187" s="523" t="s">
        <v>622</v>
      </c>
      <c r="L187" s="129" t="s">
        <v>542</v>
      </c>
    </row>
    <row r="188" spans="3:12" ht="15.75" customHeight="1" thickBot="1">
      <c r="C188" s="524" t="s">
        <v>84</v>
      </c>
      <c r="D188" s="510">
        <v>1</v>
      </c>
      <c r="E188" s="511">
        <v>12</v>
      </c>
      <c r="F188" s="512">
        <v>44055</v>
      </c>
      <c r="G188" s="144">
        <f>D188*E188*F188</f>
        <v>528660</v>
      </c>
      <c r="H188" s="196"/>
      <c r="I188" s="145" t="s">
        <v>910</v>
      </c>
      <c r="J188" s="145" t="str">
        <f>VLOOKUP(I188,Presupuesto!$B$11:$C$586,2,0)</f>
        <v>SERVICIOS DE PROFESIONALES Y TECNICOS</v>
      </c>
      <c r="K188" s="517" t="s">
        <v>622</v>
      </c>
      <c r="L188" s="129" t="s">
        <v>538</v>
      </c>
    </row>
    <row r="189" spans="3:12" ht="15.75" customHeight="1" thickBot="1">
      <c r="C189" s="202" t="s">
        <v>58</v>
      </c>
      <c r="D189" s="513">
        <v>0</v>
      </c>
      <c r="E189" s="514">
        <v>0</v>
      </c>
      <c r="F189" s="515">
        <f>IF(E188=0,"",(G188/E188)/12*E188)</f>
        <v>44055</v>
      </c>
      <c r="G189" s="128">
        <f>F189</f>
        <v>44055</v>
      </c>
      <c r="H189" s="194"/>
      <c r="I189" s="145" t="s">
        <v>910</v>
      </c>
      <c r="J189" s="132" t="str">
        <f>VLOOKUP(I189,Presupuesto!$B$11:$C$586,2,0)</f>
        <v>SERVICIOS DE PROFESIONALES Y TECNICOS</v>
      </c>
      <c r="K189" s="517" t="s">
        <v>622</v>
      </c>
      <c r="L189" s="129" t="s">
        <v>548</v>
      </c>
    </row>
    <row r="190" spans="3:12" ht="15.75" customHeight="1" thickBot="1">
      <c r="C190" s="203" t="s">
        <v>59</v>
      </c>
      <c r="D190" s="519">
        <v>0</v>
      </c>
      <c r="E190" s="520">
        <v>0</v>
      </c>
      <c r="F190" s="521">
        <f>IF(E188&lt;12,"",((E188-0)/12)*(528660/E188))</f>
        <v>44055</v>
      </c>
      <c r="G190" s="151">
        <f>F190</f>
        <v>44055</v>
      </c>
      <c r="H190" s="508"/>
      <c r="I190" s="145" t="s">
        <v>910</v>
      </c>
      <c r="J190" s="522" t="str">
        <f>VLOOKUP(I190,Presupuesto!$B$11:$C$586,2,0)</f>
        <v>SERVICIOS DE PROFESIONALES Y TECNICOS</v>
      </c>
      <c r="K190" s="523" t="s">
        <v>622</v>
      </c>
      <c r="L190" s="129" t="s">
        <v>542</v>
      </c>
    </row>
    <row r="191" spans="3:12" ht="15.75" customHeight="1" thickBot="1">
      <c r="C191" s="527" t="s">
        <v>84</v>
      </c>
      <c r="D191" s="510">
        <v>1</v>
      </c>
      <c r="E191" s="511">
        <v>12</v>
      </c>
      <c r="F191" s="512">
        <v>45000</v>
      </c>
      <c r="G191" s="144">
        <f>D191*E191*F191</f>
        <v>540000</v>
      </c>
      <c r="H191" s="196"/>
      <c r="I191" s="145" t="s">
        <v>910</v>
      </c>
      <c r="J191" s="145" t="str">
        <f>VLOOKUP(I191,Presupuesto!$B$11:$C$586,2,0)</f>
        <v>SERVICIOS DE PROFESIONALES Y TECNICOS</v>
      </c>
      <c r="K191" s="517" t="s">
        <v>622</v>
      </c>
      <c r="L191" s="129" t="s">
        <v>538</v>
      </c>
    </row>
    <row r="192" spans="3:12" ht="15.75" customHeight="1" thickBot="1">
      <c r="C192" s="202" t="s">
        <v>58</v>
      </c>
      <c r="D192" s="513">
        <v>0</v>
      </c>
      <c r="E192" s="514">
        <v>0</v>
      </c>
      <c r="F192" s="515">
        <f>IF(E191=0,"",(G191/E191)/12*E191)</f>
        <v>45000</v>
      </c>
      <c r="G192" s="128">
        <f>F192</f>
        <v>45000</v>
      </c>
      <c r="H192" s="194"/>
      <c r="I192" s="145" t="s">
        <v>910</v>
      </c>
      <c r="J192" s="132" t="str">
        <f>VLOOKUP(I192,Presupuesto!$B$11:$C$586,2,0)</f>
        <v>SERVICIOS DE PROFESIONALES Y TECNICOS</v>
      </c>
      <c r="K192" s="517" t="s">
        <v>622</v>
      </c>
      <c r="L192" s="129" t="s">
        <v>548</v>
      </c>
    </row>
    <row r="193" spans="3:12" ht="15.75" customHeight="1" thickBot="1">
      <c r="C193" s="203" t="s">
        <v>59</v>
      </c>
      <c r="D193" s="519">
        <v>0</v>
      </c>
      <c r="E193" s="520">
        <v>0</v>
      </c>
      <c r="F193" s="521">
        <f>IF(E191&lt;12,"",((E191-0)/12)*(540000/E191))</f>
        <v>45000</v>
      </c>
      <c r="G193" s="151">
        <f>F193</f>
        <v>45000</v>
      </c>
      <c r="H193" s="508"/>
      <c r="I193" s="145" t="s">
        <v>910</v>
      </c>
      <c r="J193" s="522" t="str">
        <f>VLOOKUP(I193,Presupuesto!$B$11:$C$586,2,0)</f>
        <v>SERVICIOS DE PROFESIONALES Y TECNICOS</v>
      </c>
      <c r="K193" s="523" t="s">
        <v>622</v>
      </c>
      <c r="L193" s="129" t="s">
        <v>542</v>
      </c>
    </row>
    <row r="194" spans="3:12" ht="15.75" customHeight="1" thickBot="1">
      <c r="C194" s="527" t="s">
        <v>84</v>
      </c>
      <c r="D194" s="510">
        <v>1</v>
      </c>
      <c r="E194" s="511">
        <v>12</v>
      </c>
      <c r="F194" s="512">
        <v>45000</v>
      </c>
      <c r="G194" s="144">
        <f>D194*E194*F194</f>
        <v>540000</v>
      </c>
      <c r="H194" s="196"/>
      <c r="I194" s="145" t="s">
        <v>910</v>
      </c>
      <c r="J194" s="145" t="str">
        <f>VLOOKUP(I194,Presupuesto!$B$11:$C$586,2,0)</f>
        <v>SERVICIOS DE PROFESIONALES Y TECNICOS</v>
      </c>
      <c r="K194" s="517" t="s">
        <v>622</v>
      </c>
      <c r="L194" s="129" t="s">
        <v>538</v>
      </c>
    </row>
    <row r="195" spans="3:12" ht="15.75" customHeight="1" thickBot="1">
      <c r="C195" s="202" t="s">
        <v>58</v>
      </c>
      <c r="D195" s="513">
        <v>0</v>
      </c>
      <c r="E195" s="514">
        <v>0</v>
      </c>
      <c r="F195" s="515">
        <f>IF(E194=0,"",(G194/E194)/12*E194)</f>
        <v>45000</v>
      </c>
      <c r="G195" s="128">
        <f>F195</f>
        <v>45000</v>
      </c>
      <c r="H195" s="194"/>
      <c r="I195" s="145" t="s">
        <v>910</v>
      </c>
      <c r="J195" s="132" t="str">
        <f>VLOOKUP(I195,Presupuesto!$B$11:$C$586,2,0)</f>
        <v>SERVICIOS DE PROFESIONALES Y TECNICOS</v>
      </c>
      <c r="K195" s="517" t="s">
        <v>622</v>
      </c>
      <c r="L195" s="129" t="s">
        <v>548</v>
      </c>
    </row>
    <row r="196" spans="3:12" ht="15.75" customHeight="1" thickBot="1">
      <c r="C196" s="203" t="s">
        <v>59</v>
      </c>
      <c r="D196" s="519">
        <v>0</v>
      </c>
      <c r="E196" s="520">
        <v>0</v>
      </c>
      <c r="F196" s="521">
        <f>IF(E194&lt;12,"",((E194-0)/12)*(540000/E194))</f>
        <v>45000</v>
      </c>
      <c r="G196" s="151">
        <f>F196</f>
        <v>45000</v>
      </c>
      <c r="H196" s="508"/>
      <c r="I196" s="145" t="s">
        <v>910</v>
      </c>
      <c r="J196" s="522" t="str">
        <f>VLOOKUP(I196,Presupuesto!$B$11:$C$586,2,0)</f>
        <v>SERVICIOS DE PROFESIONALES Y TECNICOS</v>
      </c>
      <c r="K196" s="523" t="s">
        <v>622</v>
      </c>
      <c r="L196" s="129" t="s">
        <v>542</v>
      </c>
    </row>
    <row r="197" spans="3:12" ht="15.75" customHeight="1" thickBot="1">
      <c r="C197" s="527" t="s">
        <v>84</v>
      </c>
      <c r="D197" s="510">
        <v>1</v>
      </c>
      <c r="E197" s="511">
        <v>12</v>
      </c>
      <c r="F197" s="512">
        <v>45000</v>
      </c>
      <c r="G197" s="144">
        <f>D197*E197*F197</f>
        <v>540000</v>
      </c>
      <c r="H197" s="196"/>
      <c r="I197" s="145" t="s">
        <v>910</v>
      </c>
      <c r="J197" s="145" t="str">
        <f>VLOOKUP(I197,Presupuesto!$B$11:$C$586,2,0)</f>
        <v>SERVICIOS DE PROFESIONALES Y TECNICOS</v>
      </c>
      <c r="K197" s="517" t="s">
        <v>622</v>
      </c>
      <c r="L197" s="129" t="s">
        <v>538</v>
      </c>
    </row>
    <row r="198" spans="3:12" ht="15.75" customHeight="1" thickBot="1">
      <c r="C198" s="202" t="s">
        <v>58</v>
      </c>
      <c r="D198" s="513">
        <v>0</v>
      </c>
      <c r="E198" s="514">
        <v>0</v>
      </c>
      <c r="F198" s="515">
        <f>IF(E197=0,"",(G197/E197)/12*E197)</f>
        <v>45000</v>
      </c>
      <c r="G198" s="128">
        <f>F198</f>
        <v>45000</v>
      </c>
      <c r="H198" s="194"/>
      <c r="I198" s="145" t="s">
        <v>910</v>
      </c>
      <c r="J198" s="132" t="str">
        <f>VLOOKUP(I198,Presupuesto!$B$11:$C$586,2,0)</f>
        <v>SERVICIOS DE PROFESIONALES Y TECNICOS</v>
      </c>
      <c r="K198" s="517" t="s">
        <v>622</v>
      </c>
      <c r="L198" s="129" t="s">
        <v>548</v>
      </c>
    </row>
    <row r="199" spans="3:12" ht="15.75" customHeight="1" thickBot="1">
      <c r="C199" s="203" t="s">
        <v>59</v>
      </c>
      <c r="D199" s="519">
        <v>0</v>
      </c>
      <c r="E199" s="520">
        <v>0</v>
      </c>
      <c r="F199" s="521">
        <f>IF(E197&lt;12,"",((E197-0)/12)*(540000/E197))</f>
        <v>45000</v>
      </c>
      <c r="G199" s="151">
        <f>F199</f>
        <v>45000</v>
      </c>
      <c r="H199" s="508"/>
      <c r="I199" s="145" t="s">
        <v>910</v>
      </c>
      <c r="J199" s="522" t="str">
        <f>VLOOKUP(I199,Presupuesto!$B$11:$C$586,2,0)</f>
        <v>SERVICIOS DE PROFESIONALES Y TECNICOS</v>
      </c>
      <c r="K199" s="523" t="s">
        <v>622</v>
      </c>
      <c r="L199" s="129" t="s">
        <v>542</v>
      </c>
    </row>
    <row r="200" spans="3:12" ht="15.75" customHeight="1" thickBot="1">
      <c r="C200" s="527" t="s">
        <v>84</v>
      </c>
      <c r="D200" s="510">
        <v>1</v>
      </c>
      <c r="E200" s="511">
        <v>12</v>
      </c>
      <c r="F200" s="512">
        <v>15000</v>
      </c>
      <c r="G200" s="144">
        <f>D200*E200*F200</f>
        <v>180000</v>
      </c>
      <c r="H200" s="196"/>
      <c r="I200" s="145" t="s">
        <v>910</v>
      </c>
      <c r="J200" s="145" t="str">
        <f>VLOOKUP(I200,Presupuesto!$B$11:$C$586,2,0)</f>
        <v>SERVICIOS DE PROFESIONALES Y TECNICOS</v>
      </c>
      <c r="K200" s="517" t="s">
        <v>622</v>
      </c>
      <c r="L200" s="129" t="s">
        <v>538</v>
      </c>
    </row>
    <row r="201" spans="3:12" ht="15.75" customHeight="1" thickBot="1">
      <c r="C201" s="202" t="s">
        <v>58</v>
      </c>
      <c r="D201" s="513">
        <v>0</v>
      </c>
      <c r="E201" s="514">
        <v>0</v>
      </c>
      <c r="F201" s="515">
        <f>IF(E200=0,"",(G200/E200)/12*E200)</f>
        <v>15000</v>
      </c>
      <c r="G201" s="128">
        <f>F201</f>
        <v>15000</v>
      </c>
      <c r="H201" s="194"/>
      <c r="I201" s="145" t="s">
        <v>910</v>
      </c>
      <c r="J201" s="132" t="str">
        <f>VLOOKUP(I201,Presupuesto!$B$11:$C$586,2,0)</f>
        <v>SERVICIOS DE PROFESIONALES Y TECNICOS</v>
      </c>
      <c r="K201" s="517" t="s">
        <v>622</v>
      </c>
      <c r="L201" s="129" t="s">
        <v>548</v>
      </c>
    </row>
    <row r="202" spans="3:12" ht="15.75" customHeight="1" thickBot="1">
      <c r="C202" s="203" t="s">
        <v>59</v>
      </c>
      <c r="D202" s="519">
        <v>0</v>
      </c>
      <c r="E202" s="520">
        <v>0</v>
      </c>
      <c r="F202" s="521">
        <f>IF(E200&lt;12,"",((E200-0)/12)*(180000/E200))</f>
        <v>15000</v>
      </c>
      <c r="G202" s="151">
        <f>F202</f>
        <v>15000</v>
      </c>
      <c r="H202" s="508"/>
      <c r="I202" s="145" t="s">
        <v>910</v>
      </c>
      <c r="J202" s="522" t="str">
        <f>VLOOKUP(I202,Presupuesto!$B$11:$C$586,2,0)</f>
        <v>SERVICIOS DE PROFESIONALES Y TECNICOS</v>
      </c>
      <c r="K202" s="523" t="s">
        <v>622</v>
      </c>
      <c r="L202" s="129" t="s">
        <v>542</v>
      </c>
    </row>
    <row r="203" spans="3:12" ht="15.75" customHeight="1" thickBot="1">
      <c r="C203" s="527" t="s">
        <v>84</v>
      </c>
      <c r="D203" s="510">
        <v>1</v>
      </c>
      <c r="E203" s="511">
        <v>12</v>
      </c>
      <c r="F203" s="512">
        <v>15000</v>
      </c>
      <c r="G203" s="144">
        <f>D203*E203*F203</f>
        <v>180000</v>
      </c>
      <c r="H203" s="196"/>
      <c r="I203" s="145" t="s">
        <v>910</v>
      </c>
      <c r="J203" s="145" t="str">
        <f>VLOOKUP(I203,Presupuesto!$B$11:$C$586,2,0)</f>
        <v>SERVICIOS DE PROFESIONALES Y TECNICOS</v>
      </c>
      <c r="K203" s="517" t="s">
        <v>622</v>
      </c>
      <c r="L203" s="129" t="s">
        <v>538</v>
      </c>
    </row>
    <row r="204" spans="3:12" ht="15.75" customHeight="1" thickBot="1">
      <c r="C204" s="202" t="s">
        <v>58</v>
      </c>
      <c r="D204" s="513">
        <v>0</v>
      </c>
      <c r="E204" s="514">
        <v>0</v>
      </c>
      <c r="F204" s="515">
        <f>IF(E203=0,"",(G203/E203)/12*E203)</f>
        <v>15000</v>
      </c>
      <c r="G204" s="128">
        <f>F204</f>
        <v>15000</v>
      </c>
      <c r="H204" s="194"/>
      <c r="I204" s="145" t="s">
        <v>910</v>
      </c>
      <c r="J204" s="132" t="str">
        <f>VLOOKUP(I204,Presupuesto!$B$11:$C$586,2,0)</f>
        <v>SERVICIOS DE PROFESIONALES Y TECNICOS</v>
      </c>
      <c r="K204" s="517" t="s">
        <v>622</v>
      </c>
      <c r="L204" s="129" t="s">
        <v>548</v>
      </c>
    </row>
    <row r="205" spans="3:12" ht="15.75" customHeight="1" thickBot="1">
      <c r="C205" s="203" t="s">
        <v>59</v>
      </c>
      <c r="D205" s="519">
        <v>0</v>
      </c>
      <c r="E205" s="520">
        <v>0</v>
      </c>
      <c r="F205" s="521">
        <f>IF(E203&lt;12,"",((E203-0)/12)*(180000/E203))</f>
        <v>15000</v>
      </c>
      <c r="G205" s="151">
        <f>F205</f>
        <v>15000</v>
      </c>
      <c r="H205" s="508"/>
      <c r="I205" s="145" t="s">
        <v>910</v>
      </c>
      <c r="J205" s="522" t="str">
        <f>VLOOKUP(I205,Presupuesto!$B$11:$C$586,2,0)</f>
        <v>SERVICIOS DE PROFESIONALES Y TECNICOS</v>
      </c>
      <c r="K205" s="523" t="s">
        <v>622</v>
      </c>
      <c r="L205" s="129" t="s">
        <v>542</v>
      </c>
    </row>
    <row r="206" spans="3:12" ht="15.75" customHeight="1" thickBot="1">
      <c r="C206" s="527" t="s">
        <v>84</v>
      </c>
      <c r="D206" s="510">
        <v>1</v>
      </c>
      <c r="E206" s="511">
        <v>12</v>
      </c>
      <c r="F206" s="512">
        <v>15000</v>
      </c>
      <c r="G206" s="144">
        <f>D206*E206*F206</f>
        <v>180000</v>
      </c>
      <c r="H206" s="196"/>
      <c r="I206" s="145" t="s">
        <v>910</v>
      </c>
      <c r="J206" s="145" t="str">
        <f>VLOOKUP(I206,Presupuesto!$B$11:$C$586,2,0)</f>
        <v>SERVICIOS DE PROFESIONALES Y TECNICOS</v>
      </c>
      <c r="K206" s="517" t="s">
        <v>622</v>
      </c>
      <c r="L206" s="129" t="s">
        <v>538</v>
      </c>
    </row>
    <row r="207" spans="3:12" ht="15.75" customHeight="1" thickBot="1">
      <c r="C207" s="202" t="s">
        <v>58</v>
      </c>
      <c r="D207" s="513">
        <v>0</v>
      </c>
      <c r="E207" s="514">
        <v>0</v>
      </c>
      <c r="F207" s="515">
        <f>IF(E206=0,"",(G206/E206)/12*E206)</f>
        <v>15000</v>
      </c>
      <c r="G207" s="128">
        <f>F207</f>
        <v>15000</v>
      </c>
      <c r="H207" s="194"/>
      <c r="I207" s="145" t="s">
        <v>910</v>
      </c>
      <c r="J207" s="132" t="str">
        <f>VLOOKUP(I207,Presupuesto!$B$11:$C$586,2,0)</f>
        <v>SERVICIOS DE PROFESIONALES Y TECNICOS</v>
      </c>
      <c r="K207" s="517" t="s">
        <v>622</v>
      </c>
      <c r="L207" s="129" t="s">
        <v>548</v>
      </c>
    </row>
    <row r="208" spans="3:12" ht="15.75" customHeight="1" thickBot="1">
      <c r="C208" s="203" t="s">
        <v>59</v>
      </c>
      <c r="D208" s="519">
        <v>0</v>
      </c>
      <c r="E208" s="520">
        <v>0</v>
      </c>
      <c r="F208" s="521">
        <f>IF(E206&lt;12,"",((E206-0)/12)*(180000/E206))</f>
        <v>15000</v>
      </c>
      <c r="G208" s="151">
        <f>F208</f>
        <v>15000</v>
      </c>
      <c r="H208" s="508"/>
      <c r="I208" s="145" t="s">
        <v>910</v>
      </c>
      <c r="J208" s="522" t="str">
        <f>VLOOKUP(I208,Presupuesto!$B$11:$C$586,2,0)</f>
        <v>SERVICIOS DE PROFESIONALES Y TECNICOS</v>
      </c>
      <c r="K208" s="523" t="s">
        <v>622</v>
      </c>
      <c r="L208" s="129" t="s">
        <v>542</v>
      </c>
    </row>
    <row r="209" spans="3:12" ht="15.75" customHeight="1" thickBot="1">
      <c r="C209" s="527" t="s">
        <v>84</v>
      </c>
      <c r="D209" s="510">
        <v>1</v>
      </c>
      <c r="E209" s="511">
        <v>12</v>
      </c>
      <c r="F209" s="512">
        <v>15000</v>
      </c>
      <c r="G209" s="144">
        <f>D209*E209*F209</f>
        <v>180000</v>
      </c>
      <c r="H209" s="196"/>
      <c r="I209" s="145" t="s">
        <v>910</v>
      </c>
      <c r="J209" s="145" t="str">
        <f>VLOOKUP(I209,Presupuesto!$B$11:$C$586,2,0)</f>
        <v>SERVICIOS DE PROFESIONALES Y TECNICOS</v>
      </c>
      <c r="K209" s="517" t="s">
        <v>622</v>
      </c>
      <c r="L209" s="129" t="s">
        <v>538</v>
      </c>
    </row>
    <row r="210" spans="3:12" ht="15.75" customHeight="1" thickBot="1">
      <c r="C210" s="202" t="s">
        <v>58</v>
      </c>
      <c r="D210" s="513">
        <v>0</v>
      </c>
      <c r="E210" s="514">
        <v>0</v>
      </c>
      <c r="F210" s="515">
        <f>IF(E209=0,"",(G209/E209)/12*E209)</f>
        <v>15000</v>
      </c>
      <c r="G210" s="128">
        <f>F210</f>
        <v>15000</v>
      </c>
      <c r="H210" s="194"/>
      <c r="I210" s="145" t="s">
        <v>910</v>
      </c>
      <c r="J210" s="132" t="str">
        <f>VLOOKUP(I210,Presupuesto!$B$11:$C$586,2,0)</f>
        <v>SERVICIOS DE PROFESIONALES Y TECNICOS</v>
      </c>
      <c r="K210" s="517" t="s">
        <v>622</v>
      </c>
      <c r="L210" s="129" t="s">
        <v>548</v>
      </c>
    </row>
    <row r="211" spans="3:12" ht="15.75" customHeight="1" thickBot="1">
      <c r="C211" s="202" t="s">
        <v>59</v>
      </c>
      <c r="D211" s="519">
        <v>0</v>
      </c>
      <c r="E211" s="520">
        <v>0</v>
      </c>
      <c r="F211" s="521">
        <f>IF(E209&lt;12,"",((E209-0)/12)*(180000/E209))</f>
        <v>15000</v>
      </c>
      <c r="G211" s="151">
        <f>F211</f>
        <v>15000</v>
      </c>
      <c r="H211" s="508"/>
      <c r="I211" s="145" t="s">
        <v>910</v>
      </c>
      <c r="J211" s="522" t="str">
        <f>VLOOKUP(I211,Presupuesto!$B$11:$C$586,2,0)</f>
        <v>SERVICIOS DE PROFESIONALES Y TECNICOS</v>
      </c>
      <c r="K211" s="523" t="s">
        <v>622</v>
      </c>
      <c r="L211" s="129" t="s">
        <v>542</v>
      </c>
    </row>
    <row r="212" spans="3:12" ht="15.75" thickBot="1">
      <c r="C212" s="170" t="s">
        <v>61</v>
      </c>
      <c r="D212" s="233"/>
      <c r="E212" s="182">
        <v>12</v>
      </c>
      <c r="F212" s="149">
        <v>30000</v>
      </c>
      <c r="G212" s="144">
        <f>D212*E212*F212</f>
        <v>0</v>
      </c>
      <c r="H212" s="196" t="s">
        <v>269</v>
      </c>
      <c r="I212" s="145">
        <v>11100.01</v>
      </c>
      <c r="J212" s="145" t="e">
        <f>VLOOKUP(I212,Presupuesto!$B$11:$C$586,2,0)</f>
        <v>#N/A</v>
      </c>
      <c r="K212" s="129" t="str">
        <f t="shared" ref="K212:K214" si="1">$K$17</f>
        <v>Desarrollo Curricular</v>
      </c>
      <c r="L212" s="129" t="s">
        <v>538</v>
      </c>
    </row>
    <row r="213" spans="3:12">
      <c r="C213" s="202" t="s">
        <v>58</v>
      </c>
      <c r="D213" s="200"/>
      <c r="E213" s="162">
        <v>0</v>
      </c>
      <c r="F213" s="150">
        <f>IF(E212=0,"",(G212/E212)/12*E212)</f>
        <v>0</v>
      </c>
      <c r="G213" s="151">
        <f>F213</f>
        <v>0</v>
      </c>
      <c r="H213" s="194"/>
      <c r="I213" s="132">
        <v>11500</v>
      </c>
      <c r="J213" s="132" t="e">
        <f>VLOOKUP(I213,Presupuesto!$B$11:$C$586,2,0)</f>
        <v>#N/A</v>
      </c>
      <c r="K213" s="129" t="str">
        <f t="shared" si="1"/>
        <v>Desarrollo Curricular</v>
      </c>
      <c r="L213" s="129" t="s">
        <v>538</v>
      </c>
    </row>
    <row r="214" spans="3:12" ht="15.75" thickBot="1">
      <c r="C214" s="204" t="s">
        <v>59</v>
      </c>
      <c r="D214" s="192"/>
      <c r="E214" s="163">
        <v>0</v>
      </c>
      <c r="F214" s="136">
        <f>IF(E212&lt;6,"",((E212-6)/12)*(G212/E212))</f>
        <v>0</v>
      </c>
      <c r="G214" s="136">
        <f>F214</f>
        <v>0</v>
      </c>
      <c r="H214" s="192"/>
      <c r="I214" s="137">
        <v>11500.02</v>
      </c>
      <c r="J214" s="155" t="e">
        <f>VLOOKUP(I214,Presupuesto!$B$11:$C$586,2,0)</f>
        <v>#N/A</v>
      </c>
      <c r="K214" s="137" t="str">
        <f t="shared" si="1"/>
        <v>Desarrollo Curricular</v>
      </c>
      <c r="L214" s="155" t="s">
        <v>538</v>
      </c>
    </row>
    <row r="216" spans="3:12">
      <c r="F216" s="121"/>
      <c r="G216" s="526"/>
    </row>
    <row r="217" spans="3:12">
      <c r="F217" s="121"/>
      <c r="G217" s="526"/>
    </row>
    <row r="218" spans="3:12">
      <c r="G218" s="525"/>
      <c r="I218" s="526"/>
    </row>
  </sheetData>
  <conditionalFormatting sqref="E56">
    <cfRule type="cellIs" dxfId="1" priority="2" operator="greaterThan">
      <formula>12</formula>
    </cfRule>
  </conditionalFormatting>
  <dataValidations xWindow="1185" yWindow="626" count="5">
    <dataValidation type="list" allowBlank="1" showInputMessage="1" showErrorMessage="1" errorTitle="¡Ingreso no Válido!" error="Por favor seleccione una opción de la lista" promptTitle="Tipo de Presupuesto" prompt="Seleccione una opción de la lista." sqref="H17:H214">
      <formula1>$R$2:$S$2</formula1>
    </dataValidation>
    <dataValidation type="list" allowBlank="1" showInputMessage="1" showErrorMessage="1" errorTitle="¡Ingreso Inválido!" error="Verifique el valor ingresado." sqref="I17:I214">
      <formula1>$A$1:$VD$1</formula1>
    </dataValidation>
    <dataValidation type="list" allowBlank="1" showInputMessage="1" showErrorMessage="1" errorTitle="¡Ingreso Inválido!" error="Seleccione una opción de la lista." promptTitle="Dimensión Estratégica" prompt="Seleccione una opción de la lista." sqref="K17:K214">
      <formula1>$A$2:$K$2</formula1>
    </dataValidation>
    <dataValidation type="list" allowBlank="1" showInputMessage="1" showErrorMessage="1" errorTitle="¡Ingreso Inválido!" error="Seleccione una opción de la lista" promptTitle="Mes Requerido" prompt="Seleccione el mes en el que requiere el recurso." sqref="L17:L214">
      <formula1>$U$2:$AF$2</formula1>
    </dataValidation>
    <dataValidation type="list" allowBlank="1" showInputMessage="1" showErrorMessage="1" sqref="C17 C56 C53 C50 C47 C44 C41 C38 C35 C32 C29 C26 C23 C20">
      <formula1>$BZ$2:$CM$2</formula1>
    </dataValidation>
  </dataValidations>
  <pageMargins left="0.70866141732283472" right="0.70866141732283472" top="0.74803149606299213" bottom="0.74803149606299213" header="0.31496062992125984" footer="0.31496062992125984"/>
  <pageSetup scale="6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sheetPr>
    <tabColor rgb="FF92D050"/>
  </sheetPr>
  <dimension ref="A1:VD29"/>
  <sheetViews>
    <sheetView showGridLines="0" topLeftCell="A4" zoomScale="84" zoomScaleNormal="84" workbookViewId="0">
      <selection activeCell="I26" sqref="I26"/>
    </sheetView>
  </sheetViews>
  <sheetFormatPr baseColWidth="10" defaultColWidth="11.5703125" defaultRowHeight="1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12.7109375" style="116" bestFit="1" customWidth="1"/>
    <col min="9" max="9" width="35.42578125" style="116" bestFit="1" customWidth="1"/>
    <col min="10" max="10" width="22.28515625" style="116" bestFit="1" customWidth="1"/>
    <col min="11" max="11" width="13.42578125" style="116" bestFit="1" customWidth="1"/>
    <col min="12" max="16384" width="11.5703125" style="116"/>
  </cols>
  <sheetData>
    <row r="1" spans="1:576" ht="26.25" hidden="1">
      <c r="A1" s="217"/>
      <c r="B1" s="220"/>
      <c r="C1" s="212" t="s">
        <v>395</v>
      </c>
      <c r="D1" s="212" t="s">
        <v>832</v>
      </c>
      <c r="E1" s="212" t="s">
        <v>834</v>
      </c>
      <c r="F1" s="212" t="s">
        <v>836</v>
      </c>
      <c r="G1" s="212" t="s">
        <v>838</v>
      </c>
      <c r="H1" s="212" t="s">
        <v>840</v>
      </c>
      <c r="I1" s="212" t="s">
        <v>842</v>
      </c>
      <c r="J1" s="212" t="s">
        <v>396</v>
      </c>
      <c r="K1" s="212" t="s">
        <v>845</v>
      </c>
      <c r="L1" s="212" t="s">
        <v>397</v>
      </c>
      <c r="M1" s="212" t="s">
        <v>847</v>
      </c>
      <c r="N1" s="212" t="s">
        <v>849</v>
      </c>
      <c r="O1" s="212" t="s">
        <v>851</v>
      </c>
      <c r="P1" s="212" t="s">
        <v>398</v>
      </c>
      <c r="Q1" s="212" t="s">
        <v>852</v>
      </c>
      <c r="R1" s="212" t="s">
        <v>855</v>
      </c>
      <c r="S1" s="212" t="s">
        <v>399</v>
      </c>
      <c r="T1" s="212" t="s">
        <v>857</v>
      </c>
      <c r="U1" s="212" t="s">
        <v>400</v>
      </c>
      <c r="V1" s="212" t="s">
        <v>858</v>
      </c>
      <c r="W1" s="212" t="s">
        <v>859</v>
      </c>
      <c r="X1" s="212" t="s">
        <v>863</v>
      </c>
      <c r="Y1" s="212" t="s">
        <v>392</v>
      </c>
      <c r="Z1" s="212" t="s">
        <v>878</v>
      </c>
      <c r="AA1" s="220"/>
      <c r="AB1" s="212" t="s">
        <v>880</v>
      </c>
      <c r="AC1" s="212" t="s">
        <v>402</v>
      </c>
      <c r="AD1" s="212" t="s">
        <v>882</v>
      </c>
      <c r="AE1" s="212" t="s">
        <v>884</v>
      </c>
      <c r="AF1" s="212" t="s">
        <v>403</v>
      </c>
      <c r="AG1" s="212" t="s">
        <v>886</v>
      </c>
      <c r="AH1" s="212" t="s">
        <v>888</v>
      </c>
      <c r="AI1" s="212" t="s">
        <v>404</v>
      </c>
      <c r="AJ1" s="212" t="s">
        <v>889</v>
      </c>
      <c r="AK1" s="212" t="s">
        <v>891</v>
      </c>
      <c r="AL1" s="212" t="s">
        <v>892</v>
      </c>
      <c r="AM1" s="212" t="s">
        <v>893</v>
      </c>
      <c r="AN1" s="212" t="s">
        <v>895</v>
      </c>
      <c r="AO1" s="212" t="s">
        <v>897</v>
      </c>
      <c r="AP1" s="212" t="s">
        <v>898</v>
      </c>
      <c r="AQ1" s="212" t="s">
        <v>405</v>
      </c>
      <c r="AR1" s="212" t="s">
        <v>900</v>
      </c>
      <c r="AS1" s="212" t="s">
        <v>902</v>
      </c>
      <c r="AT1" s="212" t="s">
        <v>904</v>
      </c>
      <c r="AU1" s="212" t="s">
        <v>906</v>
      </c>
      <c r="AV1" s="212" t="s">
        <v>908</v>
      </c>
      <c r="AW1" s="212" t="s">
        <v>910</v>
      </c>
      <c r="AX1" s="212" t="s">
        <v>912</v>
      </c>
      <c r="AY1" s="212" t="s">
        <v>914</v>
      </c>
      <c r="AZ1" s="220"/>
      <c r="BA1" s="212" t="s">
        <v>407</v>
      </c>
      <c r="BB1" s="212" t="s">
        <v>936</v>
      </c>
      <c r="BC1" s="212" t="s">
        <v>408</v>
      </c>
      <c r="BD1" s="212" t="s">
        <v>938</v>
      </c>
      <c r="BE1" s="212" t="s">
        <v>940</v>
      </c>
      <c r="BF1" s="220"/>
      <c r="BG1" s="212" t="s">
        <v>410</v>
      </c>
      <c r="BH1" s="212" t="s">
        <v>942</v>
      </c>
      <c r="BI1" s="212" t="s">
        <v>411</v>
      </c>
      <c r="BJ1" s="212" t="s">
        <v>944</v>
      </c>
      <c r="BK1" s="212" t="s">
        <v>946</v>
      </c>
      <c r="BL1" s="212" t="s">
        <v>948</v>
      </c>
      <c r="BM1" s="220"/>
      <c r="BN1" s="212" t="s">
        <v>954</v>
      </c>
      <c r="BO1" s="212" t="s">
        <v>956</v>
      </c>
      <c r="BP1" s="212" t="s">
        <v>413</v>
      </c>
      <c r="BQ1" s="212" t="s">
        <v>950</v>
      </c>
      <c r="BR1" s="212" t="s">
        <v>952</v>
      </c>
      <c r="BS1" s="212" t="s">
        <v>414</v>
      </c>
      <c r="BT1" s="212" t="s">
        <v>958</v>
      </c>
      <c r="BU1" s="212" t="s">
        <v>415</v>
      </c>
      <c r="BV1" s="212" t="s">
        <v>959</v>
      </c>
      <c r="BW1" s="209"/>
      <c r="BX1" s="220"/>
      <c r="BY1" s="212" t="s">
        <v>416</v>
      </c>
      <c r="BZ1" s="212" t="s">
        <v>864</v>
      </c>
      <c r="CA1" s="212" t="s">
        <v>866</v>
      </c>
      <c r="CB1" s="212" t="s">
        <v>868</v>
      </c>
      <c r="CC1" s="212" t="s">
        <v>417</v>
      </c>
      <c r="CD1" s="212" t="s">
        <v>870</v>
      </c>
      <c r="CE1" s="212" t="s">
        <v>872</v>
      </c>
      <c r="CF1" s="212" t="s">
        <v>874</v>
      </c>
      <c r="CG1" s="212" t="s">
        <v>876</v>
      </c>
      <c r="CH1" s="209"/>
      <c r="CI1" s="220"/>
      <c r="CJ1" s="212" t="s">
        <v>418</v>
      </c>
      <c r="CK1" s="212" t="s">
        <v>916</v>
      </c>
      <c r="CL1" s="212" t="s">
        <v>918</v>
      </c>
      <c r="CM1" s="212" t="s">
        <v>920</v>
      </c>
      <c r="CN1" s="212" t="s">
        <v>922</v>
      </c>
      <c r="CO1" s="212" t="s">
        <v>924</v>
      </c>
      <c r="CP1" s="212" t="s">
        <v>926</v>
      </c>
      <c r="CQ1" s="212" t="s">
        <v>928</v>
      </c>
      <c r="CR1" s="212" t="s">
        <v>930</v>
      </c>
      <c r="CS1" s="212" t="s">
        <v>932</v>
      </c>
      <c r="CT1" s="212" t="s">
        <v>934</v>
      </c>
      <c r="CU1" s="209"/>
      <c r="CV1" s="220"/>
      <c r="CW1" s="212" t="s">
        <v>960</v>
      </c>
      <c r="CX1" s="212" t="s">
        <v>961</v>
      </c>
      <c r="CY1" s="212" t="s">
        <v>963</v>
      </c>
      <c r="CZ1" s="212" t="s">
        <v>421</v>
      </c>
      <c r="DA1" s="212" t="s">
        <v>965</v>
      </c>
      <c r="DB1" s="212" t="s">
        <v>967</v>
      </c>
      <c r="DC1" s="212" t="s">
        <v>969</v>
      </c>
      <c r="DD1" s="212" t="s">
        <v>971</v>
      </c>
      <c r="DE1" s="212" t="s">
        <v>973</v>
      </c>
      <c r="DF1" s="212" t="s">
        <v>975</v>
      </c>
      <c r="DG1" s="220"/>
      <c r="DH1" s="212" t="s">
        <v>423</v>
      </c>
      <c r="DI1" s="212" t="s">
        <v>977</v>
      </c>
      <c r="DJ1" s="212" t="s">
        <v>424</v>
      </c>
      <c r="DK1" s="212" t="s">
        <v>979</v>
      </c>
      <c r="DL1" s="212" t="s">
        <v>981</v>
      </c>
      <c r="DM1" s="212" t="s">
        <v>983</v>
      </c>
      <c r="DN1" s="212" t="s">
        <v>985</v>
      </c>
      <c r="DO1" s="212" t="s">
        <v>987</v>
      </c>
      <c r="DP1" s="212" t="s">
        <v>989</v>
      </c>
      <c r="DQ1" s="212" t="s">
        <v>991</v>
      </c>
      <c r="DR1" s="212" t="s">
        <v>425</v>
      </c>
      <c r="DS1" s="212" t="s">
        <v>993</v>
      </c>
      <c r="DT1" s="212" t="s">
        <v>995</v>
      </c>
      <c r="DU1" s="212" t="s">
        <v>997</v>
      </c>
      <c r="DV1" s="220"/>
      <c r="DW1" s="212" t="s">
        <v>999</v>
      </c>
      <c r="DX1" s="212" t="s">
        <v>427</v>
      </c>
      <c r="DY1" s="212" t="s">
        <v>1001</v>
      </c>
      <c r="DZ1" s="212" t="s">
        <v>428</v>
      </c>
      <c r="EA1" s="212" t="s">
        <v>1003</v>
      </c>
      <c r="EB1" s="212" t="s">
        <v>1005</v>
      </c>
      <c r="EC1" s="212" t="s">
        <v>1007</v>
      </c>
      <c r="ED1" s="212" t="s">
        <v>1009</v>
      </c>
      <c r="EE1" s="212" t="s">
        <v>1011</v>
      </c>
      <c r="EF1" s="212" t="s">
        <v>1013</v>
      </c>
      <c r="EG1" s="212" t="s">
        <v>1015</v>
      </c>
      <c r="EH1" s="212" t="s">
        <v>1017</v>
      </c>
      <c r="EI1" s="212" t="s">
        <v>1019</v>
      </c>
      <c r="EJ1" s="212" t="s">
        <v>1021</v>
      </c>
      <c r="EK1" s="212" t="s">
        <v>1023</v>
      </c>
      <c r="EL1" s="220"/>
      <c r="EM1" s="212" t="s">
        <v>1025</v>
      </c>
      <c r="EN1" s="212" t="s">
        <v>430</v>
      </c>
      <c r="EO1" s="212" t="s">
        <v>1027</v>
      </c>
      <c r="EP1" s="212" t="s">
        <v>1029</v>
      </c>
      <c r="EQ1" s="212" t="s">
        <v>431</v>
      </c>
      <c r="ER1" s="212" t="s">
        <v>1031</v>
      </c>
      <c r="ES1" s="212" t="s">
        <v>1033</v>
      </c>
      <c r="ET1" s="212" t="s">
        <v>432</v>
      </c>
      <c r="EU1" s="212" t="s">
        <v>1035</v>
      </c>
      <c r="EV1" s="212" t="s">
        <v>1037</v>
      </c>
      <c r="EW1" s="212" t="s">
        <v>1039</v>
      </c>
      <c r="EX1" s="212" t="s">
        <v>433</v>
      </c>
      <c r="EY1" s="212" t="s">
        <v>1041</v>
      </c>
      <c r="EZ1" s="212" t="s">
        <v>1043</v>
      </c>
      <c r="FA1" s="220"/>
      <c r="FB1" s="212" t="s">
        <v>435</v>
      </c>
      <c r="FC1" s="212" t="s">
        <v>1045</v>
      </c>
      <c r="FD1" s="212" t="s">
        <v>1047</v>
      </c>
      <c r="FE1" s="212" t="s">
        <v>1049</v>
      </c>
      <c r="FF1" s="212" t="s">
        <v>1051</v>
      </c>
      <c r="FG1" s="212" t="s">
        <v>436</v>
      </c>
      <c r="FH1" s="212" t="s">
        <v>1053</v>
      </c>
      <c r="FI1" s="212" t="s">
        <v>1055</v>
      </c>
      <c r="FJ1" s="212" t="s">
        <v>1057</v>
      </c>
      <c r="FK1" s="212" t="s">
        <v>1059</v>
      </c>
      <c r="FL1" s="212" t="s">
        <v>1061</v>
      </c>
      <c r="FM1" s="212" t="s">
        <v>437</v>
      </c>
      <c r="FN1" s="212" t="s">
        <v>1064</v>
      </c>
      <c r="FO1" s="212" t="s">
        <v>438</v>
      </c>
      <c r="FP1" s="212" t="s">
        <v>1067</v>
      </c>
      <c r="FQ1" s="212" t="s">
        <v>1068</v>
      </c>
      <c r="FR1" s="212" t="s">
        <v>1070</v>
      </c>
      <c r="FS1" s="212" t="s">
        <v>439</v>
      </c>
      <c r="FT1" s="212" t="s">
        <v>1073</v>
      </c>
      <c r="FU1" s="212" t="s">
        <v>1074</v>
      </c>
      <c r="FV1" s="212" t="s">
        <v>1076</v>
      </c>
      <c r="FW1" s="212" t="s">
        <v>440</v>
      </c>
      <c r="FX1" s="212" t="s">
        <v>1079</v>
      </c>
      <c r="FY1" s="212" t="s">
        <v>1081</v>
      </c>
      <c r="FZ1" s="212" t="s">
        <v>1083</v>
      </c>
      <c r="GA1" s="220"/>
      <c r="GB1" s="212" t="s">
        <v>442</v>
      </c>
      <c r="GC1" s="212" t="s">
        <v>443</v>
      </c>
      <c r="GD1" s="220"/>
      <c r="GE1" s="212" t="s">
        <v>445</v>
      </c>
      <c r="GF1" s="212" t="s">
        <v>1106</v>
      </c>
      <c r="GG1" s="212" t="s">
        <v>1108</v>
      </c>
      <c r="GH1" s="212" t="s">
        <v>1110</v>
      </c>
      <c r="GI1" s="212" t="s">
        <v>1112</v>
      </c>
      <c r="GJ1" s="212" t="s">
        <v>1114</v>
      </c>
      <c r="GK1" s="220"/>
      <c r="GL1" s="212" t="s">
        <v>447</v>
      </c>
      <c r="GM1" s="212" t="s">
        <v>1116</v>
      </c>
      <c r="GN1" s="212" t="s">
        <v>1118</v>
      </c>
      <c r="GO1" s="212" t="s">
        <v>1120</v>
      </c>
      <c r="GP1" s="212" t="s">
        <v>1122</v>
      </c>
      <c r="GQ1" s="212" t="s">
        <v>1124</v>
      </c>
      <c r="GR1" s="212" t="s">
        <v>1126</v>
      </c>
      <c r="GS1" s="209"/>
      <c r="GT1" s="220"/>
      <c r="GU1" s="212" t="s">
        <v>448</v>
      </c>
      <c r="GV1" s="212" t="s">
        <v>1085</v>
      </c>
      <c r="GW1" s="212" t="s">
        <v>1087</v>
      </c>
      <c r="GX1" s="212" t="s">
        <v>1089</v>
      </c>
      <c r="GY1" s="212" t="s">
        <v>1091</v>
      </c>
      <c r="GZ1" s="212" t="s">
        <v>1093</v>
      </c>
      <c r="HA1" s="212" t="s">
        <v>1095</v>
      </c>
      <c r="HB1" s="220"/>
      <c r="HC1" s="212" t="s">
        <v>449</v>
      </c>
      <c r="HD1" s="212" t="s">
        <v>1097</v>
      </c>
      <c r="HE1" s="212" t="s">
        <v>1099</v>
      </c>
      <c r="HF1" s="212" t="s">
        <v>1100</v>
      </c>
      <c r="HG1" s="212" t="s">
        <v>450</v>
      </c>
      <c r="HH1" s="212" t="s">
        <v>1103</v>
      </c>
      <c r="HI1" s="212" t="s">
        <v>1104</v>
      </c>
      <c r="HJ1" s="209"/>
      <c r="HK1" s="220"/>
      <c r="HL1" s="212" t="s">
        <v>453</v>
      </c>
      <c r="HM1" s="212" t="s">
        <v>1128</v>
      </c>
      <c r="HN1" s="212" t="s">
        <v>1130</v>
      </c>
      <c r="HO1" s="212" t="s">
        <v>1132</v>
      </c>
      <c r="HP1" s="212" t="s">
        <v>1134</v>
      </c>
      <c r="HQ1" s="212" t="s">
        <v>454</v>
      </c>
      <c r="HR1" s="212" t="s">
        <v>1137</v>
      </c>
      <c r="HS1" s="220"/>
      <c r="HT1" s="212" t="s">
        <v>1139</v>
      </c>
      <c r="HU1" s="212" t="s">
        <v>1141</v>
      </c>
      <c r="HV1" s="212" t="s">
        <v>456</v>
      </c>
      <c r="HW1" s="212" t="s">
        <v>1144</v>
      </c>
      <c r="HX1" s="212" t="s">
        <v>1146</v>
      </c>
      <c r="HY1" s="212" t="s">
        <v>1147</v>
      </c>
      <c r="HZ1" s="212" t="s">
        <v>1149</v>
      </c>
      <c r="IA1" s="220"/>
      <c r="IB1" s="212" t="s">
        <v>1151</v>
      </c>
      <c r="IC1" s="212" t="s">
        <v>1153</v>
      </c>
      <c r="ID1" s="212" t="s">
        <v>1155</v>
      </c>
      <c r="IE1" s="212" t="s">
        <v>458</v>
      </c>
      <c r="IF1" s="212" t="s">
        <v>1157</v>
      </c>
      <c r="IG1" s="212" t="s">
        <v>1159</v>
      </c>
      <c r="IH1" s="212" t="s">
        <v>459</v>
      </c>
      <c r="II1" s="212" t="s">
        <v>1161</v>
      </c>
      <c r="IJ1" s="212" t="s">
        <v>1163</v>
      </c>
      <c r="IK1" s="212" t="s">
        <v>460</v>
      </c>
      <c r="IL1" s="212" t="s">
        <v>1165</v>
      </c>
      <c r="IM1" s="212" t="s">
        <v>1167</v>
      </c>
      <c r="IN1" s="212" t="s">
        <v>1169</v>
      </c>
      <c r="IO1" s="212" t="s">
        <v>1171</v>
      </c>
      <c r="IP1" s="212" t="s">
        <v>461</v>
      </c>
      <c r="IQ1" s="212" t="s">
        <v>1173</v>
      </c>
      <c r="IR1" s="220"/>
      <c r="IS1" s="212" t="s">
        <v>1181</v>
      </c>
      <c r="IT1" s="212" t="s">
        <v>1183</v>
      </c>
      <c r="IU1" s="212" t="s">
        <v>463</v>
      </c>
      <c r="IV1" s="212" t="s">
        <v>1185</v>
      </c>
      <c r="IW1" s="212" t="s">
        <v>1187</v>
      </c>
      <c r="IX1" s="212" t="s">
        <v>1189</v>
      </c>
      <c r="IY1" s="220"/>
      <c r="IZ1" s="212" t="s">
        <v>1191</v>
      </c>
      <c r="JA1" s="212" t="s">
        <v>465</v>
      </c>
      <c r="JB1" s="212" t="s">
        <v>1194</v>
      </c>
      <c r="JC1" s="212" t="s">
        <v>1196</v>
      </c>
      <c r="JD1" s="212" t="s">
        <v>1198</v>
      </c>
      <c r="JE1" s="212" t="s">
        <v>1200</v>
      </c>
      <c r="JF1" s="212" t="s">
        <v>1202</v>
      </c>
      <c r="JG1" s="212" t="s">
        <v>1204</v>
      </c>
      <c r="JH1" s="212" t="s">
        <v>466</v>
      </c>
      <c r="JI1" s="212" t="s">
        <v>1207</v>
      </c>
      <c r="JJ1" s="212" t="s">
        <v>1209</v>
      </c>
      <c r="JK1" s="212" t="s">
        <v>1211</v>
      </c>
      <c r="JL1" s="212" t="s">
        <v>1213</v>
      </c>
      <c r="JM1" s="212" t="s">
        <v>1215</v>
      </c>
      <c r="JN1" s="212" t="s">
        <v>1217</v>
      </c>
      <c r="JO1" s="212" t="s">
        <v>1219</v>
      </c>
      <c r="JP1" s="212" t="s">
        <v>1221</v>
      </c>
      <c r="JQ1" s="212" t="s">
        <v>467</v>
      </c>
      <c r="JR1" s="212" t="s">
        <v>1224</v>
      </c>
      <c r="JS1" s="212" t="s">
        <v>1226</v>
      </c>
      <c r="JT1" s="212" t="s">
        <v>1228</v>
      </c>
      <c r="JU1" s="212" t="s">
        <v>1230</v>
      </c>
      <c r="JV1" s="212" t="s">
        <v>1231</v>
      </c>
      <c r="JW1" s="212" t="s">
        <v>1233</v>
      </c>
      <c r="JX1" s="212" t="s">
        <v>1235</v>
      </c>
      <c r="JY1" s="212" t="s">
        <v>1237</v>
      </c>
      <c r="JZ1" s="212" t="s">
        <v>1239</v>
      </c>
      <c r="KA1" s="212" t="s">
        <v>1241</v>
      </c>
      <c r="KB1" s="212" t="s">
        <v>1243</v>
      </c>
      <c r="KC1" s="212" t="s">
        <v>1245</v>
      </c>
      <c r="KD1" s="212" t="s">
        <v>1247</v>
      </c>
      <c r="KE1" s="212" t="s">
        <v>1249</v>
      </c>
      <c r="KF1" s="212" t="s">
        <v>1251</v>
      </c>
      <c r="KG1" s="212" t="s">
        <v>1253</v>
      </c>
      <c r="KH1" s="212" t="s">
        <v>1255</v>
      </c>
      <c r="KI1" s="212" t="s">
        <v>1257</v>
      </c>
      <c r="KJ1" s="212" t="s">
        <v>1259</v>
      </c>
      <c r="KK1" s="212" t="s">
        <v>1261</v>
      </c>
      <c r="KL1" s="212" t="s">
        <v>1263</v>
      </c>
      <c r="KM1" s="212" t="s">
        <v>1265</v>
      </c>
      <c r="KN1" s="212" t="s">
        <v>1267</v>
      </c>
      <c r="KO1" s="212" t="s">
        <v>1269</v>
      </c>
      <c r="KP1" s="212" t="s">
        <v>1271</v>
      </c>
      <c r="KQ1" s="212" t="s">
        <v>1273</v>
      </c>
      <c r="KR1" s="220"/>
      <c r="KS1" s="212" t="s">
        <v>1275</v>
      </c>
      <c r="KT1" s="212" t="s">
        <v>469</v>
      </c>
      <c r="KU1" s="212" t="s">
        <v>1278</v>
      </c>
      <c r="KV1" s="212" t="s">
        <v>1280</v>
      </c>
      <c r="KW1" s="212" t="s">
        <v>1282</v>
      </c>
      <c r="KX1" s="212" t="s">
        <v>1284</v>
      </c>
      <c r="KY1" s="212" t="s">
        <v>470</v>
      </c>
      <c r="KZ1" s="212" t="s">
        <v>1287</v>
      </c>
      <c r="LA1" s="212" t="s">
        <v>1289</v>
      </c>
      <c r="LB1" s="212" t="s">
        <v>1291</v>
      </c>
      <c r="LC1" s="212" t="s">
        <v>1293</v>
      </c>
      <c r="LD1" s="212" t="s">
        <v>1295</v>
      </c>
      <c r="LE1" s="212" t="s">
        <v>1297</v>
      </c>
      <c r="LF1" s="212" t="s">
        <v>1299</v>
      </c>
      <c r="LG1" s="209"/>
      <c r="LH1" s="220"/>
      <c r="LI1" s="212" t="s">
        <v>471</v>
      </c>
      <c r="LJ1" s="212" t="s">
        <v>1175</v>
      </c>
      <c r="LK1" s="212" t="s">
        <v>1177</v>
      </c>
      <c r="LL1" s="212" t="s">
        <v>1179</v>
      </c>
      <c r="LM1" s="209"/>
      <c r="LN1" s="220"/>
      <c r="LO1" s="212" t="s">
        <v>474</v>
      </c>
      <c r="LP1" s="212" t="s">
        <v>475</v>
      </c>
      <c r="LQ1" s="220"/>
      <c r="LR1" s="212" t="s">
        <v>477</v>
      </c>
      <c r="LS1" s="212" t="s">
        <v>1319</v>
      </c>
      <c r="LT1" s="212" t="s">
        <v>1321</v>
      </c>
      <c r="LU1" s="212" t="s">
        <v>1322</v>
      </c>
      <c r="LV1" s="212" t="s">
        <v>1324</v>
      </c>
      <c r="LW1" s="212" t="s">
        <v>1325</v>
      </c>
      <c r="LX1" s="212" t="s">
        <v>1327</v>
      </c>
      <c r="LY1" s="212" t="s">
        <v>1329</v>
      </c>
      <c r="LZ1" s="212" t="s">
        <v>1331</v>
      </c>
      <c r="MA1" s="212" t="s">
        <v>1333</v>
      </c>
      <c r="MB1" s="212" t="s">
        <v>478</v>
      </c>
      <c r="MC1" s="212" t="s">
        <v>1336</v>
      </c>
      <c r="MD1" s="212" t="s">
        <v>1337</v>
      </c>
      <c r="ME1" s="212" t="s">
        <v>1339</v>
      </c>
      <c r="MF1" s="212" t="s">
        <v>479</v>
      </c>
      <c r="MG1" s="212" t="s">
        <v>1342</v>
      </c>
      <c r="MH1" s="212" t="s">
        <v>1343</v>
      </c>
      <c r="MI1" s="212" t="s">
        <v>1345</v>
      </c>
      <c r="MJ1" s="212" t="s">
        <v>1347</v>
      </c>
      <c r="MK1" s="212" t="s">
        <v>480</v>
      </c>
      <c r="ML1" s="212" t="s">
        <v>1350</v>
      </c>
      <c r="MM1" s="212" t="s">
        <v>1352</v>
      </c>
      <c r="MN1" s="212" t="s">
        <v>1354</v>
      </c>
      <c r="MO1" s="212" t="s">
        <v>1356</v>
      </c>
      <c r="MP1" s="212" t="s">
        <v>481</v>
      </c>
      <c r="MQ1" s="212" t="s">
        <v>1359</v>
      </c>
      <c r="MR1" s="212" t="s">
        <v>1361</v>
      </c>
      <c r="MS1" s="212" t="s">
        <v>1363</v>
      </c>
      <c r="MT1" s="212" t="s">
        <v>1365</v>
      </c>
      <c r="MU1" s="212" t="s">
        <v>1367</v>
      </c>
      <c r="MV1" s="212" t="s">
        <v>1369</v>
      </c>
      <c r="MW1" s="212" t="s">
        <v>1371</v>
      </c>
      <c r="MX1" s="212" t="s">
        <v>1373</v>
      </c>
      <c r="MY1" s="212" t="s">
        <v>1375</v>
      </c>
      <c r="MZ1" s="212" t="s">
        <v>1377</v>
      </c>
      <c r="NA1" s="212" t="s">
        <v>1379</v>
      </c>
      <c r="NB1" s="212" t="s">
        <v>1380</v>
      </c>
      <c r="NC1" s="220"/>
      <c r="ND1" s="212" t="s">
        <v>483</v>
      </c>
      <c r="NE1" s="212" t="s">
        <v>1382</v>
      </c>
      <c r="NF1" s="212" t="s">
        <v>1384</v>
      </c>
      <c r="NG1" s="212" t="s">
        <v>1386</v>
      </c>
      <c r="NH1" s="212" t="s">
        <v>1388</v>
      </c>
      <c r="NI1" s="220"/>
      <c r="NJ1" s="212" t="s">
        <v>485</v>
      </c>
      <c r="NK1" s="212" t="s">
        <v>1389</v>
      </c>
      <c r="NL1" s="212" t="s">
        <v>486</v>
      </c>
      <c r="NM1" s="212" t="s">
        <v>1391</v>
      </c>
      <c r="NN1" s="212" t="s">
        <v>1393</v>
      </c>
      <c r="NO1" s="212" t="s">
        <v>487</v>
      </c>
      <c r="NP1" s="212" t="s">
        <v>1395</v>
      </c>
      <c r="NQ1" s="212" t="s">
        <v>1397</v>
      </c>
      <c r="NR1" s="209"/>
      <c r="NS1" s="220"/>
      <c r="NT1" s="212" t="s">
        <v>488</v>
      </c>
      <c r="NU1" s="212" t="s">
        <v>1301</v>
      </c>
      <c r="NV1" s="212" t="s">
        <v>1303</v>
      </c>
      <c r="NW1" s="212" t="s">
        <v>1305</v>
      </c>
      <c r="NX1" s="212" t="s">
        <v>1307</v>
      </c>
      <c r="NY1" s="212" t="s">
        <v>489</v>
      </c>
      <c r="NZ1" s="212" t="s">
        <v>1309</v>
      </c>
      <c r="OA1" s="212" t="s">
        <v>490</v>
      </c>
      <c r="OB1" s="212" t="s">
        <v>1311</v>
      </c>
      <c r="OC1" s="220"/>
      <c r="OD1" s="212" t="s">
        <v>1313</v>
      </c>
      <c r="OE1" s="212" t="s">
        <v>491</v>
      </c>
      <c r="OF1" s="209"/>
      <c r="OG1" s="220"/>
      <c r="OH1" s="212" t="s">
        <v>1315</v>
      </c>
      <c r="OI1" s="212" t="s">
        <v>1317</v>
      </c>
      <c r="OJ1" s="212" t="s">
        <v>492</v>
      </c>
      <c r="OK1" s="209"/>
      <c r="OL1" s="220"/>
      <c r="OM1" s="212" t="s">
        <v>495</v>
      </c>
      <c r="ON1" s="212" t="s">
        <v>1399</v>
      </c>
      <c r="OO1" s="212" t="s">
        <v>1401</v>
      </c>
      <c r="OP1" s="212" t="s">
        <v>496</v>
      </c>
      <c r="OQ1" s="212" t="s">
        <v>497</v>
      </c>
      <c r="OR1" s="212" t="s">
        <v>1499</v>
      </c>
      <c r="OS1" s="212" t="s">
        <v>1501</v>
      </c>
      <c r="OT1" s="212" t="s">
        <v>1503</v>
      </c>
      <c r="OU1" s="212" t="s">
        <v>1505</v>
      </c>
      <c r="OV1" s="212" t="s">
        <v>1507</v>
      </c>
      <c r="OW1" s="220"/>
      <c r="OX1" s="212" t="s">
        <v>499</v>
      </c>
      <c r="OY1" s="212" t="s">
        <v>1509</v>
      </c>
      <c r="OZ1" s="212" t="s">
        <v>1511</v>
      </c>
      <c r="PA1" s="212" t="s">
        <v>1513</v>
      </c>
      <c r="PB1" s="212" t="s">
        <v>1515</v>
      </c>
      <c r="PC1" s="212" t="s">
        <v>1517</v>
      </c>
      <c r="PD1" s="212" t="s">
        <v>1519</v>
      </c>
      <c r="PE1" s="220"/>
      <c r="PF1" s="212" t="s">
        <v>1521</v>
      </c>
      <c r="PG1" s="212" t="s">
        <v>501</v>
      </c>
      <c r="PH1" s="220"/>
      <c r="PI1" s="212" t="s">
        <v>503</v>
      </c>
      <c r="PJ1" s="212" t="s">
        <v>1551</v>
      </c>
      <c r="PK1" s="212" t="s">
        <v>1553</v>
      </c>
      <c r="PL1" s="220"/>
      <c r="PM1" s="212" t="s">
        <v>505</v>
      </c>
      <c r="PN1" s="212" t="s">
        <v>1555</v>
      </c>
      <c r="PO1" s="212" t="s">
        <v>1556</v>
      </c>
      <c r="PP1" s="212" t="s">
        <v>1557</v>
      </c>
      <c r="PQ1" s="212" t="s">
        <v>1558</v>
      </c>
      <c r="PR1" s="212" t="s">
        <v>1560</v>
      </c>
      <c r="PS1" s="212" t="s">
        <v>1561</v>
      </c>
      <c r="PT1" s="212" t="s">
        <v>1563</v>
      </c>
      <c r="PU1" s="212" t="s">
        <v>1564</v>
      </c>
      <c r="PV1" s="209"/>
      <c r="PW1" s="220"/>
      <c r="PX1" s="212" t="s">
        <v>506</v>
      </c>
      <c r="PY1" s="212" t="s">
        <v>1403</v>
      </c>
      <c r="PZ1" s="212" t="s">
        <v>1405</v>
      </c>
      <c r="QA1" s="212" t="s">
        <v>1407</v>
      </c>
      <c r="QB1" s="212" t="s">
        <v>1409</v>
      </c>
      <c r="QC1" s="212" t="s">
        <v>1411</v>
      </c>
      <c r="QD1" s="212" t="s">
        <v>1413</v>
      </c>
      <c r="QE1" s="212" t="s">
        <v>1415</v>
      </c>
      <c r="QF1" s="212" t="s">
        <v>1417</v>
      </c>
      <c r="QG1" s="212" t="s">
        <v>1419</v>
      </c>
      <c r="QH1" s="212" t="s">
        <v>1421</v>
      </c>
      <c r="QI1" s="212" t="s">
        <v>1423</v>
      </c>
      <c r="QJ1" s="212" t="s">
        <v>1425</v>
      </c>
      <c r="QK1" s="212" t="s">
        <v>1427</v>
      </c>
      <c r="QL1" s="212" t="s">
        <v>1429</v>
      </c>
      <c r="QM1" s="212" t="s">
        <v>1431</v>
      </c>
      <c r="QN1" s="212" t="s">
        <v>1433</v>
      </c>
      <c r="QO1" s="212" t="s">
        <v>1435</v>
      </c>
      <c r="QP1" s="212" t="s">
        <v>1437</v>
      </c>
      <c r="QQ1" s="212" t="s">
        <v>1439</v>
      </c>
      <c r="QR1" s="212" t="s">
        <v>1441</v>
      </c>
      <c r="QS1" s="212" t="s">
        <v>1443</v>
      </c>
      <c r="QT1" s="212" t="s">
        <v>1445</v>
      </c>
      <c r="QU1" s="212" t="s">
        <v>507</v>
      </c>
      <c r="QV1" s="212" t="s">
        <v>1448</v>
      </c>
      <c r="QW1" s="212" t="s">
        <v>1450</v>
      </c>
      <c r="QX1" s="212" t="s">
        <v>1451</v>
      </c>
      <c r="QY1" s="212" t="s">
        <v>1453</v>
      </c>
      <c r="QZ1" s="212" t="s">
        <v>1455</v>
      </c>
      <c r="RA1" s="212" t="s">
        <v>1457</v>
      </c>
      <c r="RB1" s="212" t="s">
        <v>1459</v>
      </c>
      <c r="RC1" s="212" t="s">
        <v>1461</v>
      </c>
      <c r="RD1" s="212" t="s">
        <v>1463</v>
      </c>
      <c r="RE1" s="212" t="s">
        <v>1465</v>
      </c>
      <c r="RF1" s="212" t="s">
        <v>1467</v>
      </c>
      <c r="RG1" s="212" t="s">
        <v>1469</v>
      </c>
      <c r="RH1" s="212" t="s">
        <v>1471</v>
      </c>
      <c r="RI1" s="212" t="s">
        <v>1473</v>
      </c>
      <c r="RJ1" s="212" t="s">
        <v>1475</v>
      </c>
      <c r="RK1" s="212" t="s">
        <v>1477</v>
      </c>
      <c r="RL1" s="212" t="s">
        <v>1479</v>
      </c>
      <c r="RM1" s="212" t="s">
        <v>1481</v>
      </c>
      <c r="RN1" s="212" t="s">
        <v>1483</v>
      </c>
      <c r="RO1" s="212" t="s">
        <v>1485</v>
      </c>
      <c r="RP1" s="212" t="s">
        <v>1487</v>
      </c>
      <c r="RQ1" s="212" t="s">
        <v>1489</v>
      </c>
      <c r="RR1" s="212" t="s">
        <v>1491</v>
      </c>
      <c r="RS1" s="212" t="s">
        <v>1493</v>
      </c>
      <c r="RT1" s="212" t="s">
        <v>1495</v>
      </c>
      <c r="RU1" s="212" t="s">
        <v>1497</v>
      </c>
      <c r="RV1" s="209"/>
      <c r="RW1" s="220"/>
      <c r="RX1" s="212" t="s">
        <v>508</v>
      </c>
      <c r="RY1" s="212" t="s">
        <v>1523</v>
      </c>
      <c r="RZ1" s="212" t="s">
        <v>1525</v>
      </c>
      <c r="SA1" s="212" t="s">
        <v>1527</v>
      </c>
      <c r="SB1" s="212" t="s">
        <v>1529</v>
      </c>
      <c r="SC1" s="212" t="s">
        <v>1531</v>
      </c>
      <c r="SD1" s="212" t="s">
        <v>1533</v>
      </c>
      <c r="SE1" s="212" t="s">
        <v>1535</v>
      </c>
      <c r="SF1" s="212" t="s">
        <v>1537</v>
      </c>
      <c r="SG1" s="212" t="s">
        <v>1539</v>
      </c>
      <c r="SH1" s="212" t="s">
        <v>1541</v>
      </c>
      <c r="SI1" s="212" t="s">
        <v>1543</v>
      </c>
      <c r="SJ1" s="212" t="s">
        <v>1545</v>
      </c>
      <c r="SK1" s="212" t="s">
        <v>1547</v>
      </c>
      <c r="SL1" s="212" t="s">
        <v>1549</v>
      </c>
      <c r="SM1" s="209"/>
      <c r="SN1" s="220"/>
      <c r="SO1" s="212" t="s">
        <v>511</v>
      </c>
      <c r="SP1" s="212" t="s">
        <v>1566</v>
      </c>
      <c r="SQ1" s="212" t="s">
        <v>1568</v>
      </c>
      <c r="SR1" s="212" t="s">
        <v>512</v>
      </c>
      <c r="SS1" s="212" t="s">
        <v>1570</v>
      </c>
      <c r="ST1" s="212" t="s">
        <v>1572</v>
      </c>
      <c r="SU1" s="212" t="s">
        <v>1574</v>
      </c>
      <c r="SV1" s="212" t="s">
        <v>1576</v>
      </c>
      <c r="SW1" s="220"/>
      <c r="SX1" s="212" t="s">
        <v>514</v>
      </c>
      <c r="SY1" s="212" t="s">
        <v>1578</v>
      </c>
      <c r="SZ1" s="212" t="s">
        <v>1580</v>
      </c>
      <c r="TA1" s="212" t="s">
        <v>1582</v>
      </c>
      <c r="TB1" s="212" t="s">
        <v>1584</v>
      </c>
      <c r="TC1" s="212" t="s">
        <v>1586</v>
      </c>
      <c r="TD1" s="212" t="s">
        <v>1588</v>
      </c>
      <c r="TE1" s="212" t="s">
        <v>1590</v>
      </c>
      <c r="TF1" s="212" t="s">
        <v>1592</v>
      </c>
      <c r="TG1" s="212" t="s">
        <v>1594</v>
      </c>
      <c r="TH1" s="212" t="s">
        <v>1596</v>
      </c>
      <c r="TI1" s="212" t="s">
        <v>1598</v>
      </c>
      <c r="TJ1" s="212" t="s">
        <v>1600</v>
      </c>
      <c r="TK1" s="212" t="s">
        <v>1602</v>
      </c>
      <c r="TL1" s="212" t="s">
        <v>1604</v>
      </c>
      <c r="TM1" s="212" t="s">
        <v>1606</v>
      </c>
      <c r="TN1" s="209"/>
      <c r="TO1" s="220"/>
      <c r="TP1" s="212" t="s">
        <v>517</v>
      </c>
      <c r="TQ1" s="212" t="s">
        <v>1608</v>
      </c>
      <c r="TR1" s="212" t="s">
        <v>1610</v>
      </c>
      <c r="TS1" s="212" t="s">
        <v>1612</v>
      </c>
      <c r="TT1" s="212" t="s">
        <v>1614</v>
      </c>
      <c r="TU1" s="212" t="s">
        <v>1616</v>
      </c>
      <c r="TV1" s="212" t="s">
        <v>518</v>
      </c>
      <c r="TW1" s="212" t="s">
        <v>1618</v>
      </c>
      <c r="TX1" s="212" t="s">
        <v>1620</v>
      </c>
      <c r="TY1" s="212" t="s">
        <v>1622</v>
      </c>
      <c r="TZ1" s="212" t="s">
        <v>1624</v>
      </c>
      <c r="UA1" s="212" t="s">
        <v>1626</v>
      </c>
      <c r="UB1" s="212" t="s">
        <v>1628</v>
      </c>
      <c r="UC1" s="220"/>
      <c r="UD1" s="212" t="s">
        <v>520</v>
      </c>
      <c r="UE1" s="209"/>
      <c r="UF1" s="220"/>
      <c r="UG1" s="212" t="s">
        <v>521</v>
      </c>
      <c r="UH1" s="212" t="s">
        <v>1630</v>
      </c>
      <c r="UI1" s="212" t="s">
        <v>1632</v>
      </c>
      <c r="UJ1" s="212" t="s">
        <v>1633</v>
      </c>
      <c r="UK1" s="212" t="s">
        <v>1635</v>
      </c>
      <c r="UL1" s="212" t="s">
        <v>1637</v>
      </c>
      <c r="UM1" s="212" t="s">
        <v>1639</v>
      </c>
      <c r="UN1" s="212" t="s">
        <v>1641</v>
      </c>
      <c r="UO1" s="212" t="s">
        <v>1643</v>
      </c>
      <c r="UP1" s="212" t="s">
        <v>1645</v>
      </c>
      <c r="UQ1" s="212" t="s">
        <v>1647</v>
      </c>
      <c r="UR1" s="212" t="s">
        <v>1649</v>
      </c>
      <c r="US1" s="212" t="s">
        <v>1651</v>
      </c>
      <c r="UT1" s="212" t="s">
        <v>1653</v>
      </c>
      <c r="UU1" s="212" t="s">
        <v>1655</v>
      </c>
      <c r="UV1" s="212" t="s">
        <v>1657</v>
      </c>
      <c r="UW1" s="212" t="s">
        <v>1659</v>
      </c>
      <c r="UX1" s="209"/>
      <c r="UY1" s="212" t="s">
        <v>1663</v>
      </c>
      <c r="UZ1" s="212" t="s">
        <v>1665</v>
      </c>
      <c r="VA1" s="212" t="s">
        <v>1667</v>
      </c>
      <c r="VB1" s="212" t="s">
        <v>1669</v>
      </c>
      <c r="VC1" s="212" t="s">
        <v>1671</v>
      </c>
      <c r="VD1" s="215"/>
    </row>
    <row r="2" spans="1:576" s="153" customFormat="1" hidden="1">
      <c r="A2" s="153" t="s">
        <v>264</v>
      </c>
      <c r="B2" s="153" t="s">
        <v>250</v>
      </c>
      <c r="C2" s="153" t="s">
        <v>618</v>
      </c>
      <c r="D2" s="153" t="s">
        <v>265</v>
      </c>
      <c r="E2" s="153" t="s">
        <v>183</v>
      </c>
      <c r="F2" s="153" t="s">
        <v>619</v>
      </c>
      <c r="G2" s="190" t="s">
        <v>266</v>
      </c>
      <c r="H2" s="153" t="s">
        <v>620</v>
      </c>
      <c r="I2" s="153" t="s">
        <v>621</v>
      </c>
      <c r="J2" s="153" t="s">
        <v>267</v>
      </c>
      <c r="K2" s="153" t="s">
        <v>622</v>
      </c>
      <c r="R2" s="153" t="s">
        <v>269</v>
      </c>
      <c r="S2" s="153" t="s">
        <v>270</v>
      </c>
      <c r="U2" s="153" t="s">
        <v>538</v>
      </c>
      <c r="V2" s="153" t="s">
        <v>556</v>
      </c>
      <c r="W2" s="153" t="s">
        <v>539</v>
      </c>
      <c r="X2" s="153" t="s">
        <v>540</v>
      </c>
      <c r="Y2" s="153" t="s">
        <v>541</v>
      </c>
      <c r="Z2" s="153" t="s">
        <v>542</v>
      </c>
      <c r="AA2" s="153" t="s">
        <v>543</v>
      </c>
      <c r="AB2" s="153" t="s">
        <v>544</v>
      </c>
      <c r="AC2" s="153" t="s">
        <v>545</v>
      </c>
      <c r="AD2" s="153" t="s">
        <v>546</v>
      </c>
      <c r="AE2" s="153" t="s">
        <v>547</v>
      </c>
      <c r="AF2" s="153" t="s">
        <v>548</v>
      </c>
      <c r="AH2" s="153" t="s">
        <v>566</v>
      </c>
      <c r="AI2" s="153" t="s">
        <v>567</v>
      </c>
      <c r="AJ2" s="153" t="s">
        <v>568</v>
      </c>
      <c r="AK2" s="153" t="s">
        <v>569</v>
      </c>
      <c r="AL2" s="153" t="s">
        <v>570</v>
      </c>
      <c r="AM2" s="153" t="s">
        <v>573</v>
      </c>
      <c r="AN2" s="153" t="s">
        <v>571</v>
      </c>
      <c r="AO2" s="153" t="s">
        <v>572</v>
      </c>
      <c r="AP2" s="153" t="s">
        <v>574</v>
      </c>
      <c r="AQ2" s="153" t="s">
        <v>575</v>
      </c>
      <c r="AR2" s="153" t="s">
        <v>576</v>
      </c>
      <c r="AS2" s="153" t="s">
        <v>577</v>
      </c>
      <c r="AT2" s="153" t="s">
        <v>578</v>
      </c>
      <c r="AU2" s="153" t="s">
        <v>579</v>
      </c>
      <c r="AV2" s="153" t="s">
        <v>580</v>
      </c>
      <c r="AW2" s="153" t="s">
        <v>581</v>
      </c>
      <c r="AX2" s="153" t="s">
        <v>582</v>
      </c>
      <c r="AY2" s="153" t="s">
        <v>583</v>
      </c>
      <c r="AZ2" s="153" t="s">
        <v>584</v>
      </c>
      <c r="BA2" s="153" t="s">
        <v>585</v>
      </c>
      <c r="BB2" s="153" t="s">
        <v>586</v>
      </c>
      <c r="BC2" s="153" t="s">
        <v>587</v>
      </c>
      <c r="BD2" s="153" t="s">
        <v>588</v>
      </c>
      <c r="BE2" s="153" t="s">
        <v>589</v>
      </c>
      <c r="BF2" s="153" t="s">
        <v>590</v>
      </c>
      <c r="BG2" s="153" t="s">
        <v>591</v>
      </c>
      <c r="BH2" s="153" t="s">
        <v>592</v>
      </c>
      <c r="BI2" s="153" t="s">
        <v>593</v>
      </c>
      <c r="BJ2" s="153" t="s">
        <v>594</v>
      </c>
      <c r="BK2" s="153" t="s">
        <v>595</v>
      </c>
      <c r="BL2" s="153" t="s">
        <v>596</v>
      </c>
      <c r="BM2" s="153" t="s">
        <v>597</v>
      </c>
      <c r="BN2" s="153" t="s">
        <v>598</v>
      </c>
      <c r="BO2" s="153" t="s">
        <v>599</v>
      </c>
      <c r="BP2" s="153" t="s">
        <v>600</v>
      </c>
      <c r="BQ2" s="153" t="s">
        <v>601</v>
      </c>
      <c r="BR2" s="153" t="s">
        <v>602</v>
      </c>
      <c r="BS2" s="153" t="s">
        <v>603</v>
      </c>
      <c r="BT2" s="153" t="s">
        <v>604</v>
      </c>
      <c r="BU2" s="153" t="s">
        <v>605</v>
      </c>
    </row>
    <row r="3" spans="1:576" hidden="1">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576" ht="52.5">
      <c r="C5" s="117" t="s">
        <v>526</v>
      </c>
      <c r="D5" s="118">
        <f>SUMIF($C:$C,$C$10,D:D)</f>
        <v>208000</v>
      </c>
    </row>
    <row r="8" spans="1:576">
      <c r="C8" s="72" t="s">
        <v>62</v>
      </c>
      <c r="D8" s="72"/>
      <c r="E8" s="72"/>
      <c r="F8" s="72"/>
      <c r="G8" s="100"/>
      <c r="H8" s="72"/>
      <c r="I8" s="72"/>
    </row>
    <row r="9" spans="1:576" ht="15.75" thickBot="1">
      <c r="C9" s="72"/>
      <c r="D9" s="72"/>
      <c r="E9" s="72"/>
      <c r="F9" s="72"/>
      <c r="G9" s="100"/>
      <c r="H9" s="72"/>
      <c r="I9" s="72"/>
    </row>
    <row r="10" spans="1:576" ht="15.75" thickBot="1">
      <c r="C10" s="29" t="s">
        <v>43</v>
      </c>
      <c r="D10" s="30">
        <f>SUM(F17:F26)</f>
        <v>208000</v>
      </c>
      <c r="E10" s="125"/>
      <c r="F10" s="125"/>
      <c r="G10" s="100"/>
      <c r="H10" s="125"/>
      <c r="I10" s="152"/>
    </row>
    <row r="11" spans="1:576">
      <c r="B11" s="124"/>
      <c r="C11" s="72"/>
      <c r="D11" s="31"/>
      <c r="E11" s="124"/>
      <c r="F11" s="124"/>
      <c r="G11" s="124"/>
      <c r="H11" s="97"/>
      <c r="I11" s="97"/>
      <c r="J11" s="97"/>
      <c r="K11" s="143"/>
    </row>
    <row r="12" spans="1:576">
      <c r="B12" s="124"/>
      <c r="C12" s="72"/>
      <c r="D12" s="31"/>
      <c r="E12" s="124"/>
      <c r="F12" s="124"/>
      <c r="G12" s="124"/>
      <c r="H12" s="97"/>
      <c r="I12" s="97"/>
      <c r="J12" s="97"/>
      <c r="K12" s="143"/>
    </row>
    <row r="13" spans="1:576" ht="15.75">
      <c r="B13" s="124"/>
      <c r="C13" s="240" t="s">
        <v>534</v>
      </c>
      <c r="D13" s="241"/>
      <c r="E13" s="124"/>
      <c r="F13" s="124"/>
      <c r="G13" s="124"/>
      <c r="H13" s="97"/>
      <c r="I13" s="97"/>
      <c r="J13" s="97"/>
      <c r="K13" s="143"/>
    </row>
    <row r="14" spans="1:576" ht="18.75">
      <c r="B14" s="124"/>
      <c r="C14" s="260"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c r="B15" s="124"/>
      <c r="C15" s="72"/>
      <c r="D15" s="31"/>
      <c r="E15" s="124"/>
      <c r="F15" s="124"/>
      <c r="G15" s="124"/>
      <c r="H15" s="97"/>
      <c r="I15" s="97"/>
      <c r="J15" s="97"/>
      <c r="K15" s="143"/>
    </row>
    <row r="16" spans="1:576" ht="30.75" thickBot="1">
      <c r="B16" s="124"/>
      <c r="C16" s="157" t="s">
        <v>44</v>
      </c>
      <c r="D16" s="159" t="s">
        <v>55</v>
      </c>
      <c r="E16" s="159" t="s">
        <v>57</v>
      </c>
      <c r="F16" s="158" t="s">
        <v>27</v>
      </c>
      <c r="G16" s="164" t="s">
        <v>271</v>
      </c>
      <c r="H16" s="159" t="s">
        <v>46</v>
      </c>
      <c r="I16" s="159" t="s">
        <v>272</v>
      </c>
      <c r="J16" s="159" t="s">
        <v>554</v>
      </c>
      <c r="K16" s="159" t="s">
        <v>555</v>
      </c>
    </row>
    <row r="17" spans="2:11">
      <c r="B17" s="124"/>
      <c r="C17" s="126" t="s">
        <v>63</v>
      </c>
      <c r="D17" s="188"/>
      <c r="E17" s="127">
        <v>2800</v>
      </c>
      <c r="F17" s="128">
        <f>D17*E17</f>
        <v>0</v>
      </c>
      <c r="G17" s="191" t="s">
        <v>270</v>
      </c>
      <c r="H17" s="129" t="s">
        <v>392</v>
      </c>
      <c r="I17" s="129" t="str">
        <f>VLOOKUP(H17,Presupuesto!$B$11:$C$586,2,0)</f>
        <v>OTROS SERVICIOS PERSONALES. (11900-00)</v>
      </c>
      <c r="J17" s="271" t="s">
        <v>622</v>
      </c>
      <c r="K17" s="129" t="s">
        <v>548</v>
      </c>
    </row>
    <row r="18" spans="2:11" ht="32.25" customHeight="1">
      <c r="B18" s="124"/>
      <c r="C18" s="130" t="s">
        <v>64</v>
      </c>
      <c r="D18" s="181">
        <v>20</v>
      </c>
      <c r="E18" s="131">
        <v>2400</v>
      </c>
      <c r="F18" s="128">
        <f>D18*E18</f>
        <v>48000</v>
      </c>
      <c r="G18" s="191" t="s">
        <v>270</v>
      </c>
      <c r="H18" s="132" t="s">
        <v>1321</v>
      </c>
      <c r="I18" s="129" t="str">
        <f>VLOOKUP(H18,Presupuesto!$B$11:$C$586,2,0)</f>
        <v>MUEBLES VARIOS DE OFICINA</v>
      </c>
      <c r="J18" s="129" t="str">
        <f t="shared" ref="J18:J26" si="0">$J$17</f>
        <v>Lo Esencial de la UNAH para la Construcción de Ciudadanía</v>
      </c>
      <c r="K18" s="129" t="s">
        <v>556</v>
      </c>
    </row>
    <row r="19" spans="2:11">
      <c r="B19" s="124"/>
      <c r="C19" s="130" t="s">
        <v>65</v>
      </c>
      <c r="D19" s="181"/>
      <c r="E19" s="131">
        <v>1000</v>
      </c>
      <c r="F19" s="128">
        <f t="shared" ref="F19:F26" si="1">D19*E19</f>
        <v>0</v>
      </c>
      <c r="G19" s="191"/>
      <c r="H19" s="132">
        <v>42110</v>
      </c>
      <c r="I19" s="129" t="e">
        <f>VLOOKUP(H19,Presupuesto!$B$11:$C$586,2,0)</f>
        <v>#N/A</v>
      </c>
      <c r="J19" s="129" t="str">
        <f t="shared" si="0"/>
        <v>Lo Esencial de la UNAH para la Construcción de Ciudadanía</v>
      </c>
      <c r="K19" s="129" t="s">
        <v>539</v>
      </c>
    </row>
    <row r="20" spans="2:11">
      <c r="B20" s="124"/>
      <c r="C20" s="130" t="s">
        <v>66</v>
      </c>
      <c r="D20" s="181">
        <v>20</v>
      </c>
      <c r="E20" s="131">
        <v>6000</v>
      </c>
      <c r="F20" s="128">
        <f t="shared" si="1"/>
        <v>120000</v>
      </c>
      <c r="G20" s="191" t="s">
        <v>270</v>
      </c>
      <c r="H20" s="132" t="s">
        <v>1321</v>
      </c>
      <c r="I20" s="129" t="str">
        <f>VLOOKUP(H20,Presupuesto!$B$11:$C$586,2,0)</f>
        <v>MUEBLES VARIOS DE OFICINA</v>
      </c>
      <c r="J20" s="129" t="str">
        <f t="shared" si="0"/>
        <v>Lo Esencial de la UNAH para la Construcción de Ciudadanía</v>
      </c>
      <c r="K20" s="129" t="s">
        <v>539</v>
      </c>
    </row>
    <row r="21" spans="2:11">
      <c r="B21" s="124"/>
      <c r="C21" s="130" t="s">
        <v>67</v>
      </c>
      <c r="D21" s="181"/>
      <c r="E21" s="131">
        <v>3000</v>
      </c>
      <c r="F21" s="128">
        <f t="shared" si="1"/>
        <v>0</v>
      </c>
      <c r="G21" s="191"/>
      <c r="H21" s="132">
        <v>42110</v>
      </c>
      <c r="I21" s="129" t="e">
        <f>VLOOKUP(H21,Presupuesto!$B$11:$C$586,2,0)</f>
        <v>#N/A</v>
      </c>
      <c r="J21" s="129" t="str">
        <f t="shared" si="0"/>
        <v>Lo Esencial de la UNAH para la Construcción de Ciudadanía</v>
      </c>
      <c r="K21" s="129" t="s">
        <v>539</v>
      </c>
    </row>
    <row r="22" spans="2:11">
      <c r="B22" s="124"/>
      <c r="C22" s="130" t="s">
        <v>68</v>
      </c>
      <c r="D22" s="181"/>
      <c r="E22" s="131">
        <v>10000</v>
      </c>
      <c r="F22" s="128">
        <f t="shared" si="1"/>
        <v>0</v>
      </c>
      <c r="G22" s="191"/>
      <c r="H22" s="132">
        <v>42110</v>
      </c>
      <c r="I22" s="129" t="e">
        <f>VLOOKUP(H22,Presupuesto!$B$11:$C$586,2,0)</f>
        <v>#N/A</v>
      </c>
      <c r="J22" s="129" t="str">
        <f t="shared" si="0"/>
        <v>Lo Esencial de la UNAH para la Construcción de Ciudadanía</v>
      </c>
      <c r="K22" s="129" t="s">
        <v>539</v>
      </c>
    </row>
    <row r="23" spans="2:11">
      <c r="B23" s="124"/>
      <c r="C23" s="130" t="s">
        <v>69</v>
      </c>
      <c r="D23" s="181">
        <v>5</v>
      </c>
      <c r="E23" s="131">
        <v>8000</v>
      </c>
      <c r="F23" s="128">
        <f t="shared" si="1"/>
        <v>40000</v>
      </c>
      <c r="G23" s="191" t="s">
        <v>270</v>
      </c>
      <c r="H23" s="132" t="s">
        <v>1324</v>
      </c>
      <c r="I23" s="129" t="str">
        <f>VLOOKUP(H23,Presupuesto!$B$11:$C$586,2,0)</f>
        <v>EQUIPOS VARIOS DE OFICINA</v>
      </c>
      <c r="J23" s="129" t="str">
        <f t="shared" si="0"/>
        <v>Lo Esencial de la UNAH para la Construcción de Ciudadanía</v>
      </c>
      <c r="K23" s="129" t="s">
        <v>539</v>
      </c>
    </row>
    <row r="24" spans="2:11">
      <c r="B24" s="124"/>
      <c r="C24" s="130" t="s">
        <v>70</v>
      </c>
      <c r="D24" s="181"/>
      <c r="E24" s="131">
        <v>2000</v>
      </c>
      <c r="F24" s="128">
        <f t="shared" si="1"/>
        <v>0</v>
      </c>
      <c r="G24" s="191"/>
      <c r="H24" s="132">
        <v>42120</v>
      </c>
      <c r="I24" s="129" t="e">
        <f>VLOOKUP(H24,Presupuesto!$B$11:$C$586,2,0)</f>
        <v>#N/A</v>
      </c>
      <c r="J24" s="129" t="str">
        <f t="shared" si="0"/>
        <v>Lo Esencial de la UNAH para la Construcción de Ciudadanía</v>
      </c>
      <c r="K24" s="129" t="s">
        <v>547</v>
      </c>
    </row>
    <row r="25" spans="2:11">
      <c r="B25" s="124"/>
      <c r="C25" s="130" t="s">
        <v>71</v>
      </c>
      <c r="D25" s="181"/>
      <c r="E25" s="131">
        <v>5000</v>
      </c>
      <c r="F25" s="128">
        <f t="shared" si="1"/>
        <v>0</v>
      </c>
      <c r="G25" s="191"/>
      <c r="H25" s="132">
        <v>42120</v>
      </c>
      <c r="I25" s="129" t="e">
        <f>VLOOKUP(H25,Presupuesto!$B$11:$C$586,2,0)</f>
        <v>#N/A</v>
      </c>
      <c r="J25" s="129" t="str">
        <f t="shared" si="0"/>
        <v>Lo Esencial de la UNAH para la Construcción de Ciudadanía</v>
      </c>
      <c r="K25" s="129" t="s">
        <v>543</v>
      </c>
    </row>
    <row r="26" spans="2:11" ht="15.75" thickBot="1">
      <c r="B26" s="124"/>
      <c r="C26" s="133" t="s">
        <v>72</v>
      </c>
      <c r="D26" s="189"/>
      <c r="E26" s="135">
        <v>100000</v>
      </c>
      <c r="F26" s="136">
        <f t="shared" si="1"/>
        <v>0</v>
      </c>
      <c r="G26" s="192"/>
      <c r="H26" s="137">
        <v>42120</v>
      </c>
      <c r="I26" s="137" t="e">
        <f>VLOOKUP(H26,Presupuesto!$B$11:$C$586,2,0)</f>
        <v>#N/A</v>
      </c>
      <c r="J26" s="137" t="str">
        <f t="shared" si="0"/>
        <v>Lo Esencial de la UNAH para la Construcción de Ciudadanía</v>
      </c>
      <c r="K26" s="155" t="s">
        <v>538</v>
      </c>
    </row>
    <row r="27" spans="2:11">
      <c r="B27" s="124"/>
    </row>
    <row r="28" spans="2:11">
      <c r="B28" s="124"/>
    </row>
    <row r="29" spans="2:11">
      <c r="B29" s="124"/>
      <c r="C29" s="124"/>
    </row>
  </sheetData>
  <dataValidations count="4">
    <dataValidation type="list" allowBlank="1" showInputMessage="1" showErrorMessage="1" errorTitle="¡Ingreso Invalido!" error="Seleccione una opción de la lista" promptTitle="Tipo de Presupuesto" prompt="Seleccione una opción de la lista" sqref="G17:G26">
      <formula1>$R$2:$S$2</formula1>
    </dataValidation>
    <dataValidation type="list" allowBlank="1" showInputMessage="1" showErrorMessage="1" errorTitle="¡Ingreso Inválido!" error="Seleccione una opción de la lista" promptTitle="Mes Requerido" prompt="Seleccione el mes en el que requiere el recurso." sqref="K17:K26">
      <formula1>$U$2:$AF$2</formula1>
    </dataValidation>
    <dataValidation type="list" allowBlank="1" showInputMessage="1" showErrorMessage="1" errorTitle="¡Ingreso Inválido!" error="Seleccione una opción de la lista." promptTitle="Dimensión Estratégica" prompt="Seleccione una opción de la lista." sqref="J17:J26">
      <formula1>$A$2:$K$2</formula1>
    </dataValidation>
    <dataValidation type="list" allowBlank="1" showInputMessage="1" showErrorMessage="1" errorTitle="¡Ingreso Inválido!" error="Verifique el valor ingresado." promptTitle="Objeto de Gasto" prompt="Ingrese el Objeto de Gasto." sqref="H17:H26">
      <formula1>$A$1:$VD$1</formula1>
    </dataValidation>
  </dataValidations>
  <pageMargins left="0.70866141732283472" right="0.70866141732283472" top="0.74803149606299213" bottom="0.74803149606299213" header="0.31496062992125984" footer="0.31496062992125984"/>
  <pageSetup scale="7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sheetPr>
    <tabColor rgb="FFFFFF00"/>
  </sheetPr>
  <dimension ref="A1:VD31"/>
  <sheetViews>
    <sheetView showGridLines="0" view="pageBreakPreview" topLeftCell="A4" zoomScale="60" zoomScaleNormal="86" workbookViewId="0">
      <selection activeCell="I42" sqref="I42"/>
    </sheetView>
  </sheetViews>
  <sheetFormatPr baseColWidth="10" defaultColWidth="11.5703125" defaultRowHeight="15"/>
  <cols>
    <col min="1" max="1" width="5.7109375" style="116" customWidth="1"/>
    <col min="2" max="2" width="17" style="116" customWidth="1"/>
    <col min="3" max="3" width="46.85546875" style="116" bestFit="1" customWidth="1"/>
    <col min="4" max="4" width="23.7109375" style="116" bestFit="1" customWidth="1"/>
    <col min="5" max="6" width="13.85546875" style="116" customWidth="1"/>
    <col min="7" max="7" width="13.85546875" style="98" customWidth="1"/>
    <col min="8" max="8" width="12.7109375" style="116" bestFit="1" customWidth="1"/>
    <col min="9" max="9" width="58.42578125" style="116" customWidth="1"/>
    <col min="10" max="10" width="22.42578125" style="116" bestFit="1" customWidth="1"/>
    <col min="11" max="11" width="11.5703125" style="116"/>
    <col min="12" max="12" width="15" style="116" customWidth="1"/>
    <col min="13" max="16384" width="11.5703125" style="116"/>
  </cols>
  <sheetData>
    <row r="1" spans="1:576" ht="26.25" hidden="1">
      <c r="A1" s="217"/>
      <c r="B1" s="220"/>
      <c r="C1" s="212" t="s">
        <v>395</v>
      </c>
      <c r="D1" s="212" t="s">
        <v>832</v>
      </c>
      <c r="E1" s="212" t="s">
        <v>834</v>
      </c>
      <c r="F1" s="212" t="s">
        <v>836</v>
      </c>
      <c r="G1" s="212" t="s">
        <v>838</v>
      </c>
      <c r="H1" s="212" t="s">
        <v>840</v>
      </c>
      <c r="I1" s="212" t="s">
        <v>842</v>
      </c>
      <c r="J1" s="212" t="s">
        <v>396</v>
      </c>
      <c r="K1" s="212" t="s">
        <v>845</v>
      </c>
      <c r="L1" s="212" t="s">
        <v>397</v>
      </c>
      <c r="M1" s="212" t="s">
        <v>847</v>
      </c>
      <c r="N1" s="212" t="s">
        <v>849</v>
      </c>
      <c r="O1" s="212" t="s">
        <v>851</v>
      </c>
      <c r="P1" s="212" t="s">
        <v>398</v>
      </c>
      <c r="Q1" s="212" t="s">
        <v>852</v>
      </c>
      <c r="R1" s="212" t="s">
        <v>855</v>
      </c>
      <c r="S1" s="212" t="s">
        <v>399</v>
      </c>
      <c r="T1" s="212" t="s">
        <v>857</v>
      </c>
      <c r="U1" s="212" t="s">
        <v>400</v>
      </c>
      <c r="V1" s="212" t="s">
        <v>858</v>
      </c>
      <c r="W1" s="212" t="s">
        <v>859</v>
      </c>
      <c r="X1" s="212" t="s">
        <v>863</v>
      </c>
      <c r="Y1" s="212" t="s">
        <v>392</v>
      </c>
      <c r="Z1" s="212" t="s">
        <v>878</v>
      </c>
      <c r="AA1" s="220"/>
      <c r="AB1" s="212" t="s">
        <v>880</v>
      </c>
      <c r="AC1" s="212" t="s">
        <v>402</v>
      </c>
      <c r="AD1" s="212" t="s">
        <v>882</v>
      </c>
      <c r="AE1" s="212" t="s">
        <v>884</v>
      </c>
      <c r="AF1" s="212" t="s">
        <v>403</v>
      </c>
      <c r="AG1" s="212" t="s">
        <v>886</v>
      </c>
      <c r="AH1" s="212" t="s">
        <v>888</v>
      </c>
      <c r="AI1" s="212" t="s">
        <v>404</v>
      </c>
      <c r="AJ1" s="212" t="s">
        <v>889</v>
      </c>
      <c r="AK1" s="212" t="s">
        <v>891</v>
      </c>
      <c r="AL1" s="212" t="s">
        <v>892</v>
      </c>
      <c r="AM1" s="212" t="s">
        <v>893</v>
      </c>
      <c r="AN1" s="212" t="s">
        <v>895</v>
      </c>
      <c r="AO1" s="212" t="s">
        <v>897</v>
      </c>
      <c r="AP1" s="212" t="s">
        <v>898</v>
      </c>
      <c r="AQ1" s="212" t="s">
        <v>405</v>
      </c>
      <c r="AR1" s="212" t="s">
        <v>900</v>
      </c>
      <c r="AS1" s="212" t="s">
        <v>902</v>
      </c>
      <c r="AT1" s="212" t="s">
        <v>904</v>
      </c>
      <c r="AU1" s="212" t="s">
        <v>906</v>
      </c>
      <c r="AV1" s="212" t="s">
        <v>908</v>
      </c>
      <c r="AW1" s="212" t="s">
        <v>910</v>
      </c>
      <c r="AX1" s="212" t="s">
        <v>912</v>
      </c>
      <c r="AY1" s="212" t="s">
        <v>914</v>
      </c>
      <c r="AZ1" s="220"/>
      <c r="BA1" s="212" t="s">
        <v>407</v>
      </c>
      <c r="BB1" s="212" t="s">
        <v>936</v>
      </c>
      <c r="BC1" s="212" t="s">
        <v>408</v>
      </c>
      <c r="BD1" s="212" t="s">
        <v>938</v>
      </c>
      <c r="BE1" s="212" t="s">
        <v>940</v>
      </c>
      <c r="BF1" s="220"/>
      <c r="BG1" s="212" t="s">
        <v>410</v>
      </c>
      <c r="BH1" s="212" t="s">
        <v>942</v>
      </c>
      <c r="BI1" s="212" t="s">
        <v>411</v>
      </c>
      <c r="BJ1" s="212" t="s">
        <v>944</v>
      </c>
      <c r="BK1" s="212" t="s">
        <v>946</v>
      </c>
      <c r="BL1" s="212" t="s">
        <v>948</v>
      </c>
      <c r="BM1" s="220"/>
      <c r="BN1" s="212" t="s">
        <v>954</v>
      </c>
      <c r="BO1" s="212" t="s">
        <v>956</v>
      </c>
      <c r="BP1" s="212" t="s">
        <v>413</v>
      </c>
      <c r="BQ1" s="212" t="s">
        <v>950</v>
      </c>
      <c r="BR1" s="212" t="s">
        <v>952</v>
      </c>
      <c r="BS1" s="212" t="s">
        <v>414</v>
      </c>
      <c r="BT1" s="212" t="s">
        <v>958</v>
      </c>
      <c r="BU1" s="212" t="s">
        <v>415</v>
      </c>
      <c r="BV1" s="212" t="s">
        <v>959</v>
      </c>
      <c r="BW1" s="209"/>
      <c r="BX1" s="220"/>
      <c r="BY1" s="212" t="s">
        <v>416</v>
      </c>
      <c r="BZ1" s="212" t="s">
        <v>864</v>
      </c>
      <c r="CA1" s="212" t="s">
        <v>866</v>
      </c>
      <c r="CB1" s="212" t="s">
        <v>868</v>
      </c>
      <c r="CC1" s="212" t="s">
        <v>417</v>
      </c>
      <c r="CD1" s="212" t="s">
        <v>870</v>
      </c>
      <c r="CE1" s="212" t="s">
        <v>872</v>
      </c>
      <c r="CF1" s="212" t="s">
        <v>874</v>
      </c>
      <c r="CG1" s="212" t="s">
        <v>876</v>
      </c>
      <c r="CH1" s="209"/>
      <c r="CI1" s="220"/>
      <c r="CJ1" s="212" t="s">
        <v>418</v>
      </c>
      <c r="CK1" s="212" t="s">
        <v>916</v>
      </c>
      <c r="CL1" s="212" t="s">
        <v>918</v>
      </c>
      <c r="CM1" s="212" t="s">
        <v>920</v>
      </c>
      <c r="CN1" s="212" t="s">
        <v>922</v>
      </c>
      <c r="CO1" s="212" t="s">
        <v>924</v>
      </c>
      <c r="CP1" s="212" t="s">
        <v>926</v>
      </c>
      <c r="CQ1" s="212" t="s">
        <v>928</v>
      </c>
      <c r="CR1" s="212" t="s">
        <v>930</v>
      </c>
      <c r="CS1" s="212" t="s">
        <v>932</v>
      </c>
      <c r="CT1" s="212" t="s">
        <v>934</v>
      </c>
      <c r="CU1" s="209"/>
      <c r="CV1" s="220"/>
      <c r="CW1" s="212" t="s">
        <v>960</v>
      </c>
      <c r="CX1" s="212" t="s">
        <v>961</v>
      </c>
      <c r="CY1" s="212" t="s">
        <v>963</v>
      </c>
      <c r="CZ1" s="212" t="s">
        <v>421</v>
      </c>
      <c r="DA1" s="212" t="s">
        <v>965</v>
      </c>
      <c r="DB1" s="212" t="s">
        <v>967</v>
      </c>
      <c r="DC1" s="212" t="s">
        <v>969</v>
      </c>
      <c r="DD1" s="212" t="s">
        <v>971</v>
      </c>
      <c r="DE1" s="212" t="s">
        <v>973</v>
      </c>
      <c r="DF1" s="212" t="s">
        <v>975</v>
      </c>
      <c r="DG1" s="220"/>
      <c r="DH1" s="212" t="s">
        <v>423</v>
      </c>
      <c r="DI1" s="212" t="s">
        <v>977</v>
      </c>
      <c r="DJ1" s="212" t="s">
        <v>424</v>
      </c>
      <c r="DK1" s="212" t="s">
        <v>979</v>
      </c>
      <c r="DL1" s="212" t="s">
        <v>981</v>
      </c>
      <c r="DM1" s="212" t="s">
        <v>983</v>
      </c>
      <c r="DN1" s="212" t="s">
        <v>985</v>
      </c>
      <c r="DO1" s="212" t="s">
        <v>987</v>
      </c>
      <c r="DP1" s="212" t="s">
        <v>989</v>
      </c>
      <c r="DQ1" s="212" t="s">
        <v>991</v>
      </c>
      <c r="DR1" s="212" t="s">
        <v>425</v>
      </c>
      <c r="DS1" s="212" t="s">
        <v>993</v>
      </c>
      <c r="DT1" s="212" t="s">
        <v>995</v>
      </c>
      <c r="DU1" s="212" t="s">
        <v>997</v>
      </c>
      <c r="DV1" s="220"/>
      <c r="DW1" s="212" t="s">
        <v>999</v>
      </c>
      <c r="DX1" s="212" t="s">
        <v>427</v>
      </c>
      <c r="DY1" s="212" t="s">
        <v>1001</v>
      </c>
      <c r="DZ1" s="212" t="s">
        <v>428</v>
      </c>
      <c r="EA1" s="212" t="s">
        <v>1003</v>
      </c>
      <c r="EB1" s="212" t="s">
        <v>1005</v>
      </c>
      <c r="EC1" s="212" t="s">
        <v>1007</v>
      </c>
      <c r="ED1" s="212" t="s">
        <v>1009</v>
      </c>
      <c r="EE1" s="212" t="s">
        <v>1011</v>
      </c>
      <c r="EF1" s="212" t="s">
        <v>1013</v>
      </c>
      <c r="EG1" s="212" t="s">
        <v>1015</v>
      </c>
      <c r="EH1" s="212" t="s">
        <v>1017</v>
      </c>
      <c r="EI1" s="212" t="s">
        <v>1019</v>
      </c>
      <c r="EJ1" s="212" t="s">
        <v>1021</v>
      </c>
      <c r="EK1" s="212" t="s">
        <v>1023</v>
      </c>
      <c r="EL1" s="220"/>
      <c r="EM1" s="212" t="s">
        <v>1025</v>
      </c>
      <c r="EN1" s="212" t="s">
        <v>430</v>
      </c>
      <c r="EO1" s="212" t="s">
        <v>1027</v>
      </c>
      <c r="EP1" s="212" t="s">
        <v>1029</v>
      </c>
      <c r="EQ1" s="212" t="s">
        <v>431</v>
      </c>
      <c r="ER1" s="212" t="s">
        <v>1031</v>
      </c>
      <c r="ES1" s="212" t="s">
        <v>1033</v>
      </c>
      <c r="ET1" s="212" t="s">
        <v>432</v>
      </c>
      <c r="EU1" s="212" t="s">
        <v>1035</v>
      </c>
      <c r="EV1" s="212" t="s">
        <v>1037</v>
      </c>
      <c r="EW1" s="212" t="s">
        <v>1039</v>
      </c>
      <c r="EX1" s="212" t="s">
        <v>433</v>
      </c>
      <c r="EY1" s="212" t="s">
        <v>1041</v>
      </c>
      <c r="EZ1" s="212" t="s">
        <v>1043</v>
      </c>
      <c r="FA1" s="220"/>
      <c r="FB1" s="212" t="s">
        <v>435</v>
      </c>
      <c r="FC1" s="212" t="s">
        <v>1045</v>
      </c>
      <c r="FD1" s="212" t="s">
        <v>1047</v>
      </c>
      <c r="FE1" s="212" t="s">
        <v>1049</v>
      </c>
      <c r="FF1" s="212" t="s">
        <v>1051</v>
      </c>
      <c r="FG1" s="212" t="s">
        <v>436</v>
      </c>
      <c r="FH1" s="212" t="s">
        <v>1053</v>
      </c>
      <c r="FI1" s="212" t="s">
        <v>1055</v>
      </c>
      <c r="FJ1" s="212" t="s">
        <v>1057</v>
      </c>
      <c r="FK1" s="212" t="s">
        <v>1059</v>
      </c>
      <c r="FL1" s="212" t="s">
        <v>1061</v>
      </c>
      <c r="FM1" s="212" t="s">
        <v>437</v>
      </c>
      <c r="FN1" s="212" t="s">
        <v>1064</v>
      </c>
      <c r="FO1" s="212" t="s">
        <v>438</v>
      </c>
      <c r="FP1" s="212" t="s">
        <v>1067</v>
      </c>
      <c r="FQ1" s="212" t="s">
        <v>1068</v>
      </c>
      <c r="FR1" s="212" t="s">
        <v>1070</v>
      </c>
      <c r="FS1" s="212" t="s">
        <v>439</v>
      </c>
      <c r="FT1" s="212" t="s">
        <v>1073</v>
      </c>
      <c r="FU1" s="212" t="s">
        <v>1074</v>
      </c>
      <c r="FV1" s="212" t="s">
        <v>1076</v>
      </c>
      <c r="FW1" s="212" t="s">
        <v>440</v>
      </c>
      <c r="FX1" s="212" t="s">
        <v>1079</v>
      </c>
      <c r="FY1" s="212" t="s">
        <v>1081</v>
      </c>
      <c r="FZ1" s="212" t="s">
        <v>1083</v>
      </c>
      <c r="GA1" s="220"/>
      <c r="GB1" s="212" t="s">
        <v>442</v>
      </c>
      <c r="GC1" s="212" t="s">
        <v>443</v>
      </c>
      <c r="GD1" s="220"/>
      <c r="GE1" s="212" t="s">
        <v>445</v>
      </c>
      <c r="GF1" s="212" t="s">
        <v>1106</v>
      </c>
      <c r="GG1" s="212" t="s">
        <v>1108</v>
      </c>
      <c r="GH1" s="212" t="s">
        <v>1110</v>
      </c>
      <c r="GI1" s="212" t="s">
        <v>1112</v>
      </c>
      <c r="GJ1" s="212" t="s">
        <v>1114</v>
      </c>
      <c r="GK1" s="220"/>
      <c r="GL1" s="212" t="s">
        <v>447</v>
      </c>
      <c r="GM1" s="212" t="s">
        <v>1116</v>
      </c>
      <c r="GN1" s="212" t="s">
        <v>1118</v>
      </c>
      <c r="GO1" s="212" t="s">
        <v>1120</v>
      </c>
      <c r="GP1" s="212" t="s">
        <v>1122</v>
      </c>
      <c r="GQ1" s="212" t="s">
        <v>1124</v>
      </c>
      <c r="GR1" s="212" t="s">
        <v>1126</v>
      </c>
      <c r="GS1" s="209"/>
      <c r="GT1" s="220"/>
      <c r="GU1" s="212" t="s">
        <v>448</v>
      </c>
      <c r="GV1" s="212" t="s">
        <v>1085</v>
      </c>
      <c r="GW1" s="212" t="s">
        <v>1087</v>
      </c>
      <c r="GX1" s="212" t="s">
        <v>1089</v>
      </c>
      <c r="GY1" s="212" t="s">
        <v>1091</v>
      </c>
      <c r="GZ1" s="212" t="s">
        <v>1093</v>
      </c>
      <c r="HA1" s="212" t="s">
        <v>1095</v>
      </c>
      <c r="HB1" s="220"/>
      <c r="HC1" s="212" t="s">
        <v>449</v>
      </c>
      <c r="HD1" s="212" t="s">
        <v>1097</v>
      </c>
      <c r="HE1" s="212" t="s">
        <v>1099</v>
      </c>
      <c r="HF1" s="212" t="s">
        <v>1100</v>
      </c>
      <c r="HG1" s="212" t="s">
        <v>450</v>
      </c>
      <c r="HH1" s="212" t="s">
        <v>1103</v>
      </c>
      <c r="HI1" s="212" t="s">
        <v>1104</v>
      </c>
      <c r="HJ1" s="209"/>
      <c r="HK1" s="220"/>
      <c r="HL1" s="212" t="s">
        <v>453</v>
      </c>
      <c r="HM1" s="212" t="s">
        <v>1128</v>
      </c>
      <c r="HN1" s="212" t="s">
        <v>1130</v>
      </c>
      <c r="HO1" s="212" t="s">
        <v>1132</v>
      </c>
      <c r="HP1" s="212" t="s">
        <v>1134</v>
      </c>
      <c r="HQ1" s="212" t="s">
        <v>454</v>
      </c>
      <c r="HR1" s="212" t="s">
        <v>1137</v>
      </c>
      <c r="HS1" s="220"/>
      <c r="HT1" s="212" t="s">
        <v>1139</v>
      </c>
      <c r="HU1" s="212" t="s">
        <v>1141</v>
      </c>
      <c r="HV1" s="212" t="s">
        <v>456</v>
      </c>
      <c r="HW1" s="212" t="s">
        <v>1144</v>
      </c>
      <c r="HX1" s="212" t="s">
        <v>1146</v>
      </c>
      <c r="HY1" s="212" t="s">
        <v>1147</v>
      </c>
      <c r="HZ1" s="212" t="s">
        <v>1149</v>
      </c>
      <c r="IA1" s="220"/>
      <c r="IB1" s="212" t="s">
        <v>1151</v>
      </c>
      <c r="IC1" s="212" t="s">
        <v>1153</v>
      </c>
      <c r="ID1" s="212" t="s">
        <v>1155</v>
      </c>
      <c r="IE1" s="212" t="s">
        <v>458</v>
      </c>
      <c r="IF1" s="212" t="s">
        <v>1157</v>
      </c>
      <c r="IG1" s="212" t="s">
        <v>1159</v>
      </c>
      <c r="IH1" s="212" t="s">
        <v>459</v>
      </c>
      <c r="II1" s="212" t="s">
        <v>1161</v>
      </c>
      <c r="IJ1" s="212" t="s">
        <v>1163</v>
      </c>
      <c r="IK1" s="212" t="s">
        <v>460</v>
      </c>
      <c r="IL1" s="212" t="s">
        <v>1165</v>
      </c>
      <c r="IM1" s="212" t="s">
        <v>1167</v>
      </c>
      <c r="IN1" s="212" t="s">
        <v>1169</v>
      </c>
      <c r="IO1" s="212" t="s">
        <v>1171</v>
      </c>
      <c r="IP1" s="212" t="s">
        <v>461</v>
      </c>
      <c r="IQ1" s="212" t="s">
        <v>1173</v>
      </c>
      <c r="IR1" s="220"/>
      <c r="IS1" s="212" t="s">
        <v>1181</v>
      </c>
      <c r="IT1" s="212" t="s">
        <v>1183</v>
      </c>
      <c r="IU1" s="212" t="s">
        <v>463</v>
      </c>
      <c r="IV1" s="212" t="s">
        <v>1185</v>
      </c>
      <c r="IW1" s="212" t="s">
        <v>1187</v>
      </c>
      <c r="IX1" s="212" t="s">
        <v>1189</v>
      </c>
      <c r="IY1" s="220"/>
      <c r="IZ1" s="212" t="s">
        <v>1191</v>
      </c>
      <c r="JA1" s="212" t="s">
        <v>465</v>
      </c>
      <c r="JB1" s="212" t="s">
        <v>1194</v>
      </c>
      <c r="JC1" s="212" t="s">
        <v>1196</v>
      </c>
      <c r="JD1" s="212" t="s">
        <v>1198</v>
      </c>
      <c r="JE1" s="212" t="s">
        <v>1200</v>
      </c>
      <c r="JF1" s="212" t="s">
        <v>1202</v>
      </c>
      <c r="JG1" s="212" t="s">
        <v>1204</v>
      </c>
      <c r="JH1" s="212" t="s">
        <v>466</v>
      </c>
      <c r="JI1" s="212" t="s">
        <v>1207</v>
      </c>
      <c r="JJ1" s="212" t="s">
        <v>1209</v>
      </c>
      <c r="JK1" s="212" t="s">
        <v>1211</v>
      </c>
      <c r="JL1" s="212" t="s">
        <v>1213</v>
      </c>
      <c r="JM1" s="212" t="s">
        <v>1215</v>
      </c>
      <c r="JN1" s="212" t="s">
        <v>1217</v>
      </c>
      <c r="JO1" s="212" t="s">
        <v>1219</v>
      </c>
      <c r="JP1" s="212" t="s">
        <v>1221</v>
      </c>
      <c r="JQ1" s="212" t="s">
        <v>467</v>
      </c>
      <c r="JR1" s="212" t="s">
        <v>1224</v>
      </c>
      <c r="JS1" s="212" t="s">
        <v>1226</v>
      </c>
      <c r="JT1" s="212" t="s">
        <v>1228</v>
      </c>
      <c r="JU1" s="212" t="s">
        <v>1230</v>
      </c>
      <c r="JV1" s="212" t="s">
        <v>1231</v>
      </c>
      <c r="JW1" s="212" t="s">
        <v>1233</v>
      </c>
      <c r="JX1" s="212" t="s">
        <v>1235</v>
      </c>
      <c r="JY1" s="212" t="s">
        <v>1237</v>
      </c>
      <c r="JZ1" s="212" t="s">
        <v>1239</v>
      </c>
      <c r="KA1" s="212" t="s">
        <v>1241</v>
      </c>
      <c r="KB1" s="212" t="s">
        <v>1243</v>
      </c>
      <c r="KC1" s="212" t="s">
        <v>1245</v>
      </c>
      <c r="KD1" s="212" t="s">
        <v>1247</v>
      </c>
      <c r="KE1" s="212" t="s">
        <v>1249</v>
      </c>
      <c r="KF1" s="212" t="s">
        <v>1251</v>
      </c>
      <c r="KG1" s="212" t="s">
        <v>1253</v>
      </c>
      <c r="KH1" s="212" t="s">
        <v>1255</v>
      </c>
      <c r="KI1" s="212" t="s">
        <v>1257</v>
      </c>
      <c r="KJ1" s="212" t="s">
        <v>1259</v>
      </c>
      <c r="KK1" s="212" t="s">
        <v>1261</v>
      </c>
      <c r="KL1" s="212" t="s">
        <v>1263</v>
      </c>
      <c r="KM1" s="212" t="s">
        <v>1265</v>
      </c>
      <c r="KN1" s="212" t="s">
        <v>1267</v>
      </c>
      <c r="KO1" s="212" t="s">
        <v>1269</v>
      </c>
      <c r="KP1" s="212" t="s">
        <v>1271</v>
      </c>
      <c r="KQ1" s="212" t="s">
        <v>1273</v>
      </c>
      <c r="KR1" s="220"/>
      <c r="KS1" s="212" t="s">
        <v>1275</v>
      </c>
      <c r="KT1" s="212" t="s">
        <v>469</v>
      </c>
      <c r="KU1" s="212" t="s">
        <v>1278</v>
      </c>
      <c r="KV1" s="212" t="s">
        <v>1280</v>
      </c>
      <c r="KW1" s="212" t="s">
        <v>1282</v>
      </c>
      <c r="KX1" s="212" t="s">
        <v>1284</v>
      </c>
      <c r="KY1" s="212" t="s">
        <v>470</v>
      </c>
      <c r="KZ1" s="212" t="s">
        <v>1287</v>
      </c>
      <c r="LA1" s="212" t="s">
        <v>1289</v>
      </c>
      <c r="LB1" s="212" t="s">
        <v>1291</v>
      </c>
      <c r="LC1" s="212" t="s">
        <v>1293</v>
      </c>
      <c r="LD1" s="212" t="s">
        <v>1295</v>
      </c>
      <c r="LE1" s="212" t="s">
        <v>1297</v>
      </c>
      <c r="LF1" s="212" t="s">
        <v>1299</v>
      </c>
      <c r="LG1" s="209"/>
      <c r="LH1" s="220"/>
      <c r="LI1" s="212" t="s">
        <v>471</v>
      </c>
      <c r="LJ1" s="212" t="s">
        <v>1175</v>
      </c>
      <c r="LK1" s="212" t="s">
        <v>1177</v>
      </c>
      <c r="LL1" s="212" t="s">
        <v>1179</v>
      </c>
      <c r="LM1" s="209"/>
      <c r="LN1" s="220"/>
      <c r="LO1" s="212" t="s">
        <v>474</v>
      </c>
      <c r="LP1" s="212" t="s">
        <v>475</v>
      </c>
      <c r="LQ1" s="220"/>
      <c r="LR1" s="212" t="s">
        <v>477</v>
      </c>
      <c r="LS1" s="212" t="s">
        <v>1319</v>
      </c>
      <c r="LT1" s="212" t="s">
        <v>1321</v>
      </c>
      <c r="LU1" s="212" t="s">
        <v>1322</v>
      </c>
      <c r="LV1" s="212" t="s">
        <v>1324</v>
      </c>
      <c r="LW1" s="212" t="s">
        <v>1325</v>
      </c>
      <c r="LX1" s="212" t="s">
        <v>1327</v>
      </c>
      <c r="LY1" s="212" t="s">
        <v>1329</v>
      </c>
      <c r="LZ1" s="212" t="s">
        <v>1331</v>
      </c>
      <c r="MA1" s="212" t="s">
        <v>1333</v>
      </c>
      <c r="MB1" s="212" t="s">
        <v>478</v>
      </c>
      <c r="MC1" s="212" t="s">
        <v>1336</v>
      </c>
      <c r="MD1" s="212" t="s">
        <v>1337</v>
      </c>
      <c r="ME1" s="212" t="s">
        <v>1339</v>
      </c>
      <c r="MF1" s="212" t="s">
        <v>479</v>
      </c>
      <c r="MG1" s="212" t="s">
        <v>1342</v>
      </c>
      <c r="MH1" s="212" t="s">
        <v>1343</v>
      </c>
      <c r="MI1" s="212" t="s">
        <v>1345</v>
      </c>
      <c r="MJ1" s="212" t="s">
        <v>1347</v>
      </c>
      <c r="MK1" s="212" t="s">
        <v>480</v>
      </c>
      <c r="ML1" s="212" t="s">
        <v>1350</v>
      </c>
      <c r="MM1" s="212" t="s">
        <v>1352</v>
      </c>
      <c r="MN1" s="212" t="s">
        <v>1354</v>
      </c>
      <c r="MO1" s="212" t="s">
        <v>1356</v>
      </c>
      <c r="MP1" s="212" t="s">
        <v>481</v>
      </c>
      <c r="MQ1" s="212" t="s">
        <v>1359</v>
      </c>
      <c r="MR1" s="212" t="s">
        <v>1361</v>
      </c>
      <c r="MS1" s="212" t="s">
        <v>1363</v>
      </c>
      <c r="MT1" s="212" t="s">
        <v>1365</v>
      </c>
      <c r="MU1" s="212" t="s">
        <v>1367</v>
      </c>
      <c r="MV1" s="212" t="s">
        <v>1369</v>
      </c>
      <c r="MW1" s="212" t="s">
        <v>1371</v>
      </c>
      <c r="MX1" s="212" t="s">
        <v>1373</v>
      </c>
      <c r="MY1" s="212" t="s">
        <v>1375</v>
      </c>
      <c r="MZ1" s="212" t="s">
        <v>1377</v>
      </c>
      <c r="NA1" s="212" t="s">
        <v>1379</v>
      </c>
      <c r="NB1" s="212" t="s">
        <v>1380</v>
      </c>
      <c r="NC1" s="220"/>
      <c r="ND1" s="212" t="s">
        <v>483</v>
      </c>
      <c r="NE1" s="212" t="s">
        <v>1382</v>
      </c>
      <c r="NF1" s="212" t="s">
        <v>1384</v>
      </c>
      <c r="NG1" s="212" t="s">
        <v>1386</v>
      </c>
      <c r="NH1" s="212" t="s">
        <v>1388</v>
      </c>
      <c r="NI1" s="220"/>
      <c r="NJ1" s="212" t="s">
        <v>485</v>
      </c>
      <c r="NK1" s="212" t="s">
        <v>1389</v>
      </c>
      <c r="NL1" s="212" t="s">
        <v>486</v>
      </c>
      <c r="NM1" s="212" t="s">
        <v>1391</v>
      </c>
      <c r="NN1" s="212" t="s">
        <v>1393</v>
      </c>
      <c r="NO1" s="212" t="s">
        <v>487</v>
      </c>
      <c r="NP1" s="212" t="s">
        <v>1395</v>
      </c>
      <c r="NQ1" s="212" t="s">
        <v>1397</v>
      </c>
      <c r="NR1" s="209"/>
      <c r="NS1" s="220"/>
      <c r="NT1" s="212" t="s">
        <v>488</v>
      </c>
      <c r="NU1" s="212" t="s">
        <v>1301</v>
      </c>
      <c r="NV1" s="212" t="s">
        <v>1303</v>
      </c>
      <c r="NW1" s="212" t="s">
        <v>1305</v>
      </c>
      <c r="NX1" s="212" t="s">
        <v>1307</v>
      </c>
      <c r="NY1" s="212" t="s">
        <v>489</v>
      </c>
      <c r="NZ1" s="212" t="s">
        <v>1309</v>
      </c>
      <c r="OA1" s="212" t="s">
        <v>490</v>
      </c>
      <c r="OB1" s="212" t="s">
        <v>1311</v>
      </c>
      <c r="OC1" s="220"/>
      <c r="OD1" s="212" t="s">
        <v>1313</v>
      </c>
      <c r="OE1" s="212" t="s">
        <v>491</v>
      </c>
      <c r="OF1" s="209"/>
      <c r="OG1" s="220"/>
      <c r="OH1" s="212" t="s">
        <v>1315</v>
      </c>
      <c r="OI1" s="212" t="s">
        <v>1317</v>
      </c>
      <c r="OJ1" s="212" t="s">
        <v>492</v>
      </c>
      <c r="OK1" s="209"/>
      <c r="OL1" s="220"/>
      <c r="OM1" s="212" t="s">
        <v>495</v>
      </c>
      <c r="ON1" s="212" t="s">
        <v>1399</v>
      </c>
      <c r="OO1" s="212" t="s">
        <v>1401</v>
      </c>
      <c r="OP1" s="212" t="s">
        <v>496</v>
      </c>
      <c r="OQ1" s="212" t="s">
        <v>497</v>
      </c>
      <c r="OR1" s="212" t="s">
        <v>1499</v>
      </c>
      <c r="OS1" s="212" t="s">
        <v>1501</v>
      </c>
      <c r="OT1" s="212" t="s">
        <v>1503</v>
      </c>
      <c r="OU1" s="212" t="s">
        <v>1505</v>
      </c>
      <c r="OV1" s="212" t="s">
        <v>1507</v>
      </c>
      <c r="OW1" s="220"/>
      <c r="OX1" s="212" t="s">
        <v>499</v>
      </c>
      <c r="OY1" s="212" t="s">
        <v>1509</v>
      </c>
      <c r="OZ1" s="212" t="s">
        <v>1511</v>
      </c>
      <c r="PA1" s="212" t="s">
        <v>1513</v>
      </c>
      <c r="PB1" s="212" t="s">
        <v>1515</v>
      </c>
      <c r="PC1" s="212" t="s">
        <v>1517</v>
      </c>
      <c r="PD1" s="212" t="s">
        <v>1519</v>
      </c>
      <c r="PE1" s="220"/>
      <c r="PF1" s="212" t="s">
        <v>1521</v>
      </c>
      <c r="PG1" s="212" t="s">
        <v>501</v>
      </c>
      <c r="PH1" s="220"/>
      <c r="PI1" s="212" t="s">
        <v>503</v>
      </c>
      <c r="PJ1" s="212" t="s">
        <v>1551</v>
      </c>
      <c r="PK1" s="212" t="s">
        <v>1553</v>
      </c>
      <c r="PL1" s="220"/>
      <c r="PM1" s="212" t="s">
        <v>505</v>
      </c>
      <c r="PN1" s="212" t="s">
        <v>1555</v>
      </c>
      <c r="PO1" s="212" t="s">
        <v>1556</v>
      </c>
      <c r="PP1" s="212" t="s">
        <v>1557</v>
      </c>
      <c r="PQ1" s="212" t="s">
        <v>1558</v>
      </c>
      <c r="PR1" s="212" t="s">
        <v>1560</v>
      </c>
      <c r="PS1" s="212" t="s">
        <v>1561</v>
      </c>
      <c r="PT1" s="212" t="s">
        <v>1563</v>
      </c>
      <c r="PU1" s="212" t="s">
        <v>1564</v>
      </c>
      <c r="PV1" s="209"/>
      <c r="PW1" s="220"/>
      <c r="PX1" s="212" t="s">
        <v>506</v>
      </c>
      <c r="PY1" s="212" t="s">
        <v>1403</v>
      </c>
      <c r="PZ1" s="212" t="s">
        <v>1405</v>
      </c>
      <c r="QA1" s="212" t="s">
        <v>1407</v>
      </c>
      <c r="QB1" s="212" t="s">
        <v>1409</v>
      </c>
      <c r="QC1" s="212" t="s">
        <v>1411</v>
      </c>
      <c r="QD1" s="212" t="s">
        <v>1413</v>
      </c>
      <c r="QE1" s="212" t="s">
        <v>1415</v>
      </c>
      <c r="QF1" s="212" t="s">
        <v>1417</v>
      </c>
      <c r="QG1" s="212" t="s">
        <v>1419</v>
      </c>
      <c r="QH1" s="212" t="s">
        <v>1421</v>
      </c>
      <c r="QI1" s="212" t="s">
        <v>1423</v>
      </c>
      <c r="QJ1" s="212" t="s">
        <v>1425</v>
      </c>
      <c r="QK1" s="212" t="s">
        <v>1427</v>
      </c>
      <c r="QL1" s="212" t="s">
        <v>1429</v>
      </c>
      <c r="QM1" s="212" t="s">
        <v>1431</v>
      </c>
      <c r="QN1" s="212" t="s">
        <v>1433</v>
      </c>
      <c r="QO1" s="212" t="s">
        <v>1435</v>
      </c>
      <c r="QP1" s="212" t="s">
        <v>1437</v>
      </c>
      <c r="QQ1" s="212" t="s">
        <v>1439</v>
      </c>
      <c r="QR1" s="212" t="s">
        <v>1441</v>
      </c>
      <c r="QS1" s="212" t="s">
        <v>1443</v>
      </c>
      <c r="QT1" s="212" t="s">
        <v>1445</v>
      </c>
      <c r="QU1" s="212" t="s">
        <v>507</v>
      </c>
      <c r="QV1" s="212" t="s">
        <v>1448</v>
      </c>
      <c r="QW1" s="212" t="s">
        <v>1450</v>
      </c>
      <c r="QX1" s="212" t="s">
        <v>1451</v>
      </c>
      <c r="QY1" s="212" t="s">
        <v>1453</v>
      </c>
      <c r="QZ1" s="212" t="s">
        <v>1455</v>
      </c>
      <c r="RA1" s="212" t="s">
        <v>1457</v>
      </c>
      <c r="RB1" s="212" t="s">
        <v>1459</v>
      </c>
      <c r="RC1" s="212" t="s">
        <v>1461</v>
      </c>
      <c r="RD1" s="212" t="s">
        <v>1463</v>
      </c>
      <c r="RE1" s="212" t="s">
        <v>1465</v>
      </c>
      <c r="RF1" s="212" t="s">
        <v>1467</v>
      </c>
      <c r="RG1" s="212" t="s">
        <v>1469</v>
      </c>
      <c r="RH1" s="212" t="s">
        <v>1471</v>
      </c>
      <c r="RI1" s="212" t="s">
        <v>1473</v>
      </c>
      <c r="RJ1" s="212" t="s">
        <v>1475</v>
      </c>
      <c r="RK1" s="212" t="s">
        <v>1477</v>
      </c>
      <c r="RL1" s="212" t="s">
        <v>1479</v>
      </c>
      <c r="RM1" s="212" t="s">
        <v>1481</v>
      </c>
      <c r="RN1" s="212" t="s">
        <v>1483</v>
      </c>
      <c r="RO1" s="212" t="s">
        <v>1485</v>
      </c>
      <c r="RP1" s="212" t="s">
        <v>1487</v>
      </c>
      <c r="RQ1" s="212" t="s">
        <v>1489</v>
      </c>
      <c r="RR1" s="212" t="s">
        <v>1491</v>
      </c>
      <c r="RS1" s="212" t="s">
        <v>1493</v>
      </c>
      <c r="RT1" s="212" t="s">
        <v>1495</v>
      </c>
      <c r="RU1" s="212" t="s">
        <v>1497</v>
      </c>
      <c r="RV1" s="209"/>
      <c r="RW1" s="220"/>
      <c r="RX1" s="212" t="s">
        <v>508</v>
      </c>
      <c r="RY1" s="212" t="s">
        <v>1523</v>
      </c>
      <c r="RZ1" s="212" t="s">
        <v>1525</v>
      </c>
      <c r="SA1" s="212" t="s">
        <v>1527</v>
      </c>
      <c r="SB1" s="212" t="s">
        <v>1529</v>
      </c>
      <c r="SC1" s="212" t="s">
        <v>1531</v>
      </c>
      <c r="SD1" s="212" t="s">
        <v>1533</v>
      </c>
      <c r="SE1" s="212" t="s">
        <v>1535</v>
      </c>
      <c r="SF1" s="212" t="s">
        <v>1537</v>
      </c>
      <c r="SG1" s="212" t="s">
        <v>1539</v>
      </c>
      <c r="SH1" s="212" t="s">
        <v>1541</v>
      </c>
      <c r="SI1" s="212" t="s">
        <v>1543</v>
      </c>
      <c r="SJ1" s="212" t="s">
        <v>1545</v>
      </c>
      <c r="SK1" s="212" t="s">
        <v>1547</v>
      </c>
      <c r="SL1" s="212" t="s">
        <v>1549</v>
      </c>
      <c r="SM1" s="209"/>
      <c r="SN1" s="220"/>
      <c r="SO1" s="212" t="s">
        <v>511</v>
      </c>
      <c r="SP1" s="212" t="s">
        <v>1566</v>
      </c>
      <c r="SQ1" s="212" t="s">
        <v>1568</v>
      </c>
      <c r="SR1" s="212" t="s">
        <v>512</v>
      </c>
      <c r="SS1" s="212" t="s">
        <v>1570</v>
      </c>
      <c r="ST1" s="212" t="s">
        <v>1572</v>
      </c>
      <c r="SU1" s="212" t="s">
        <v>1574</v>
      </c>
      <c r="SV1" s="212" t="s">
        <v>1576</v>
      </c>
      <c r="SW1" s="220"/>
      <c r="SX1" s="212" t="s">
        <v>514</v>
      </c>
      <c r="SY1" s="212" t="s">
        <v>1578</v>
      </c>
      <c r="SZ1" s="212" t="s">
        <v>1580</v>
      </c>
      <c r="TA1" s="212" t="s">
        <v>1582</v>
      </c>
      <c r="TB1" s="212" t="s">
        <v>1584</v>
      </c>
      <c r="TC1" s="212" t="s">
        <v>1586</v>
      </c>
      <c r="TD1" s="212" t="s">
        <v>1588</v>
      </c>
      <c r="TE1" s="212" t="s">
        <v>1590</v>
      </c>
      <c r="TF1" s="212" t="s">
        <v>1592</v>
      </c>
      <c r="TG1" s="212" t="s">
        <v>1594</v>
      </c>
      <c r="TH1" s="212" t="s">
        <v>1596</v>
      </c>
      <c r="TI1" s="212" t="s">
        <v>1598</v>
      </c>
      <c r="TJ1" s="212" t="s">
        <v>1600</v>
      </c>
      <c r="TK1" s="212" t="s">
        <v>1602</v>
      </c>
      <c r="TL1" s="212" t="s">
        <v>1604</v>
      </c>
      <c r="TM1" s="212" t="s">
        <v>1606</v>
      </c>
      <c r="TN1" s="209"/>
      <c r="TO1" s="220"/>
      <c r="TP1" s="212" t="s">
        <v>517</v>
      </c>
      <c r="TQ1" s="212" t="s">
        <v>1608</v>
      </c>
      <c r="TR1" s="212" t="s">
        <v>1610</v>
      </c>
      <c r="TS1" s="212" t="s">
        <v>1612</v>
      </c>
      <c r="TT1" s="212" t="s">
        <v>1614</v>
      </c>
      <c r="TU1" s="212" t="s">
        <v>1616</v>
      </c>
      <c r="TV1" s="212" t="s">
        <v>518</v>
      </c>
      <c r="TW1" s="212" t="s">
        <v>1618</v>
      </c>
      <c r="TX1" s="212" t="s">
        <v>1620</v>
      </c>
      <c r="TY1" s="212" t="s">
        <v>1622</v>
      </c>
      <c r="TZ1" s="212" t="s">
        <v>1624</v>
      </c>
      <c r="UA1" s="212" t="s">
        <v>1626</v>
      </c>
      <c r="UB1" s="212" t="s">
        <v>1628</v>
      </c>
      <c r="UC1" s="220"/>
      <c r="UD1" s="212" t="s">
        <v>520</v>
      </c>
      <c r="UE1" s="209"/>
      <c r="UF1" s="220"/>
      <c r="UG1" s="212" t="s">
        <v>521</v>
      </c>
      <c r="UH1" s="212" t="s">
        <v>1630</v>
      </c>
      <c r="UI1" s="212" t="s">
        <v>1632</v>
      </c>
      <c r="UJ1" s="212" t="s">
        <v>1633</v>
      </c>
      <c r="UK1" s="212" t="s">
        <v>1635</v>
      </c>
      <c r="UL1" s="212" t="s">
        <v>1637</v>
      </c>
      <c r="UM1" s="212" t="s">
        <v>1639</v>
      </c>
      <c r="UN1" s="212" t="s">
        <v>1641</v>
      </c>
      <c r="UO1" s="212" t="s">
        <v>1643</v>
      </c>
      <c r="UP1" s="212" t="s">
        <v>1645</v>
      </c>
      <c r="UQ1" s="212" t="s">
        <v>1647</v>
      </c>
      <c r="UR1" s="212" t="s">
        <v>1649</v>
      </c>
      <c r="US1" s="212" t="s">
        <v>1651</v>
      </c>
      <c r="UT1" s="212" t="s">
        <v>1653</v>
      </c>
      <c r="UU1" s="212" t="s">
        <v>1655</v>
      </c>
      <c r="UV1" s="212" t="s">
        <v>1657</v>
      </c>
      <c r="UW1" s="212" t="s">
        <v>1659</v>
      </c>
      <c r="UX1" s="209"/>
      <c r="UY1" s="212" t="s">
        <v>1663</v>
      </c>
      <c r="UZ1" s="212" t="s">
        <v>1665</v>
      </c>
      <c r="VA1" s="212" t="s">
        <v>1667</v>
      </c>
      <c r="VB1" s="212" t="s">
        <v>1669</v>
      </c>
      <c r="VC1" s="212" t="s">
        <v>1671</v>
      </c>
      <c r="VD1" s="215"/>
    </row>
    <row r="2" spans="1:576" s="153" customFormat="1" hidden="1">
      <c r="A2" s="153" t="s">
        <v>264</v>
      </c>
      <c r="B2" s="153" t="s">
        <v>250</v>
      </c>
      <c r="C2" s="153" t="s">
        <v>618</v>
      </c>
      <c r="D2" s="153" t="s">
        <v>265</v>
      </c>
      <c r="E2" s="153" t="s">
        <v>183</v>
      </c>
      <c r="F2" s="153" t="s">
        <v>619</v>
      </c>
      <c r="G2" s="190" t="s">
        <v>266</v>
      </c>
      <c r="H2" s="153" t="s">
        <v>620</v>
      </c>
      <c r="I2" s="153" t="s">
        <v>621</v>
      </c>
      <c r="J2" s="153" t="s">
        <v>267</v>
      </c>
      <c r="K2" s="153" t="s">
        <v>622</v>
      </c>
      <c r="R2" s="153" t="s">
        <v>269</v>
      </c>
      <c r="S2" s="153" t="s">
        <v>270</v>
      </c>
      <c r="U2" s="153" t="s">
        <v>538</v>
      </c>
      <c r="V2" s="153" t="s">
        <v>556</v>
      </c>
      <c r="W2" s="153" t="s">
        <v>539</v>
      </c>
      <c r="X2" s="153" t="s">
        <v>540</v>
      </c>
      <c r="Y2" s="153" t="s">
        <v>541</v>
      </c>
      <c r="Z2" s="153" t="s">
        <v>542</v>
      </c>
      <c r="AA2" s="153" t="s">
        <v>543</v>
      </c>
      <c r="AB2" s="153" t="s">
        <v>544</v>
      </c>
      <c r="AC2" s="153" t="s">
        <v>545</v>
      </c>
      <c r="AD2" s="153" t="s">
        <v>546</v>
      </c>
      <c r="AE2" s="153" t="s">
        <v>547</v>
      </c>
      <c r="AF2" s="153" t="s">
        <v>548</v>
      </c>
      <c r="AH2" s="153" t="s">
        <v>566</v>
      </c>
      <c r="AI2" s="153" t="s">
        <v>567</v>
      </c>
      <c r="AJ2" s="153" t="s">
        <v>568</v>
      </c>
      <c r="AK2" s="153" t="s">
        <v>569</v>
      </c>
      <c r="AL2" s="153" t="s">
        <v>570</v>
      </c>
      <c r="AM2" s="153" t="s">
        <v>573</v>
      </c>
      <c r="AN2" s="153" t="s">
        <v>571</v>
      </c>
      <c r="AO2" s="153" t="s">
        <v>572</v>
      </c>
      <c r="AP2" s="153" t="s">
        <v>574</v>
      </c>
      <c r="AQ2" s="153" t="s">
        <v>575</v>
      </c>
      <c r="AR2" s="153" t="s">
        <v>576</v>
      </c>
      <c r="AS2" s="153" t="s">
        <v>577</v>
      </c>
      <c r="AT2" s="153" t="s">
        <v>578</v>
      </c>
      <c r="AU2" s="153" t="s">
        <v>579</v>
      </c>
      <c r="AV2" s="153" t="s">
        <v>580</v>
      </c>
      <c r="AW2" s="153" t="s">
        <v>581</v>
      </c>
      <c r="AX2" s="153" t="s">
        <v>582</v>
      </c>
      <c r="AY2" s="153" t="s">
        <v>583</v>
      </c>
      <c r="AZ2" s="153" t="s">
        <v>584</v>
      </c>
      <c r="BA2" s="153" t="s">
        <v>585</v>
      </c>
      <c r="BB2" s="153" t="s">
        <v>586</v>
      </c>
      <c r="BC2" s="153" t="s">
        <v>587</v>
      </c>
      <c r="BD2" s="153" t="s">
        <v>588</v>
      </c>
      <c r="BE2" s="153" t="s">
        <v>589</v>
      </c>
      <c r="BF2" s="153" t="s">
        <v>590</v>
      </c>
      <c r="BG2" s="153" t="s">
        <v>591</v>
      </c>
      <c r="BH2" s="153" t="s">
        <v>592</v>
      </c>
      <c r="BI2" s="153" t="s">
        <v>593</v>
      </c>
      <c r="BJ2" s="153" t="s">
        <v>594</v>
      </c>
      <c r="BK2" s="153" t="s">
        <v>595</v>
      </c>
      <c r="BL2" s="153" t="s">
        <v>596</v>
      </c>
      <c r="BM2" s="153" t="s">
        <v>597</v>
      </c>
      <c r="BN2" s="153" t="s">
        <v>598</v>
      </c>
      <c r="BO2" s="153" t="s">
        <v>599</v>
      </c>
      <c r="BP2" s="153" t="s">
        <v>600</v>
      </c>
      <c r="BQ2" s="153" t="s">
        <v>601</v>
      </c>
      <c r="BR2" s="153" t="s">
        <v>602</v>
      </c>
      <c r="BS2" s="153" t="s">
        <v>603</v>
      </c>
      <c r="BT2" s="153" t="s">
        <v>604</v>
      </c>
      <c r="BU2" s="153" t="s">
        <v>605</v>
      </c>
      <c r="CB2" s="153" t="s">
        <v>1674</v>
      </c>
      <c r="CC2" s="153" t="s">
        <v>1675</v>
      </c>
      <c r="CD2" s="153" t="s">
        <v>1673</v>
      </c>
      <c r="CE2" s="153" t="s">
        <v>1676</v>
      </c>
    </row>
    <row r="3" spans="1:576" hidden="1">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576" ht="15.75" thickBot="1"/>
    <row r="5" spans="1:576" ht="53.25" thickBot="1">
      <c r="C5" s="117" t="s">
        <v>525</v>
      </c>
      <c r="D5" s="232">
        <f>SUMIF(C:C,$C$10,D:D)</f>
        <v>205500</v>
      </c>
    </row>
    <row r="8" spans="1:576">
      <c r="C8" s="138"/>
      <c r="D8" s="138"/>
      <c r="E8" s="138"/>
      <c r="F8" s="138"/>
      <c r="G8" s="99"/>
      <c r="H8" s="138"/>
      <c r="I8" s="138"/>
    </row>
    <row r="9" spans="1:576" ht="15.75" thickBot="1">
      <c r="C9" s="138"/>
      <c r="D9" s="138"/>
      <c r="E9" s="138"/>
      <c r="F9" s="138"/>
      <c r="G9" s="99"/>
      <c r="H9" s="138"/>
      <c r="I9" s="138"/>
    </row>
    <row r="10" spans="1:576" ht="15.75" thickBot="1">
      <c r="B10" s="124"/>
      <c r="C10" s="29" t="s">
        <v>43</v>
      </c>
      <c r="D10" s="139">
        <f>SUM(F17:F30)</f>
        <v>205500</v>
      </c>
      <c r="F10" s="72"/>
      <c r="G10" s="100"/>
      <c r="H10" s="72"/>
      <c r="I10" s="72"/>
    </row>
    <row r="11" spans="1:576">
      <c r="B11" s="124"/>
      <c r="C11" s="72"/>
      <c r="D11" s="31"/>
      <c r="E11" s="124"/>
      <c r="F11" s="124"/>
      <c r="G11" s="124"/>
      <c r="H11" s="97"/>
      <c r="I11" s="97"/>
      <c r="J11" s="97"/>
      <c r="K11" s="143"/>
    </row>
    <row r="12" spans="1:576">
      <c r="B12" s="124"/>
      <c r="C12" s="72"/>
      <c r="D12" s="31"/>
      <c r="E12" s="124"/>
      <c r="F12" s="124"/>
      <c r="G12" s="124"/>
      <c r="H12" s="97"/>
      <c r="I12" s="97"/>
      <c r="J12" s="97"/>
      <c r="K12" s="143"/>
    </row>
    <row r="13" spans="1:576" ht="15.75">
      <c r="B13" s="124"/>
      <c r="C13" s="240" t="s">
        <v>534</v>
      </c>
      <c r="D13" s="241"/>
      <c r="E13" s="124"/>
      <c r="F13" s="124"/>
      <c r="G13" s="124"/>
      <c r="H13" s="97"/>
      <c r="I13" s="97"/>
      <c r="J13" s="97"/>
      <c r="K13" s="143"/>
    </row>
    <row r="14" spans="1:576" ht="18.75">
      <c r="B14" s="124"/>
      <c r="C14" s="260"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c r="B15" s="124"/>
      <c r="F15" s="124"/>
      <c r="G15" s="97"/>
      <c r="H15" s="97"/>
      <c r="I15" s="97"/>
    </row>
    <row r="16" spans="1:576" ht="32.25" customHeight="1" thickBot="1">
      <c r="B16" s="124"/>
      <c r="C16" s="179" t="s">
        <v>44</v>
      </c>
      <c r="D16" s="179" t="s">
        <v>55</v>
      </c>
      <c r="E16" s="179" t="s">
        <v>57</v>
      </c>
      <c r="F16" s="180" t="s">
        <v>27</v>
      </c>
      <c r="G16" s="180" t="s">
        <v>271</v>
      </c>
      <c r="H16" s="179" t="s">
        <v>46</v>
      </c>
      <c r="I16" s="179" t="s">
        <v>272</v>
      </c>
      <c r="J16" s="179" t="s">
        <v>554</v>
      </c>
      <c r="K16" s="179" t="s">
        <v>555</v>
      </c>
      <c r="L16" s="179" t="s">
        <v>610</v>
      </c>
    </row>
    <row r="17" spans="2:12" ht="15.75" thickBot="1">
      <c r="B17" s="124"/>
      <c r="C17" s="482" t="s">
        <v>1676</v>
      </c>
      <c r="D17" s="188">
        <v>12</v>
      </c>
      <c r="E17" s="127">
        <f>HLOOKUP($C17,$CB$2:$CE$3,2,0)</f>
        <v>15000</v>
      </c>
      <c r="F17" s="128">
        <f>D17*E17</f>
        <v>180000</v>
      </c>
      <c r="G17" s="195" t="s">
        <v>270</v>
      </c>
      <c r="H17" s="129" t="s">
        <v>1350</v>
      </c>
      <c r="I17" s="129" t="str">
        <f>VLOOKUP(H17,Presupuesto!$B$11:$C$586,2,0)</f>
        <v>EQUIPO DE COMPUTACION</v>
      </c>
      <c r="J17" s="271" t="s">
        <v>183</v>
      </c>
      <c r="K17" s="129" t="s">
        <v>538</v>
      </c>
      <c r="L17" s="129"/>
    </row>
    <row r="18" spans="2:12">
      <c r="B18" s="124"/>
      <c r="C18" s="482" t="s">
        <v>1674</v>
      </c>
      <c r="D18" s="181"/>
      <c r="E18" s="127">
        <f>HLOOKUP($C18,$CB$2:$CE$3,2,0)</f>
        <v>35000</v>
      </c>
      <c r="F18" s="128">
        <f>D18*E18</f>
        <v>0</v>
      </c>
      <c r="G18" s="195"/>
      <c r="H18" s="132">
        <v>42600</v>
      </c>
      <c r="I18" s="132" t="e">
        <f>VLOOKUP(H18,Presupuesto!$B$11:$C$586,2,0)</f>
        <v>#N/A</v>
      </c>
      <c r="J18" s="129" t="s">
        <v>619</v>
      </c>
      <c r="K18" s="129" t="s">
        <v>556</v>
      </c>
      <c r="L18" s="129"/>
    </row>
    <row r="19" spans="2:12">
      <c r="B19" s="124"/>
      <c r="C19" s="130" t="s">
        <v>73</v>
      </c>
      <c r="D19" s="181"/>
      <c r="E19" s="131">
        <v>4000</v>
      </c>
      <c r="F19" s="128">
        <f t="shared" ref="F19:F30" si="0">D19*E19</f>
        <v>0</v>
      </c>
      <c r="G19" s="195"/>
      <c r="H19" s="132">
        <v>42120</v>
      </c>
      <c r="I19" s="132" t="e">
        <f>VLOOKUP(H19,Presupuesto!$B$11:$C$586,2,0)</f>
        <v>#N/A</v>
      </c>
      <c r="J19" s="129" t="str">
        <f t="shared" ref="J19:J30" si="1">$J$17</f>
        <v>Estudiantes</v>
      </c>
      <c r="K19" s="129" t="s">
        <v>539</v>
      </c>
      <c r="L19" s="129"/>
    </row>
    <row r="20" spans="2:12">
      <c r="B20" s="124"/>
      <c r="C20" s="130" t="s">
        <v>74</v>
      </c>
      <c r="D20" s="181"/>
      <c r="E20" s="131">
        <v>8000</v>
      </c>
      <c r="F20" s="128">
        <f t="shared" si="0"/>
        <v>0</v>
      </c>
      <c r="G20" s="195" t="s">
        <v>269</v>
      </c>
      <c r="H20" s="132">
        <v>42600</v>
      </c>
      <c r="I20" s="132" t="e">
        <f>VLOOKUP(H20,Presupuesto!$B$11:$C$586,2,0)</f>
        <v>#N/A</v>
      </c>
      <c r="J20" s="129" t="str">
        <f t="shared" si="1"/>
        <v>Estudiantes</v>
      </c>
      <c r="K20" s="129" t="s">
        <v>539</v>
      </c>
      <c r="L20" s="129"/>
    </row>
    <row r="21" spans="2:12">
      <c r="B21" s="124"/>
      <c r="C21" s="130" t="s">
        <v>75</v>
      </c>
      <c r="D21" s="181"/>
      <c r="E21" s="131">
        <v>5000</v>
      </c>
      <c r="F21" s="128">
        <f t="shared" si="0"/>
        <v>0</v>
      </c>
      <c r="G21" s="195"/>
      <c r="H21" s="132">
        <v>42600</v>
      </c>
      <c r="I21" s="132" t="e">
        <f>VLOOKUP(H21,Presupuesto!$B$11:$C$586,2,0)</f>
        <v>#N/A</v>
      </c>
      <c r="J21" s="129" t="str">
        <f t="shared" si="1"/>
        <v>Estudiantes</v>
      </c>
      <c r="K21" s="129" t="s">
        <v>539</v>
      </c>
      <c r="L21" s="129"/>
    </row>
    <row r="22" spans="2:12">
      <c r="B22" s="124"/>
      <c r="C22" s="130" t="s">
        <v>35</v>
      </c>
      <c r="D22" s="181"/>
      <c r="E22" s="131">
        <v>13000</v>
      </c>
      <c r="F22" s="128">
        <f t="shared" si="0"/>
        <v>0</v>
      </c>
      <c r="G22" s="195"/>
      <c r="H22" s="132">
        <v>42300</v>
      </c>
      <c r="I22" s="132" t="e">
        <f>VLOOKUP(H22,Presupuesto!$B$11:$C$586,2,0)</f>
        <v>#N/A</v>
      </c>
      <c r="J22" s="129" t="str">
        <f t="shared" si="1"/>
        <v>Estudiantes</v>
      </c>
      <c r="K22" s="129" t="s">
        <v>539</v>
      </c>
      <c r="L22" s="129"/>
    </row>
    <row r="23" spans="2:12">
      <c r="B23" s="124"/>
      <c r="C23" s="130" t="s">
        <v>76</v>
      </c>
      <c r="D23" s="181"/>
      <c r="E23" s="131">
        <v>15000</v>
      </c>
      <c r="F23" s="128">
        <f t="shared" si="0"/>
        <v>0</v>
      </c>
      <c r="G23" s="195"/>
      <c r="H23" s="132">
        <v>42300</v>
      </c>
      <c r="I23" s="132" t="e">
        <f>VLOOKUP(H23,Presupuesto!$B$11:$C$586,2,0)</f>
        <v>#N/A</v>
      </c>
      <c r="J23" s="129" t="str">
        <f t="shared" si="1"/>
        <v>Estudiantes</v>
      </c>
      <c r="K23" s="129" t="s">
        <v>539</v>
      </c>
      <c r="L23" s="129"/>
    </row>
    <row r="24" spans="2:12">
      <c r="B24" s="124"/>
      <c r="C24" s="130" t="s">
        <v>77</v>
      </c>
      <c r="D24" s="181"/>
      <c r="E24" s="131">
        <v>10000</v>
      </c>
      <c r="F24" s="128">
        <f t="shared" si="0"/>
        <v>0</v>
      </c>
      <c r="G24" s="195"/>
      <c r="H24" s="132">
        <v>42300</v>
      </c>
      <c r="I24" s="132" t="e">
        <f>VLOOKUP(H24,Presupuesto!$B$11:$C$586,2,0)</f>
        <v>#N/A</v>
      </c>
      <c r="J24" s="129" t="str">
        <f t="shared" si="1"/>
        <v>Estudiantes</v>
      </c>
      <c r="K24" s="129" t="s">
        <v>547</v>
      </c>
      <c r="L24" s="129"/>
    </row>
    <row r="25" spans="2:12">
      <c r="C25" s="130" t="s">
        <v>78</v>
      </c>
      <c r="D25" s="181"/>
      <c r="E25" s="131">
        <v>10000</v>
      </c>
      <c r="F25" s="128">
        <f t="shared" si="0"/>
        <v>0</v>
      </c>
      <c r="G25" s="195"/>
      <c r="H25" s="132">
        <v>45100</v>
      </c>
      <c r="I25" s="132" t="e">
        <f>VLOOKUP(H25,Presupuesto!$B$11:$C$586,2,0)</f>
        <v>#N/A</v>
      </c>
      <c r="J25" s="129" t="str">
        <f t="shared" si="1"/>
        <v>Estudiantes</v>
      </c>
      <c r="K25" s="129" t="s">
        <v>543</v>
      </c>
      <c r="L25" s="129"/>
    </row>
    <row r="26" spans="2:12">
      <c r="C26" s="140" t="s">
        <v>79</v>
      </c>
      <c r="D26" s="181"/>
      <c r="E26" s="131">
        <v>2000</v>
      </c>
      <c r="F26" s="128">
        <f t="shared" si="0"/>
        <v>0</v>
      </c>
      <c r="G26" s="195"/>
      <c r="H26" s="141">
        <v>42600</v>
      </c>
      <c r="I26" s="141" t="e">
        <f>VLOOKUP(H26,Presupuesto!$B$11:$C$586,2,0)</f>
        <v>#N/A</v>
      </c>
      <c r="J26" s="129" t="str">
        <f t="shared" si="1"/>
        <v>Estudiantes</v>
      </c>
      <c r="K26" s="129" t="s">
        <v>539</v>
      </c>
      <c r="L26" s="129"/>
    </row>
    <row r="27" spans="2:12">
      <c r="C27" s="140" t="s">
        <v>80</v>
      </c>
      <c r="D27" s="181">
        <v>12</v>
      </c>
      <c r="E27" s="131">
        <v>1500</v>
      </c>
      <c r="F27" s="128">
        <f t="shared" si="0"/>
        <v>18000</v>
      </c>
      <c r="G27" s="195" t="s">
        <v>270</v>
      </c>
      <c r="H27" s="141" t="s">
        <v>1282</v>
      </c>
      <c r="I27" s="141" t="str">
        <f>VLOOKUP(H27,Presupuesto!$B$11:$C$586,2,0)</f>
        <v>UTILES Y MATERIALES ELECTRICOS</v>
      </c>
      <c r="J27" s="129" t="str">
        <f t="shared" si="1"/>
        <v>Estudiantes</v>
      </c>
      <c r="K27" s="129" t="s">
        <v>539</v>
      </c>
      <c r="L27" s="129"/>
    </row>
    <row r="28" spans="2:12">
      <c r="C28" s="140" t="s">
        <v>81</v>
      </c>
      <c r="D28" s="181"/>
      <c r="E28" s="131">
        <v>1500</v>
      </c>
      <c r="F28" s="128">
        <f t="shared" si="0"/>
        <v>0</v>
      </c>
      <c r="G28" s="195"/>
      <c r="H28" s="141">
        <v>42600</v>
      </c>
      <c r="I28" s="141" t="e">
        <f>VLOOKUP(H28,Presupuesto!$B$11:$C$586,2,0)</f>
        <v>#N/A</v>
      </c>
      <c r="J28" s="129" t="str">
        <f t="shared" si="1"/>
        <v>Estudiantes</v>
      </c>
      <c r="K28" s="129" t="s">
        <v>539</v>
      </c>
      <c r="L28" s="129"/>
    </row>
    <row r="29" spans="2:12">
      <c r="C29" s="140" t="s">
        <v>82</v>
      </c>
      <c r="D29" s="181">
        <v>15</v>
      </c>
      <c r="E29" s="131">
        <v>500</v>
      </c>
      <c r="F29" s="128">
        <f t="shared" si="0"/>
        <v>7500</v>
      </c>
      <c r="G29" s="195" t="s">
        <v>270</v>
      </c>
      <c r="H29" s="141" t="s">
        <v>1291</v>
      </c>
      <c r="I29" s="141" t="str">
        <f>VLOOKUP(H29,Presupuesto!$B$11:$C$586,2,0)</f>
        <v>OTROS RESPUESTOS Y ACCESORIOS MENORES</v>
      </c>
      <c r="J29" s="129" t="str">
        <f t="shared" si="1"/>
        <v>Estudiantes</v>
      </c>
      <c r="K29" s="129" t="s">
        <v>539</v>
      </c>
      <c r="L29" s="129"/>
    </row>
    <row r="30" spans="2:12" ht="15.75" thickBot="1">
      <c r="B30" s="124"/>
      <c r="C30" s="133" t="s">
        <v>83</v>
      </c>
      <c r="D30" s="189"/>
      <c r="E30" s="135">
        <v>20</v>
      </c>
      <c r="F30" s="136">
        <f t="shared" si="0"/>
        <v>0</v>
      </c>
      <c r="G30" s="192"/>
      <c r="H30" s="137">
        <v>39600</v>
      </c>
      <c r="I30" s="137" t="e">
        <f>VLOOKUP(H30,Presupuesto!$B$11:$C$586,2,0)</f>
        <v>#N/A</v>
      </c>
      <c r="J30" s="137" t="str">
        <f t="shared" si="1"/>
        <v>Estudiantes</v>
      </c>
      <c r="K30" s="155" t="s">
        <v>538</v>
      </c>
      <c r="L30" s="155"/>
    </row>
    <row r="31" spans="2:12">
      <c r="B31" s="124"/>
      <c r="F31" s="124"/>
      <c r="G31" s="97"/>
      <c r="H31" s="97"/>
      <c r="I31" s="97"/>
    </row>
  </sheetData>
  <dataValidations xWindow="801" yWindow="652" count="5">
    <dataValidation type="list" allowBlank="1" showInputMessage="1" showErrorMessage="1" errorTitle="¡Ingreso Inválido!" error="Seleccione una opción de la lista.&#10;" promptTitle="Tipo de Presupuesto" prompt="Seleccione una opción de la lista." sqref="G17:G30">
      <formula1>$R$2:$S$2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Verifique el valor ingresado" promptTitle="Objeto de Gasto" prompt="Ingrese el Objeto de Gasto" sqref="H17:H30">
      <formula1>$A$1:$VD$1</formula1>
    </dataValidation>
    <dataValidation type="list" allowBlank="1" showInputMessage="1" showErrorMessage="1" sqref="C17:C18">
      <formula1>$CB$2:$CE$2</formula1>
    </dataValidation>
  </dataValidations>
  <pageMargins left="0.70866141732283472" right="0.70866141732283472" top="0.74803149606299213" bottom="0.74803149606299213" header="0.31496062992125984" footer="0.31496062992125984"/>
  <pageSetup scale="65"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VD211"/>
  <sheetViews>
    <sheetView showGridLines="0" topLeftCell="A79" zoomScale="86" zoomScaleNormal="86" workbookViewId="0">
      <selection activeCell="F92" sqref="F92:F107"/>
    </sheetView>
  </sheetViews>
  <sheetFormatPr baseColWidth="10" defaultColWidth="11.5703125" defaultRowHeight="15"/>
  <cols>
    <col min="1" max="1" width="1.85546875" style="116" customWidth="1"/>
    <col min="2" max="2" width="17" style="116" customWidth="1"/>
    <col min="3" max="3" width="53.42578125" style="116" customWidth="1"/>
    <col min="4" max="4" width="28.140625" style="116" customWidth="1"/>
    <col min="5" max="5" width="13.8554687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6384" width="11.5703125" style="116"/>
  </cols>
  <sheetData>
    <row r="1" spans="1:576" ht="26.25" hidden="1">
      <c r="A1" s="217"/>
      <c r="B1" s="220"/>
      <c r="C1" s="212" t="s">
        <v>395</v>
      </c>
      <c r="D1" s="212" t="s">
        <v>832</v>
      </c>
      <c r="E1" s="212" t="s">
        <v>834</v>
      </c>
      <c r="F1" s="212" t="s">
        <v>836</v>
      </c>
      <c r="G1" s="212" t="s">
        <v>838</v>
      </c>
      <c r="H1" s="212" t="s">
        <v>840</v>
      </c>
      <c r="I1" s="212" t="s">
        <v>842</v>
      </c>
      <c r="J1" s="212" t="s">
        <v>396</v>
      </c>
      <c r="K1" s="212" t="s">
        <v>845</v>
      </c>
      <c r="L1" s="212" t="s">
        <v>397</v>
      </c>
      <c r="M1" s="212" t="s">
        <v>847</v>
      </c>
      <c r="N1" s="212" t="s">
        <v>849</v>
      </c>
      <c r="O1" s="212" t="s">
        <v>851</v>
      </c>
      <c r="P1" s="212" t="s">
        <v>398</v>
      </c>
      <c r="Q1" s="212" t="s">
        <v>852</v>
      </c>
      <c r="R1" s="212" t="s">
        <v>855</v>
      </c>
      <c r="S1" s="212" t="s">
        <v>399</v>
      </c>
      <c r="T1" s="212" t="s">
        <v>857</v>
      </c>
      <c r="U1" s="212" t="s">
        <v>400</v>
      </c>
      <c r="V1" s="212" t="s">
        <v>858</v>
      </c>
      <c r="W1" s="212" t="s">
        <v>859</v>
      </c>
      <c r="X1" s="212" t="s">
        <v>863</v>
      </c>
      <c r="Y1" s="212" t="s">
        <v>392</v>
      </c>
      <c r="Z1" s="212" t="s">
        <v>878</v>
      </c>
      <c r="AA1" s="220"/>
      <c r="AB1" s="212" t="s">
        <v>880</v>
      </c>
      <c r="AC1" s="212" t="s">
        <v>402</v>
      </c>
      <c r="AD1" s="212" t="s">
        <v>882</v>
      </c>
      <c r="AE1" s="212" t="s">
        <v>884</v>
      </c>
      <c r="AF1" s="212" t="s">
        <v>403</v>
      </c>
      <c r="AG1" s="212" t="s">
        <v>886</v>
      </c>
      <c r="AH1" s="212" t="s">
        <v>888</v>
      </c>
      <c r="AI1" s="212" t="s">
        <v>404</v>
      </c>
      <c r="AJ1" s="212" t="s">
        <v>889</v>
      </c>
      <c r="AK1" s="212" t="s">
        <v>891</v>
      </c>
      <c r="AL1" s="212" t="s">
        <v>892</v>
      </c>
      <c r="AM1" s="212" t="s">
        <v>893</v>
      </c>
      <c r="AN1" s="212" t="s">
        <v>895</v>
      </c>
      <c r="AO1" s="212" t="s">
        <v>897</v>
      </c>
      <c r="AP1" s="212" t="s">
        <v>898</v>
      </c>
      <c r="AQ1" s="212" t="s">
        <v>405</v>
      </c>
      <c r="AR1" s="212" t="s">
        <v>900</v>
      </c>
      <c r="AS1" s="212" t="s">
        <v>902</v>
      </c>
      <c r="AT1" s="212" t="s">
        <v>904</v>
      </c>
      <c r="AU1" s="212" t="s">
        <v>906</v>
      </c>
      <c r="AV1" s="212" t="s">
        <v>908</v>
      </c>
      <c r="AW1" s="212" t="s">
        <v>910</v>
      </c>
      <c r="AX1" s="212" t="s">
        <v>912</v>
      </c>
      <c r="AY1" s="212" t="s">
        <v>914</v>
      </c>
      <c r="AZ1" s="220"/>
      <c r="BA1" s="212" t="s">
        <v>407</v>
      </c>
      <c r="BB1" s="212" t="s">
        <v>936</v>
      </c>
      <c r="BC1" s="212" t="s">
        <v>408</v>
      </c>
      <c r="BD1" s="212" t="s">
        <v>938</v>
      </c>
      <c r="BE1" s="212" t="s">
        <v>940</v>
      </c>
      <c r="BF1" s="220"/>
      <c r="BG1" s="212" t="s">
        <v>410</v>
      </c>
      <c r="BH1" s="212" t="s">
        <v>942</v>
      </c>
      <c r="BI1" s="212" t="s">
        <v>411</v>
      </c>
      <c r="BJ1" s="212" t="s">
        <v>944</v>
      </c>
      <c r="BK1" s="212" t="s">
        <v>946</v>
      </c>
      <c r="BL1" s="212" t="s">
        <v>948</v>
      </c>
      <c r="BM1" s="220"/>
      <c r="BN1" s="212" t="s">
        <v>954</v>
      </c>
      <c r="BO1" s="212" t="s">
        <v>956</v>
      </c>
      <c r="BP1" s="212" t="s">
        <v>413</v>
      </c>
      <c r="BQ1" s="212" t="s">
        <v>950</v>
      </c>
      <c r="BR1" s="212" t="s">
        <v>952</v>
      </c>
      <c r="BS1" s="212" t="s">
        <v>414</v>
      </c>
      <c r="BT1" s="212" t="s">
        <v>958</v>
      </c>
      <c r="BU1" s="212" t="s">
        <v>415</v>
      </c>
      <c r="BV1" s="212" t="s">
        <v>959</v>
      </c>
      <c r="BW1" s="209"/>
      <c r="BX1" s="220"/>
      <c r="BY1" s="212" t="s">
        <v>416</v>
      </c>
      <c r="BZ1" s="212" t="s">
        <v>864</v>
      </c>
      <c r="CA1" s="212" t="s">
        <v>866</v>
      </c>
      <c r="CB1" s="212" t="s">
        <v>868</v>
      </c>
      <c r="CC1" s="212" t="s">
        <v>417</v>
      </c>
      <c r="CD1" s="212" t="s">
        <v>870</v>
      </c>
      <c r="CE1" s="212" t="s">
        <v>872</v>
      </c>
      <c r="CF1" s="212" t="s">
        <v>874</v>
      </c>
      <c r="CG1" s="212" t="s">
        <v>876</v>
      </c>
      <c r="CH1" s="209"/>
      <c r="CI1" s="220"/>
      <c r="CJ1" s="212" t="s">
        <v>418</v>
      </c>
      <c r="CK1" s="212" t="s">
        <v>916</v>
      </c>
      <c r="CL1" s="212" t="s">
        <v>918</v>
      </c>
      <c r="CM1" s="212" t="s">
        <v>920</v>
      </c>
      <c r="CN1" s="212" t="s">
        <v>922</v>
      </c>
      <c r="CO1" s="212" t="s">
        <v>924</v>
      </c>
      <c r="CP1" s="212" t="s">
        <v>926</v>
      </c>
      <c r="CQ1" s="212" t="s">
        <v>928</v>
      </c>
      <c r="CR1" s="212" t="s">
        <v>930</v>
      </c>
      <c r="CS1" s="212" t="s">
        <v>932</v>
      </c>
      <c r="CT1" s="212" t="s">
        <v>934</v>
      </c>
      <c r="CU1" s="209"/>
      <c r="CV1" s="220"/>
      <c r="CW1" s="212" t="s">
        <v>960</v>
      </c>
      <c r="CX1" s="212" t="s">
        <v>961</v>
      </c>
      <c r="CY1" s="212" t="s">
        <v>963</v>
      </c>
      <c r="CZ1" s="212" t="s">
        <v>421</v>
      </c>
      <c r="DA1" s="212" t="s">
        <v>965</v>
      </c>
      <c r="DB1" s="212" t="s">
        <v>967</v>
      </c>
      <c r="DC1" s="212" t="s">
        <v>969</v>
      </c>
      <c r="DD1" s="212" t="s">
        <v>971</v>
      </c>
      <c r="DE1" s="212" t="s">
        <v>973</v>
      </c>
      <c r="DF1" s="212" t="s">
        <v>975</v>
      </c>
      <c r="DG1" s="220"/>
      <c r="DH1" s="212" t="s">
        <v>423</v>
      </c>
      <c r="DI1" s="212" t="s">
        <v>977</v>
      </c>
      <c r="DJ1" s="212" t="s">
        <v>424</v>
      </c>
      <c r="DK1" s="212" t="s">
        <v>979</v>
      </c>
      <c r="DL1" s="212" t="s">
        <v>981</v>
      </c>
      <c r="DM1" s="212" t="s">
        <v>983</v>
      </c>
      <c r="DN1" s="212" t="s">
        <v>985</v>
      </c>
      <c r="DO1" s="212" t="s">
        <v>987</v>
      </c>
      <c r="DP1" s="212" t="s">
        <v>989</v>
      </c>
      <c r="DQ1" s="212" t="s">
        <v>991</v>
      </c>
      <c r="DR1" s="212" t="s">
        <v>425</v>
      </c>
      <c r="DS1" s="212" t="s">
        <v>993</v>
      </c>
      <c r="DT1" s="212" t="s">
        <v>995</v>
      </c>
      <c r="DU1" s="212" t="s">
        <v>997</v>
      </c>
      <c r="DV1" s="220"/>
      <c r="DW1" s="212" t="s">
        <v>999</v>
      </c>
      <c r="DX1" s="212" t="s">
        <v>427</v>
      </c>
      <c r="DY1" s="212" t="s">
        <v>1001</v>
      </c>
      <c r="DZ1" s="212" t="s">
        <v>428</v>
      </c>
      <c r="EA1" s="212" t="s">
        <v>1003</v>
      </c>
      <c r="EB1" s="212" t="s">
        <v>1005</v>
      </c>
      <c r="EC1" s="212" t="s">
        <v>1007</v>
      </c>
      <c r="ED1" s="212" t="s">
        <v>1009</v>
      </c>
      <c r="EE1" s="212" t="s">
        <v>1011</v>
      </c>
      <c r="EF1" s="212" t="s">
        <v>1013</v>
      </c>
      <c r="EG1" s="212" t="s">
        <v>1015</v>
      </c>
      <c r="EH1" s="212" t="s">
        <v>1017</v>
      </c>
      <c r="EI1" s="212" t="s">
        <v>1019</v>
      </c>
      <c r="EJ1" s="212" t="s">
        <v>1021</v>
      </c>
      <c r="EK1" s="212" t="s">
        <v>1023</v>
      </c>
      <c r="EL1" s="220"/>
      <c r="EM1" s="212" t="s">
        <v>1025</v>
      </c>
      <c r="EN1" s="212" t="s">
        <v>430</v>
      </c>
      <c r="EO1" s="212" t="s">
        <v>1027</v>
      </c>
      <c r="EP1" s="212" t="s">
        <v>1029</v>
      </c>
      <c r="EQ1" s="212" t="s">
        <v>431</v>
      </c>
      <c r="ER1" s="212" t="s">
        <v>1031</v>
      </c>
      <c r="ES1" s="212" t="s">
        <v>1033</v>
      </c>
      <c r="ET1" s="212" t="s">
        <v>432</v>
      </c>
      <c r="EU1" s="212" t="s">
        <v>1035</v>
      </c>
      <c r="EV1" s="212" t="s">
        <v>1037</v>
      </c>
      <c r="EW1" s="212" t="s">
        <v>1039</v>
      </c>
      <c r="EX1" s="212" t="s">
        <v>433</v>
      </c>
      <c r="EY1" s="212" t="s">
        <v>1041</v>
      </c>
      <c r="EZ1" s="212" t="s">
        <v>1043</v>
      </c>
      <c r="FA1" s="220"/>
      <c r="FB1" s="212" t="s">
        <v>435</v>
      </c>
      <c r="FC1" s="212" t="s">
        <v>1045</v>
      </c>
      <c r="FD1" s="212" t="s">
        <v>1047</v>
      </c>
      <c r="FE1" s="212" t="s">
        <v>1049</v>
      </c>
      <c r="FF1" s="212" t="s">
        <v>1051</v>
      </c>
      <c r="FG1" s="212" t="s">
        <v>436</v>
      </c>
      <c r="FH1" s="212" t="s">
        <v>1053</v>
      </c>
      <c r="FI1" s="212" t="s">
        <v>1055</v>
      </c>
      <c r="FJ1" s="212" t="s">
        <v>1057</v>
      </c>
      <c r="FK1" s="212" t="s">
        <v>1059</v>
      </c>
      <c r="FL1" s="212" t="s">
        <v>1061</v>
      </c>
      <c r="FM1" s="212" t="s">
        <v>437</v>
      </c>
      <c r="FN1" s="212" t="s">
        <v>1064</v>
      </c>
      <c r="FO1" s="212" t="s">
        <v>438</v>
      </c>
      <c r="FP1" s="212" t="s">
        <v>1067</v>
      </c>
      <c r="FQ1" s="212" t="s">
        <v>1068</v>
      </c>
      <c r="FR1" s="212" t="s">
        <v>1070</v>
      </c>
      <c r="FS1" s="212" t="s">
        <v>439</v>
      </c>
      <c r="FT1" s="212" t="s">
        <v>1073</v>
      </c>
      <c r="FU1" s="212" t="s">
        <v>1074</v>
      </c>
      <c r="FV1" s="212" t="s">
        <v>1076</v>
      </c>
      <c r="FW1" s="212" t="s">
        <v>440</v>
      </c>
      <c r="FX1" s="212" t="s">
        <v>1079</v>
      </c>
      <c r="FY1" s="212" t="s">
        <v>1081</v>
      </c>
      <c r="FZ1" s="212" t="s">
        <v>1083</v>
      </c>
      <c r="GA1" s="220"/>
      <c r="GB1" s="212" t="s">
        <v>442</v>
      </c>
      <c r="GC1" s="212" t="s">
        <v>443</v>
      </c>
      <c r="GD1" s="220"/>
      <c r="GE1" s="212" t="s">
        <v>445</v>
      </c>
      <c r="GF1" s="212" t="s">
        <v>1106</v>
      </c>
      <c r="GG1" s="212" t="s">
        <v>1108</v>
      </c>
      <c r="GH1" s="212" t="s">
        <v>1110</v>
      </c>
      <c r="GI1" s="212" t="s">
        <v>1112</v>
      </c>
      <c r="GJ1" s="212" t="s">
        <v>1114</v>
      </c>
      <c r="GK1" s="220"/>
      <c r="GL1" s="212" t="s">
        <v>447</v>
      </c>
      <c r="GM1" s="212" t="s">
        <v>1116</v>
      </c>
      <c r="GN1" s="212" t="s">
        <v>1118</v>
      </c>
      <c r="GO1" s="212" t="s">
        <v>1120</v>
      </c>
      <c r="GP1" s="212" t="s">
        <v>1122</v>
      </c>
      <c r="GQ1" s="212" t="s">
        <v>1124</v>
      </c>
      <c r="GR1" s="212" t="s">
        <v>1126</v>
      </c>
      <c r="GS1" s="209"/>
      <c r="GT1" s="220"/>
      <c r="GU1" s="212" t="s">
        <v>448</v>
      </c>
      <c r="GV1" s="212" t="s">
        <v>1085</v>
      </c>
      <c r="GW1" s="212" t="s">
        <v>1087</v>
      </c>
      <c r="GX1" s="212" t="s">
        <v>1089</v>
      </c>
      <c r="GY1" s="212" t="s">
        <v>1091</v>
      </c>
      <c r="GZ1" s="212" t="s">
        <v>1093</v>
      </c>
      <c r="HA1" s="212" t="s">
        <v>1095</v>
      </c>
      <c r="HB1" s="220"/>
      <c r="HC1" s="212" t="s">
        <v>449</v>
      </c>
      <c r="HD1" s="212" t="s">
        <v>1097</v>
      </c>
      <c r="HE1" s="212" t="s">
        <v>1099</v>
      </c>
      <c r="HF1" s="212" t="s">
        <v>1100</v>
      </c>
      <c r="HG1" s="212" t="s">
        <v>450</v>
      </c>
      <c r="HH1" s="212" t="s">
        <v>1103</v>
      </c>
      <c r="HI1" s="212" t="s">
        <v>1104</v>
      </c>
      <c r="HJ1" s="209"/>
      <c r="HK1" s="220"/>
      <c r="HL1" s="212" t="s">
        <v>453</v>
      </c>
      <c r="HM1" s="212" t="s">
        <v>1128</v>
      </c>
      <c r="HN1" s="212" t="s">
        <v>1130</v>
      </c>
      <c r="HO1" s="212" t="s">
        <v>1132</v>
      </c>
      <c r="HP1" s="212" t="s">
        <v>1134</v>
      </c>
      <c r="HQ1" s="212" t="s">
        <v>454</v>
      </c>
      <c r="HR1" s="212" t="s">
        <v>1137</v>
      </c>
      <c r="HS1" s="220"/>
      <c r="HT1" s="212" t="s">
        <v>1139</v>
      </c>
      <c r="HU1" s="212" t="s">
        <v>1141</v>
      </c>
      <c r="HV1" s="212" t="s">
        <v>456</v>
      </c>
      <c r="HW1" s="212" t="s">
        <v>1144</v>
      </c>
      <c r="HX1" s="212" t="s">
        <v>1146</v>
      </c>
      <c r="HY1" s="212" t="s">
        <v>1147</v>
      </c>
      <c r="HZ1" s="212" t="s">
        <v>1149</v>
      </c>
      <c r="IA1" s="220"/>
      <c r="IB1" s="212" t="s">
        <v>1151</v>
      </c>
      <c r="IC1" s="212" t="s">
        <v>1153</v>
      </c>
      <c r="ID1" s="212" t="s">
        <v>1155</v>
      </c>
      <c r="IE1" s="212" t="s">
        <v>458</v>
      </c>
      <c r="IF1" s="212" t="s">
        <v>1157</v>
      </c>
      <c r="IG1" s="212" t="s">
        <v>1159</v>
      </c>
      <c r="IH1" s="212" t="s">
        <v>459</v>
      </c>
      <c r="II1" s="212" t="s">
        <v>1161</v>
      </c>
      <c r="IJ1" s="212" t="s">
        <v>1163</v>
      </c>
      <c r="IK1" s="212" t="s">
        <v>460</v>
      </c>
      <c r="IL1" s="212" t="s">
        <v>1165</v>
      </c>
      <c r="IM1" s="212" t="s">
        <v>1167</v>
      </c>
      <c r="IN1" s="212" t="s">
        <v>1169</v>
      </c>
      <c r="IO1" s="212" t="s">
        <v>1171</v>
      </c>
      <c r="IP1" s="212" t="s">
        <v>461</v>
      </c>
      <c r="IQ1" s="212" t="s">
        <v>1173</v>
      </c>
      <c r="IR1" s="220"/>
      <c r="IS1" s="212" t="s">
        <v>1181</v>
      </c>
      <c r="IT1" s="212" t="s">
        <v>1183</v>
      </c>
      <c r="IU1" s="212" t="s">
        <v>463</v>
      </c>
      <c r="IV1" s="212" t="s">
        <v>1185</v>
      </c>
      <c r="IW1" s="212" t="s">
        <v>1187</v>
      </c>
      <c r="IX1" s="212" t="s">
        <v>1189</v>
      </c>
      <c r="IY1" s="220"/>
      <c r="IZ1" s="212" t="s">
        <v>1191</v>
      </c>
      <c r="JA1" s="212" t="s">
        <v>465</v>
      </c>
      <c r="JB1" s="212" t="s">
        <v>1194</v>
      </c>
      <c r="JC1" s="212" t="s">
        <v>1196</v>
      </c>
      <c r="JD1" s="212" t="s">
        <v>1198</v>
      </c>
      <c r="JE1" s="212" t="s">
        <v>1200</v>
      </c>
      <c r="JF1" s="212" t="s">
        <v>1202</v>
      </c>
      <c r="JG1" s="212" t="s">
        <v>1204</v>
      </c>
      <c r="JH1" s="212" t="s">
        <v>466</v>
      </c>
      <c r="JI1" s="212" t="s">
        <v>1207</v>
      </c>
      <c r="JJ1" s="212" t="s">
        <v>1209</v>
      </c>
      <c r="JK1" s="212" t="s">
        <v>1211</v>
      </c>
      <c r="JL1" s="212" t="s">
        <v>1213</v>
      </c>
      <c r="JM1" s="212" t="s">
        <v>1215</v>
      </c>
      <c r="JN1" s="212" t="s">
        <v>1217</v>
      </c>
      <c r="JO1" s="212" t="s">
        <v>1219</v>
      </c>
      <c r="JP1" s="212" t="s">
        <v>1221</v>
      </c>
      <c r="JQ1" s="212" t="s">
        <v>467</v>
      </c>
      <c r="JR1" s="212" t="s">
        <v>1224</v>
      </c>
      <c r="JS1" s="212" t="s">
        <v>1226</v>
      </c>
      <c r="JT1" s="212" t="s">
        <v>1228</v>
      </c>
      <c r="JU1" s="212" t="s">
        <v>1230</v>
      </c>
      <c r="JV1" s="212" t="s">
        <v>1231</v>
      </c>
      <c r="JW1" s="212" t="s">
        <v>1233</v>
      </c>
      <c r="JX1" s="212" t="s">
        <v>1235</v>
      </c>
      <c r="JY1" s="212" t="s">
        <v>1237</v>
      </c>
      <c r="JZ1" s="212" t="s">
        <v>1239</v>
      </c>
      <c r="KA1" s="212" t="s">
        <v>1241</v>
      </c>
      <c r="KB1" s="212" t="s">
        <v>1243</v>
      </c>
      <c r="KC1" s="212" t="s">
        <v>1245</v>
      </c>
      <c r="KD1" s="212" t="s">
        <v>1247</v>
      </c>
      <c r="KE1" s="212" t="s">
        <v>1249</v>
      </c>
      <c r="KF1" s="212" t="s">
        <v>1251</v>
      </c>
      <c r="KG1" s="212" t="s">
        <v>1253</v>
      </c>
      <c r="KH1" s="212" t="s">
        <v>1255</v>
      </c>
      <c r="KI1" s="212" t="s">
        <v>1257</v>
      </c>
      <c r="KJ1" s="212" t="s">
        <v>1259</v>
      </c>
      <c r="KK1" s="212" t="s">
        <v>1261</v>
      </c>
      <c r="KL1" s="212" t="s">
        <v>1263</v>
      </c>
      <c r="KM1" s="212" t="s">
        <v>1265</v>
      </c>
      <c r="KN1" s="212" t="s">
        <v>1267</v>
      </c>
      <c r="KO1" s="212" t="s">
        <v>1269</v>
      </c>
      <c r="KP1" s="212" t="s">
        <v>1271</v>
      </c>
      <c r="KQ1" s="212" t="s">
        <v>1273</v>
      </c>
      <c r="KR1" s="220"/>
      <c r="KS1" s="212" t="s">
        <v>1275</v>
      </c>
      <c r="KT1" s="212" t="s">
        <v>469</v>
      </c>
      <c r="KU1" s="212" t="s">
        <v>1278</v>
      </c>
      <c r="KV1" s="212" t="s">
        <v>1280</v>
      </c>
      <c r="KW1" s="212" t="s">
        <v>1282</v>
      </c>
      <c r="KX1" s="212" t="s">
        <v>1284</v>
      </c>
      <c r="KY1" s="212" t="s">
        <v>470</v>
      </c>
      <c r="KZ1" s="212" t="s">
        <v>1287</v>
      </c>
      <c r="LA1" s="212" t="s">
        <v>1289</v>
      </c>
      <c r="LB1" s="212" t="s">
        <v>1291</v>
      </c>
      <c r="LC1" s="212" t="s">
        <v>1293</v>
      </c>
      <c r="LD1" s="212" t="s">
        <v>1295</v>
      </c>
      <c r="LE1" s="212" t="s">
        <v>1297</v>
      </c>
      <c r="LF1" s="212" t="s">
        <v>1299</v>
      </c>
      <c r="LG1" s="209"/>
      <c r="LH1" s="220"/>
      <c r="LI1" s="212" t="s">
        <v>471</v>
      </c>
      <c r="LJ1" s="212" t="s">
        <v>1175</v>
      </c>
      <c r="LK1" s="212" t="s">
        <v>1177</v>
      </c>
      <c r="LL1" s="212" t="s">
        <v>1179</v>
      </c>
      <c r="LM1" s="209"/>
      <c r="LN1" s="220"/>
      <c r="LO1" s="212" t="s">
        <v>474</v>
      </c>
      <c r="LP1" s="212" t="s">
        <v>475</v>
      </c>
      <c r="LQ1" s="220"/>
      <c r="LR1" s="212" t="s">
        <v>477</v>
      </c>
      <c r="LS1" s="212" t="s">
        <v>1319</v>
      </c>
      <c r="LT1" s="212" t="s">
        <v>1321</v>
      </c>
      <c r="LU1" s="212" t="s">
        <v>1322</v>
      </c>
      <c r="LV1" s="212" t="s">
        <v>1324</v>
      </c>
      <c r="LW1" s="212" t="s">
        <v>1325</v>
      </c>
      <c r="LX1" s="212" t="s">
        <v>1327</v>
      </c>
      <c r="LY1" s="212" t="s">
        <v>1329</v>
      </c>
      <c r="LZ1" s="212" t="s">
        <v>1331</v>
      </c>
      <c r="MA1" s="212" t="s">
        <v>1333</v>
      </c>
      <c r="MB1" s="212" t="s">
        <v>478</v>
      </c>
      <c r="MC1" s="212" t="s">
        <v>1336</v>
      </c>
      <c r="MD1" s="212" t="s">
        <v>1337</v>
      </c>
      <c r="ME1" s="212" t="s">
        <v>1339</v>
      </c>
      <c r="MF1" s="212" t="s">
        <v>479</v>
      </c>
      <c r="MG1" s="212" t="s">
        <v>1342</v>
      </c>
      <c r="MH1" s="212" t="s">
        <v>1343</v>
      </c>
      <c r="MI1" s="212" t="s">
        <v>1345</v>
      </c>
      <c r="MJ1" s="212" t="s">
        <v>1347</v>
      </c>
      <c r="MK1" s="212" t="s">
        <v>480</v>
      </c>
      <c r="ML1" s="212" t="s">
        <v>1350</v>
      </c>
      <c r="MM1" s="212" t="s">
        <v>1352</v>
      </c>
      <c r="MN1" s="212" t="s">
        <v>1354</v>
      </c>
      <c r="MO1" s="212" t="s">
        <v>1356</v>
      </c>
      <c r="MP1" s="212" t="s">
        <v>481</v>
      </c>
      <c r="MQ1" s="212" t="s">
        <v>1359</v>
      </c>
      <c r="MR1" s="212" t="s">
        <v>1361</v>
      </c>
      <c r="MS1" s="212" t="s">
        <v>1363</v>
      </c>
      <c r="MT1" s="212" t="s">
        <v>1365</v>
      </c>
      <c r="MU1" s="212" t="s">
        <v>1367</v>
      </c>
      <c r="MV1" s="212" t="s">
        <v>1369</v>
      </c>
      <c r="MW1" s="212" t="s">
        <v>1371</v>
      </c>
      <c r="MX1" s="212" t="s">
        <v>1373</v>
      </c>
      <c r="MY1" s="212" t="s">
        <v>1375</v>
      </c>
      <c r="MZ1" s="212" t="s">
        <v>1377</v>
      </c>
      <c r="NA1" s="212" t="s">
        <v>1379</v>
      </c>
      <c r="NB1" s="212" t="s">
        <v>1380</v>
      </c>
      <c r="NC1" s="220"/>
      <c r="ND1" s="212" t="s">
        <v>483</v>
      </c>
      <c r="NE1" s="212" t="s">
        <v>1382</v>
      </c>
      <c r="NF1" s="212" t="s">
        <v>1384</v>
      </c>
      <c r="NG1" s="212" t="s">
        <v>1386</v>
      </c>
      <c r="NH1" s="212" t="s">
        <v>1388</v>
      </c>
      <c r="NI1" s="220"/>
      <c r="NJ1" s="212" t="s">
        <v>485</v>
      </c>
      <c r="NK1" s="212" t="s">
        <v>1389</v>
      </c>
      <c r="NL1" s="212" t="s">
        <v>486</v>
      </c>
      <c r="NM1" s="212" t="s">
        <v>1391</v>
      </c>
      <c r="NN1" s="212" t="s">
        <v>1393</v>
      </c>
      <c r="NO1" s="212" t="s">
        <v>487</v>
      </c>
      <c r="NP1" s="212" t="s">
        <v>1395</v>
      </c>
      <c r="NQ1" s="212" t="s">
        <v>1397</v>
      </c>
      <c r="NR1" s="209"/>
      <c r="NS1" s="220"/>
      <c r="NT1" s="212" t="s">
        <v>488</v>
      </c>
      <c r="NU1" s="212" t="s">
        <v>1301</v>
      </c>
      <c r="NV1" s="212" t="s">
        <v>1303</v>
      </c>
      <c r="NW1" s="212" t="s">
        <v>1305</v>
      </c>
      <c r="NX1" s="212" t="s">
        <v>1307</v>
      </c>
      <c r="NY1" s="212" t="s">
        <v>489</v>
      </c>
      <c r="NZ1" s="212" t="s">
        <v>1309</v>
      </c>
      <c r="OA1" s="212" t="s">
        <v>490</v>
      </c>
      <c r="OB1" s="212" t="s">
        <v>1311</v>
      </c>
      <c r="OC1" s="220"/>
      <c r="OD1" s="212" t="s">
        <v>1313</v>
      </c>
      <c r="OE1" s="212" t="s">
        <v>491</v>
      </c>
      <c r="OF1" s="209"/>
      <c r="OG1" s="220"/>
      <c r="OH1" s="212" t="s">
        <v>1315</v>
      </c>
      <c r="OI1" s="212" t="s">
        <v>1317</v>
      </c>
      <c r="OJ1" s="212" t="s">
        <v>492</v>
      </c>
      <c r="OK1" s="209"/>
      <c r="OL1" s="220"/>
      <c r="OM1" s="212" t="s">
        <v>495</v>
      </c>
      <c r="ON1" s="212" t="s">
        <v>1399</v>
      </c>
      <c r="OO1" s="212" t="s">
        <v>1401</v>
      </c>
      <c r="OP1" s="212" t="s">
        <v>496</v>
      </c>
      <c r="OQ1" s="212" t="s">
        <v>497</v>
      </c>
      <c r="OR1" s="212" t="s">
        <v>1499</v>
      </c>
      <c r="OS1" s="212" t="s">
        <v>1501</v>
      </c>
      <c r="OT1" s="212" t="s">
        <v>1503</v>
      </c>
      <c r="OU1" s="212" t="s">
        <v>1505</v>
      </c>
      <c r="OV1" s="212" t="s">
        <v>1507</v>
      </c>
      <c r="OW1" s="220"/>
      <c r="OX1" s="212" t="s">
        <v>499</v>
      </c>
      <c r="OY1" s="212" t="s">
        <v>1509</v>
      </c>
      <c r="OZ1" s="212" t="s">
        <v>1511</v>
      </c>
      <c r="PA1" s="212" t="s">
        <v>1513</v>
      </c>
      <c r="PB1" s="212" t="s">
        <v>1515</v>
      </c>
      <c r="PC1" s="212" t="s">
        <v>1517</v>
      </c>
      <c r="PD1" s="212" t="s">
        <v>1519</v>
      </c>
      <c r="PE1" s="220"/>
      <c r="PF1" s="212" t="s">
        <v>1521</v>
      </c>
      <c r="PG1" s="212" t="s">
        <v>501</v>
      </c>
      <c r="PH1" s="220"/>
      <c r="PI1" s="212" t="s">
        <v>503</v>
      </c>
      <c r="PJ1" s="212" t="s">
        <v>1551</v>
      </c>
      <c r="PK1" s="212" t="s">
        <v>1553</v>
      </c>
      <c r="PL1" s="220"/>
      <c r="PM1" s="212" t="s">
        <v>505</v>
      </c>
      <c r="PN1" s="212" t="s">
        <v>1555</v>
      </c>
      <c r="PO1" s="212" t="s">
        <v>1556</v>
      </c>
      <c r="PP1" s="212" t="s">
        <v>1557</v>
      </c>
      <c r="PQ1" s="212" t="s">
        <v>1558</v>
      </c>
      <c r="PR1" s="212" t="s">
        <v>1560</v>
      </c>
      <c r="PS1" s="212" t="s">
        <v>1561</v>
      </c>
      <c r="PT1" s="212" t="s">
        <v>1563</v>
      </c>
      <c r="PU1" s="212" t="s">
        <v>1564</v>
      </c>
      <c r="PV1" s="209"/>
      <c r="PW1" s="220"/>
      <c r="PX1" s="212" t="s">
        <v>506</v>
      </c>
      <c r="PY1" s="212" t="s">
        <v>1403</v>
      </c>
      <c r="PZ1" s="212" t="s">
        <v>1405</v>
      </c>
      <c r="QA1" s="212" t="s">
        <v>1407</v>
      </c>
      <c r="QB1" s="212" t="s">
        <v>1409</v>
      </c>
      <c r="QC1" s="212" t="s">
        <v>1411</v>
      </c>
      <c r="QD1" s="212" t="s">
        <v>1413</v>
      </c>
      <c r="QE1" s="212" t="s">
        <v>1415</v>
      </c>
      <c r="QF1" s="212" t="s">
        <v>1417</v>
      </c>
      <c r="QG1" s="212" t="s">
        <v>1419</v>
      </c>
      <c r="QH1" s="212" t="s">
        <v>1421</v>
      </c>
      <c r="QI1" s="212" t="s">
        <v>1423</v>
      </c>
      <c r="QJ1" s="212" t="s">
        <v>1425</v>
      </c>
      <c r="QK1" s="212" t="s">
        <v>1427</v>
      </c>
      <c r="QL1" s="212" t="s">
        <v>1429</v>
      </c>
      <c r="QM1" s="212" t="s">
        <v>1431</v>
      </c>
      <c r="QN1" s="212" t="s">
        <v>1433</v>
      </c>
      <c r="QO1" s="212" t="s">
        <v>1435</v>
      </c>
      <c r="QP1" s="212" t="s">
        <v>1437</v>
      </c>
      <c r="QQ1" s="212" t="s">
        <v>1439</v>
      </c>
      <c r="QR1" s="212" t="s">
        <v>1441</v>
      </c>
      <c r="QS1" s="212" t="s">
        <v>1443</v>
      </c>
      <c r="QT1" s="212" t="s">
        <v>1445</v>
      </c>
      <c r="QU1" s="212" t="s">
        <v>507</v>
      </c>
      <c r="QV1" s="212" t="s">
        <v>1448</v>
      </c>
      <c r="QW1" s="212" t="s">
        <v>1450</v>
      </c>
      <c r="QX1" s="212" t="s">
        <v>1451</v>
      </c>
      <c r="QY1" s="212" t="s">
        <v>1453</v>
      </c>
      <c r="QZ1" s="212" t="s">
        <v>1455</v>
      </c>
      <c r="RA1" s="212" t="s">
        <v>1457</v>
      </c>
      <c r="RB1" s="212" t="s">
        <v>1459</v>
      </c>
      <c r="RC1" s="212" t="s">
        <v>1461</v>
      </c>
      <c r="RD1" s="212" t="s">
        <v>1463</v>
      </c>
      <c r="RE1" s="212" t="s">
        <v>1465</v>
      </c>
      <c r="RF1" s="212" t="s">
        <v>1467</v>
      </c>
      <c r="RG1" s="212" t="s">
        <v>1469</v>
      </c>
      <c r="RH1" s="212" t="s">
        <v>1471</v>
      </c>
      <c r="RI1" s="212" t="s">
        <v>1473</v>
      </c>
      <c r="RJ1" s="212" t="s">
        <v>1475</v>
      </c>
      <c r="RK1" s="212" t="s">
        <v>1477</v>
      </c>
      <c r="RL1" s="212" t="s">
        <v>1479</v>
      </c>
      <c r="RM1" s="212" t="s">
        <v>1481</v>
      </c>
      <c r="RN1" s="212" t="s">
        <v>1483</v>
      </c>
      <c r="RO1" s="212" t="s">
        <v>1485</v>
      </c>
      <c r="RP1" s="212" t="s">
        <v>1487</v>
      </c>
      <c r="RQ1" s="212" t="s">
        <v>1489</v>
      </c>
      <c r="RR1" s="212" t="s">
        <v>1491</v>
      </c>
      <c r="RS1" s="212" t="s">
        <v>1493</v>
      </c>
      <c r="RT1" s="212" t="s">
        <v>1495</v>
      </c>
      <c r="RU1" s="212" t="s">
        <v>1497</v>
      </c>
      <c r="RV1" s="209"/>
      <c r="RW1" s="220"/>
      <c r="RX1" s="212" t="s">
        <v>508</v>
      </c>
      <c r="RY1" s="212" t="s">
        <v>1523</v>
      </c>
      <c r="RZ1" s="212" t="s">
        <v>1525</v>
      </c>
      <c r="SA1" s="212" t="s">
        <v>1527</v>
      </c>
      <c r="SB1" s="212" t="s">
        <v>1529</v>
      </c>
      <c r="SC1" s="212" t="s">
        <v>1531</v>
      </c>
      <c r="SD1" s="212" t="s">
        <v>1533</v>
      </c>
      <c r="SE1" s="212" t="s">
        <v>1535</v>
      </c>
      <c r="SF1" s="212" t="s">
        <v>1537</v>
      </c>
      <c r="SG1" s="212" t="s">
        <v>1539</v>
      </c>
      <c r="SH1" s="212" t="s">
        <v>1541</v>
      </c>
      <c r="SI1" s="212" t="s">
        <v>1543</v>
      </c>
      <c r="SJ1" s="212" t="s">
        <v>1545</v>
      </c>
      <c r="SK1" s="212" t="s">
        <v>1547</v>
      </c>
      <c r="SL1" s="212" t="s">
        <v>1549</v>
      </c>
      <c r="SM1" s="209"/>
      <c r="SN1" s="220"/>
      <c r="SO1" s="212" t="s">
        <v>511</v>
      </c>
      <c r="SP1" s="212" t="s">
        <v>1566</v>
      </c>
      <c r="SQ1" s="212" t="s">
        <v>1568</v>
      </c>
      <c r="SR1" s="212" t="s">
        <v>512</v>
      </c>
      <c r="SS1" s="212" t="s">
        <v>1570</v>
      </c>
      <c r="ST1" s="212" t="s">
        <v>1572</v>
      </c>
      <c r="SU1" s="212" t="s">
        <v>1574</v>
      </c>
      <c r="SV1" s="212" t="s">
        <v>1576</v>
      </c>
      <c r="SW1" s="220"/>
      <c r="SX1" s="212" t="s">
        <v>514</v>
      </c>
      <c r="SY1" s="212" t="s">
        <v>1578</v>
      </c>
      <c r="SZ1" s="212" t="s">
        <v>1580</v>
      </c>
      <c r="TA1" s="212" t="s">
        <v>1582</v>
      </c>
      <c r="TB1" s="212" t="s">
        <v>1584</v>
      </c>
      <c r="TC1" s="212" t="s">
        <v>1586</v>
      </c>
      <c r="TD1" s="212" t="s">
        <v>1588</v>
      </c>
      <c r="TE1" s="212" t="s">
        <v>1590</v>
      </c>
      <c r="TF1" s="212" t="s">
        <v>1592</v>
      </c>
      <c r="TG1" s="212" t="s">
        <v>1594</v>
      </c>
      <c r="TH1" s="212" t="s">
        <v>1596</v>
      </c>
      <c r="TI1" s="212" t="s">
        <v>1598</v>
      </c>
      <c r="TJ1" s="212" t="s">
        <v>1600</v>
      </c>
      <c r="TK1" s="212" t="s">
        <v>1602</v>
      </c>
      <c r="TL1" s="212" t="s">
        <v>1604</v>
      </c>
      <c r="TM1" s="212" t="s">
        <v>1606</v>
      </c>
      <c r="TN1" s="209"/>
      <c r="TO1" s="220"/>
      <c r="TP1" s="212" t="s">
        <v>517</v>
      </c>
      <c r="TQ1" s="212" t="s">
        <v>1608</v>
      </c>
      <c r="TR1" s="212" t="s">
        <v>1610</v>
      </c>
      <c r="TS1" s="212" t="s">
        <v>1612</v>
      </c>
      <c r="TT1" s="212" t="s">
        <v>1614</v>
      </c>
      <c r="TU1" s="212" t="s">
        <v>1616</v>
      </c>
      <c r="TV1" s="212" t="s">
        <v>518</v>
      </c>
      <c r="TW1" s="212" t="s">
        <v>1618</v>
      </c>
      <c r="TX1" s="212" t="s">
        <v>1620</v>
      </c>
      <c r="TY1" s="212" t="s">
        <v>1622</v>
      </c>
      <c r="TZ1" s="212" t="s">
        <v>1624</v>
      </c>
      <c r="UA1" s="212" t="s">
        <v>1626</v>
      </c>
      <c r="UB1" s="212" t="s">
        <v>1628</v>
      </c>
      <c r="UC1" s="220"/>
      <c r="UD1" s="212" t="s">
        <v>520</v>
      </c>
      <c r="UE1" s="209"/>
      <c r="UF1" s="220"/>
      <c r="UG1" s="212" t="s">
        <v>521</v>
      </c>
      <c r="UH1" s="212" t="s">
        <v>1630</v>
      </c>
      <c r="UI1" s="212" t="s">
        <v>1632</v>
      </c>
      <c r="UJ1" s="212" t="s">
        <v>1633</v>
      </c>
      <c r="UK1" s="212" t="s">
        <v>1635</v>
      </c>
      <c r="UL1" s="212" t="s">
        <v>1637</v>
      </c>
      <c r="UM1" s="212" t="s">
        <v>1639</v>
      </c>
      <c r="UN1" s="212" t="s">
        <v>1641</v>
      </c>
      <c r="UO1" s="212" t="s">
        <v>1643</v>
      </c>
      <c r="UP1" s="212" t="s">
        <v>1645</v>
      </c>
      <c r="UQ1" s="212" t="s">
        <v>1647</v>
      </c>
      <c r="UR1" s="212" t="s">
        <v>1649</v>
      </c>
      <c r="US1" s="212" t="s">
        <v>1651</v>
      </c>
      <c r="UT1" s="212" t="s">
        <v>1653</v>
      </c>
      <c r="UU1" s="212" t="s">
        <v>1655</v>
      </c>
      <c r="UV1" s="212" t="s">
        <v>1657</v>
      </c>
      <c r="UW1" s="212" t="s">
        <v>1659</v>
      </c>
      <c r="UX1" s="209"/>
      <c r="UY1" s="212" t="s">
        <v>1663</v>
      </c>
      <c r="UZ1" s="212" t="s">
        <v>1665</v>
      </c>
      <c r="VA1" s="212" t="s">
        <v>1667</v>
      </c>
      <c r="VB1" s="212" t="s">
        <v>1669</v>
      </c>
      <c r="VC1" s="212" t="s">
        <v>1671</v>
      </c>
      <c r="VD1" s="215"/>
    </row>
    <row r="2" spans="1:576" s="153" customFormat="1" hidden="1">
      <c r="A2" s="153" t="s">
        <v>264</v>
      </c>
      <c r="B2" s="153" t="s">
        <v>250</v>
      </c>
      <c r="C2" s="153" t="s">
        <v>618</v>
      </c>
      <c r="D2" s="153" t="s">
        <v>265</v>
      </c>
      <c r="E2" s="153" t="s">
        <v>183</v>
      </c>
      <c r="F2" s="153" t="s">
        <v>619</v>
      </c>
      <c r="G2" s="190" t="s">
        <v>266</v>
      </c>
      <c r="H2" s="153" t="s">
        <v>620</v>
      </c>
      <c r="I2" s="153" t="s">
        <v>621</v>
      </c>
      <c r="J2" s="153" t="s">
        <v>267</v>
      </c>
      <c r="K2" s="153" t="s">
        <v>622</v>
      </c>
      <c r="R2" s="153" t="s">
        <v>269</v>
      </c>
      <c r="S2" s="153" t="s">
        <v>270</v>
      </c>
      <c r="U2" s="153" t="s">
        <v>538</v>
      </c>
      <c r="V2" s="153" t="s">
        <v>556</v>
      </c>
      <c r="W2" s="153" t="s">
        <v>539</v>
      </c>
      <c r="X2" s="153" t="s">
        <v>540</v>
      </c>
      <c r="Y2" s="153" t="s">
        <v>541</v>
      </c>
      <c r="Z2" s="153" t="s">
        <v>542</v>
      </c>
      <c r="AA2" s="153" t="s">
        <v>543</v>
      </c>
      <c r="AB2" s="153" t="s">
        <v>544</v>
      </c>
      <c r="AC2" s="153" t="s">
        <v>545</v>
      </c>
      <c r="AD2" s="153" t="s">
        <v>546</v>
      </c>
      <c r="AE2" s="153" t="s">
        <v>547</v>
      </c>
      <c r="AF2" s="153" t="s">
        <v>548</v>
      </c>
      <c r="AH2" s="153" t="s">
        <v>566</v>
      </c>
      <c r="AI2" s="153" t="s">
        <v>567</v>
      </c>
      <c r="AJ2" s="153" t="s">
        <v>568</v>
      </c>
      <c r="AK2" s="153" t="s">
        <v>569</v>
      </c>
      <c r="AL2" s="153" t="s">
        <v>570</v>
      </c>
      <c r="AM2" s="153" t="s">
        <v>573</v>
      </c>
      <c r="AN2" s="153" t="s">
        <v>571</v>
      </c>
      <c r="AO2" s="153" t="s">
        <v>572</v>
      </c>
      <c r="AP2" s="153" t="s">
        <v>574</v>
      </c>
      <c r="AQ2" s="153" t="s">
        <v>575</v>
      </c>
      <c r="AR2" s="153" t="s">
        <v>576</v>
      </c>
      <c r="AS2" s="153" t="s">
        <v>577</v>
      </c>
      <c r="AT2" s="153" t="s">
        <v>578</v>
      </c>
      <c r="AU2" s="153" t="s">
        <v>579</v>
      </c>
      <c r="AV2" s="153" t="s">
        <v>580</v>
      </c>
      <c r="AW2" s="153" t="s">
        <v>581</v>
      </c>
      <c r="AX2" s="153" t="s">
        <v>582</v>
      </c>
      <c r="AY2" s="153" t="s">
        <v>583</v>
      </c>
      <c r="AZ2" s="153" t="s">
        <v>584</v>
      </c>
      <c r="BA2" s="153" t="s">
        <v>585</v>
      </c>
      <c r="BB2" s="153" t="s">
        <v>586</v>
      </c>
      <c r="BC2" s="153" t="s">
        <v>587</v>
      </c>
      <c r="BD2" s="153" t="s">
        <v>588</v>
      </c>
      <c r="BE2" s="153" t="s">
        <v>589</v>
      </c>
      <c r="BF2" s="153" t="s">
        <v>590</v>
      </c>
      <c r="BG2" s="153" t="s">
        <v>591</v>
      </c>
      <c r="BH2" s="153" t="s">
        <v>592</v>
      </c>
      <c r="BI2" s="153" t="s">
        <v>593</v>
      </c>
      <c r="BJ2" s="153" t="s">
        <v>594</v>
      </c>
      <c r="BK2" s="153" t="s">
        <v>595</v>
      </c>
      <c r="BL2" s="153" t="s">
        <v>596</v>
      </c>
      <c r="BM2" s="153" t="s">
        <v>597</v>
      </c>
      <c r="BN2" s="153" t="s">
        <v>598</v>
      </c>
      <c r="BO2" s="153" t="s">
        <v>599</v>
      </c>
      <c r="BP2" s="153" t="s">
        <v>600</v>
      </c>
      <c r="BQ2" s="153" t="s">
        <v>601</v>
      </c>
      <c r="BR2" s="153" t="s">
        <v>602</v>
      </c>
      <c r="BS2" s="153" t="s">
        <v>603</v>
      </c>
      <c r="BT2" s="153" t="s">
        <v>604</v>
      </c>
      <c r="BU2" s="153" t="s">
        <v>605</v>
      </c>
    </row>
    <row r="3" spans="1:576" hidden="1">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row r="5" spans="1:576" ht="53.25" thickBot="1">
      <c r="C5" s="117" t="s">
        <v>527</v>
      </c>
      <c r="D5" s="232">
        <f>SUMIF(C:C,$C$10,D:D)</f>
        <v>1808418</v>
      </c>
    </row>
    <row r="6" spans="1:576">
      <c r="C6" s="138"/>
      <c r="D6" s="138"/>
      <c r="E6" s="138"/>
      <c r="F6" s="138"/>
      <c r="G6" s="99"/>
      <c r="H6" s="138"/>
      <c r="I6" s="138"/>
    </row>
    <row r="7" spans="1:576">
      <c r="C7" s="138"/>
      <c r="D7" s="138"/>
      <c r="E7" s="138"/>
      <c r="F7" s="138"/>
      <c r="G7" s="99"/>
      <c r="H7" s="138"/>
      <c r="I7" s="138"/>
    </row>
    <row r="8" spans="1:576">
      <c r="C8" s="138"/>
      <c r="D8" s="138"/>
      <c r="E8" s="138"/>
      <c r="F8" s="138"/>
      <c r="G8" s="99"/>
      <c r="H8" s="138"/>
      <c r="I8" s="138"/>
    </row>
    <row r="9" spans="1:576" ht="15.75" thickBot="1">
      <c r="C9" s="138"/>
      <c r="D9" s="138"/>
      <c r="E9" s="138"/>
      <c r="F9" s="138"/>
      <c r="G9" s="99"/>
      <c r="H9" s="138"/>
      <c r="I9" s="138"/>
      <c r="K9" s="207"/>
    </row>
    <row r="10" spans="1:576" ht="15.75" thickBot="1">
      <c r="C10" s="187" t="s">
        <v>53</v>
      </c>
      <c r="D10" s="139">
        <f>SUM(F17:F107)</f>
        <v>1808418</v>
      </c>
      <c r="F10" s="72"/>
      <c r="G10" s="100"/>
      <c r="H10" s="72"/>
      <c r="I10" s="72"/>
    </row>
    <row r="11" spans="1:576">
      <c r="B11" s="124"/>
      <c r="C11" s="72"/>
      <c r="D11" s="31"/>
      <c r="E11" s="124"/>
      <c r="F11" s="124"/>
      <c r="G11" s="124"/>
      <c r="H11" s="97"/>
      <c r="I11" s="97"/>
      <c r="J11" s="97"/>
      <c r="K11" s="143"/>
    </row>
    <row r="12" spans="1:576">
      <c r="B12" s="124"/>
      <c r="C12" s="72"/>
      <c r="D12" s="31"/>
      <c r="E12" s="124"/>
      <c r="F12" s="124"/>
      <c r="G12" s="124"/>
      <c r="H12" s="97"/>
      <c r="I12" s="97"/>
      <c r="J12" s="97"/>
      <c r="K12" s="143"/>
    </row>
    <row r="13" spans="1:576" ht="15.75">
      <c r="B13" s="124"/>
      <c r="C13" s="240" t="s">
        <v>534</v>
      </c>
      <c r="D13" s="241"/>
      <c r="E13" s="124"/>
      <c r="F13" s="124"/>
      <c r="G13" s="124"/>
      <c r="H13" s="97"/>
      <c r="I13" s="97"/>
      <c r="J13" s="97"/>
      <c r="K13" s="143"/>
    </row>
    <row r="14" spans="1:576" ht="18.75">
      <c r="B14" s="124"/>
      <c r="C14" s="260"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c r="F15" s="124"/>
      <c r="G15" s="97"/>
      <c r="H15" s="97"/>
      <c r="I15" s="97"/>
    </row>
    <row r="16" spans="1:576" ht="30.75" thickBot="1">
      <c r="C16" s="160" t="s">
        <v>44</v>
      </c>
      <c r="D16" s="160" t="s">
        <v>55</v>
      </c>
      <c r="E16" s="167" t="s">
        <v>57</v>
      </c>
      <c r="F16" s="166" t="s">
        <v>27</v>
      </c>
      <c r="G16" s="164" t="s">
        <v>271</v>
      </c>
      <c r="H16" s="167" t="s">
        <v>46</v>
      </c>
      <c r="I16" s="164" t="s">
        <v>272</v>
      </c>
      <c r="J16" s="164" t="s">
        <v>554</v>
      </c>
      <c r="K16" s="164" t="s">
        <v>555</v>
      </c>
    </row>
    <row r="17" spans="3:11" ht="15.75" thickBot="1">
      <c r="C17" s="273" t="s">
        <v>566</v>
      </c>
      <c r="D17" s="274">
        <v>114</v>
      </c>
      <c r="E17" s="272">
        <v>3500</v>
      </c>
      <c r="F17" s="128">
        <f t="shared" ref="F17" si="0">D17*E17</f>
        <v>399000</v>
      </c>
      <c r="G17" s="191" t="s">
        <v>270</v>
      </c>
      <c r="H17" s="172" t="s">
        <v>1097</v>
      </c>
      <c r="I17" s="161" t="str">
        <f>VLOOKUP(H17,Presupuesto!$B$11:$C$586,2,0)</f>
        <v>VIATICOS NACIONALES</v>
      </c>
      <c r="J17" s="271" t="s">
        <v>622</v>
      </c>
      <c r="K17" s="155" t="s">
        <v>538</v>
      </c>
    </row>
    <row r="18" spans="3:11" ht="30.75" thickBot="1">
      <c r="C18" s="534" t="s">
        <v>1831</v>
      </c>
      <c r="D18" s="532"/>
      <c r="E18" s="533">
        <v>2000</v>
      </c>
      <c r="F18" s="531">
        <f t="shared" ref="F18:F29" si="1">D18*E18</f>
        <v>0</v>
      </c>
      <c r="G18" s="191" t="s">
        <v>270</v>
      </c>
      <c r="H18" s="172" t="s">
        <v>1001</v>
      </c>
      <c r="I18" s="161" t="str">
        <f>VLOOKUP(H18,Presupuesto!$B$11:$C$586,2,0)</f>
        <v>MANTENIMIENTO Y REPARACION DE EQUIPOS Y MEDIOS DE TRANSPORTE</v>
      </c>
      <c r="J18" s="129" t="str">
        <f t="shared" ref="J18:J45" si="2">$J$17</f>
        <v>Lo Esencial de la UNAH para la Construcción de Ciudadanía</v>
      </c>
      <c r="K18" s="155" t="s">
        <v>538</v>
      </c>
    </row>
    <row r="19" spans="3:11" ht="16.5" thickTop="1" thickBot="1">
      <c r="C19" s="535" t="s">
        <v>1832</v>
      </c>
      <c r="D19" s="532">
        <v>6</v>
      </c>
      <c r="E19" s="533">
        <v>5000</v>
      </c>
      <c r="F19" s="531">
        <f t="shared" si="1"/>
        <v>30000</v>
      </c>
      <c r="G19" s="191" t="s">
        <v>270</v>
      </c>
      <c r="H19" s="172" t="s">
        <v>1011</v>
      </c>
      <c r="I19" s="161" t="str">
        <f>VLOOKUP(H19,Presupuesto!$B$11:$C$586,2,0)</f>
        <v>MANTEN. Y REPARACION EQUIPO DE COMPUTACION</v>
      </c>
      <c r="J19" s="129" t="str">
        <f t="shared" si="2"/>
        <v>Lo Esencial de la UNAH para la Construcción de Ciudadanía</v>
      </c>
      <c r="K19" s="155" t="s">
        <v>538</v>
      </c>
    </row>
    <row r="20" spans="3:11" ht="31.5" thickTop="1" thickBot="1">
      <c r="C20" s="535" t="s">
        <v>1833</v>
      </c>
      <c r="D20" s="532">
        <v>6</v>
      </c>
      <c r="E20" s="533">
        <v>1000</v>
      </c>
      <c r="F20" s="531">
        <f t="shared" si="1"/>
        <v>6000</v>
      </c>
      <c r="G20" s="191" t="s">
        <v>270</v>
      </c>
      <c r="H20" s="172" t="s">
        <v>1013</v>
      </c>
      <c r="I20" s="161" t="str">
        <f>VLOOKUP(H20,Presupuesto!$B$11:$C$586,2,0)</f>
        <v>MANTENIMIENTO Y REPARACION DE EQUIPO DE OFICINA Y MUEBLES</v>
      </c>
      <c r="J20" s="129" t="str">
        <f t="shared" si="2"/>
        <v>Lo Esencial de la UNAH para la Construcción de Ciudadanía</v>
      </c>
      <c r="K20" s="155" t="s">
        <v>538</v>
      </c>
    </row>
    <row r="21" spans="3:11" ht="16.5" thickTop="1" thickBot="1">
      <c r="C21" s="535" t="s">
        <v>1834</v>
      </c>
      <c r="D21" s="532">
        <v>1</v>
      </c>
      <c r="E21" s="533">
        <v>500</v>
      </c>
      <c r="F21" s="531">
        <f t="shared" si="1"/>
        <v>500</v>
      </c>
      <c r="G21" s="191" t="s">
        <v>270</v>
      </c>
      <c r="H21" s="172" t="s">
        <v>1017</v>
      </c>
      <c r="I21" s="161" t="str">
        <f>VLOOKUP(H21,Presupuesto!$B$11:$C$586,2,0)</f>
        <v>MANTENIMIENTO Y REPARACION DE OTROS EQUIPOS</v>
      </c>
      <c r="J21" s="129" t="str">
        <f t="shared" si="2"/>
        <v>Lo Esencial de la UNAH para la Construcción de Ciudadanía</v>
      </c>
      <c r="K21" s="155" t="s">
        <v>538</v>
      </c>
    </row>
    <row r="22" spans="3:11" ht="16.5" thickTop="1" thickBot="1">
      <c r="C22" s="535" t="s">
        <v>1835</v>
      </c>
      <c r="D22" s="532"/>
      <c r="E22" s="533">
        <v>500000</v>
      </c>
      <c r="F22" s="531">
        <f t="shared" si="1"/>
        <v>0</v>
      </c>
      <c r="G22" s="191" t="s">
        <v>270</v>
      </c>
      <c r="H22" s="172" t="s">
        <v>1027</v>
      </c>
      <c r="I22" s="161" t="str">
        <f>VLOOKUP(H22,Presupuesto!$B$11:$C$586,2,0)</f>
        <v>ESTUDIOS INVESTISTACIàN Y ANALISIS DE FACTIBILIDAD</v>
      </c>
      <c r="J22" s="129" t="str">
        <f t="shared" si="2"/>
        <v>Lo Esencial de la UNAH para la Construcción de Ciudadanía</v>
      </c>
      <c r="K22" s="155" t="s">
        <v>538</v>
      </c>
    </row>
    <row r="23" spans="3:11" ht="16.5" thickTop="1" thickBot="1">
      <c r="C23" s="535" t="s">
        <v>1836</v>
      </c>
      <c r="D23" s="532">
        <v>5</v>
      </c>
      <c r="E23" s="533">
        <v>11000</v>
      </c>
      <c r="F23" s="531">
        <f t="shared" si="1"/>
        <v>55000</v>
      </c>
      <c r="G23" s="191" t="s">
        <v>270</v>
      </c>
      <c r="H23" s="172" t="s">
        <v>1035</v>
      </c>
      <c r="I23" s="161" t="str">
        <f>VLOOKUP(H23,Presupuesto!$B$11:$C$586,2,0)</f>
        <v>SERVICIOS DE CAPACITACION.</v>
      </c>
      <c r="J23" s="129" t="str">
        <f t="shared" si="2"/>
        <v>Lo Esencial de la UNAH para la Construcción de Ciudadanía</v>
      </c>
      <c r="K23" s="155" t="s">
        <v>538</v>
      </c>
    </row>
    <row r="24" spans="3:11" ht="16.5" thickTop="1" thickBot="1">
      <c r="C24" s="535" t="s">
        <v>1837</v>
      </c>
      <c r="D24" s="532">
        <v>1</v>
      </c>
      <c r="E24" s="533">
        <v>125000</v>
      </c>
      <c r="F24" s="531">
        <f t="shared" si="1"/>
        <v>125000</v>
      </c>
      <c r="G24" s="191" t="s">
        <v>270</v>
      </c>
      <c r="H24" s="172" t="s">
        <v>1041</v>
      </c>
      <c r="I24" s="161" t="str">
        <f>VLOOKUP(H24,Presupuesto!$B$11:$C$586,2,0)</f>
        <v>OTROS SERVICIOS TECNICOS Y PROFESIONALES</v>
      </c>
      <c r="J24" s="129" t="str">
        <f t="shared" si="2"/>
        <v>Lo Esencial de la UNAH para la Construcción de Ciudadanía</v>
      </c>
      <c r="K24" s="155" t="s">
        <v>538</v>
      </c>
    </row>
    <row r="25" spans="3:11" ht="16.5" thickTop="1" thickBot="1">
      <c r="C25" s="535" t="s">
        <v>1838</v>
      </c>
      <c r="D25" s="532">
        <v>5</v>
      </c>
      <c r="E25" s="533">
        <v>2000</v>
      </c>
      <c r="F25" s="531">
        <f t="shared" si="1"/>
        <v>10000</v>
      </c>
      <c r="G25" s="191" t="s">
        <v>270</v>
      </c>
      <c r="H25" s="172" t="s">
        <v>1045</v>
      </c>
      <c r="I25" s="161" t="str">
        <f>VLOOKUP(H25,Presupuesto!$B$11:$C$586,2,0)</f>
        <v>SERVICIOS DE TRANSPORTE EMPLEADOS</v>
      </c>
      <c r="J25" s="129" t="str">
        <f t="shared" si="2"/>
        <v>Lo Esencial de la UNAH para la Construcción de Ciudadanía</v>
      </c>
      <c r="K25" s="155" t="s">
        <v>538</v>
      </c>
    </row>
    <row r="26" spans="3:11" ht="16.5" thickTop="1" thickBot="1">
      <c r="C26" s="536" t="s">
        <v>1839</v>
      </c>
      <c r="D26" s="532">
        <v>100</v>
      </c>
      <c r="E26" s="533">
        <v>1000</v>
      </c>
      <c r="F26" s="531">
        <f t="shared" si="1"/>
        <v>100000</v>
      </c>
      <c r="G26" s="191" t="s">
        <v>270</v>
      </c>
      <c r="H26" s="172" t="s">
        <v>1053</v>
      </c>
      <c r="I26" s="161" t="str">
        <f>VLOOKUP(H26,Presupuesto!$B$11:$C$586,2,0)</f>
        <v>SERVICIOS DE IMPRENTA PUBLIC.Y REPRODUCCION</v>
      </c>
      <c r="J26" s="129" t="str">
        <f t="shared" si="2"/>
        <v>Lo Esencial de la UNAH para la Construcción de Ciudadanía</v>
      </c>
      <c r="K26" s="155" t="s">
        <v>538</v>
      </c>
    </row>
    <row r="27" spans="3:11" ht="16.5" thickTop="1" thickBot="1">
      <c r="C27" s="536" t="s">
        <v>1840</v>
      </c>
      <c r="D27" s="532">
        <v>7</v>
      </c>
      <c r="E27" s="533">
        <v>40000</v>
      </c>
      <c r="F27" s="531">
        <f t="shared" si="1"/>
        <v>280000</v>
      </c>
      <c r="G27" s="191" t="s">
        <v>270</v>
      </c>
      <c r="H27" s="172" t="s">
        <v>1067</v>
      </c>
      <c r="I27" s="161" t="str">
        <f>VLOOKUP(H27,Presupuesto!$B$11:$C$586,2,0)</f>
        <v>PUBLICIDAD Y PROPAGANDA</v>
      </c>
      <c r="J27" s="129" t="str">
        <f t="shared" si="2"/>
        <v>Lo Esencial de la UNAH para la Construcción de Ciudadanía</v>
      </c>
      <c r="K27" s="155" t="s">
        <v>538</v>
      </c>
    </row>
    <row r="28" spans="3:11" ht="16.5" thickTop="1" thickBot="1">
      <c r="C28" s="536" t="s">
        <v>1841</v>
      </c>
      <c r="D28" s="532">
        <v>10</v>
      </c>
      <c r="E28" s="533">
        <v>500</v>
      </c>
      <c r="F28" s="531">
        <f t="shared" si="1"/>
        <v>5000</v>
      </c>
      <c r="G28" s="191" t="s">
        <v>270</v>
      </c>
      <c r="H28" s="172" t="s">
        <v>1079</v>
      </c>
      <c r="I28" s="161" t="str">
        <f>VLOOKUP(H28,Presupuesto!$B$11:$C$586,2,0)</f>
        <v>OTROS SERVICIOS COMERCIALES Y FINANCIEROS</v>
      </c>
      <c r="J28" s="129" t="str">
        <f t="shared" si="2"/>
        <v>Lo Esencial de la UNAH para la Construcción de Ciudadanía</v>
      </c>
      <c r="K28" s="155" t="s">
        <v>538</v>
      </c>
    </row>
    <row r="29" spans="3:11" ht="16.5" thickTop="1" thickBot="1">
      <c r="C29" s="536" t="s">
        <v>1842</v>
      </c>
      <c r="D29" s="532">
        <v>5</v>
      </c>
      <c r="E29" s="533">
        <v>1000</v>
      </c>
      <c r="F29" s="569">
        <f t="shared" si="1"/>
        <v>5000</v>
      </c>
      <c r="G29" s="191" t="s">
        <v>270</v>
      </c>
      <c r="H29" s="172" t="s">
        <v>442</v>
      </c>
      <c r="I29" s="161" t="str">
        <f>VLOOKUP(H29,Presupuesto!$B$11:$C$586,2,0)</f>
        <v>PASAJES (26100-00)</v>
      </c>
      <c r="J29" s="129" t="str">
        <f t="shared" si="2"/>
        <v>Lo Esencial de la UNAH para la Construcción de Ciudadanía</v>
      </c>
      <c r="K29" s="155" t="s">
        <v>538</v>
      </c>
    </row>
    <row r="30" spans="3:11" ht="16.5" thickTop="1" thickBot="1">
      <c r="C30" s="536" t="s">
        <v>1843</v>
      </c>
      <c r="D30" s="532">
        <v>3</v>
      </c>
      <c r="E30" s="533">
        <v>10000</v>
      </c>
      <c r="F30" s="531">
        <f>D30*E30</f>
        <v>30000</v>
      </c>
      <c r="G30" s="191" t="s">
        <v>270</v>
      </c>
      <c r="H30" s="172" t="s">
        <v>442</v>
      </c>
      <c r="I30" s="161" t="str">
        <f>VLOOKUP(H30,Presupuesto!$B$11:$C$586,2,0)</f>
        <v>PASAJES (26100-00)</v>
      </c>
      <c r="J30" s="129" t="str">
        <f t="shared" si="2"/>
        <v>Lo Esencial de la UNAH para la Construcción de Ciudadanía</v>
      </c>
      <c r="K30" s="155" t="s">
        <v>538</v>
      </c>
    </row>
    <row r="31" spans="3:11" ht="16.5" thickTop="1" thickBot="1">
      <c r="C31" s="536" t="s">
        <v>1844</v>
      </c>
      <c r="D31" s="532">
        <v>3</v>
      </c>
      <c r="E31" s="533">
        <v>20000</v>
      </c>
      <c r="F31" s="531">
        <f t="shared" ref="F31:F36" si="3">D31*E31</f>
        <v>60000</v>
      </c>
      <c r="G31" s="191" t="s">
        <v>270</v>
      </c>
      <c r="H31" s="172" t="s">
        <v>443</v>
      </c>
      <c r="I31" s="161" t="str">
        <f>VLOOKUP(H31,Presupuesto!$B$11:$C$586,2,0)</f>
        <v>VIATICOS (26200-00)</v>
      </c>
      <c r="J31" s="129" t="str">
        <f t="shared" si="2"/>
        <v>Lo Esencial de la UNAH para la Construcción de Ciudadanía</v>
      </c>
      <c r="K31" s="155" t="s">
        <v>538</v>
      </c>
    </row>
    <row r="32" spans="3:11" ht="16.5" thickTop="1" thickBot="1">
      <c r="C32" s="536" t="s">
        <v>1949</v>
      </c>
      <c r="D32" s="532">
        <v>10</v>
      </c>
      <c r="E32" s="533">
        <v>3000</v>
      </c>
      <c r="F32" s="572">
        <f t="shared" si="3"/>
        <v>30000</v>
      </c>
      <c r="G32" s="191" t="s">
        <v>270</v>
      </c>
      <c r="H32" s="172" t="s">
        <v>1128</v>
      </c>
      <c r="I32" s="161" t="str">
        <f>VLOOKUP(H32,Presupuesto!$B$11:$C$586,2,0)</f>
        <v>ALIMENTOS B EBIDAS PARA PERSONAS</v>
      </c>
      <c r="J32" s="129" t="str">
        <f t="shared" si="2"/>
        <v>Lo Esencial de la UNAH para la Construcción de Ciudadanía</v>
      </c>
      <c r="K32" s="155" t="s">
        <v>538</v>
      </c>
    </row>
    <row r="33" spans="2:11" ht="16.5" thickTop="1" thickBot="1">
      <c r="C33" s="535" t="s">
        <v>1845</v>
      </c>
      <c r="D33" s="532">
        <v>1000</v>
      </c>
      <c r="E33" s="533">
        <v>70</v>
      </c>
      <c r="F33" s="572">
        <f t="shared" si="3"/>
        <v>70000</v>
      </c>
      <c r="G33" s="191" t="s">
        <v>270</v>
      </c>
      <c r="H33" s="172" t="s">
        <v>1151</v>
      </c>
      <c r="I33" s="161" t="str">
        <f>VLOOKUP(H33,Presupuesto!$B$11:$C$586,2,0)</f>
        <v>PAPEL DE ESCRITORIO</v>
      </c>
      <c r="J33" s="129" t="str">
        <f t="shared" si="2"/>
        <v>Lo Esencial de la UNAH para la Construcción de Ciudadanía</v>
      </c>
      <c r="K33" s="155" t="s">
        <v>538</v>
      </c>
    </row>
    <row r="34" spans="2:11" ht="16.5" thickTop="1" thickBot="1">
      <c r="C34" s="535" t="s">
        <v>1846</v>
      </c>
      <c r="D34" s="532">
        <v>100</v>
      </c>
      <c r="E34" s="533">
        <v>100</v>
      </c>
      <c r="F34" s="531">
        <f t="shared" si="3"/>
        <v>10000</v>
      </c>
      <c r="G34" s="191" t="s">
        <v>270</v>
      </c>
      <c r="H34" s="172" t="s">
        <v>1151</v>
      </c>
      <c r="I34" s="161" t="str">
        <f>VLOOKUP(H34,Presupuesto!$B$11:$C$586,2,0)</f>
        <v>PAPEL DE ESCRITORIO</v>
      </c>
      <c r="J34" s="129" t="str">
        <f t="shared" si="2"/>
        <v>Lo Esencial de la UNAH para la Construcción de Ciudadanía</v>
      </c>
      <c r="K34" s="155" t="s">
        <v>538</v>
      </c>
    </row>
    <row r="35" spans="2:11" ht="16.5" thickTop="1" thickBot="1">
      <c r="C35" s="535" t="s">
        <v>1847</v>
      </c>
      <c r="D35" s="532">
        <v>50</v>
      </c>
      <c r="E35" s="533">
        <v>180</v>
      </c>
      <c r="F35" s="531">
        <f t="shared" si="3"/>
        <v>9000</v>
      </c>
      <c r="G35" s="191" t="s">
        <v>270</v>
      </c>
      <c r="H35" s="172" t="s">
        <v>1151</v>
      </c>
      <c r="I35" s="161" t="str">
        <f>VLOOKUP(H35,Presupuesto!$B$11:$C$586,2,0)</f>
        <v>PAPEL DE ESCRITORIO</v>
      </c>
      <c r="J35" s="129" t="str">
        <f t="shared" si="2"/>
        <v>Lo Esencial de la UNAH para la Construcción de Ciudadanía</v>
      </c>
      <c r="K35" s="155" t="s">
        <v>538</v>
      </c>
    </row>
    <row r="36" spans="2:11" ht="16.5" thickTop="1" thickBot="1">
      <c r="C36" s="535" t="s">
        <v>1848</v>
      </c>
      <c r="D36" s="532">
        <v>50</v>
      </c>
      <c r="E36" s="533">
        <v>90</v>
      </c>
      <c r="F36" s="531">
        <f t="shared" si="3"/>
        <v>4500</v>
      </c>
      <c r="G36" s="191" t="s">
        <v>270</v>
      </c>
      <c r="H36" s="172" t="s">
        <v>1151</v>
      </c>
      <c r="I36" s="161" t="str">
        <f>VLOOKUP(H36,Presupuesto!$B$11:$C$586,2,0)</f>
        <v>PAPEL DE ESCRITORIO</v>
      </c>
      <c r="J36" s="129" t="str">
        <f t="shared" si="2"/>
        <v>Lo Esencial de la UNAH para la Construcción de Ciudadanía</v>
      </c>
      <c r="K36" s="155" t="s">
        <v>538</v>
      </c>
    </row>
    <row r="37" spans="2:11" ht="16.5" thickTop="1" thickBot="1">
      <c r="B37" s="570"/>
      <c r="C37" s="535" t="s">
        <v>1849</v>
      </c>
      <c r="D37" s="529">
        <v>5</v>
      </c>
      <c r="E37" s="568">
        <v>150</v>
      </c>
      <c r="F37" s="531">
        <f>D37*E37</f>
        <v>750</v>
      </c>
      <c r="G37" s="191" t="s">
        <v>270</v>
      </c>
      <c r="H37" s="174" t="s">
        <v>1157</v>
      </c>
      <c r="I37" s="161" t="str">
        <f>VLOOKUP(H37,Presupuesto!$B$11:$C$586,2,0)</f>
        <v>PRODUCTOS PAPEL Y CARTON</v>
      </c>
      <c r="J37" s="129" t="str">
        <f t="shared" si="2"/>
        <v>Lo Esencial de la UNAH para la Construcción de Ciudadanía</v>
      </c>
      <c r="K37" s="155" t="s">
        <v>538</v>
      </c>
    </row>
    <row r="38" spans="2:11" ht="16.5" thickTop="1" thickBot="1">
      <c r="B38" s="560"/>
      <c r="C38" s="535" t="s">
        <v>1850</v>
      </c>
      <c r="D38" s="532">
        <v>26</v>
      </c>
      <c r="E38" s="533">
        <v>20</v>
      </c>
      <c r="F38" s="531">
        <f>D38*E38</f>
        <v>520</v>
      </c>
      <c r="G38" s="191" t="s">
        <v>270</v>
      </c>
      <c r="H38" s="174" t="s">
        <v>1157</v>
      </c>
      <c r="I38" s="161" t="str">
        <f>VLOOKUP(H38,Presupuesto!$B$11:$C$586,2,0)</f>
        <v>PRODUCTOS PAPEL Y CARTON</v>
      </c>
      <c r="J38" s="129" t="str">
        <f t="shared" si="2"/>
        <v>Lo Esencial de la UNAH para la Construcción de Ciudadanía</v>
      </c>
      <c r="K38" s="155" t="s">
        <v>538</v>
      </c>
    </row>
    <row r="39" spans="2:11" ht="16.5" thickTop="1" thickBot="1">
      <c r="B39" s="560"/>
      <c r="C39" s="535" t="s">
        <v>1851</v>
      </c>
      <c r="D39" s="532">
        <v>5</v>
      </c>
      <c r="E39" s="533">
        <v>30</v>
      </c>
      <c r="F39" s="531">
        <f t="shared" ref="F39:F50" si="4">D39*E39</f>
        <v>150</v>
      </c>
      <c r="G39" s="191" t="s">
        <v>270</v>
      </c>
      <c r="H39" s="174" t="s">
        <v>1157</v>
      </c>
      <c r="I39" s="161" t="str">
        <f>VLOOKUP(H39,Presupuesto!$B$11:$C$586,2,0)</f>
        <v>PRODUCTOS PAPEL Y CARTON</v>
      </c>
      <c r="J39" s="129" t="str">
        <f t="shared" si="2"/>
        <v>Lo Esencial de la UNAH para la Construcción de Ciudadanía</v>
      </c>
      <c r="K39" s="155" t="s">
        <v>538</v>
      </c>
    </row>
    <row r="40" spans="2:11" ht="16.5" thickTop="1" thickBot="1">
      <c r="B40" s="560"/>
      <c r="C40" s="535" t="s">
        <v>1852</v>
      </c>
      <c r="D40" s="532">
        <v>5</v>
      </c>
      <c r="E40" s="533">
        <v>20</v>
      </c>
      <c r="F40" s="531">
        <f t="shared" si="4"/>
        <v>100</v>
      </c>
      <c r="G40" s="191" t="s">
        <v>270</v>
      </c>
      <c r="H40" s="174" t="s">
        <v>1157</v>
      </c>
      <c r="I40" s="161" t="str">
        <f>VLOOKUP(H40,Presupuesto!$B$11:$C$586,2,0)</f>
        <v>PRODUCTOS PAPEL Y CARTON</v>
      </c>
      <c r="J40" s="129" t="str">
        <f t="shared" si="2"/>
        <v>Lo Esencial de la UNAH para la Construcción de Ciudadanía</v>
      </c>
      <c r="K40" s="155" t="s">
        <v>538</v>
      </c>
    </row>
    <row r="41" spans="2:11" ht="16.5" thickTop="1" thickBot="1">
      <c r="B41" s="560"/>
      <c r="C41" s="535" t="s">
        <v>1853</v>
      </c>
      <c r="D41" s="532">
        <v>26</v>
      </c>
      <c r="E41" s="533">
        <v>120</v>
      </c>
      <c r="F41" s="531">
        <f t="shared" si="4"/>
        <v>3120</v>
      </c>
      <c r="G41" s="191" t="s">
        <v>270</v>
      </c>
      <c r="H41" s="174" t="s">
        <v>1157</v>
      </c>
      <c r="I41" s="161" t="str">
        <f>VLOOKUP(H41,Presupuesto!$B$11:$C$586,2,0)</f>
        <v>PRODUCTOS PAPEL Y CARTON</v>
      </c>
      <c r="J41" s="129" t="str">
        <f t="shared" si="2"/>
        <v>Lo Esencial de la UNAH para la Construcción de Ciudadanía</v>
      </c>
      <c r="K41" s="155" t="s">
        <v>538</v>
      </c>
    </row>
    <row r="42" spans="2:11" ht="16.5" thickTop="1" thickBot="1">
      <c r="B42" s="560"/>
      <c r="C42" s="535" t="s">
        <v>1854</v>
      </c>
      <c r="D42" s="532">
        <v>6</v>
      </c>
      <c r="E42" s="533">
        <v>150</v>
      </c>
      <c r="F42" s="531">
        <f t="shared" si="4"/>
        <v>900</v>
      </c>
      <c r="G42" s="191" t="s">
        <v>270</v>
      </c>
      <c r="H42" s="174" t="s">
        <v>1157</v>
      </c>
      <c r="I42" s="161" t="str">
        <f>VLOOKUP(H42,Presupuesto!$B$11:$C$586,2,0)</f>
        <v>PRODUCTOS PAPEL Y CARTON</v>
      </c>
      <c r="J42" s="129" t="str">
        <f t="shared" si="2"/>
        <v>Lo Esencial de la UNAH para la Construcción de Ciudadanía</v>
      </c>
      <c r="K42" s="155" t="s">
        <v>538</v>
      </c>
    </row>
    <row r="43" spans="2:11" ht="16.5" thickTop="1" thickBot="1">
      <c r="B43" s="560"/>
      <c r="C43" s="535" t="s">
        <v>1855</v>
      </c>
      <c r="D43" s="532">
        <v>10</v>
      </c>
      <c r="E43" s="533">
        <v>550</v>
      </c>
      <c r="F43" s="531">
        <f t="shared" si="4"/>
        <v>5500</v>
      </c>
      <c r="G43" s="191" t="s">
        <v>270</v>
      </c>
      <c r="H43" s="174" t="s">
        <v>1157</v>
      </c>
      <c r="I43" s="161" t="str">
        <f>VLOOKUP(H43,Presupuesto!$B$11:$C$586,2,0)</f>
        <v>PRODUCTOS PAPEL Y CARTON</v>
      </c>
      <c r="J43" s="129" t="str">
        <f t="shared" si="2"/>
        <v>Lo Esencial de la UNAH para la Construcción de Ciudadanía</v>
      </c>
      <c r="K43" s="155" t="s">
        <v>538</v>
      </c>
    </row>
    <row r="44" spans="2:11" ht="16.5" thickTop="1" thickBot="1">
      <c r="B44" s="560"/>
      <c r="C44" s="535" t="s">
        <v>1856</v>
      </c>
      <c r="D44" s="532">
        <v>100</v>
      </c>
      <c r="E44" s="533">
        <v>10</v>
      </c>
      <c r="F44" s="531">
        <f t="shared" si="4"/>
        <v>1000</v>
      </c>
      <c r="G44" s="191" t="s">
        <v>270</v>
      </c>
      <c r="H44" s="174" t="s">
        <v>1157</v>
      </c>
      <c r="I44" s="161" t="str">
        <f>VLOOKUP(H44,Presupuesto!$B$11:$C$586,2,0)</f>
        <v>PRODUCTOS PAPEL Y CARTON</v>
      </c>
      <c r="J44" s="129" t="str">
        <f t="shared" si="2"/>
        <v>Lo Esencial de la UNAH para la Construcción de Ciudadanía</v>
      </c>
      <c r="K44" s="155" t="s">
        <v>538</v>
      </c>
    </row>
    <row r="45" spans="2:11" ht="16.5" thickTop="1" thickBot="1">
      <c r="B45" s="560"/>
      <c r="C45" s="535" t="s">
        <v>1857</v>
      </c>
      <c r="D45" s="532">
        <v>50</v>
      </c>
      <c r="E45" s="533">
        <v>51.9</v>
      </c>
      <c r="F45" s="531">
        <f t="shared" si="4"/>
        <v>2595</v>
      </c>
      <c r="G45" s="191" t="s">
        <v>270</v>
      </c>
      <c r="H45" s="174" t="s">
        <v>1157</v>
      </c>
      <c r="I45" s="161" t="str">
        <f>VLOOKUP(H45,Presupuesto!$B$11:$C$586,2,0)</f>
        <v>PRODUCTOS PAPEL Y CARTON</v>
      </c>
      <c r="J45" s="129" t="str">
        <f t="shared" si="2"/>
        <v>Lo Esencial de la UNAH para la Construcción de Ciudadanía</v>
      </c>
      <c r="K45" s="155" t="s">
        <v>538</v>
      </c>
    </row>
    <row r="46" spans="2:11" ht="16.5" thickTop="1" thickBot="1">
      <c r="B46" s="560"/>
      <c r="C46" s="535" t="s">
        <v>1858</v>
      </c>
      <c r="D46" s="532">
        <v>750</v>
      </c>
      <c r="E46" s="533">
        <v>45</v>
      </c>
      <c r="F46" s="531">
        <f t="shared" si="4"/>
        <v>33750</v>
      </c>
      <c r="G46" s="191" t="s">
        <v>270</v>
      </c>
      <c r="H46" s="174" t="s">
        <v>1157</v>
      </c>
      <c r="I46" s="163" t="str">
        <f>VLOOKUP(H46,Presupuesto!$B$11:$C$586,2,0)</f>
        <v>PRODUCTOS PAPEL Y CARTON</v>
      </c>
      <c r="J46" s="137" t="str">
        <f>$J$19</f>
        <v>Lo Esencial de la UNAH para la Construcción de Ciudadanía</v>
      </c>
      <c r="K46" s="155" t="s">
        <v>538</v>
      </c>
    </row>
    <row r="47" spans="2:11" ht="16.5" thickTop="1" thickBot="1">
      <c r="B47" s="560"/>
      <c r="C47" s="535" t="s">
        <v>1859</v>
      </c>
      <c r="D47" s="532">
        <v>50</v>
      </c>
      <c r="E47" s="533">
        <v>250</v>
      </c>
      <c r="F47" s="531">
        <f t="shared" si="4"/>
        <v>12500</v>
      </c>
      <c r="G47" s="191" t="s">
        <v>270</v>
      </c>
      <c r="H47" s="174" t="s">
        <v>1157</v>
      </c>
      <c r="I47" s="163" t="str">
        <f>VLOOKUP(H47,Presupuesto!$B$11:$C$586,2,0)</f>
        <v>PRODUCTOS PAPEL Y CARTON</v>
      </c>
      <c r="J47" s="137" t="str">
        <f t="shared" ref="J47:J50" si="5">$J$19</f>
        <v>Lo Esencial de la UNAH para la Construcción de Ciudadanía</v>
      </c>
      <c r="K47" s="155" t="s">
        <v>538</v>
      </c>
    </row>
    <row r="48" spans="2:11" ht="16.5" thickTop="1" thickBot="1">
      <c r="B48" s="560"/>
      <c r="C48" s="535" t="s">
        <v>1860</v>
      </c>
      <c r="D48" s="532">
        <v>100</v>
      </c>
      <c r="E48" s="533">
        <v>40</v>
      </c>
      <c r="F48" s="531">
        <f t="shared" si="4"/>
        <v>4000</v>
      </c>
      <c r="G48" s="191" t="s">
        <v>270</v>
      </c>
      <c r="H48" s="174" t="s">
        <v>1157</v>
      </c>
      <c r="I48" s="163" t="str">
        <f>VLOOKUP(H48,Presupuesto!$B$11:$C$586,2,0)</f>
        <v>PRODUCTOS PAPEL Y CARTON</v>
      </c>
      <c r="J48" s="137" t="str">
        <f t="shared" si="5"/>
        <v>Lo Esencial de la UNAH para la Construcción de Ciudadanía</v>
      </c>
      <c r="K48" s="155" t="s">
        <v>538</v>
      </c>
    </row>
    <row r="49" spans="2:11" ht="16.5" thickTop="1" thickBot="1">
      <c r="B49" s="560"/>
      <c r="C49" s="535" t="s">
        <v>1861</v>
      </c>
      <c r="D49" s="532">
        <v>2</v>
      </c>
      <c r="E49" s="533">
        <v>150</v>
      </c>
      <c r="F49" s="531">
        <f t="shared" si="4"/>
        <v>300</v>
      </c>
      <c r="G49" s="191" t="s">
        <v>270</v>
      </c>
      <c r="H49" s="174" t="s">
        <v>1157</v>
      </c>
      <c r="I49" s="163" t="str">
        <f>VLOOKUP(H49,Presupuesto!$B$11:$C$586,2,0)</f>
        <v>PRODUCTOS PAPEL Y CARTON</v>
      </c>
      <c r="J49" s="137" t="str">
        <f t="shared" si="5"/>
        <v>Lo Esencial de la UNAH para la Construcción de Ciudadanía</v>
      </c>
      <c r="K49" s="155" t="s">
        <v>538</v>
      </c>
    </row>
    <row r="50" spans="2:11" ht="16.5" thickTop="1" thickBot="1">
      <c r="B50" s="560"/>
      <c r="C50" s="535" t="s">
        <v>1862</v>
      </c>
      <c r="D50" s="537">
        <v>12</v>
      </c>
      <c r="E50" s="538">
        <v>1000</v>
      </c>
      <c r="F50" s="539">
        <f t="shared" si="4"/>
        <v>12000</v>
      </c>
      <c r="G50" s="191" t="s">
        <v>270</v>
      </c>
      <c r="H50" s="178" t="s">
        <v>1161</v>
      </c>
      <c r="I50" s="163" t="str">
        <f>VLOOKUP(H50,Presupuesto!$B$11:$C$586,2,0)</f>
        <v>LIBROS REVISTAS Y PERIODICOS</v>
      </c>
      <c r="J50" s="137" t="str">
        <f t="shared" si="5"/>
        <v>Lo Esencial de la UNAH para la Construcción de Ciudadanía</v>
      </c>
      <c r="K50" s="155" t="s">
        <v>538</v>
      </c>
    </row>
    <row r="51" spans="2:11" ht="16.5" thickTop="1" thickBot="1">
      <c r="B51" s="560"/>
      <c r="C51" s="535" t="s">
        <v>1863</v>
      </c>
      <c r="D51" s="529">
        <v>4</v>
      </c>
      <c r="E51" s="530">
        <v>150</v>
      </c>
      <c r="F51" s="539">
        <f>D51*E51</f>
        <v>600</v>
      </c>
      <c r="G51" s="191" t="s">
        <v>270</v>
      </c>
      <c r="H51" s="178" t="s">
        <v>1161</v>
      </c>
      <c r="I51" s="161" t="str">
        <f>VLOOKUP(H51,Presupuesto!$B$11:$C$586,2,0)</f>
        <v>LIBROS REVISTAS Y PERIODICOS</v>
      </c>
      <c r="J51" s="129" t="str">
        <f t="shared" ref="J51:J57" si="6">$J$17</f>
        <v>Lo Esencial de la UNAH para la Construcción de Ciudadanía</v>
      </c>
      <c r="K51" s="155" t="s">
        <v>538</v>
      </c>
    </row>
    <row r="52" spans="2:11" ht="16.5" thickTop="1" thickBot="1">
      <c r="B52" s="560"/>
      <c r="C52" s="535" t="s">
        <v>1864</v>
      </c>
      <c r="D52" s="532">
        <v>50</v>
      </c>
      <c r="E52" s="533">
        <v>50</v>
      </c>
      <c r="F52" s="539">
        <f>D52*E52</f>
        <v>2500</v>
      </c>
      <c r="G52" s="191" t="s">
        <v>270</v>
      </c>
      <c r="H52" s="174" t="s">
        <v>1173</v>
      </c>
      <c r="I52" s="161" t="str">
        <f>VLOOKUP(H52,Presupuesto!$B$11:$C$586,2,0)</f>
        <v>ESPECIES TIMBRADOS Y VALORES</v>
      </c>
      <c r="J52" s="129" t="str">
        <f t="shared" si="6"/>
        <v>Lo Esencial de la UNAH para la Construcción de Ciudadanía</v>
      </c>
      <c r="K52" s="155" t="s">
        <v>538</v>
      </c>
    </row>
    <row r="53" spans="2:11" ht="16.5" thickTop="1" thickBot="1">
      <c r="B53" s="560"/>
      <c r="C53" s="535" t="s">
        <v>1865</v>
      </c>
      <c r="D53" s="532">
        <v>1</v>
      </c>
      <c r="E53" s="533">
        <v>5000</v>
      </c>
      <c r="F53" s="539">
        <f t="shared" ref="F53:F62" si="7">D53*E53</f>
        <v>5000</v>
      </c>
      <c r="G53" s="191" t="s">
        <v>270</v>
      </c>
      <c r="H53" s="174" t="s">
        <v>1194</v>
      </c>
      <c r="I53" s="161" t="str">
        <f>VLOOKUP(H53,Presupuesto!$B$11:$C$586,2,0)</f>
        <v>PRODUCTOS FARMACEUTICO Y MEDICINALES</v>
      </c>
      <c r="J53" s="129" t="str">
        <f t="shared" si="6"/>
        <v>Lo Esencial de la UNAH para la Construcción de Ciudadanía</v>
      </c>
      <c r="K53" s="155" t="s">
        <v>538</v>
      </c>
    </row>
    <row r="54" spans="2:11" ht="16.5" thickTop="1" thickBot="1">
      <c r="B54" s="560"/>
      <c r="C54" s="535" t="s">
        <v>1866</v>
      </c>
      <c r="D54" s="532">
        <v>2</v>
      </c>
      <c r="E54" s="533">
        <v>500</v>
      </c>
      <c r="F54" s="539">
        <f t="shared" si="7"/>
        <v>1000</v>
      </c>
      <c r="G54" s="191" t="s">
        <v>270</v>
      </c>
      <c r="H54" s="176" t="s">
        <v>1202</v>
      </c>
      <c r="I54" s="161" t="str">
        <f>VLOOKUP(H54,Presupuesto!$B$11:$C$586,2,0)</f>
        <v>INSECTICIDAS, FUMIGANTES Y OTROS</v>
      </c>
      <c r="J54" s="129" t="str">
        <f t="shared" si="6"/>
        <v>Lo Esencial de la UNAH para la Construcción de Ciudadanía</v>
      </c>
      <c r="K54" s="155" t="s">
        <v>538</v>
      </c>
    </row>
    <row r="55" spans="2:11" ht="16.5" thickTop="1" thickBot="1">
      <c r="B55" s="560"/>
      <c r="C55" s="535" t="s">
        <v>1867</v>
      </c>
      <c r="D55" s="532"/>
      <c r="E55" s="533">
        <v>7500</v>
      </c>
      <c r="F55" s="539">
        <f t="shared" si="7"/>
        <v>0</v>
      </c>
      <c r="G55" s="191" t="s">
        <v>270</v>
      </c>
      <c r="H55" s="176" t="s">
        <v>1204</v>
      </c>
      <c r="I55" s="161" t="str">
        <f>VLOOKUP(H55,Presupuesto!$B$11:$C$586,2,0)</f>
        <v>TINTES, PINTURAS Y COLORANTES</v>
      </c>
      <c r="J55" s="129" t="str">
        <f t="shared" si="6"/>
        <v>Lo Esencial de la UNAH para la Construcción de Ciudadanía</v>
      </c>
      <c r="K55" s="155" t="s">
        <v>538</v>
      </c>
    </row>
    <row r="56" spans="2:11" ht="16.5" thickTop="1" thickBot="1">
      <c r="B56" s="560"/>
      <c r="C56" s="535" t="s">
        <v>1950</v>
      </c>
      <c r="D56" s="532">
        <v>10</v>
      </c>
      <c r="E56" s="533">
        <v>1000</v>
      </c>
      <c r="F56" s="539">
        <f t="shared" si="7"/>
        <v>10000</v>
      </c>
      <c r="G56" s="191" t="s">
        <v>270</v>
      </c>
      <c r="H56" s="176" t="s">
        <v>1207</v>
      </c>
      <c r="I56" s="161" t="str">
        <f>VLOOKUP(H56,Presupuesto!$B$11:$C$586,2,0)</f>
        <v>GASOLINA</v>
      </c>
      <c r="J56" s="129" t="str">
        <f t="shared" si="6"/>
        <v>Lo Esencial de la UNAH para la Construcción de Ciudadanía</v>
      </c>
      <c r="K56" s="155" t="s">
        <v>538</v>
      </c>
    </row>
    <row r="57" spans="2:11" ht="16.5" thickTop="1" thickBot="1">
      <c r="B57" s="560"/>
      <c r="C57" s="535" t="s">
        <v>1868</v>
      </c>
      <c r="D57" s="532">
        <v>15</v>
      </c>
      <c r="E57" s="533">
        <v>1000</v>
      </c>
      <c r="F57" s="539">
        <f t="shared" si="7"/>
        <v>15000</v>
      </c>
      <c r="G57" s="191" t="s">
        <v>270</v>
      </c>
      <c r="H57" s="176" t="s">
        <v>1209</v>
      </c>
      <c r="I57" s="161" t="str">
        <f>VLOOKUP(H57,Presupuesto!$B$11:$C$586,2,0)</f>
        <v>DIESEL</v>
      </c>
      <c r="J57" s="129" t="str">
        <f t="shared" si="6"/>
        <v>Lo Esencial de la UNAH para la Construcción de Ciudadanía</v>
      </c>
      <c r="K57" s="155" t="s">
        <v>538</v>
      </c>
    </row>
    <row r="58" spans="2:11" ht="16.5" thickTop="1" thickBot="1">
      <c r="B58" s="560"/>
      <c r="C58" s="535" t="s">
        <v>1869</v>
      </c>
      <c r="D58" s="532">
        <v>2</v>
      </c>
      <c r="E58" s="533">
        <v>2000</v>
      </c>
      <c r="F58" s="539">
        <f t="shared" si="7"/>
        <v>4000</v>
      </c>
      <c r="G58" s="191" t="s">
        <v>270</v>
      </c>
      <c r="H58" s="178" t="s">
        <v>1215</v>
      </c>
      <c r="I58" s="163" t="str">
        <f>VLOOKUP(H58,Presupuesto!$B$11:$C$586,2,0)</f>
        <v>ACEITE Y GRASAS LUBRICANTES</v>
      </c>
      <c r="J58" s="137" t="str">
        <f>$J$19</f>
        <v>Lo Esencial de la UNAH para la Construcción de Ciudadanía</v>
      </c>
      <c r="K58" s="155" t="s">
        <v>538</v>
      </c>
    </row>
    <row r="59" spans="2:11" ht="16.5" thickTop="1" thickBot="1">
      <c r="B59" s="560"/>
      <c r="C59" s="535" t="s">
        <v>1870</v>
      </c>
      <c r="D59" s="532">
        <v>25</v>
      </c>
      <c r="E59" s="533">
        <v>40</v>
      </c>
      <c r="F59" s="539">
        <f t="shared" si="7"/>
        <v>1000</v>
      </c>
      <c r="G59" s="191" t="s">
        <v>270</v>
      </c>
      <c r="H59" s="178" t="s">
        <v>1221</v>
      </c>
      <c r="I59" s="163" t="str">
        <f>VLOOKUP(H59,Presupuesto!$B$11:$C$586,2,0)</f>
        <v>PRODUCTOS DE MATERIAL PLASTICO.</v>
      </c>
      <c r="J59" s="137" t="str">
        <f t="shared" ref="J59:J107" si="8">$J$19</f>
        <v>Lo Esencial de la UNAH para la Construcción de Ciudadanía</v>
      </c>
      <c r="K59" s="155" t="s">
        <v>538</v>
      </c>
    </row>
    <row r="60" spans="2:11" ht="16.5" thickTop="1" thickBot="1">
      <c r="B60" s="560"/>
      <c r="C60" s="535" t="s">
        <v>1871</v>
      </c>
      <c r="D60" s="532">
        <v>3</v>
      </c>
      <c r="E60" s="533">
        <v>1000</v>
      </c>
      <c r="F60" s="539">
        <f t="shared" si="7"/>
        <v>3000</v>
      </c>
      <c r="G60" s="191" t="s">
        <v>270</v>
      </c>
      <c r="H60" s="178" t="s">
        <v>1233</v>
      </c>
      <c r="I60" s="163" t="str">
        <f>VLOOKUP(H60,Presupuesto!$B$11:$C$586,2,0)</f>
        <v>PRODUCTOS FERROSOS</v>
      </c>
      <c r="J60" s="137" t="str">
        <f t="shared" si="8"/>
        <v>Lo Esencial de la UNAH para la Construcción de Ciudadanía</v>
      </c>
      <c r="K60" s="155" t="s">
        <v>538</v>
      </c>
    </row>
    <row r="61" spans="2:11" ht="16.5" thickTop="1" thickBot="1">
      <c r="B61" s="560"/>
      <c r="C61" s="535" t="s">
        <v>1872</v>
      </c>
      <c r="D61" s="532">
        <v>2</v>
      </c>
      <c r="E61" s="533">
        <v>500</v>
      </c>
      <c r="F61" s="539">
        <f t="shared" si="7"/>
        <v>1000</v>
      </c>
      <c r="G61" s="191" t="s">
        <v>270</v>
      </c>
      <c r="H61" s="178" t="s">
        <v>1239</v>
      </c>
      <c r="I61" s="163" t="str">
        <f>VLOOKUP(H61,Presupuesto!$B$11:$C$586,2,0)</f>
        <v>HERRAMIENTAS MENORES</v>
      </c>
      <c r="J61" s="137" t="str">
        <f t="shared" si="8"/>
        <v>Lo Esencial de la UNAH para la Construcción de Ciudadanía</v>
      </c>
      <c r="K61" s="155" t="s">
        <v>538</v>
      </c>
    </row>
    <row r="62" spans="2:11" ht="16.5" thickTop="1" thickBot="1">
      <c r="B62" s="560"/>
      <c r="C62" s="535" t="s">
        <v>1951</v>
      </c>
      <c r="D62" s="537">
        <v>5</v>
      </c>
      <c r="E62" s="538">
        <v>1000</v>
      </c>
      <c r="F62" s="539">
        <f t="shared" si="7"/>
        <v>5000</v>
      </c>
      <c r="G62" s="191" t="s">
        <v>270</v>
      </c>
      <c r="H62" s="178" t="s">
        <v>1243</v>
      </c>
      <c r="I62" s="163" t="str">
        <f>VLOOKUP(H62,Presupuesto!$B$11:$C$586,2,0)</f>
        <v>OTROS PRODUCTOS METALICOS</v>
      </c>
      <c r="J62" s="137" t="str">
        <f t="shared" si="8"/>
        <v>Lo Esencial de la UNAH para la Construcción de Ciudadanía</v>
      </c>
      <c r="K62" s="155" t="s">
        <v>538</v>
      </c>
    </row>
    <row r="63" spans="2:11" ht="16.5" thickTop="1" thickBot="1">
      <c r="B63" s="560"/>
      <c r="C63" s="535" t="s">
        <v>1873</v>
      </c>
      <c r="D63" s="529">
        <v>5</v>
      </c>
      <c r="E63" s="530">
        <v>2000</v>
      </c>
      <c r="F63" s="539">
        <f>D63*E63</f>
        <v>10000</v>
      </c>
      <c r="G63" s="191" t="s">
        <v>270</v>
      </c>
      <c r="H63" s="178" t="s">
        <v>1243</v>
      </c>
      <c r="I63" s="163" t="str">
        <f>VLOOKUP(H63,Presupuesto!$B$11:$C$586,2,0)</f>
        <v>OTROS PRODUCTOS METALICOS</v>
      </c>
      <c r="J63" s="137" t="str">
        <f t="shared" si="8"/>
        <v>Lo Esencial de la UNAH para la Construcción de Ciudadanía</v>
      </c>
      <c r="K63" s="155" t="s">
        <v>538</v>
      </c>
    </row>
    <row r="64" spans="2:11" ht="16.5" thickTop="1" thickBot="1">
      <c r="B64" s="560"/>
      <c r="C64" s="535" t="s">
        <v>1874</v>
      </c>
      <c r="D64" s="532">
        <v>15</v>
      </c>
      <c r="E64" s="533">
        <v>15</v>
      </c>
      <c r="F64" s="539">
        <f t="shared" ref="F64:F74" si="9">D64*E64</f>
        <v>225</v>
      </c>
      <c r="G64" s="191" t="s">
        <v>270</v>
      </c>
      <c r="H64" s="178" t="s">
        <v>1243</v>
      </c>
      <c r="I64" s="163" t="str">
        <f>VLOOKUP(H64,Presupuesto!$B$11:$C$586,2,0)</f>
        <v>OTROS PRODUCTOS METALICOS</v>
      </c>
      <c r="J64" s="137" t="str">
        <f t="shared" si="8"/>
        <v>Lo Esencial de la UNAH para la Construcción de Ciudadanía</v>
      </c>
      <c r="K64" s="155" t="s">
        <v>538</v>
      </c>
    </row>
    <row r="65" spans="2:11" ht="16.5" thickTop="1" thickBot="1">
      <c r="B65" s="560"/>
      <c r="C65" s="535" t="s">
        <v>1875</v>
      </c>
      <c r="D65" s="532">
        <v>50</v>
      </c>
      <c r="E65" s="533">
        <v>12</v>
      </c>
      <c r="F65" s="539">
        <f t="shared" si="9"/>
        <v>600</v>
      </c>
      <c r="G65" s="191" t="s">
        <v>270</v>
      </c>
      <c r="H65" s="178" t="s">
        <v>1278</v>
      </c>
      <c r="I65" s="163" t="str">
        <f>VLOOKUP(H65,Presupuesto!$B$11:$C$586,2,0)</f>
        <v>UTILES DE ESCRITORIO, OFICINA Y ENSE¥ANZA</v>
      </c>
      <c r="J65" s="137" t="str">
        <f t="shared" si="8"/>
        <v>Lo Esencial de la UNAH para la Construcción de Ciudadanía</v>
      </c>
      <c r="K65" s="155" t="s">
        <v>538</v>
      </c>
    </row>
    <row r="66" spans="2:11" ht="16.5" thickTop="1" thickBot="1">
      <c r="B66" s="560"/>
      <c r="C66" s="535" t="s">
        <v>1876</v>
      </c>
      <c r="D66" s="532">
        <v>200</v>
      </c>
      <c r="E66" s="533">
        <v>20</v>
      </c>
      <c r="F66" s="539">
        <f t="shared" si="9"/>
        <v>4000</v>
      </c>
      <c r="G66" s="191" t="s">
        <v>270</v>
      </c>
      <c r="H66" s="178" t="s">
        <v>1278</v>
      </c>
      <c r="I66" s="163" t="str">
        <f>VLOOKUP(H66,Presupuesto!$B$11:$C$586,2,0)</f>
        <v>UTILES DE ESCRITORIO, OFICINA Y ENSE¥ANZA</v>
      </c>
      <c r="J66" s="137" t="str">
        <f t="shared" si="8"/>
        <v>Lo Esencial de la UNAH para la Construcción de Ciudadanía</v>
      </c>
      <c r="K66" s="155" t="s">
        <v>538</v>
      </c>
    </row>
    <row r="67" spans="2:11" ht="16.5" thickTop="1" thickBot="1">
      <c r="B67" s="560"/>
      <c r="C67" s="535" t="s">
        <v>1877</v>
      </c>
      <c r="D67" s="532">
        <v>10</v>
      </c>
      <c r="E67" s="533">
        <v>20</v>
      </c>
      <c r="F67" s="539">
        <f t="shared" si="9"/>
        <v>200</v>
      </c>
      <c r="G67" s="191" t="s">
        <v>270</v>
      </c>
      <c r="H67" s="178" t="s">
        <v>1278</v>
      </c>
      <c r="I67" s="163" t="str">
        <f>VLOOKUP(H67,Presupuesto!$B$11:$C$586,2,0)</f>
        <v>UTILES DE ESCRITORIO, OFICINA Y ENSE¥ANZA</v>
      </c>
      <c r="J67" s="137" t="str">
        <f t="shared" si="8"/>
        <v>Lo Esencial de la UNAH para la Construcción de Ciudadanía</v>
      </c>
      <c r="K67" s="155" t="s">
        <v>538</v>
      </c>
    </row>
    <row r="68" spans="2:11" ht="16.5" thickTop="1" thickBot="1">
      <c r="B68" s="560"/>
      <c r="C68" s="535" t="s">
        <v>1878</v>
      </c>
      <c r="D68" s="532">
        <v>6</v>
      </c>
      <c r="E68" s="533">
        <v>25</v>
      </c>
      <c r="F68" s="539">
        <f t="shared" si="9"/>
        <v>150</v>
      </c>
      <c r="G68" s="191" t="s">
        <v>270</v>
      </c>
      <c r="H68" s="178" t="s">
        <v>1278</v>
      </c>
      <c r="I68" s="163" t="str">
        <f>VLOOKUP(H68,Presupuesto!$B$11:$C$586,2,0)</f>
        <v>UTILES DE ESCRITORIO, OFICINA Y ENSE¥ANZA</v>
      </c>
      <c r="J68" s="137" t="str">
        <f t="shared" si="8"/>
        <v>Lo Esencial de la UNAH para la Construcción de Ciudadanía</v>
      </c>
      <c r="K68" s="155" t="s">
        <v>538</v>
      </c>
    </row>
    <row r="69" spans="2:11" ht="16.5" thickTop="1" thickBot="1">
      <c r="B69" s="560"/>
      <c r="C69" s="535" t="s">
        <v>1879</v>
      </c>
      <c r="D69" s="532">
        <v>6</v>
      </c>
      <c r="E69" s="533">
        <v>30</v>
      </c>
      <c r="F69" s="539">
        <f t="shared" si="9"/>
        <v>180</v>
      </c>
      <c r="G69" s="191" t="s">
        <v>270</v>
      </c>
      <c r="H69" s="178" t="s">
        <v>1278</v>
      </c>
      <c r="I69" s="163" t="str">
        <f>VLOOKUP(H69,Presupuesto!$B$11:$C$586,2,0)</f>
        <v>UTILES DE ESCRITORIO, OFICINA Y ENSE¥ANZA</v>
      </c>
      <c r="J69" s="137" t="str">
        <f t="shared" si="8"/>
        <v>Lo Esencial de la UNAH para la Construcción de Ciudadanía</v>
      </c>
      <c r="K69" s="155" t="s">
        <v>538</v>
      </c>
    </row>
    <row r="70" spans="2:11" ht="16.5" thickTop="1" thickBot="1">
      <c r="B70" s="560"/>
      <c r="C70" s="535" t="s">
        <v>1880</v>
      </c>
      <c r="D70" s="532">
        <v>36</v>
      </c>
      <c r="E70" s="533">
        <v>5</v>
      </c>
      <c r="F70" s="539">
        <f t="shared" si="9"/>
        <v>180</v>
      </c>
      <c r="G70" s="191" t="s">
        <v>270</v>
      </c>
      <c r="H70" s="178" t="s">
        <v>1278</v>
      </c>
      <c r="I70" s="163" t="str">
        <f>VLOOKUP(H70,Presupuesto!$B$11:$C$586,2,0)</f>
        <v>UTILES DE ESCRITORIO, OFICINA Y ENSE¥ANZA</v>
      </c>
      <c r="J70" s="137" t="str">
        <f t="shared" si="8"/>
        <v>Lo Esencial de la UNAH para la Construcción de Ciudadanía</v>
      </c>
      <c r="K70" s="155" t="s">
        <v>538</v>
      </c>
    </row>
    <row r="71" spans="2:11" ht="16.5" thickTop="1" thickBot="1">
      <c r="B71" s="560"/>
      <c r="C71" s="535" t="s">
        <v>1881</v>
      </c>
      <c r="D71" s="532">
        <v>204</v>
      </c>
      <c r="E71" s="533">
        <v>35</v>
      </c>
      <c r="F71" s="539">
        <f t="shared" si="9"/>
        <v>7140</v>
      </c>
      <c r="G71" s="191" t="s">
        <v>270</v>
      </c>
      <c r="H71" s="178" t="s">
        <v>1278</v>
      </c>
      <c r="I71" s="163" t="str">
        <f>VLOOKUP(H71,Presupuesto!$B$11:$C$586,2,0)</f>
        <v>UTILES DE ESCRITORIO, OFICINA Y ENSE¥ANZA</v>
      </c>
      <c r="J71" s="137" t="str">
        <f t="shared" si="8"/>
        <v>Lo Esencial de la UNAH para la Construcción de Ciudadanía</v>
      </c>
      <c r="K71" s="155" t="s">
        <v>538</v>
      </c>
    </row>
    <row r="72" spans="2:11" ht="16.5" thickTop="1" thickBot="1">
      <c r="B72" s="560"/>
      <c r="C72" s="535" t="s">
        <v>1882</v>
      </c>
      <c r="D72" s="532">
        <v>50</v>
      </c>
      <c r="E72" s="533">
        <v>20</v>
      </c>
      <c r="F72" s="539">
        <f t="shared" si="9"/>
        <v>1000</v>
      </c>
      <c r="G72" s="191" t="s">
        <v>270</v>
      </c>
      <c r="H72" s="178" t="s">
        <v>1278</v>
      </c>
      <c r="I72" s="163" t="str">
        <f>VLOOKUP(H72,Presupuesto!$B$11:$C$586,2,0)</f>
        <v>UTILES DE ESCRITORIO, OFICINA Y ENSE¥ANZA</v>
      </c>
      <c r="J72" s="137" t="str">
        <f t="shared" si="8"/>
        <v>Lo Esencial de la UNAH para la Construcción de Ciudadanía</v>
      </c>
      <c r="K72" s="155" t="s">
        <v>538</v>
      </c>
    </row>
    <row r="73" spans="2:11" ht="16.5" thickTop="1" thickBot="1">
      <c r="B73" s="560"/>
      <c r="C73" s="535" t="s">
        <v>1883</v>
      </c>
      <c r="D73" s="532">
        <v>50</v>
      </c>
      <c r="E73" s="533">
        <v>20</v>
      </c>
      <c r="F73" s="539">
        <f t="shared" si="9"/>
        <v>1000</v>
      </c>
      <c r="G73" s="191" t="s">
        <v>270</v>
      </c>
      <c r="H73" s="178" t="s">
        <v>1278</v>
      </c>
      <c r="I73" s="163" t="str">
        <f>VLOOKUP(H73,Presupuesto!$B$11:$C$586,2,0)</f>
        <v>UTILES DE ESCRITORIO, OFICINA Y ENSE¥ANZA</v>
      </c>
      <c r="J73" s="137" t="str">
        <f t="shared" si="8"/>
        <v>Lo Esencial de la UNAH para la Construcción de Ciudadanía</v>
      </c>
      <c r="K73" s="155" t="s">
        <v>538</v>
      </c>
    </row>
    <row r="74" spans="2:11" ht="16.5" thickTop="1" thickBot="1">
      <c r="B74" s="560"/>
      <c r="C74" s="535" t="s">
        <v>1884</v>
      </c>
      <c r="D74" s="537">
        <v>50</v>
      </c>
      <c r="E74" s="538">
        <v>20</v>
      </c>
      <c r="F74" s="539">
        <f t="shared" si="9"/>
        <v>1000</v>
      </c>
      <c r="G74" s="191" t="s">
        <v>270</v>
      </c>
      <c r="H74" s="178" t="s">
        <v>1278</v>
      </c>
      <c r="I74" s="163" t="str">
        <f>VLOOKUP(H74,Presupuesto!$B$11:$C$586,2,0)</f>
        <v>UTILES DE ESCRITORIO, OFICINA Y ENSE¥ANZA</v>
      </c>
      <c r="J74" s="137" t="str">
        <f t="shared" si="8"/>
        <v>Lo Esencial de la UNAH para la Construcción de Ciudadanía</v>
      </c>
      <c r="K74" s="155" t="s">
        <v>538</v>
      </c>
    </row>
    <row r="75" spans="2:11" ht="31.5" thickTop="1" thickBot="1">
      <c r="B75" s="560"/>
      <c r="C75" s="535" t="s">
        <v>1885</v>
      </c>
      <c r="D75" s="529">
        <v>2</v>
      </c>
      <c r="E75" s="530">
        <v>72</v>
      </c>
      <c r="F75" s="539">
        <f>D75*E75</f>
        <v>144</v>
      </c>
      <c r="G75" s="191" t="s">
        <v>270</v>
      </c>
      <c r="H75" s="178" t="s">
        <v>1278</v>
      </c>
      <c r="I75" s="163" t="str">
        <f>VLOOKUP(H75,Presupuesto!$B$11:$C$586,2,0)</f>
        <v>UTILES DE ESCRITORIO, OFICINA Y ENSE¥ANZA</v>
      </c>
      <c r="J75" s="137" t="str">
        <f t="shared" si="8"/>
        <v>Lo Esencial de la UNAH para la Construcción de Ciudadanía</v>
      </c>
      <c r="K75" s="155" t="s">
        <v>538</v>
      </c>
    </row>
    <row r="76" spans="2:11" ht="16.5" thickTop="1" thickBot="1">
      <c r="B76" s="560"/>
      <c r="C76" s="535" t="s">
        <v>1886</v>
      </c>
      <c r="D76" s="532">
        <v>200</v>
      </c>
      <c r="E76" s="533">
        <v>6</v>
      </c>
      <c r="F76" s="539">
        <f>D76*E76</f>
        <v>1200</v>
      </c>
      <c r="G76" s="191" t="s">
        <v>270</v>
      </c>
      <c r="H76" s="178" t="s">
        <v>1278</v>
      </c>
      <c r="I76" s="163" t="str">
        <f>VLOOKUP(H76,Presupuesto!$B$11:$C$586,2,0)</f>
        <v>UTILES DE ESCRITORIO, OFICINA Y ENSE¥ANZA</v>
      </c>
      <c r="J76" s="137" t="str">
        <f t="shared" si="8"/>
        <v>Lo Esencial de la UNAH para la Construcción de Ciudadanía</v>
      </c>
      <c r="K76" s="155" t="s">
        <v>538</v>
      </c>
    </row>
    <row r="77" spans="2:11" ht="16.5" thickTop="1" thickBot="1">
      <c r="B77" s="560"/>
      <c r="C77" s="535" t="s">
        <v>1887</v>
      </c>
      <c r="D77" s="532">
        <v>200</v>
      </c>
      <c r="E77" s="533">
        <v>12</v>
      </c>
      <c r="F77" s="539">
        <f t="shared" ref="F77:F88" si="10">D77*E77</f>
        <v>2400</v>
      </c>
      <c r="G77" s="191" t="s">
        <v>270</v>
      </c>
      <c r="H77" s="178" t="s">
        <v>1278</v>
      </c>
      <c r="I77" s="163" t="str">
        <f>VLOOKUP(H77,Presupuesto!$B$11:$C$586,2,0)</f>
        <v>UTILES DE ESCRITORIO, OFICINA Y ENSE¥ANZA</v>
      </c>
      <c r="J77" s="137" t="str">
        <f t="shared" si="8"/>
        <v>Lo Esencial de la UNAH para la Construcción de Ciudadanía</v>
      </c>
      <c r="K77" s="155" t="s">
        <v>538</v>
      </c>
    </row>
    <row r="78" spans="2:11" ht="16.5" thickTop="1" thickBot="1">
      <c r="B78" s="560"/>
      <c r="C78" s="535" t="s">
        <v>1888</v>
      </c>
      <c r="D78" s="532">
        <v>100</v>
      </c>
      <c r="E78" s="533">
        <v>15</v>
      </c>
      <c r="F78" s="539">
        <f t="shared" si="10"/>
        <v>1500</v>
      </c>
      <c r="G78" s="191" t="s">
        <v>270</v>
      </c>
      <c r="H78" s="178" t="s">
        <v>1278</v>
      </c>
      <c r="I78" s="163" t="str">
        <f>VLOOKUP(H78,Presupuesto!$B$11:$C$586,2,0)</f>
        <v>UTILES DE ESCRITORIO, OFICINA Y ENSE¥ANZA</v>
      </c>
      <c r="J78" s="137" t="str">
        <f t="shared" si="8"/>
        <v>Lo Esencial de la UNAH para la Construcción de Ciudadanía</v>
      </c>
      <c r="K78" s="155" t="s">
        <v>538</v>
      </c>
    </row>
    <row r="79" spans="2:11" ht="16.5" thickTop="1" thickBot="1">
      <c r="B79" s="560"/>
      <c r="C79" s="535" t="s">
        <v>1889</v>
      </c>
      <c r="D79" s="532">
        <v>100</v>
      </c>
      <c r="E79" s="533">
        <v>35</v>
      </c>
      <c r="F79" s="539">
        <f t="shared" si="10"/>
        <v>3500</v>
      </c>
      <c r="G79" s="191" t="s">
        <v>270</v>
      </c>
      <c r="H79" s="178" t="s">
        <v>1278</v>
      </c>
      <c r="I79" s="163" t="str">
        <f>VLOOKUP(H79,Presupuesto!$B$11:$C$586,2,0)</f>
        <v>UTILES DE ESCRITORIO, OFICINA Y ENSE¥ANZA</v>
      </c>
      <c r="J79" s="137" t="str">
        <f t="shared" si="8"/>
        <v>Lo Esencial de la UNAH para la Construcción de Ciudadanía</v>
      </c>
      <c r="K79" s="155" t="s">
        <v>538</v>
      </c>
    </row>
    <row r="80" spans="2:11" ht="16.5" thickTop="1" thickBot="1">
      <c r="B80" s="560"/>
      <c r="C80" s="535" t="s">
        <v>1890</v>
      </c>
      <c r="D80" s="532">
        <v>300</v>
      </c>
      <c r="E80" s="533">
        <v>35</v>
      </c>
      <c r="F80" s="539">
        <f t="shared" si="10"/>
        <v>10500</v>
      </c>
      <c r="G80" s="191" t="s">
        <v>270</v>
      </c>
      <c r="H80" s="178" t="s">
        <v>1278</v>
      </c>
      <c r="I80" s="163" t="str">
        <f>VLOOKUP(H80,Presupuesto!$B$11:$C$586,2,0)</f>
        <v>UTILES DE ESCRITORIO, OFICINA Y ENSE¥ANZA</v>
      </c>
      <c r="J80" s="137" t="str">
        <f t="shared" si="8"/>
        <v>Lo Esencial de la UNAH para la Construcción de Ciudadanía</v>
      </c>
      <c r="K80" s="155" t="s">
        <v>538</v>
      </c>
    </row>
    <row r="81" spans="2:11" ht="16.5" thickTop="1" thickBot="1">
      <c r="B81" s="560"/>
      <c r="C81" s="535" t="s">
        <v>1891</v>
      </c>
      <c r="D81" s="532">
        <v>100</v>
      </c>
      <c r="E81" s="533">
        <v>35</v>
      </c>
      <c r="F81" s="539">
        <f t="shared" si="10"/>
        <v>3500</v>
      </c>
      <c r="G81" s="191" t="s">
        <v>270</v>
      </c>
      <c r="H81" s="178" t="s">
        <v>1278</v>
      </c>
      <c r="I81" s="163" t="str">
        <f>VLOOKUP(H81,Presupuesto!$B$11:$C$586,2,0)</f>
        <v>UTILES DE ESCRITORIO, OFICINA Y ENSE¥ANZA</v>
      </c>
      <c r="J81" s="137" t="str">
        <f t="shared" si="8"/>
        <v>Lo Esencial de la UNAH para la Construcción de Ciudadanía</v>
      </c>
      <c r="K81" s="155" t="s">
        <v>538</v>
      </c>
    </row>
    <row r="82" spans="2:11" ht="16.5" thickTop="1" thickBot="1">
      <c r="B82" s="560"/>
      <c r="C82" s="535" t="s">
        <v>1892</v>
      </c>
      <c r="D82" s="532">
        <v>10</v>
      </c>
      <c r="E82" s="533">
        <v>300</v>
      </c>
      <c r="F82" s="539">
        <f t="shared" si="10"/>
        <v>3000</v>
      </c>
      <c r="G82" s="191" t="s">
        <v>270</v>
      </c>
      <c r="H82" s="178" t="s">
        <v>1278</v>
      </c>
      <c r="I82" s="163" t="str">
        <f>VLOOKUP(H82,Presupuesto!$B$11:$C$586,2,0)</f>
        <v>UTILES DE ESCRITORIO, OFICINA Y ENSE¥ANZA</v>
      </c>
      <c r="J82" s="137" t="str">
        <f t="shared" si="8"/>
        <v>Lo Esencial de la UNAH para la Construcción de Ciudadanía</v>
      </c>
      <c r="K82" s="155" t="s">
        <v>538</v>
      </c>
    </row>
    <row r="83" spans="2:11" ht="16.5" thickTop="1" thickBot="1">
      <c r="B83" s="560"/>
      <c r="C83" s="535" t="s">
        <v>1893</v>
      </c>
      <c r="D83" s="532">
        <v>24</v>
      </c>
      <c r="E83" s="533">
        <v>30</v>
      </c>
      <c r="F83" s="539">
        <f t="shared" si="10"/>
        <v>720</v>
      </c>
      <c r="G83" s="191" t="s">
        <v>270</v>
      </c>
      <c r="H83" s="178" t="s">
        <v>1278</v>
      </c>
      <c r="I83" s="163" t="str">
        <f>VLOOKUP(H83,Presupuesto!$B$11:$C$586,2,0)</f>
        <v>UTILES DE ESCRITORIO, OFICINA Y ENSE¥ANZA</v>
      </c>
      <c r="J83" s="137" t="str">
        <f t="shared" si="8"/>
        <v>Lo Esencial de la UNAH para la Construcción de Ciudadanía</v>
      </c>
      <c r="K83" s="155" t="s">
        <v>538</v>
      </c>
    </row>
    <row r="84" spans="2:11" ht="16.5" thickTop="1" thickBot="1">
      <c r="B84" s="560"/>
      <c r="C84" s="535" t="s">
        <v>1894</v>
      </c>
      <c r="D84" s="532">
        <v>12</v>
      </c>
      <c r="E84" s="533">
        <v>20</v>
      </c>
      <c r="F84" s="539">
        <f t="shared" si="10"/>
        <v>240</v>
      </c>
      <c r="G84" s="191" t="s">
        <v>270</v>
      </c>
      <c r="H84" s="178" t="s">
        <v>1278</v>
      </c>
      <c r="I84" s="163" t="str">
        <f>VLOOKUP(H84,Presupuesto!$B$11:$C$586,2,0)</f>
        <v>UTILES DE ESCRITORIO, OFICINA Y ENSE¥ANZA</v>
      </c>
      <c r="J84" s="137" t="str">
        <f t="shared" si="8"/>
        <v>Lo Esencial de la UNAH para la Construcción de Ciudadanía</v>
      </c>
      <c r="K84" s="155" t="s">
        <v>538</v>
      </c>
    </row>
    <row r="85" spans="2:11" ht="16.5" thickTop="1" thickBot="1">
      <c r="B85" s="560"/>
      <c r="C85" s="535" t="s">
        <v>1895</v>
      </c>
      <c r="D85" s="532">
        <v>50</v>
      </c>
      <c r="E85" s="533">
        <v>15</v>
      </c>
      <c r="F85" s="539">
        <f t="shared" si="10"/>
        <v>750</v>
      </c>
      <c r="G85" s="191" t="s">
        <v>270</v>
      </c>
      <c r="H85" s="178" t="s">
        <v>1278</v>
      </c>
      <c r="I85" s="163" t="str">
        <f>VLOOKUP(H85,Presupuesto!$B$11:$C$586,2,0)</f>
        <v>UTILES DE ESCRITORIO, OFICINA Y ENSE¥ANZA</v>
      </c>
      <c r="J85" s="137" t="str">
        <f t="shared" si="8"/>
        <v>Lo Esencial de la UNAH para la Construcción de Ciudadanía</v>
      </c>
      <c r="K85" s="155" t="s">
        <v>538</v>
      </c>
    </row>
    <row r="86" spans="2:11" ht="16.5" thickTop="1" thickBot="1">
      <c r="B86" s="560"/>
      <c r="C86" s="535" t="s">
        <v>1896</v>
      </c>
      <c r="D86" s="532">
        <v>200</v>
      </c>
      <c r="E86" s="533">
        <v>25</v>
      </c>
      <c r="F86" s="539">
        <f t="shared" si="10"/>
        <v>5000</v>
      </c>
      <c r="G86" s="191" t="s">
        <v>270</v>
      </c>
      <c r="H86" s="178" t="s">
        <v>1278</v>
      </c>
      <c r="I86" s="163" t="str">
        <f>VLOOKUP(H86,Presupuesto!$B$11:$C$586,2,0)</f>
        <v>UTILES DE ESCRITORIO, OFICINA Y ENSE¥ANZA</v>
      </c>
      <c r="J86" s="137" t="str">
        <f t="shared" si="8"/>
        <v>Lo Esencial de la UNAH para la Construcción de Ciudadanía</v>
      </c>
      <c r="K86" s="155" t="s">
        <v>538</v>
      </c>
    </row>
    <row r="87" spans="2:11" ht="16.5" thickTop="1" thickBot="1">
      <c r="B87" s="560"/>
      <c r="C87" s="535" t="s">
        <v>1897</v>
      </c>
      <c r="D87" s="532">
        <v>100</v>
      </c>
      <c r="E87" s="533">
        <v>90</v>
      </c>
      <c r="F87" s="539">
        <f t="shared" si="10"/>
        <v>9000</v>
      </c>
      <c r="G87" s="191" t="s">
        <v>270</v>
      </c>
      <c r="H87" s="178" t="s">
        <v>1278</v>
      </c>
      <c r="I87" s="163" t="str">
        <f>VLOOKUP(H87,Presupuesto!$B$11:$C$586,2,0)</f>
        <v>UTILES DE ESCRITORIO, OFICINA Y ENSE¥ANZA</v>
      </c>
      <c r="J87" s="137" t="str">
        <f t="shared" si="8"/>
        <v>Lo Esencial de la UNAH para la Construcción de Ciudadanía</v>
      </c>
      <c r="K87" s="155" t="s">
        <v>538</v>
      </c>
    </row>
    <row r="88" spans="2:11" ht="16.5" thickTop="1" thickBot="1">
      <c r="B88" s="560"/>
      <c r="C88" s="535" t="s">
        <v>1898</v>
      </c>
      <c r="D88" s="541">
        <v>36</v>
      </c>
      <c r="E88" s="538">
        <v>30</v>
      </c>
      <c r="F88" s="539">
        <f t="shared" si="10"/>
        <v>1080</v>
      </c>
      <c r="G88" s="191" t="s">
        <v>270</v>
      </c>
      <c r="H88" s="178" t="s">
        <v>1278</v>
      </c>
      <c r="I88" s="163" t="str">
        <f>VLOOKUP(H88,Presupuesto!$B$11:$C$586,2,0)</f>
        <v>UTILES DE ESCRITORIO, OFICINA Y ENSE¥ANZA</v>
      </c>
      <c r="J88" s="137" t="str">
        <f t="shared" si="8"/>
        <v>Lo Esencial de la UNAH para la Construcción de Ciudadanía</v>
      </c>
      <c r="K88" s="155" t="s">
        <v>538</v>
      </c>
    </row>
    <row r="89" spans="2:11" ht="16.5" thickTop="1" thickBot="1">
      <c r="B89" s="560"/>
      <c r="C89" s="535" t="s">
        <v>1899</v>
      </c>
      <c r="D89" s="529">
        <v>20</v>
      </c>
      <c r="E89" s="530">
        <v>51.2</v>
      </c>
      <c r="F89" s="539">
        <f>D89*E89</f>
        <v>1024</v>
      </c>
      <c r="G89" s="191" t="s">
        <v>270</v>
      </c>
      <c r="H89" s="178" t="s">
        <v>1278</v>
      </c>
      <c r="I89" s="163" t="str">
        <f>VLOOKUP(H89,Presupuesto!$B$11:$C$586,2,0)</f>
        <v>UTILES DE ESCRITORIO, OFICINA Y ENSE¥ANZA</v>
      </c>
      <c r="J89" s="137" t="str">
        <f t="shared" si="8"/>
        <v>Lo Esencial de la UNAH para la Construcción de Ciudadanía</v>
      </c>
      <c r="K89" s="155" t="s">
        <v>538</v>
      </c>
    </row>
    <row r="90" spans="2:11" ht="16.5" thickTop="1" thickBot="1">
      <c r="B90" s="560"/>
      <c r="C90" s="535" t="s">
        <v>1900</v>
      </c>
      <c r="D90" s="532">
        <v>20</v>
      </c>
      <c r="E90" s="533">
        <v>80</v>
      </c>
      <c r="F90" s="539">
        <f>D90*E90</f>
        <v>1600</v>
      </c>
      <c r="G90" s="191" t="s">
        <v>270</v>
      </c>
      <c r="H90" s="178" t="s">
        <v>1278</v>
      </c>
      <c r="I90" s="163" t="str">
        <f>VLOOKUP(H90,Presupuesto!$B$11:$C$586,2,0)</f>
        <v>UTILES DE ESCRITORIO, OFICINA Y ENSE¥ANZA</v>
      </c>
      <c r="J90" s="137" t="str">
        <f t="shared" si="8"/>
        <v>Lo Esencial de la UNAH para la Construcción de Ciudadanía</v>
      </c>
      <c r="K90" s="155" t="s">
        <v>538</v>
      </c>
    </row>
    <row r="91" spans="2:11" ht="16.5" thickTop="1" thickBot="1">
      <c r="B91" s="560"/>
      <c r="C91" s="535" t="s">
        <v>1901</v>
      </c>
      <c r="D91" s="532">
        <v>20</v>
      </c>
      <c r="E91" s="533">
        <v>15</v>
      </c>
      <c r="F91" s="539">
        <f t="shared" ref="F91:F102" si="11">D91*E91</f>
        <v>300</v>
      </c>
      <c r="G91" s="191" t="s">
        <v>270</v>
      </c>
      <c r="H91" s="178" t="s">
        <v>1278</v>
      </c>
      <c r="I91" s="163" t="str">
        <f>VLOOKUP(H91,Presupuesto!$B$11:$C$586,2,0)</f>
        <v>UTILES DE ESCRITORIO, OFICINA Y ENSE¥ANZA</v>
      </c>
      <c r="J91" s="137" t="str">
        <f t="shared" si="8"/>
        <v>Lo Esencial de la UNAH para la Construcción de Ciudadanía</v>
      </c>
      <c r="K91" s="155" t="s">
        <v>538</v>
      </c>
    </row>
    <row r="92" spans="2:11" ht="16.5" thickTop="1" thickBot="1">
      <c r="B92" s="560"/>
      <c r="C92" s="535" t="s">
        <v>1902</v>
      </c>
      <c r="D92" s="532">
        <v>200</v>
      </c>
      <c r="E92" s="533">
        <v>12</v>
      </c>
      <c r="F92" s="539">
        <f t="shared" si="11"/>
        <v>2400</v>
      </c>
      <c r="G92" s="191" t="s">
        <v>270</v>
      </c>
      <c r="H92" s="178" t="s">
        <v>1291</v>
      </c>
      <c r="I92" s="163" t="str">
        <f>VLOOKUP(H92,Presupuesto!$B$11:$C$586,2,0)</f>
        <v>OTROS RESPUESTOS Y ACCESORIOS MENORES</v>
      </c>
      <c r="J92" s="137" t="str">
        <f t="shared" si="8"/>
        <v>Lo Esencial de la UNAH para la Construcción de Ciudadanía</v>
      </c>
      <c r="K92" s="155" t="s">
        <v>538</v>
      </c>
    </row>
    <row r="93" spans="2:11" ht="16.5" thickTop="1" thickBot="1">
      <c r="B93" s="560"/>
      <c r="C93" s="535" t="s">
        <v>1903</v>
      </c>
      <c r="D93" s="532">
        <v>400</v>
      </c>
      <c r="E93" s="533">
        <v>4</v>
      </c>
      <c r="F93" s="539">
        <f t="shared" si="11"/>
        <v>1600</v>
      </c>
      <c r="G93" s="191" t="s">
        <v>270</v>
      </c>
      <c r="H93" s="178" t="s">
        <v>1291</v>
      </c>
      <c r="I93" s="163" t="str">
        <f>VLOOKUP(H93,Presupuesto!$B$11:$C$586,2,0)</f>
        <v>OTROS RESPUESTOS Y ACCESORIOS MENORES</v>
      </c>
      <c r="J93" s="137" t="str">
        <f t="shared" si="8"/>
        <v>Lo Esencial de la UNAH para la Construcción de Ciudadanía</v>
      </c>
      <c r="K93" s="155" t="s">
        <v>538</v>
      </c>
    </row>
    <row r="94" spans="2:11" ht="16.5" thickTop="1" thickBot="1">
      <c r="B94" s="560"/>
      <c r="C94" s="535" t="s">
        <v>1904</v>
      </c>
      <c r="D94" s="532">
        <v>100</v>
      </c>
      <c r="E94" s="533">
        <v>8</v>
      </c>
      <c r="F94" s="539">
        <f t="shared" si="11"/>
        <v>800</v>
      </c>
      <c r="G94" s="191" t="s">
        <v>270</v>
      </c>
      <c r="H94" s="178" t="s">
        <v>1291</v>
      </c>
      <c r="I94" s="163" t="str">
        <f>VLOOKUP(H94,Presupuesto!$B$11:$C$586,2,0)</f>
        <v>OTROS RESPUESTOS Y ACCESORIOS MENORES</v>
      </c>
      <c r="J94" s="137" t="str">
        <f t="shared" si="8"/>
        <v>Lo Esencial de la UNAH para la Construcción de Ciudadanía</v>
      </c>
      <c r="K94" s="155" t="s">
        <v>538</v>
      </c>
    </row>
    <row r="95" spans="2:11" ht="16.5" thickTop="1" thickBot="1">
      <c r="B95" s="560"/>
      <c r="C95" s="535" t="s">
        <v>1905</v>
      </c>
      <c r="D95" s="532">
        <v>200</v>
      </c>
      <c r="E95" s="533">
        <v>600</v>
      </c>
      <c r="F95" s="539">
        <f t="shared" si="11"/>
        <v>120000</v>
      </c>
      <c r="G95" s="191" t="s">
        <v>270</v>
      </c>
      <c r="H95" s="178" t="s">
        <v>1291</v>
      </c>
      <c r="I95" s="163" t="str">
        <f>VLOOKUP(H95,Presupuesto!$B$11:$C$586,2,0)</f>
        <v>OTROS RESPUESTOS Y ACCESORIOS MENORES</v>
      </c>
      <c r="J95" s="137" t="str">
        <f t="shared" si="8"/>
        <v>Lo Esencial de la UNAH para la Construcción de Ciudadanía</v>
      </c>
      <c r="K95" s="155" t="s">
        <v>538</v>
      </c>
    </row>
    <row r="96" spans="2:11" ht="16.5" thickTop="1" thickBot="1">
      <c r="B96" s="560"/>
      <c r="C96" s="535" t="s">
        <v>1906</v>
      </c>
      <c r="D96" s="532">
        <v>120</v>
      </c>
      <c r="E96" s="533">
        <v>400</v>
      </c>
      <c r="F96" s="539">
        <f t="shared" si="11"/>
        <v>48000</v>
      </c>
      <c r="G96" s="191" t="s">
        <v>270</v>
      </c>
      <c r="H96" s="178" t="s">
        <v>1291</v>
      </c>
      <c r="I96" s="163" t="str">
        <f>VLOOKUP(H96,Presupuesto!$B$11:$C$586,2,0)</f>
        <v>OTROS RESPUESTOS Y ACCESORIOS MENORES</v>
      </c>
      <c r="J96" s="137" t="str">
        <f t="shared" si="8"/>
        <v>Lo Esencial de la UNAH para la Construcción de Ciudadanía</v>
      </c>
      <c r="K96" s="155" t="s">
        <v>538</v>
      </c>
    </row>
    <row r="97" spans="2:11" ht="16.5" thickTop="1" thickBot="1">
      <c r="B97" s="560"/>
      <c r="C97" s="535" t="s">
        <v>1907</v>
      </c>
      <c r="D97" s="532">
        <v>120</v>
      </c>
      <c r="E97" s="533">
        <v>400</v>
      </c>
      <c r="F97" s="539">
        <f t="shared" si="11"/>
        <v>48000</v>
      </c>
      <c r="G97" s="191" t="s">
        <v>270</v>
      </c>
      <c r="H97" s="178" t="s">
        <v>1291</v>
      </c>
      <c r="I97" s="163" t="str">
        <f>VLOOKUP(H97,Presupuesto!$B$11:$C$586,2,0)</f>
        <v>OTROS RESPUESTOS Y ACCESORIOS MENORES</v>
      </c>
      <c r="J97" s="137" t="str">
        <f t="shared" si="8"/>
        <v>Lo Esencial de la UNAH para la Construcción de Ciudadanía</v>
      </c>
      <c r="K97" s="155" t="s">
        <v>538</v>
      </c>
    </row>
    <row r="98" spans="2:11" ht="16.5" thickTop="1" thickBot="1">
      <c r="B98" s="560"/>
      <c r="C98" s="535" t="s">
        <v>1908</v>
      </c>
      <c r="D98" s="532">
        <v>120</v>
      </c>
      <c r="E98" s="533">
        <v>400</v>
      </c>
      <c r="F98" s="539">
        <f t="shared" si="11"/>
        <v>48000</v>
      </c>
      <c r="G98" s="191" t="s">
        <v>270</v>
      </c>
      <c r="H98" s="178" t="s">
        <v>1291</v>
      </c>
      <c r="I98" s="163" t="str">
        <f>VLOOKUP(H98,Presupuesto!$B$11:$C$586,2,0)</f>
        <v>OTROS RESPUESTOS Y ACCESORIOS MENORES</v>
      </c>
      <c r="J98" s="137" t="str">
        <f t="shared" si="8"/>
        <v>Lo Esencial de la UNAH para la Construcción de Ciudadanía</v>
      </c>
      <c r="K98" s="155" t="s">
        <v>538</v>
      </c>
    </row>
    <row r="99" spans="2:11" ht="31.5" thickTop="1" thickBot="1">
      <c r="B99" s="560"/>
      <c r="C99" s="535" t="s">
        <v>1909</v>
      </c>
      <c r="D99" s="532">
        <v>11</v>
      </c>
      <c r="E99" s="533">
        <v>900</v>
      </c>
      <c r="F99" s="539">
        <f t="shared" si="11"/>
        <v>9900</v>
      </c>
      <c r="G99" s="191" t="s">
        <v>270</v>
      </c>
      <c r="H99" s="178" t="s">
        <v>1291</v>
      </c>
      <c r="I99" s="163" t="str">
        <f>VLOOKUP(H99,Presupuesto!$B$11:$C$586,2,0)</f>
        <v>OTROS RESPUESTOS Y ACCESORIOS MENORES</v>
      </c>
      <c r="J99" s="137" t="str">
        <f t="shared" si="8"/>
        <v>Lo Esencial de la UNAH para la Construcción de Ciudadanía</v>
      </c>
      <c r="K99" s="155" t="s">
        <v>538</v>
      </c>
    </row>
    <row r="100" spans="2:11" ht="31.5" thickTop="1" thickBot="1">
      <c r="B100" s="560"/>
      <c r="C100" s="535" t="s">
        <v>1910</v>
      </c>
      <c r="D100" s="532">
        <v>11</v>
      </c>
      <c r="E100" s="533">
        <v>900</v>
      </c>
      <c r="F100" s="539">
        <f t="shared" si="11"/>
        <v>9900</v>
      </c>
      <c r="G100" s="191" t="s">
        <v>270</v>
      </c>
      <c r="H100" s="178" t="s">
        <v>1291</v>
      </c>
      <c r="I100" s="163" t="str">
        <f>VLOOKUP(H100,Presupuesto!$B$11:$C$586,2,0)</f>
        <v>OTROS RESPUESTOS Y ACCESORIOS MENORES</v>
      </c>
      <c r="J100" s="137" t="str">
        <f t="shared" si="8"/>
        <v>Lo Esencial de la UNAH para la Construcción de Ciudadanía</v>
      </c>
      <c r="K100" s="155" t="s">
        <v>538</v>
      </c>
    </row>
    <row r="101" spans="2:11" ht="16.5" thickTop="1" thickBot="1">
      <c r="B101" s="560"/>
      <c r="C101" s="535" t="s">
        <v>1911</v>
      </c>
      <c r="D101" s="532">
        <v>11</v>
      </c>
      <c r="E101" s="533">
        <v>900</v>
      </c>
      <c r="F101" s="539">
        <f t="shared" si="11"/>
        <v>9900</v>
      </c>
      <c r="G101" s="191" t="s">
        <v>270</v>
      </c>
      <c r="H101" s="178" t="s">
        <v>1291</v>
      </c>
      <c r="I101" s="163" t="str">
        <f>VLOOKUP(H101,Presupuesto!$B$11:$C$586,2,0)</f>
        <v>OTROS RESPUESTOS Y ACCESORIOS MENORES</v>
      </c>
      <c r="J101" s="137" t="str">
        <f t="shared" si="8"/>
        <v>Lo Esencial de la UNAH para la Construcción de Ciudadanía</v>
      </c>
      <c r="K101" s="155" t="s">
        <v>538</v>
      </c>
    </row>
    <row r="102" spans="2:11" ht="16.5" thickTop="1" thickBot="1">
      <c r="B102" s="560"/>
      <c r="C102" s="535" t="s">
        <v>1952</v>
      </c>
      <c r="D102" s="537">
        <v>2</v>
      </c>
      <c r="E102" s="538">
        <v>3500</v>
      </c>
      <c r="F102" s="539">
        <f t="shared" si="11"/>
        <v>7000</v>
      </c>
      <c r="G102" s="191" t="s">
        <v>270</v>
      </c>
      <c r="H102" s="178" t="s">
        <v>1291</v>
      </c>
      <c r="I102" s="163" t="str">
        <f>VLOOKUP(H102,Presupuesto!$B$11:$C$586,2,0)</f>
        <v>OTROS RESPUESTOS Y ACCESORIOS MENORES</v>
      </c>
      <c r="J102" s="137" t="str">
        <f t="shared" si="8"/>
        <v>Lo Esencial de la UNAH para la Construcción de Ciudadanía</v>
      </c>
      <c r="K102" s="155" t="s">
        <v>538</v>
      </c>
    </row>
    <row r="103" spans="2:11" ht="16.5" thickTop="1" thickBot="1">
      <c r="B103" s="560"/>
      <c r="C103" s="535" t="s">
        <v>1912</v>
      </c>
      <c r="D103" s="529">
        <v>6</v>
      </c>
      <c r="E103" s="530">
        <v>2300</v>
      </c>
      <c r="F103" s="539">
        <f>D103*E103</f>
        <v>13800</v>
      </c>
      <c r="G103" s="191" t="s">
        <v>270</v>
      </c>
      <c r="H103" s="178" t="s">
        <v>1291</v>
      </c>
      <c r="I103" s="163" t="str">
        <f>VLOOKUP(H103,Presupuesto!$B$11:$C$586,2,0)</f>
        <v>OTROS RESPUESTOS Y ACCESORIOS MENORES</v>
      </c>
      <c r="J103" s="137" t="str">
        <f t="shared" si="8"/>
        <v>Lo Esencial de la UNAH para la Construcción de Ciudadanía</v>
      </c>
      <c r="K103" s="155" t="s">
        <v>538</v>
      </c>
    </row>
    <row r="104" spans="2:11" ht="16.5" thickTop="1" thickBot="1">
      <c r="B104" s="560"/>
      <c r="C104" s="535" t="s">
        <v>1913</v>
      </c>
      <c r="D104" s="532">
        <v>6</v>
      </c>
      <c r="E104" s="533">
        <v>2300</v>
      </c>
      <c r="F104" s="539">
        <f>D104*E104</f>
        <v>13800</v>
      </c>
      <c r="G104" s="191" t="s">
        <v>270</v>
      </c>
      <c r="H104" s="178" t="s">
        <v>1291</v>
      </c>
      <c r="I104" s="163" t="str">
        <f>VLOOKUP(H104,Presupuesto!$B$11:$C$586,2,0)</f>
        <v>OTROS RESPUESTOS Y ACCESORIOS MENORES</v>
      </c>
      <c r="J104" s="137" t="str">
        <f t="shared" si="8"/>
        <v>Lo Esencial de la UNAH para la Construcción de Ciudadanía</v>
      </c>
      <c r="K104" s="155" t="s">
        <v>538</v>
      </c>
    </row>
    <row r="105" spans="2:11" ht="16.5" thickTop="1" thickBot="1">
      <c r="B105" s="560"/>
      <c r="C105" s="535" t="s">
        <v>1914</v>
      </c>
      <c r="D105" s="532">
        <v>50</v>
      </c>
      <c r="E105" s="533">
        <v>350</v>
      </c>
      <c r="F105" s="539">
        <f t="shared" ref="F105:F107" si="12">D105*E105</f>
        <v>17500</v>
      </c>
      <c r="G105" s="191" t="s">
        <v>270</v>
      </c>
      <c r="H105" s="178" t="s">
        <v>1291</v>
      </c>
      <c r="I105" s="163" t="str">
        <f>VLOOKUP(H105,Presupuesto!$B$11:$C$586,2,0)</f>
        <v>OTROS RESPUESTOS Y ACCESORIOS MENORES</v>
      </c>
      <c r="J105" s="137" t="str">
        <f t="shared" si="8"/>
        <v>Lo Esencial de la UNAH para la Construcción de Ciudadanía</v>
      </c>
      <c r="K105" s="155" t="s">
        <v>538</v>
      </c>
    </row>
    <row r="106" spans="2:11" ht="16.5" thickTop="1" thickBot="1">
      <c r="B106" s="560"/>
      <c r="C106" s="535" t="s">
        <v>1915</v>
      </c>
      <c r="D106" s="532">
        <v>50</v>
      </c>
      <c r="E106" s="533">
        <v>450</v>
      </c>
      <c r="F106" s="539">
        <f t="shared" si="12"/>
        <v>22500</v>
      </c>
      <c r="G106" s="191" t="s">
        <v>270</v>
      </c>
      <c r="H106" s="178" t="s">
        <v>1291</v>
      </c>
      <c r="I106" s="163" t="str">
        <f>VLOOKUP(H106,Presupuesto!$B$11:$C$586,2,0)</f>
        <v>OTROS RESPUESTOS Y ACCESORIOS MENORES</v>
      </c>
      <c r="J106" s="137" t="str">
        <f t="shared" si="8"/>
        <v>Lo Esencial de la UNAH para la Construcción de Ciudadanía</v>
      </c>
      <c r="K106" s="155" t="s">
        <v>538</v>
      </c>
    </row>
    <row r="107" spans="2:11" ht="31.5" thickTop="1" thickBot="1">
      <c r="B107" s="560"/>
      <c r="C107" s="535" t="s">
        <v>1916</v>
      </c>
      <c r="D107" s="532">
        <v>11</v>
      </c>
      <c r="E107" s="533">
        <v>900</v>
      </c>
      <c r="F107" s="539">
        <f t="shared" si="12"/>
        <v>9900</v>
      </c>
      <c r="G107" s="191" t="s">
        <v>270</v>
      </c>
      <c r="H107" s="178" t="s">
        <v>1291</v>
      </c>
      <c r="I107" s="163" t="str">
        <f>VLOOKUP(H107,Presupuesto!$B$11:$C$586,2,0)</f>
        <v>OTROS RESPUESTOS Y ACCESORIOS MENORES</v>
      </c>
      <c r="J107" s="137" t="str">
        <f t="shared" si="8"/>
        <v>Lo Esencial de la UNAH para la Construcción de Ciudadanía</v>
      </c>
      <c r="K107" s="155" t="s">
        <v>538</v>
      </c>
    </row>
    <row r="108" spans="2:11" ht="15.75" thickTop="1">
      <c r="C108" s="540"/>
      <c r="D108" s="562"/>
      <c r="E108" s="562"/>
      <c r="F108" s="559"/>
      <c r="G108" s="560"/>
    </row>
    <row r="109" spans="2:11">
      <c r="C109" s="564"/>
      <c r="D109" s="528"/>
      <c r="E109" s="528"/>
      <c r="F109" s="565"/>
      <c r="G109" s="565"/>
    </row>
    <row r="110" spans="2:11">
      <c r="C110" s="567"/>
      <c r="D110" s="566"/>
      <c r="E110" s="561"/>
      <c r="F110" s="561"/>
      <c r="G110" s="560"/>
    </row>
    <row r="111" spans="2:11">
      <c r="C111" s="567"/>
      <c r="D111" s="566"/>
      <c r="E111" s="561"/>
      <c r="F111" s="561"/>
      <c r="G111" s="560"/>
    </row>
    <row r="112" spans="2:11">
      <c r="C112" s="567"/>
      <c r="D112" s="566"/>
      <c r="E112" s="561"/>
      <c r="F112" s="561"/>
      <c r="G112" s="560"/>
    </row>
    <row r="113" spans="3:7">
      <c r="C113" s="542"/>
      <c r="D113" s="566"/>
      <c r="E113" s="561"/>
      <c r="F113" s="561"/>
      <c r="G113" s="560"/>
    </row>
    <row r="114" spans="3:7">
      <c r="C114" s="542"/>
      <c r="D114" s="566"/>
      <c r="E114" s="561"/>
      <c r="F114" s="561"/>
      <c r="G114" s="560"/>
    </row>
    <row r="115" spans="3:7">
      <c r="C115" s="542"/>
      <c r="D115" s="566"/>
      <c r="E115" s="561"/>
      <c r="F115" s="561"/>
      <c r="G115" s="560"/>
    </row>
    <row r="116" spans="3:7">
      <c r="C116" s="542"/>
      <c r="D116" s="566"/>
      <c r="E116" s="561"/>
      <c r="F116" s="561"/>
      <c r="G116" s="560"/>
    </row>
    <row r="117" spans="3:7">
      <c r="C117" s="542"/>
      <c r="D117" s="566"/>
      <c r="E117" s="561"/>
      <c r="F117" s="561"/>
      <c r="G117" s="560"/>
    </row>
    <row r="118" spans="3:7">
      <c r="C118" s="542"/>
      <c r="D118" s="566"/>
      <c r="E118" s="561"/>
      <c r="F118" s="561"/>
      <c r="G118" s="560"/>
    </row>
    <row r="119" spans="3:7">
      <c r="C119" s="542"/>
      <c r="D119" s="566"/>
      <c r="E119" s="561"/>
      <c r="F119" s="561"/>
      <c r="G119" s="560"/>
    </row>
    <row r="120" spans="3:7">
      <c r="C120" s="567"/>
      <c r="D120" s="566"/>
      <c r="E120" s="561"/>
      <c r="F120" s="561"/>
      <c r="G120" s="560"/>
    </row>
    <row r="121" spans="3:7">
      <c r="C121" s="567"/>
      <c r="D121" s="566"/>
      <c r="E121" s="561"/>
      <c r="F121" s="561"/>
      <c r="G121" s="560"/>
    </row>
    <row r="122" spans="3:7">
      <c r="C122" s="567"/>
      <c r="D122" s="566"/>
      <c r="E122" s="561"/>
      <c r="F122" s="561"/>
      <c r="G122" s="560"/>
    </row>
    <row r="123" spans="3:7">
      <c r="C123" s="567"/>
      <c r="D123" s="566"/>
      <c r="E123" s="561"/>
      <c r="F123" s="561"/>
      <c r="G123" s="560"/>
    </row>
    <row r="124" spans="3:7">
      <c r="C124"/>
      <c r="D124"/>
      <c r="E124"/>
      <c r="F124"/>
      <c r="G124"/>
    </row>
    <row r="125" spans="3:7">
      <c r="C125"/>
      <c r="D125"/>
      <c r="E125"/>
      <c r="F125"/>
      <c r="G125"/>
    </row>
    <row r="126" spans="3:7">
      <c r="C126"/>
      <c r="D126"/>
      <c r="E126"/>
      <c r="F126"/>
      <c r="G126"/>
    </row>
    <row r="127" spans="3:7">
      <c r="C127" s="528"/>
      <c r="D127" s="528"/>
      <c r="E127" s="528"/>
      <c r="F127" s="528"/>
      <c r="G127" s="528"/>
    </row>
    <row r="128" spans="3:7">
      <c r="C128" s="528"/>
      <c r="D128" s="528"/>
      <c r="E128" s="528"/>
      <c r="F128" s="528"/>
      <c r="G128" s="528"/>
    </row>
    <row r="129" spans="3:7">
      <c r="C129" s="528"/>
      <c r="D129" s="528"/>
      <c r="E129" s="563"/>
      <c r="F129" s="528"/>
      <c r="G129" s="528"/>
    </row>
    <row r="130" spans="3:7">
      <c r="C130" s="562"/>
      <c r="D130" s="562"/>
      <c r="E130" s="562"/>
      <c r="F130" s="559"/>
      <c r="G130" s="560"/>
    </row>
    <row r="131" spans="3:7">
      <c r="C131" s="564"/>
      <c r="D131" s="528"/>
      <c r="E131" s="528"/>
      <c r="F131" s="565"/>
      <c r="G131" s="565"/>
    </row>
    <row r="132" spans="3:7">
      <c r="C132" s="567"/>
      <c r="D132" s="566"/>
      <c r="E132" s="561"/>
      <c r="F132" s="561"/>
      <c r="G132" s="560"/>
    </row>
    <row r="133" spans="3:7">
      <c r="C133" s="567"/>
      <c r="D133" s="566"/>
      <c r="E133" s="561"/>
      <c r="F133" s="561"/>
      <c r="G133" s="560"/>
    </row>
    <row r="134" spans="3:7">
      <c r="C134" s="567"/>
      <c r="D134" s="566"/>
      <c r="E134" s="561"/>
      <c r="F134" s="561"/>
      <c r="G134" s="560"/>
    </row>
    <row r="135" spans="3:7">
      <c r="C135" s="567"/>
      <c r="D135" s="566"/>
      <c r="E135" s="561"/>
      <c r="F135" s="561"/>
      <c r="G135" s="560"/>
    </row>
    <row r="136" spans="3:7">
      <c r="C136" s="567"/>
      <c r="D136" s="566"/>
      <c r="E136" s="561"/>
      <c r="F136" s="561"/>
      <c r="G136" s="560"/>
    </row>
    <row r="137" spans="3:7">
      <c r="C137" s="567"/>
      <c r="D137" s="566"/>
      <c r="E137" s="561"/>
      <c r="F137" s="561"/>
      <c r="G137" s="560"/>
    </row>
    <row r="138" spans="3:7">
      <c r="C138" s="567"/>
      <c r="D138" s="566"/>
      <c r="E138" s="561"/>
      <c r="F138" s="561"/>
      <c r="G138" s="560"/>
    </row>
    <row r="139" spans="3:7">
      <c r="C139" s="567"/>
      <c r="D139" s="566"/>
      <c r="E139" s="561"/>
      <c r="F139" s="561"/>
      <c r="G139" s="560"/>
    </row>
    <row r="140" spans="3:7">
      <c r="C140" s="567"/>
      <c r="D140" s="566"/>
      <c r="E140" s="561"/>
      <c r="F140" s="561"/>
      <c r="G140" s="560"/>
    </row>
    <row r="141" spans="3:7">
      <c r="C141" s="567"/>
      <c r="D141" s="566"/>
      <c r="E141" s="561"/>
      <c r="F141" s="561"/>
      <c r="G141" s="560"/>
    </row>
    <row r="142" spans="3:7">
      <c r="C142" s="567"/>
      <c r="D142" s="566"/>
      <c r="E142" s="561"/>
      <c r="F142" s="561"/>
      <c r="G142" s="560"/>
    </row>
    <row r="143" spans="3:7">
      <c r="C143" s="567"/>
      <c r="D143" s="566"/>
      <c r="E143" s="561"/>
      <c r="F143" s="561"/>
      <c r="G143" s="560"/>
    </row>
    <row r="144" spans="3:7">
      <c r="C144" s="567"/>
      <c r="D144" s="566"/>
      <c r="E144" s="561"/>
      <c r="F144" s="561"/>
      <c r="G144" s="560"/>
    </row>
    <row r="145" spans="3:7">
      <c r="C145" s="567"/>
      <c r="D145" s="566"/>
      <c r="E145" s="561"/>
      <c r="F145" s="561"/>
      <c r="G145" s="560"/>
    </row>
    <row r="146" spans="3:7">
      <c r="C146"/>
      <c r="D146"/>
      <c r="E146"/>
      <c r="F146"/>
      <c r="G146"/>
    </row>
    <row r="147" spans="3:7">
      <c r="C147"/>
      <c r="D147"/>
      <c r="E147"/>
      <c r="F147"/>
      <c r="G147"/>
    </row>
    <row r="148" spans="3:7">
      <c r="C148"/>
      <c r="D148"/>
      <c r="E148"/>
      <c r="F148"/>
      <c r="G148"/>
    </row>
    <row r="149" spans="3:7">
      <c r="C149" s="528"/>
      <c r="D149" s="528"/>
      <c r="E149" s="528"/>
      <c r="F149" s="528"/>
      <c r="G149" s="528"/>
    </row>
    <row r="150" spans="3:7">
      <c r="C150" s="528"/>
      <c r="D150" s="528"/>
      <c r="E150" s="528"/>
      <c r="F150" s="528"/>
      <c r="G150" s="528"/>
    </row>
    <row r="151" spans="3:7">
      <c r="C151" s="528"/>
      <c r="D151" s="528"/>
      <c r="E151" s="563"/>
      <c r="F151" s="528"/>
      <c r="G151" s="528"/>
    </row>
    <row r="152" spans="3:7">
      <c r="C152" s="562"/>
      <c r="D152" s="562"/>
      <c r="E152" s="562"/>
      <c r="F152" s="559"/>
      <c r="G152" s="560"/>
    </row>
    <row r="153" spans="3:7">
      <c r="C153" s="564"/>
      <c r="D153" s="528"/>
      <c r="E153" s="528"/>
      <c r="F153" s="565"/>
      <c r="G153" s="564"/>
    </row>
    <row r="154" spans="3:7">
      <c r="C154" s="567"/>
      <c r="D154" s="566"/>
      <c r="E154" s="561"/>
      <c r="F154" s="561"/>
      <c r="G154" s="560"/>
    </row>
    <row r="155" spans="3:7">
      <c r="C155" s="567"/>
      <c r="D155" s="566"/>
      <c r="E155" s="561"/>
      <c r="F155" s="561"/>
      <c r="G155" s="560"/>
    </row>
    <row r="156" spans="3:7">
      <c r="C156" s="571"/>
      <c r="D156" s="566"/>
      <c r="E156" s="561"/>
      <c r="F156" s="561"/>
      <c r="G156" s="560"/>
    </row>
    <row r="157" spans="3:7">
      <c r="C157" s="567"/>
      <c r="D157" s="566"/>
      <c r="E157" s="561"/>
      <c r="F157" s="561"/>
      <c r="G157" s="560"/>
    </row>
    <row r="158" spans="3:7">
      <c r="C158" s="567"/>
      <c r="D158" s="566"/>
      <c r="E158" s="561"/>
      <c r="F158" s="561"/>
      <c r="G158" s="560"/>
    </row>
    <row r="159" spans="3:7">
      <c r="C159" s="567"/>
      <c r="D159" s="566"/>
      <c r="E159" s="561"/>
      <c r="F159" s="561"/>
      <c r="G159" s="560"/>
    </row>
    <row r="160" spans="3:7">
      <c r="C160" s="567"/>
      <c r="D160" s="566"/>
      <c r="E160" s="561"/>
      <c r="F160" s="561"/>
      <c r="G160" s="560"/>
    </row>
    <row r="161" spans="3:7">
      <c r="C161" s="567"/>
      <c r="D161" s="566"/>
      <c r="E161" s="561"/>
      <c r="F161" s="561"/>
      <c r="G161" s="560"/>
    </row>
    <row r="162" spans="3:7">
      <c r="C162" s="567"/>
      <c r="D162" s="566"/>
      <c r="E162" s="561"/>
      <c r="F162" s="561"/>
      <c r="G162" s="560"/>
    </row>
    <row r="163" spans="3:7">
      <c r="C163" s="567"/>
      <c r="D163" s="566"/>
      <c r="E163" s="561"/>
      <c r="F163" s="561"/>
      <c r="G163" s="560"/>
    </row>
    <row r="164" spans="3:7">
      <c r="C164" s="567"/>
      <c r="D164" s="566"/>
      <c r="E164" s="561"/>
      <c r="F164" s="561"/>
      <c r="G164" s="560"/>
    </row>
    <row r="165" spans="3:7">
      <c r="C165" s="567"/>
      <c r="D165" s="566"/>
      <c r="E165" s="561"/>
      <c r="F165" s="561"/>
      <c r="G165" s="560"/>
    </row>
    <row r="166" spans="3:7">
      <c r="C166" s="567"/>
      <c r="D166" s="566"/>
      <c r="E166" s="561"/>
      <c r="F166" s="561"/>
      <c r="G166" s="560"/>
    </row>
    <row r="167" spans="3:7">
      <c r="C167" s="567"/>
      <c r="D167" s="566"/>
      <c r="E167" s="561"/>
      <c r="F167" s="561"/>
      <c r="G167" s="560"/>
    </row>
    <row r="168" spans="3:7">
      <c r="C168" s="542"/>
      <c r="D168"/>
      <c r="E168"/>
      <c r="F168"/>
      <c r="G168"/>
    </row>
    <row r="169" spans="3:7">
      <c r="C169"/>
      <c r="D169"/>
      <c r="E169"/>
      <c r="F169"/>
      <c r="G169"/>
    </row>
    <row r="170" spans="3:7">
      <c r="C170"/>
      <c r="D170"/>
      <c r="E170"/>
      <c r="F170"/>
      <c r="G170"/>
    </row>
    <row r="171" spans="3:7">
      <c r="C171" s="528"/>
      <c r="D171" s="528"/>
      <c r="E171" s="528"/>
      <c r="F171" s="528"/>
      <c r="G171" s="528"/>
    </row>
    <row r="172" spans="3:7">
      <c r="C172" s="528"/>
      <c r="D172" s="528"/>
      <c r="E172" s="528"/>
      <c r="F172" s="528"/>
      <c r="G172" s="528"/>
    </row>
    <row r="173" spans="3:7">
      <c r="C173" s="528"/>
      <c r="D173" s="528"/>
      <c r="E173" s="563"/>
      <c r="F173" s="528"/>
      <c r="G173" s="528"/>
    </row>
    <row r="174" spans="3:7">
      <c r="C174" s="562"/>
      <c r="D174" s="562"/>
      <c r="E174" s="562"/>
      <c r="F174" s="559"/>
      <c r="G174" s="560"/>
    </row>
    <row r="175" spans="3:7">
      <c r="C175" s="564"/>
      <c r="D175" s="528"/>
      <c r="E175" s="528"/>
      <c r="F175" s="565"/>
      <c r="G175" s="565"/>
    </row>
    <row r="176" spans="3:7">
      <c r="C176" s="542"/>
      <c r="D176" s="566"/>
      <c r="E176" s="561"/>
      <c r="F176" s="561"/>
      <c r="G176" s="560"/>
    </row>
    <row r="177" spans="3:7">
      <c r="C177" s="542"/>
      <c r="D177" s="566"/>
      <c r="E177" s="561"/>
      <c r="F177" s="561"/>
      <c r="G177" s="560"/>
    </row>
    <row r="178" spans="3:7">
      <c r="C178" s="542"/>
      <c r="D178" s="566"/>
      <c r="E178" s="561"/>
      <c r="F178" s="561"/>
      <c r="G178" s="560"/>
    </row>
    <row r="179" spans="3:7">
      <c r="C179" s="542"/>
      <c r="D179" s="566"/>
      <c r="E179" s="561"/>
      <c r="F179" s="561"/>
      <c r="G179" s="560"/>
    </row>
    <row r="180" spans="3:7">
      <c r="C180" s="542"/>
      <c r="D180" s="566"/>
      <c r="E180" s="561"/>
      <c r="F180" s="561"/>
      <c r="G180" s="560"/>
    </row>
    <row r="181" spans="3:7">
      <c r="C181" s="542"/>
      <c r="D181" s="566"/>
      <c r="E181" s="561"/>
      <c r="F181" s="561"/>
      <c r="G181" s="560"/>
    </row>
    <row r="182" spans="3:7">
      <c r="C182" s="567"/>
      <c r="D182" s="566"/>
      <c r="E182" s="561"/>
      <c r="F182" s="561"/>
      <c r="G182" s="560"/>
    </row>
    <row r="183" spans="3:7">
      <c r="C183" s="567"/>
      <c r="D183" s="566"/>
      <c r="E183" s="561"/>
      <c r="F183" s="561"/>
      <c r="G183" s="560"/>
    </row>
    <row r="184" spans="3:7">
      <c r="C184" s="567"/>
      <c r="D184" s="566"/>
      <c r="E184" s="561"/>
      <c r="F184" s="561"/>
      <c r="G184" s="560"/>
    </row>
    <row r="185" spans="3:7">
      <c r="C185" s="567"/>
      <c r="D185" s="566"/>
      <c r="E185" s="561"/>
      <c r="F185" s="561"/>
      <c r="G185" s="560"/>
    </row>
    <row r="186" spans="3:7">
      <c r="C186" s="567"/>
      <c r="D186" s="566"/>
      <c r="E186" s="561"/>
      <c r="F186" s="561"/>
      <c r="G186" s="560"/>
    </row>
    <row r="187" spans="3:7">
      <c r="C187" s="567"/>
      <c r="D187" s="566"/>
      <c r="E187" s="561"/>
      <c r="F187" s="561"/>
      <c r="G187" s="560"/>
    </row>
    <row r="188" spans="3:7">
      <c r="C188" s="567"/>
      <c r="D188" s="566"/>
      <c r="E188" s="561"/>
      <c r="F188" s="561"/>
      <c r="G188" s="560"/>
    </row>
    <row r="189" spans="3:7">
      <c r="C189" s="567"/>
      <c r="D189" s="566"/>
      <c r="E189" s="561"/>
      <c r="F189" s="561"/>
      <c r="G189" s="560"/>
    </row>
    <row r="190" spans="3:7">
      <c r="C190"/>
      <c r="D190"/>
      <c r="E190"/>
      <c r="F190"/>
      <c r="G190"/>
    </row>
    <row r="191" spans="3:7">
      <c r="C191"/>
      <c r="D191"/>
      <c r="E191"/>
      <c r="F191"/>
      <c r="G191"/>
    </row>
    <row r="192" spans="3:7">
      <c r="C192"/>
      <c r="D192"/>
      <c r="E192"/>
      <c r="F192"/>
      <c r="G192"/>
    </row>
    <row r="193" spans="3:7">
      <c r="C193" s="528"/>
      <c r="D193" s="528"/>
      <c r="E193" s="528"/>
      <c r="F193" s="528"/>
      <c r="G193" s="528"/>
    </row>
    <row r="194" spans="3:7">
      <c r="C194" s="528"/>
      <c r="D194" s="528"/>
      <c r="E194" s="528"/>
      <c r="F194" s="528"/>
      <c r="G194" s="528"/>
    </row>
    <row r="195" spans="3:7">
      <c r="C195" s="528"/>
      <c r="D195" s="528"/>
      <c r="E195" s="563"/>
      <c r="F195" s="528"/>
      <c r="G195" s="528"/>
    </row>
    <row r="196" spans="3:7">
      <c r="C196" s="562"/>
      <c r="D196" s="562"/>
      <c r="E196" s="562"/>
      <c r="F196" s="559"/>
      <c r="G196" s="560"/>
    </row>
    <row r="197" spans="3:7">
      <c r="C197" s="564"/>
      <c r="D197" s="528"/>
      <c r="E197" s="528"/>
      <c r="F197" s="565"/>
      <c r="G197" s="564"/>
    </row>
    <row r="198" spans="3:7">
      <c r="C198" s="567"/>
      <c r="D198" s="566"/>
      <c r="E198" s="561"/>
      <c r="F198" s="561"/>
      <c r="G198" s="560"/>
    </row>
    <row r="199" spans="3:7">
      <c r="C199" s="567"/>
      <c r="D199" s="566"/>
      <c r="E199" s="561"/>
      <c r="F199" s="561"/>
      <c r="G199" s="560"/>
    </row>
    <row r="200" spans="3:7">
      <c r="C200" s="567"/>
      <c r="D200" s="566"/>
      <c r="E200" s="561"/>
      <c r="F200" s="561"/>
      <c r="G200" s="560"/>
    </row>
    <row r="201" spans="3:7">
      <c r="C201" s="567"/>
      <c r="D201" s="566"/>
      <c r="E201" s="561"/>
      <c r="F201" s="561"/>
      <c r="G201" s="560"/>
    </row>
    <row r="202" spans="3:7">
      <c r="C202" s="567"/>
      <c r="D202" s="566"/>
      <c r="E202" s="561"/>
      <c r="F202" s="561"/>
      <c r="G202" s="560"/>
    </row>
    <row r="203" spans="3:7">
      <c r="C203" s="559"/>
      <c r="D203" s="566"/>
      <c r="E203" s="561"/>
      <c r="F203" s="561"/>
      <c r="G203" s="560"/>
    </row>
    <row r="204" spans="3:7">
      <c r="C204" s="559"/>
      <c r="D204" s="566"/>
      <c r="E204" s="561"/>
      <c r="F204" s="561"/>
      <c r="G204" s="560"/>
    </row>
    <row r="205" spans="3:7">
      <c r="C205" s="559"/>
      <c r="D205" s="566"/>
      <c r="E205" s="561"/>
      <c r="F205" s="561"/>
      <c r="G205" s="560"/>
    </row>
    <row r="206" spans="3:7">
      <c r="C206" s="559"/>
      <c r="D206" s="566"/>
      <c r="E206" s="561"/>
      <c r="F206" s="561"/>
      <c r="G206" s="560"/>
    </row>
    <row r="207" spans="3:7">
      <c r="C207" s="559"/>
      <c r="D207" s="566"/>
      <c r="E207" s="561"/>
      <c r="F207" s="561"/>
      <c r="G207" s="560"/>
    </row>
    <row r="208" spans="3:7">
      <c r="C208" s="559"/>
      <c r="D208" s="566"/>
      <c r="E208" s="561"/>
      <c r="F208" s="561"/>
      <c r="G208" s="560"/>
    </row>
    <row r="209" spans="3:7">
      <c r="C209" s="559"/>
      <c r="D209" s="566"/>
      <c r="E209" s="561"/>
      <c r="F209" s="561"/>
      <c r="G209" s="560"/>
    </row>
    <row r="210" spans="3:7">
      <c r="C210" s="559"/>
      <c r="D210" s="566"/>
      <c r="E210" s="561"/>
      <c r="F210" s="561"/>
      <c r="G210" s="560"/>
    </row>
    <row r="211" spans="3:7">
      <c r="C211" s="559"/>
      <c r="D211" s="566"/>
      <c r="E211" s="561"/>
      <c r="F211" s="561"/>
      <c r="G211" s="560"/>
    </row>
  </sheetData>
  <dataValidations count="5">
    <dataValidation type="list" allowBlank="1" showInputMessage="1" showErrorMessage="1" errorTitle="¡Ingreso Inválido!" error="Seleccione una opción de la lista." promptTitle="Tipo de Presupuesto" prompt="Seleccione una opción de la lista." sqref="G17:G107">
      <formula1>$R$2:$S$2</formula1>
    </dataValidation>
    <dataValidation type="list" allowBlank="1" showInputMessage="1" showErrorMessage="1" errorTitle="¡Ingreso Inválido!" error="Seleccione una opción de la lista" promptTitle="Mes Requerido" prompt="Seleccione el mes en el que requiere el recurso." sqref="K17:K107">
      <formula1>$U$2:$AF$2</formula1>
    </dataValidation>
    <dataValidation type="list" allowBlank="1" showInputMessage="1" showErrorMessage="1" errorTitle="¡Ingreso Inválido!" error="Seleccione una opción de la lista." promptTitle="Dimensión Estratégica" prompt="Seleccione una opción de la lista." sqref="J17:J107">
      <formula1>$A$2:$K$2</formula1>
    </dataValidation>
    <dataValidation type="list" allowBlank="1" showInputMessage="1" showErrorMessage="1" errorTitle="¡Ingreso Inválido!" error="Verifique el valor ingresado." promptTitle="Ingrese el Objeto de Gasto" prompt="Ingrese el Objeto de Gasto" sqref="H17:H107">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0866141732283472" right="0.70866141732283472" top="0.74803149606299213" bottom="0.74803149606299213" header="0.31496062992125984" footer="0.31496062992125984"/>
  <pageSetup scale="65"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sheetPr>
    <tabColor rgb="FFFFFF00"/>
  </sheetPr>
  <dimension ref="A1:VD52"/>
  <sheetViews>
    <sheetView showGridLines="0" topLeftCell="A7" zoomScale="86" zoomScaleNormal="86" workbookViewId="0">
      <selection activeCell="G17" sqref="G17"/>
    </sheetView>
  </sheetViews>
  <sheetFormatPr baseColWidth="10" defaultColWidth="11.5703125" defaultRowHeight="15"/>
  <cols>
    <col min="1" max="1" width="1.85546875" style="116" customWidth="1"/>
    <col min="2" max="2" width="17" style="116" customWidth="1"/>
    <col min="3" max="3" width="41.7109375"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c r="A1" s="217"/>
      <c r="B1" s="220"/>
      <c r="C1" s="212" t="s">
        <v>395</v>
      </c>
      <c r="D1" s="212" t="s">
        <v>832</v>
      </c>
      <c r="E1" s="212" t="s">
        <v>834</v>
      </c>
      <c r="F1" s="212" t="s">
        <v>836</v>
      </c>
      <c r="G1" s="212" t="s">
        <v>838</v>
      </c>
      <c r="H1" s="212" t="s">
        <v>840</v>
      </c>
      <c r="I1" s="212" t="s">
        <v>842</v>
      </c>
      <c r="J1" s="212" t="s">
        <v>396</v>
      </c>
      <c r="K1" s="212" t="s">
        <v>845</v>
      </c>
      <c r="L1" s="212" t="s">
        <v>397</v>
      </c>
      <c r="M1" s="212" t="s">
        <v>847</v>
      </c>
      <c r="N1" s="212" t="s">
        <v>849</v>
      </c>
      <c r="O1" s="212" t="s">
        <v>851</v>
      </c>
      <c r="P1" s="212" t="s">
        <v>398</v>
      </c>
      <c r="Q1" s="212" t="s">
        <v>852</v>
      </c>
      <c r="R1" s="212" t="s">
        <v>855</v>
      </c>
      <c r="S1" s="212" t="s">
        <v>399</v>
      </c>
      <c r="T1" s="212" t="s">
        <v>857</v>
      </c>
      <c r="U1" s="212" t="s">
        <v>400</v>
      </c>
      <c r="V1" s="212" t="s">
        <v>858</v>
      </c>
      <c r="W1" s="212" t="s">
        <v>859</v>
      </c>
      <c r="X1" s="212" t="s">
        <v>863</v>
      </c>
      <c r="Y1" s="212" t="s">
        <v>392</v>
      </c>
      <c r="Z1" s="212" t="s">
        <v>878</v>
      </c>
      <c r="AA1" s="220"/>
      <c r="AB1" s="212" t="s">
        <v>880</v>
      </c>
      <c r="AC1" s="212" t="s">
        <v>402</v>
      </c>
      <c r="AD1" s="212" t="s">
        <v>882</v>
      </c>
      <c r="AE1" s="212" t="s">
        <v>884</v>
      </c>
      <c r="AF1" s="212" t="s">
        <v>403</v>
      </c>
      <c r="AG1" s="212" t="s">
        <v>886</v>
      </c>
      <c r="AH1" s="212" t="s">
        <v>888</v>
      </c>
      <c r="AI1" s="212" t="s">
        <v>404</v>
      </c>
      <c r="AJ1" s="212" t="s">
        <v>889</v>
      </c>
      <c r="AK1" s="212" t="s">
        <v>891</v>
      </c>
      <c r="AL1" s="212" t="s">
        <v>892</v>
      </c>
      <c r="AM1" s="212" t="s">
        <v>893</v>
      </c>
      <c r="AN1" s="212" t="s">
        <v>895</v>
      </c>
      <c r="AO1" s="212" t="s">
        <v>897</v>
      </c>
      <c r="AP1" s="212" t="s">
        <v>898</v>
      </c>
      <c r="AQ1" s="212" t="s">
        <v>405</v>
      </c>
      <c r="AR1" s="212" t="s">
        <v>900</v>
      </c>
      <c r="AS1" s="212" t="s">
        <v>902</v>
      </c>
      <c r="AT1" s="212" t="s">
        <v>904</v>
      </c>
      <c r="AU1" s="212" t="s">
        <v>906</v>
      </c>
      <c r="AV1" s="212" t="s">
        <v>908</v>
      </c>
      <c r="AW1" s="212" t="s">
        <v>910</v>
      </c>
      <c r="AX1" s="212" t="s">
        <v>912</v>
      </c>
      <c r="AY1" s="212" t="s">
        <v>914</v>
      </c>
      <c r="AZ1" s="220"/>
      <c r="BA1" s="212" t="s">
        <v>407</v>
      </c>
      <c r="BB1" s="212" t="s">
        <v>936</v>
      </c>
      <c r="BC1" s="212" t="s">
        <v>408</v>
      </c>
      <c r="BD1" s="212" t="s">
        <v>938</v>
      </c>
      <c r="BE1" s="212" t="s">
        <v>940</v>
      </c>
      <c r="BF1" s="220"/>
      <c r="BG1" s="212" t="s">
        <v>410</v>
      </c>
      <c r="BH1" s="212" t="s">
        <v>942</v>
      </c>
      <c r="BI1" s="212" t="s">
        <v>411</v>
      </c>
      <c r="BJ1" s="212" t="s">
        <v>944</v>
      </c>
      <c r="BK1" s="212" t="s">
        <v>946</v>
      </c>
      <c r="BL1" s="212" t="s">
        <v>948</v>
      </c>
      <c r="BM1" s="220"/>
      <c r="BN1" s="212" t="s">
        <v>954</v>
      </c>
      <c r="BO1" s="212" t="s">
        <v>956</v>
      </c>
      <c r="BP1" s="212" t="s">
        <v>413</v>
      </c>
      <c r="BQ1" s="212" t="s">
        <v>950</v>
      </c>
      <c r="BR1" s="212" t="s">
        <v>952</v>
      </c>
      <c r="BS1" s="212" t="s">
        <v>414</v>
      </c>
      <c r="BT1" s="212" t="s">
        <v>958</v>
      </c>
      <c r="BU1" s="212" t="s">
        <v>415</v>
      </c>
      <c r="BV1" s="212" t="s">
        <v>959</v>
      </c>
      <c r="BW1" s="209"/>
      <c r="BX1" s="220"/>
      <c r="BY1" s="212" t="s">
        <v>416</v>
      </c>
      <c r="BZ1" s="212" t="s">
        <v>864</v>
      </c>
      <c r="CA1" s="212" t="s">
        <v>866</v>
      </c>
      <c r="CB1" s="212" t="s">
        <v>868</v>
      </c>
      <c r="CC1" s="212" t="s">
        <v>417</v>
      </c>
      <c r="CD1" s="212" t="s">
        <v>870</v>
      </c>
      <c r="CE1" s="212" t="s">
        <v>872</v>
      </c>
      <c r="CF1" s="212" t="s">
        <v>874</v>
      </c>
      <c r="CG1" s="212" t="s">
        <v>876</v>
      </c>
      <c r="CH1" s="209"/>
      <c r="CI1" s="220"/>
      <c r="CJ1" s="212" t="s">
        <v>418</v>
      </c>
      <c r="CK1" s="212" t="s">
        <v>916</v>
      </c>
      <c r="CL1" s="212" t="s">
        <v>918</v>
      </c>
      <c r="CM1" s="212" t="s">
        <v>920</v>
      </c>
      <c r="CN1" s="212" t="s">
        <v>922</v>
      </c>
      <c r="CO1" s="212" t="s">
        <v>924</v>
      </c>
      <c r="CP1" s="212" t="s">
        <v>926</v>
      </c>
      <c r="CQ1" s="212" t="s">
        <v>928</v>
      </c>
      <c r="CR1" s="212" t="s">
        <v>930</v>
      </c>
      <c r="CS1" s="212" t="s">
        <v>932</v>
      </c>
      <c r="CT1" s="212" t="s">
        <v>934</v>
      </c>
      <c r="CU1" s="209"/>
      <c r="CV1" s="220"/>
      <c r="CW1" s="212" t="s">
        <v>960</v>
      </c>
      <c r="CX1" s="212" t="s">
        <v>961</v>
      </c>
      <c r="CY1" s="212" t="s">
        <v>963</v>
      </c>
      <c r="CZ1" s="212" t="s">
        <v>421</v>
      </c>
      <c r="DA1" s="212" t="s">
        <v>965</v>
      </c>
      <c r="DB1" s="212" t="s">
        <v>967</v>
      </c>
      <c r="DC1" s="212" t="s">
        <v>969</v>
      </c>
      <c r="DD1" s="212" t="s">
        <v>971</v>
      </c>
      <c r="DE1" s="212" t="s">
        <v>973</v>
      </c>
      <c r="DF1" s="212" t="s">
        <v>975</v>
      </c>
      <c r="DG1" s="220"/>
      <c r="DH1" s="212" t="s">
        <v>423</v>
      </c>
      <c r="DI1" s="212" t="s">
        <v>977</v>
      </c>
      <c r="DJ1" s="212" t="s">
        <v>424</v>
      </c>
      <c r="DK1" s="212" t="s">
        <v>979</v>
      </c>
      <c r="DL1" s="212" t="s">
        <v>981</v>
      </c>
      <c r="DM1" s="212" t="s">
        <v>983</v>
      </c>
      <c r="DN1" s="212" t="s">
        <v>985</v>
      </c>
      <c r="DO1" s="212" t="s">
        <v>987</v>
      </c>
      <c r="DP1" s="212" t="s">
        <v>989</v>
      </c>
      <c r="DQ1" s="212" t="s">
        <v>991</v>
      </c>
      <c r="DR1" s="212" t="s">
        <v>425</v>
      </c>
      <c r="DS1" s="212" t="s">
        <v>993</v>
      </c>
      <c r="DT1" s="212" t="s">
        <v>995</v>
      </c>
      <c r="DU1" s="212" t="s">
        <v>997</v>
      </c>
      <c r="DV1" s="220"/>
      <c r="DW1" s="212" t="s">
        <v>999</v>
      </c>
      <c r="DX1" s="212" t="s">
        <v>427</v>
      </c>
      <c r="DY1" s="212" t="s">
        <v>1001</v>
      </c>
      <c r="DZ1" s="212" t="s">
        <v>428</v>
      </c>
      <c r="EA1" s="212" t="s">
        <v>1003</v>
      </c>
      <c r="EB1" s="212" t="s">
        <v>1005</v>
      </c>
      <c r="EC1" s="212" t="s">
        <v>1007</v>
      </c>
      <c r="ED1" s="212" t="s">
        <v>1009</v>
      </c>
      <c r="EE1" s="212" t="s">
        <v>1011</v>
      </c>
      <c r="EF1" s="212" t="s">
        <v>1013</v>
      </c>
      <c r="EG1" s="212" t="s">
        <v>1015</v>
      </c>
      <c r="EH1" s="212" t="s">
        <v>1017</v>
      </c>
      <c r="EI1" s="212" t="s">
        <v>1019</v>
      </c>
      <c r="EJ1" s="212" t="s">
        <v>1021</v>
      </c>
      <c r="EK1" s="212" t="s">
        <v>1023</v>
      </c>
      <c r="EL1" s="220"/>
      <c r="EM1" s="212" t="s">
        <v>1025</v>
      </c>
      <c r="EN1" s="212" t="s">
        <v>430</v>
      </c>
      <c r="EO1" s="212" t="s">
        <v>1027</v>
      </c>
      <c r="EP1" s="212" t="s">
        <v>1029</v>
      </c>
      <c r="EQ1" s="212" t="s">
        <v>431</v>
      </c>
      <c r="ER1" s="212" t="s">
        <v>1031</v>
      </c>
      <c r="ES1" s="212" t="s">
        <v>1033</v>
      </c>
      <c r="ET1" s="212" t="s">
        <v>432</v>
      </c>
      <c r="EU1" s="212" t="s">
        <v>1035</v>
      </c>
      <c r="EV1" s="212" t="s">
        <v>1037</v>
      </c>
      <c r="EW1" s="212" t="s">
        <v>1039</v>
      </c>
      <c r="EX1" s="212" t="s">
        <v>433</v>
      </c>
      <c r="EY1" s="212" t="s">
        <v>1041</v>
      </c>
      <c r="EZ1" s="212" t="s">
        <v>1043</v>
      </c>
      <c r="FA1" s="220"/>
      <c r="FB1" s="212" t="s">
        <v>435</v>
      </c>
      <c r="FC1" s="212" t="s">
        <v>1045</v>
      </c>
      <c r="FD1" s="212" t="s">
        <v>1047</v>
      </c>
      <c r="FE1" s="212" t="s">
        <v>1049</v>
      </c>
      <c r="FF1" s="212" t="s">
        <v>1051</v>
      </c>
      <c r="FG1" s="212" t="s">
        <v>436</v>
      </c>
      <c r="FH1" s="212" t="s">
        <v>1053</v>
      </c>
      <c r="FI1" s="212" t="s">
        <v>1055</v>
      </c>
      <c r="FJ1" s="212" t="s">
        <v>1057</v>
      </c>
      <c r="FK1" s="212" t="s">
        <v>1059</v>
      </c>
      <c r="FL1" s="212" t="s">
        <v>1061</v>
      </c>
      <c r="FM1" s="212" t="s">
        <v>437</v>
      </c>
      <c r="FN1" s="212" t="s">
        <v>1064</v>
      </c>
      <c r="FO1" s="212" t="s">
        <v>438</v>
      </c>
      <c r="FP1" s="212" t="s">
        <v>1067</v>
      </c>
      <c r="FQ1" s="212" t="s">
        <v>1068</v>
      </c>
      <c r="FR1" s="212" t="s">
        <v>1070</v>
      </c>
      <c r="FS1" s="212" t="s">
        <v>439</v>
      </c>
      <c r="FT1" s="212" t="s">
        <v>1073</v>
      </c>
      <c r="FU1" s="212" t="s">
        <v>1074</v>
      </c>
      <c r="FV1" s="212" t="s">
        <v>1076</v>
      </c>
      <c r="FW1" s="212" t="s">
        <v>440</v>
      </c>
      <c r="FX1" s="212" t="s">
        <v>1079</v>
      </c>
      <c r="FY1" s="212" t="s">
        <v>1081</v>
      </c>
      <c r="FZ1" s="212" t="s">
        <v>1083</v>
      </c>
      <c r="GA1" s="220"/>
      <c r="GB1" s="212" t="s">
        <v>442</v>
      </c>
      <c r="GC1" s="212" t="s">
        <v>443</v>
      </c>
      <c r="GD1" s="220"/>
      <c r="GE1" s="212" t="s">
        <v>445</v>
      </c>
      <c r="GF1" s="212" t="s">
        <v>1106</v>
      </c>
      <c r="GG1" s="212" t="s">
        <v>1108</v>
      </c>
      <c r="GH1" s="212" t="s">
        <v>1110</v>
      </c>
      <c r="GI1" s="212" t="s">
        <v>1112</v>
      </c>
      <c r="GJ1" s="212" t="s">
        <v>1114</v>
      </c>
      <c r="GK1" s="220"/>
      <c r="GL1" s="212" t="s">
        <v>447</v>
      </c>
      <c r="GM1" s="212" t="s">
        <v>1116</v>
      </c>
      <c r="GN1" s="212" t="s">
        <v>1118</v>
      </c>
      <c r="GO1" s="212" t="s">
        <v>1120</v>
      </c>
      <c r="GP1" s="212" t="s">
        <v>1122</v>
      </c>
      <c r="GQ1" s="212" t="s">
        <v>1124</v>
      </c>
      <c r="GR1" s="212" t="s">
        <v>1126</v>
      </c>
      <c r="GS1" s="209"/>
      <c r="GT1" s="220"/>
      <c r="GU1" s="212" t="s">
        <v>448</v>
      </c>
      <c r="GV1" s="212" t="s">
        <v>1085</v>
      </c>
      <c r="GW1" s="212" t="s">
        <v>1087</v>
      </c>
      <c r="GX1" s="212" t="s">
        <v>1089</v>
      </c>
      <c r="GY1" s="212" t="s">
        <v>1091</v>
      </c>
      <c r="GZ1" s="212" t="s">
        <v>1093</v>
      </c>
      <c r="HA1" s="212" t="s">
        <v>1095</v>
      </c>
      <c r="HB1" s="220"/>
      <c r="HC1" s="212" t="s">
        <v>449</v>
      </c>
      <c r="HD1" s="212" t="s">
        <v>1097</v>
      </c>
      <c r="HE1" s="212" t="s">
        <v>1099</v>
      </c>
      <c r="HF1" s="212" t="s">
        <v>1100</v>
      </c>
      <c r="HG1" s="212" t="s">
        <v>450</v>
      </c>
      <c r="HH1" s="212" t="s">
        <v>1103</v>
      </c>
      <c r="HI1" s="212" t="s">
        <v>1104</v>
      </c>
      <c r="HJ1" s="209"/>
      <c r="HK1" s="220"/>
      <c r="HL1" s="212" t="s">
        <v>453</v>
      </c>
      <c r="HM1" s="212" t="s">
        <v>1128</v>
      </c>
      <c r="HN1" s="212" t="s">
        <v>1130</v>
      </c>
      <c r="HO1" s="212" t="s">
        <v>1132</v>
      </c>
      <c r="HP1" s="212" t="s">
        <v>1134</v>
      </c>
      <c r="HQ1" s="212" t="s">
        <v>454</v>
      </c>
      <c r="HR1" s="212" t="s">
        <v>1137</v>
      </c>
      <c r="HS1" s="220"/>
      <c r="HT1" s="212" t="s">
        <v>1139</v>
      </c>
      <c r="HU1" s="212" t="s">
        <v>1141</v>
      </c>
      <c r="HV1" s="212" t="s">
        <v>456</v>
      </c>
      <c r="HW1" s="212" t="s">
        <v>1144</v>
      </c>
      <c r="HX1" s="212" t="s">
        <v>1146</v>
      </c>
      <c r="HY1" s="212" t="s">
        <v>1147</v>
      </c>
      <c r="HZ1" s="212" t="s">
        <v>1149</v>
      </c>
      <c r="IA1" s="220"/>
      <c r="IB1" s="212" t="s">
        <v>1151</v>
      </c>
      <c r="IC1" s="212" t="s">
        <v>1153</v>
      </c>
      <c r="ID1" s="212" t="s">
        <v>1155</v>
      </c>
      <c r="IE1" s="212" t="s">
        <v>458</v>
      </c>
      <c r="IF1" s="212" t="s">
        <v>1157</v>
      </c>
      <c r="IG1" s="212" t="s">
        <v>1159</v>
      </c>
      <c r="IH1" s="212" t="s">
        <v>459</v>
      </c>
      <c r="II1" s="212" t="s">
        <v>1161</v>
      </c>
      <c r="IJ1" s="212" t="s">
        <v>1163</v>
      </c>
      <c r="IK1" s="212" t="s">
        <v>460</v>
      </c>
      <c r="IL1" s="212" t="s">
        <v>1165</v>
      </c>
      <c r="IM1" s="212" t="s">
        <v>1167</v>
      </c>
      <c r="IN1" s="212" t="s">
        <v>1169</v>
      </c>
      <c r="IO1" s="212" t="s">
        <v>1171</v>
      </c>
      <c r="IP1" s="212" t="s">
        <v>461</v>
      </c>
      <c r="IQ1" s="212" t="s">
        <v>1173</v>
      </c>
      <c r="IR1" s="220"/>
      <c r="IS1" s="212" t="s">
        <v>1181</v>
      </c>
      <c r="IT1" s="212" t="s">
        <v>1183</v>
      </c>
      <c r="IU1" s="212" t="s">
        <v>463</v>
      </c>
      <c r="IV1" s="212" t="s">
        <v>1185</v>
      </c>
      <c r="IW1" s="212" t="s">
        <v>1187</v>
      </c>
      <c r="IX1" s="212" t="s">
        <v>1189</v>
      </c>
      <c r="IY1" s="220"/>
      <c r="IZ1" s="212" t="s">
        <v>1191</v>
      </c>
      <c r="JA1" s="212" t="s">
        <v>465</v>
      </c>
      <c r="JB1" s="212" t="s">
        <v>1194</v>
      </c>
      <c r="JC1" s="212" t="s">
        <v>1196</v>
      </c>
      <c r="JD1" s="212" t="s">
        <v>1198</v>
      </c>
      <c r="JE1" s="212" t="s">
        <v>1200</v>
      </c>
      <c r="JF1" s="212" t="s">
        <v>1202</v>
      </c>
      <c r="JG1" s="212" t="s">
        <v>1204</v>
      </c>
      <c r="JH1" s="212" t="s">
        <v>466</v>
      </c>
      <c r="JI1" s="212" t="s">
        <v>1207</v>
      </c>
      <c r="JJ1" s="212" t="s">
        <v>1209</v>
      </c>
      <c r="JK1" s="212" t="s">
        <v>1211</v>
      </c>
      <c r="JL1" s="212" t="s">
        <v>1213</v>
      </c>
      <c r="JM1" s="212" t="s">
        <v>1215</v>
      </c>
      <c r="JN1" s="212" t="s">
        <v>1217</v>
      </c>
      <c r="JO1" s="212" t="s">
        <v>1219</v>
      </c>
      <c r="JP1" s="212" t="s">
        <v>1221</v>
      </c>
      <c r="JQ1" s="212" t="s">
        <v>467</v>
      </c>
      <c r="JR1" s="212" t="s">
        <v>1224</v>
      </c>
      <c r="JS1" s="212" t="s">
        <v>1226</v>
      </c>
      <c r="JT1" s="212" t="s">
        <v>1228</v>
      </c>
      <c r="JU1" s="212" t="s">
        <v>1230</v>
      </c>
      <c r="JV1" s="212" t="s">
        <v>1231</v>
      </c>
      <c r="JW1" s="212" t="s">
        <v>1233</v>
      </c>
      <c r="JX1" s="212" t="s">
        <v>1235</v>
      </c>
      <c r="JY1" s="212" t="s">
        <v>1237</v>
      </c>
      <c r="JZ1" s="212" t="s">
        <v>1239</v>
      </c>
      <c r="KA1" s="212" t="s">
        <v>1241</v>
      </c>
      <c r="KB1" s="212" t="s">
        <v>1243</v>
      </c>
      <c r="KC1" s="212" t="s">
        <v>1245</v>
      </c>
      <c r="KD1" s="212" t="s">
        <v>1247</v>
      </c>
      <c r="KE1" s="212" t="s">
        <v>1249</v>
      </c>
      <c r="KF1" s="212" t="s">
        <v>1251</v>
      </c>
      <c r="KG1" s="212" t="s">
        <v>1253</v>
      </c>
      <c r="KH1" s="212" t="s">
        <v>1255</v>
      </c>
      <c r="KI1" s="212" t="s">
        <v>1257</v>
      </c>
      <c r="KJ1" s="212" t="s">
        <v>1259</v>
      </c>
      <c r="KK1" s="212" t="s">
        <v>1261</v>
      </c>
      <c r="KL1" s="212" t="s">
        <v>1263</v>
      </c>
      <c r="KM1" s="212" t="s">
        <v>1265</v>
      </c>
      <c r="KN1" s="212" t="s">
        <v>1267</v>
      </c>
      <c r="KO1" s="212" t="s">
        <v>1269</v>
      </c>
      <c r="KP1" s="212" t="s">
        <v>1271</v>
      </c>
      <c r="KQ1" s="212" t="s">
        <v>1273</v>
      </c>
      <c r="KR1" s="220"/>
      <c r="KS1" s="212" t="s">
        <v>1275</v>
      </c>
      <c r="KT1" s="212" t="s">
        <v>469</v>
      </c>
      <c r="KU1" s="212" t="s">
        <v>1278</v>
      </c>
      <c r="KV1" s="212" t="s">
        <v>1280</v>
      </c>
      <c r="KW1" s="212" t="s">
        <v>1282</v>
      </c>
      <c r="KX1" s="212" t="s">
        <v>1284</v>
      </c>
      <c r="KY1" s="212" t="s">
        <v>470</v>
      </c>
      <c r="KZ1" s="212" t="s">
        <v>1287</v>
      </c>
      <c r="LA1" s="212" t="s">
        <v>1289</v>
      </c>
      <c r="LB1" s="212" t="s">
        <v>1291</v>
      </c>
      <c r="LC1" s="212" t="s">
        <v>1293</v>
      </c>
      <c r="LD1" s="212" t="s">
        <v>1295</v>
      </c>
      <c r="LE1" s="212" t="s">
        <v>1297</v>
      </c>
      <c r="LF1" s="212" t="s">
        <v>1299</v>
      </c>
      <c r="LG1" s="209"/>
      <c r="LH1" s="220"/>
      <c r="LI1" s="212" t="s">
        <v>471</v>
      </c>
      <c r="LJ1" s="212" t="s">
        <v>1175</v>
      </c>
      <c r="LK1" s="212" t="s">
        <v>1177</v>
      </c>
      <c r="LL1" s="212" t="s">
        <v>1179</v>
      </c>
      <c r="LM1" s="209"/>
      <c r="LN1" s="220"/>
      <c r="LO1" s="212" t="s">
        <v>474</v>
      </c>
      <c r="LP1" s="212" t="s">
        <v>475</v>
      </c>
      <c r="LQ1" s="220"/>
      <c r="LR1" s="212" t="s">
        <v>477</v>
      </c>
      <c r="LS1" s="212" t="s">
        <v>1319</v>
      </c>
      <c r="LT1" s="212" t="s">
        <v>1321</v>
      </c>
      <c r="LU1" s="212" t="s">
        <v>1322</v>
      </c>
      <c r="LV1" s="212" t="s">
        <v>1324</v>
      </c>
      <c r="LW1" s="212" t="s">
        <v>1325</v>
      </c>
      <c r="LX1" s="212" t="s">
        <v>1327</v>
      </c>
      <c r="LY1" s="212" t="s">
        <v>1329</v>
      </c>
      <c r="LZ1" s="212" t="s">
        <v>1331</v>
      </c>
      <c r="MA1" s="212" t="s">
        <v>1333</v>
      </c>
      <c r="MB1" s="212" t="s">
        <v>478</v>
      </c>
      <c r="MC1" s="212" t="s">
        <v>1336</v>
      </c>
      <c r="MD1" s="212" t="s">
        <v>1337</v>
      </c>
      <c r="ME1" s="212" t="s">
        <v>1339</v>
      </c>
      <c r="MF1" s="212" t="s">
        <v>479</v>
      </c>
      <c r="MG1" s="212" t="s">
        <v>1342</v>
      </c>
      <c r="MH1" s="212" t="s">
        <v>1343</v>
      </c>
      <c r="MI1" s="212" t="s">
        <v>1345</v>
      </c>
      <c r="MJ1" s="212" t="s">
        <v>1347</v>
      </c>
      <c r="MK1" s="212" t="s">
        <v>480</v>
      </c>
      <c r="ML1" s="212" t="s">
        <v>1350</v>
      </c>
      <c r="MM1" s="212" t="s">
        <v>1352</v>
      </c>
      <c r="MN1" s="212" t="s">
        <v>1354</v>
      </c>
      <c r="MO1" s="212" t="s">
        <v>1356</v>
      </c>
      <c r="MP1" s="212" t="s">
        <v>481</v>
      </c>
      <c r="MQ1" s="212" t="s">
        <v>1359</v>
      </c>
      <c r="MR1" s="212" t="s">
        <v>1361</v>
      </c>
      <c r="MS1" s="212" t="s">
        <v>1363</v>
      </c>
      <c r="MT1" s="212" t="s">
        <v>1365</v>
      </c>
      <c r="MU1" s="212" t="s">
        <v>1367</v>
      </c>
      <c r="MV1" s="212" t="s">
        <v>1369</v>
      </c>
      <c r="MW1" s="212" t="s">
        <v>1371</v>
      </c>
      <c r="MX1" s="212" t="s">
        <v>1373</v>
      </c>
      <c r="MY1" s="212" t="s">
        <v>1375</v>
      </c>
      <c r="MZ1" s="212" t="s">
        <v>1377</v>
      </c>
      <c r="NA1" s="212" t="s">
        <v>1379</v>
      </c>
      <c r="NB1" s="212" t="s">
        <v>1380</v>
      </c>
      <c r="NC1" s="220"/>
      <c r="ND1" s="212" t="s">
        <v>483</v>
      </c>
      <c r="NE1" s="212" t="s">
        <v>1382</v>
      </c>
      <c r="NF1" s="212" t="s">
        <v>1384</v>
      </c>
      <c r="NG1" s="212" t="s">
        <v>1386</v>
      </c>
      <c r="NH1" s="212" t="s">
        <v>1388</v>
      </c>
      <c r="NI1" s="220"/>
      <c r="NJ1" s="212" t="s">
        <v>485</v>
      </c>
      <c r="NK1" s="212" t="s">
        <v>1389</v>
      </c>
      <c r="NL1" s="212" t="s">
        <v>486</v>
      </c>
      <c r="NM1" s="212" t="s">
        <v>1391</v>
      </c>
      <c r="NN1" s="212" t="s">
        <v>1393</v>
      </c>
      <c r="NO1" s="212" t="s">
        <v>487</v>
      </c>
      <c r="NP1" s="212" t="s">
        <v>1395</v>
      </c>
      <c r="NQ1" s="212" t="s">
        <v>1397</v>
      </c>
      <c r="NR1" s="209"/>
      <c r="NS1" s="220"/>
      <c r="NT1" s="212" t="s">
        <v>488</v>
      </c>
      <c r="NU1" s="212" t="s">
        <v>1301</v>
      </c>
      <c r="NV1" s="212" t="s">
        <v>1303</v>
      </c>
      <c r="NW1" s="212" t="s">
        <v>1305</v>
      </c>
      <c r="NX1" s="212" t="s">
        <v>1307</v>
      </c>
      <c r="NY1" s="212" t="s">
        <v>489</v>
      </c>
      <c r="NZ1" s="212" t="s">
        <v>1309</v>
      </c>
      <c r="OA1" s="212" t="s">
        <v>490</v>
      </c>
      <c r="OB1" s="212" t="s">
        <v>1311</v>
      </c>
      <c r="OC1" s="220"/>
      <c r="OD1" s="212" t="s">
        <v>1313</v>
      </c>
      <c r="OE1" s="212" t="s">
        <v>491</v>
      </c>
      <c r="OF1" s="209"/>
      <c r="OG1" s="220"/>
      <c r="OH1" s="212" t="s">
        <v>1315</v>
      </c>
      <c r="OI1" s="212" t="s">
        <v>1317</v>
      </c>
      <c r="OJ1" s="212" t="s">
        <v>492</v>
      </c>
      <c r="OK1" s="209"/>
      <c r="OL1" s="220"/>
      <c r="OM1" s="212" t="s">
        <v>495</v>
      </c>
      <c r="ON1" s="212" t="s">
        <v>1399</v>
      </c>
      <c r="OO1" s="212" t="s">
        <v>1401</v>
      </c>
      <c r="OP1" s="212" t="s">
        <v>496</v>
      </c>
      <c r="OQ1" s="212" t="s">
        <v>497</v>
      </c>
      <c r="OR1" s="212" t="s">
        <v>1499</v>
      </c>
      <c r="OS1" s="212" t="s">
        <v>1501</v>
      </c>
      <c r="OT1" s="212" t="s">
        <v>1503</v>
      </c>
      <c r="OU1" s="212" t="s">
        <v>1505</v>
      </c>
      <c r="OV1" s="212" t="s">
        <v>1507</v>
      </c>
      <c r="OW1" s="220"/>
      <c r="OX1" s="212" t="s">
        <v>499</v>
      </c>
      <c r="OY1" s="212" t="s">
        <v>1509</v>
      </c>
      <c r="OZ1" s="212" t="s">
        <v>1511</v>
      </c>
      <c r="PA1" s="212" t="s">
        <v>1513</v>
      </c>
      <c r="PB1" s="212" t="s">
        <v>1515</v>
      </c>
      <c r="PC1" s="212" t="s">
        <v>1517</v>
      </c>
      <c r="PD1" s="212" t="s">
        <v>1519</v>
      </c>
      <c r="PE1" s="220"/>
      <c r="PF1" s="212" t="s">
        <v>1521</v>
      </c>
      <c r="PG1" s="212" t="s">
        <v>501</v>
      </c>
      <c r="PH1" s="220"/>
      <c r="PI1" s="212" t="s">
        <v>503</v>
      </c>
      <c r="PJ1" s="212" t="s">
        <v>1551</v>
      </c>
      <c r="PK1" s="212" t="s">
        <v>1553</v>
      </c>
      <c r="PL1" s="220"/>
      <c r="PM1" s="212" t="s">
        <v>505</v>
      </c>
      <c r="PN1" s="212" t="s">
        <v>1555</v>
      </c>
      <c r="PO1" s="212" t="s">
        <v>1556</v>
      </c>
      <c r="PP1" s="212" t="s">
        <v>1557</v>
      </c>
      <c r="PQ1" s="212" t="s">
        <v>1558</v>
      </c>
      <c r="PR1" s="212" t="s">
        <v>1560</v>
      </c>
      <c r="PS1" s="212" t="s">
        <v>1561</v>
      </c>
      <c r="PT1" s="212" t="s">
        <v>1563</v>
      </c>
      <c r="PU1" s="212" t="s">
        <v>1564</v>
      </c>
      <c r="PV1" s="209"/>
      <c r="PW1" s="220"/>
      <c r="PX1" s="212" t="s">
        <v>506</v>
      </c>
      <c r="PY1" s="212" t="s">
        <v>1403</v>
      </c>
      <c r="PZ1" s="212" t="s">
        <v>1405</v>
      </c>
      <c r="QA1" s="212" t="s">
        <v>1407</v>
      </c>
      <c r="QB1" s="212" t="s">
        <v>1409</v>
      </c>
      <c r="QC1" s="212" t="s">
        <v>1411</v>
      </c>
      <c r="QD1" s="212" t="s">
        <v>1413</v>
      </c>
      <c r="QE1" s="212" t="s">
        <v>1415</v>
      </c>
      <c r="QF1" s="212" t="s">
        <v>1417</v>
      </c>
      <c r="QG1" s="212" t="s">
        <v>1419</v>
      </c>
      <c r="QH1" s="212" t="s">
        <v>1421</v>
      </c>
      <c r="QI1" s="212" t="s">
        <v>1423</v>
      </c>
      <c r="QJ1" s="212" t="s">
        <v>1425</v>
      </c>
      <c r="QK1" s="212" t="s">
        <v>1427</v>
      </c>
      <c r="QL1" s="212" t="s">
        <v>1429</v>
      </c>
      <c r="QM1" s="212" t="s">
        <v>1431</v>
      </c>
      <c r="QN1" s="212" t="s">
        <v>1433</v>
      </c>
      <c r="QO1" s="212" t="s">
        <v>1435</v>
      </c>
      <c r="QP1" s="212" t="s">
        <v>1437</v>
      </c>
      <c r="QQ1" s="212" t="s">
        <v>1439</v>
      </c>
      <c r="QR1" s="212" t="s">
        <v>1441</v>
      </c>
      <c r="QS1" s="212" t="s">
        <v>1443</v>
      </c>
      <c r="QT1" s="212" t="s">
        <v>1445</v>
      </c>
      <c r="QU1" s="212" t="s">
        <v>507</v>
      </c>
      <c r="QV1" s="212" t="s">
        <v>1448</v>
      </c>
      <c r="QW1" s="212" t="s">
        <v>1450</v>
      </c>
      <c r="QX1" s="212" t="s">
        <v>1451</v>
      </c>
      <c r="QY1" s="212" t="s">
        <v>1453</v>
      </c>
      <c r="QZ1" s="212" t="s">
        <v>1455</v>
      </c>
      <c r="RA1" s="212" t="s">
        <v>1457</v>
      </c>
      <c r="RB1" s="212" t="s">
        <v>1459</v>
      </c>
      <c r="RC1" s="212" t="s">
        <v>1461</v>
      </c>
      <c r="RD1" s="212" t="s">
        <v>1463</v>
      </c>
      <c r="RE1" s="212" t="s">
        <v>1465</v>
      </c>
      <c r="RF1" s="212" t="s">
        <v>1467</v>
      </c>
      <c r="RG1" s="212" t="s">
        <v>1469</v>
      </c>
      <c r="RH1" s="212" t="s">
        <v>1471</v>
      </c>
      <c r="RI1" s="212" t="s">
        <v>1473</v>
      </c>
      <c r="RJ1" s="212" t="s">
        <v>1475</v>
      </c>
      <c r="RK1" s="212" t="s">
        <v>1477</v>
      </c>
      <c r="RL1" s="212" t="s">
        <v>1479</v>
      </c>
      <c r="RM1" s="212" t="s">
        <v>1481</v>
      </c>
      <c r="RN1" s="212" t="s">
        <v>1483</v>
      </c>
      <c r="RO1" s="212" t="s">
        <v>1485</v>
      </c>
      <c r="RP1" s="212" t="s">
        <v>1487</v>
      </c>
      <c r="RQ1" s="212" t="s">
        <v>1489</v>
      </c>
      <c r="RR1" s="212" t="s">
        <v>1491</v>
      </c>
      <c r="RS1" s="212" t="s">
        <v>1493</v>
      </c>
      <c r="RT1" s="212" t="s">
        <v>1495</v>
      </c>
      <c r="RU1" s="212" t="s">
        <v>1497</v>
      </c>
      <c r="RV1" s="209"/>
      <c r="RW1" s="220"/>
      <c r="RX1" s="212" t="s">
        <v>508</v>
      </c>
      <c r="RY1" s="212" t="s">
        <v>1523</v>
      </c>
      <c r="RZ1" s="212" t="s">
        <v>1525</v>
      </c>
      <c r="SA1" s="212" t="s">
        <v>1527</v>
      </c>
      <c r="SB1" s="212" t="s">
        <v>1529</v>
      </c>
      <c r="SC1" s="212" t="s">
        <v>1531</v>
      </c>
      <c r="SD1" s="212" t="s">
        <v>1533</v>
      </c>
      <c r="SE1" s="212" t="s">
        <v>1535</v>
      </c>
      <c r="SF1" s="212" t="s">
        <v>1537</v>
      </c>
      <c r="SG1" s="212" t="s">
        <v>1539</v>
      </c>
      <c r="SH1" s="212" t="s">
        <v>1541</v>
      </c>
      <c r="SI1" s="212" t="s">
        <v>1543</v>
      </c>
      <c r="SJ1" s="212" t="s">
        <v>1545</v>
      </c>
      <c r="SK1" s="212" t="s">
        <v>1547</v>
      </c>
      <c r="SL1" s="212" t="s">
        <v>1549</v>
      </c>
      <c r="SM1" s="209"/>
      <c r="SN1" s="220"/>
      <c r="SO1" s="212" t="s">
        <v>511</v>
      </c>
      <c r="SP1" s="212" t="s">
        <v>1566</v>
      </c>
      <c r="SQ1" s="212" t="s">
        <v>1568</v>
      </c>
      <c r="SR1" s="212" t="s">
        <v>512</v>
      </c>
      <c r="SS1" s="212" t="s">
        <v>1570</v>
      </c>
      <c r="ST1" s="212" t="s">
        <v>1572</v>
      </c>
      <c r="SU1" s="212" t="s">
        <v>1574</v>
      </c>
      <c r="SV1" s="212" t="s">
        <v>1576</v>
      </c>
      <c r="SW1" s="220"/>
      <c r="SX1" s="212" t="s">
        <v>514</v>
      </c>
      <c r="SY1" s="212" t="s">
        <v>1578</v>
      </c>
      <c r="SZ1" s="212" t="s">
        <v>1580</v>
      </c>
      <c r="TA1" s="212" t="s">
        <v>1582</v>
      </c>
      <c r="TB1" s="212" t="s">
        <v>1584</v>
      </c>
      <c r="TC1" s="212" t="s">
        <v>1586</v>
      </c>
      <c r="TD1" s="212" t="s">
        <v>1588</v>
      </c>
      <c r="TE1" s="212" t="s">
        <v>1590</v>
      </c>
      <c r="TF1" s="212" t="s">
        <v>1592</v>
      </c>
      <c r="TG1" s="212" t="s">
        <v>1594</v>
      </c>
      <c r="TH1" s="212" t="s">
        <v>1596</v>
      </c>
      <c r="TI1" s="212" t="s">
        <v>1598</v>
      </c>
      <c r="TJ1" s="212" t="s">
        <v>1600</v>
      </c>
      <c r="TK1" s="212" t="s">
        <v>1602</v>
      </c>
      <c r="TL1" s="212" t="s">
        <v>1604</v>
      </c>
      <c r="TM1" s="212" t="s">
        <v>1606</v>
      </c>
      <c r="TN1" s="209"/>
      <c r="TO1" s="220"/>
      <c r="TP1" s="212" t="s">
        <v>517</v>
      </c>
      <c r="TQ1" s="212" t="s">
        <v>1608</v>
      </c>
      <c r="TR1" s="212" t="s">
        <v>1610</v>
      </c>
      <c r="TS1" s="212" t="s">
        <v>1612</v>
      </c>
      <c r="TT1" s="212" t="s">
        <v>1614</v>
      </c>
      <c r="TU1" s="212" t="s">
        <v>1616</v>
      </c>
      <c r="TV1" s="212" t="s">
        <v>518</v>
      </c>
      <c r="TW1" s="212" t="s">
        <v>1618</v>
      </c>
      <c r="TX1" s="212" t="s">
        <v>1620</v>
      </c>
      <c r="TY1" s="212" t="s">
        <v>1622</v>
      </c>
      <c r="TZ1" s="212" t="s">
        <v>1624</v>
      </c>
      <c r="UA1" s="212" t="s">
        <v>1626</v>
      </c>
      <c r="UB1" s="212" t="s">
        <v>1628</v>
      </c>
      <c r="UC1" s="220"/>
      <c r="UD1" s="212" t="s">
        <v>520</v>
      </c>
      <c r="UE1" s="209"/>
      <c r="UF1" s="220"/>
      <c r="UG1" s="212" t="s">
        <v>521</v>
      </c>
      <c r="UH1" s="212" t="s">
        <v>1630</v>
      </c>
      <c r="UI1" s="212" t="s">
        <v>1632</v>
      </c>
      <c r="UJ1" s="212" t="s">
        <v>1633</v>
      </c>
      <c r="UK1" s="212" t="s">
        <v>1635</v>
      </c>
      <c r="UL1" s="212" t="s">
        <v>1637</v>
      </c>
      <c r="UM1" s="212" t="s">
        <v>1639</v>
      </c>
      <c r="UN1" s="212" t="s">
        <v>1641</v>
      </c>
      <c r="UO1" s="212" t="s">
        <v>1643</v>
      </c>
      <c r="UP1" s="212" t="s">
        <v>1645</v>
      </c>
      <c r="UQ1" s="212" t="s">
        <v>1647</v>
      </c>
      <c r="UR1" s="212" t="s">
        <v>1649</v>
      </c>
      <c r="US1" s="212" t="s">
        <v>1651</v>
      </c>
      <c r="UT1" s="212" t="s">
        <v>1653</v>
      </c>
      <c r="UU1" s="212" t="s">
        <v>1655</v>
      </c>
      <c r="UV1" s="212" t="s">
        <v>1657</v>
      </c>
      <c r="UW1" s="212" t="s">
        <v>1659</v>
      </c>
      <c r="UX1" s="209"/>
      <c r="UY1" s="212" t="s">
        <v>1663</v>
      </c>
      <c r="UZ1" s="212" t="s">
        <v>1665</v>
      </c>
      <c r="VA1" s="212" t="s">
        <v>1667</v>
      </c>
      <c r="VB1" s="212" t="s">
        <v>1669</v>
      </c>
      <c r="VC1" s="212" t="s">
        <v>1671</v>
      </c>
      <c r="VD1" s="215"/>
    </row>
    <row r="2" spans="1:576" s="153" customFormat="1" hidden="1">
      <c r="A2" s="153" t="s">
        <v>264</v>
      </c>
      <c r="B2" s="153" t="s">
        <v>250</v>
      </c>
      <c r="C2" s="153" t="s">
        <v>618</v>
      </c>
      <c r="D2" s="153" t="s">
        <v>265</v>
      </c>
      <c r="E2" s="153" t="s">
        <v>183</v>
      </c>
      <c r="F2" s="153" t="s">
        <v>619</v>
      </c>
      <c r="G2" s="190" t="s">
        <v>266</v>
      </c>
      <c r="H2" s="153" t="s">
        <v>620</v>
      </c>
      <c r="I2" s="153" t="s">
        <v>621</v>
      </c>
      <c r="J2" s="153" t="s">
        <v>267</v>
      </c>
      <c r="K2" s="153" t="s">
        <v>622</v>
      </c>
      <c r="R2" s="153" t="s">
        <v>269</v>
      </c>
      <c r="S2" s="153" t="s">
        <v>270</v>
      </c>
      <c r="U2" s="153" t="s">
        <v>538</v>
      </c>
      <c r="V2" s="153" t="s">
        <v>556</v>
      </c>
      <c r="W2" s="153" t="s">
        <v>539</v>
      </c>
      <c r="X2" s="153" t="s">
        <v>540</v>
      </c>
      <c r="Y2" s="153" t="s">
        <v>541</v>
      </c>
      <c r="Z2" s="153" t="s">
        <v>542</v>
      </c>
      <c r="AA2" s="153" t="s">
        <v>543</v>
      </c>
      <c r="AB2" s="153" t="s">
        <v>544</v>
      </c>
      <c r="AC2" s="153" t="s">
        <v>545</v>
      </c>
      <c r="AD2" s="153" t="s">
        <v>546</v>
      </c>
      <c r="AE2" s="153" t="s">
        <v>547</v>
      </c>
      <c r="AF2" s="153" t="s">
        <v>548</v>
      </c>
      <c r="AH2" s="153" t="s">
        <v>566</v>
      </c>
      <c r="AI2" s="153" t="s">
        <v>567</v>
      </c>
      <c r="AJ2" s="153" t="s">
        <v>568</v>
      </c>
      <c r="AK2" s="153" t="s">
        <v>569</v>
      </c>
      <c r="AL2" s="153" t="s">
        <v>570</v>
      </c>
      <c r="AM2" s="153" t="s">
        <v>573</v>
      </c>
      <c r="AN2" s="153" t="s">
        <v>571</v>
      </c>
      <c r="AO2" s="153" t="s">
        <v>572</v>
      </c>
      <c r="AP2" s="153" t="s">
        <v>574</v>
      </c>
      <c r="AQ2" s="153" t="s">
        <v>575</v>
      </c>
      <c r="AR2" s="153" t="s">
        <v>576</v>
      </c>
      <c r="AS2" s="153" t="s">
        <v>577</v>
      </c>
      <c r="AT2" s="153" t="s">
        <v>578</v>
      </c>
      <c r="AU2" s="153" t="s">
        <v>579</v>
      </c>
      <c r="AV2" s="153" t="s">
        <v>580</v>
      </c>
      <c r="AW2" s="153" t="s">
        <v>581</v>
      </c>
      <c r="AX2" s="153" t="s">
        <v>582</v>
      </c>
      <c r="AY2" s="153" t="s">
        <v>583</v>
      </c>
      <c r="AZ2" s="153" t="s">
        <v>584</v>
      </c>
      <c r="BA2" s="153" t="s">
        <v>585</v>
      </c>
      <c r="BB2" s="153" t="s">
        <v>586</v>
      </c>
      <c r="BC2" s="153" t="s">
        <v>587</v>
      </c>
      <c r="BD2" s="153" t="s">
        <v>588</v>
      </c>
      <c r="BE2" s="153" t="s">
        <v>589</v>
      </c>
      <c r="BF2" s="153" t="s">
        <v>590</v>
      </c>
      <c r="BG2" s="153" t="s">
        <v>591</v>
      </c>
      <c r="BH2" s="153" t="s">
        <v>592</v>
      </c>
      <c r="BI2" s="153" t="s">
        <v>593</v>
      </c>
      <c r="BJ2" s="153" t="s">
        <v>594</v>
      </c>
      <c r="BK2" s="153" t="s">
        <v>595</v>
      </c>
      <c r="BL2" s="153" t="s">
        <v>596</v>
      </c>
      <c r="BM2" s="153" t="s">
        <v>597</v>
      </c>
      <c r="BN2" s="153" t="s">
        <v>598</v>
      </c>
      <c r="BO2" s="153" t="s">
        <v>599</v>
      </c>
      <c r="BP2" s="153" t="s">
        <v>600</v>
      </c>
      <c r="BQ2" s="153" t="s">
        <v>601</v>
      </c>
      <c r="BR2" s="153" t="s">
        <v>602</v>
      </c>
      <c r="BS2" s="153" t="s">
        <v>603</v>
      </c>
      <c r="BT2" s="153" t="s">
        <v>604</v>
      </c>
      <c r="BU2" s="153" t="s">
        <v>605</v>
      </c>
    </row>
    <row r="3" spans="1:576" hidden="1">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row r="5" spans="1:576" ht="27" thickBot="1">
      <c r="C5" s="117" t="s">
        <v>530</v>
      </c>
      <c r="D5" s="232">
        <f>SUMIF(C:C,$C$10,D:D)</f>
        <v>0</v>
      </c>
    </row>
    <row r="6" spans="1:576">
      <c r="C6" s="138"/>
      <c r="D6" s="138"/>
      <c r="E6" s="138"/>
      <c r="F6" s="138"/>
      <c r="G6" s="99"/>
      <c r="H6" s="138"/>
      <c r="I6" s="138"/>
    </row>
    <row r="7" spans="1:576">
      <c r="C7" s="138"/>
      <c r="D7" s="138"/>
      <c r="E7" s="138"/>
      <c r="F7" s="138"/>
      <c r="G7" s="99"/>
      <c r="H7" s="138"/>
      <c r="I7" s="138"/>
    </row>
    <row r="8" spans="1:576">
      <c r="C8" s="138"/>
      <c r="D8" s="138"/>
      <c r="E8" s="138"/>
      <c r="F8" s="138"/>
      <c r="G8" s="99"/>
      <c r="H8" s="138"/>
      <c r="I8" s="138"/>
    </row>
    <row r="9" spans="1:576" ht="15.75" thickBot="1">
      <c r="C9" s="138"/>
      <c r="D9" s="138"/>
      <c r="E9" s="138"/>
      <c r="F9" s="138"/>
      <c r="G9" s="99"/>
      <c r="H9" s="138"/>
      <c r="I9" s="138"/>
      <c r="K9" s="207"/>
    </row>
    <row r="10" spans="1:576" ht="15.75" thickBot="1">
      <c r="C10" s="187" t="s">
        <v>53</v>
      </c>
      <c r="D10" s="139">
        <f>SUM(F17:F51)</f>
        <v>0</v>
      </c>
      <c r="F10" s="72"/>
      <c r="G10" s="100"/>
      <c r="H10" s="72"/>
      <c r="I10" s="72"/>
    </row>
    <row r="11" spans="1:576">
      <c r="B11" s="124"/>
      <c r="C11" s="72"/>
      <c r="D11" s="31"/>
      <c r="E11" s="124"/>
      <c r="F11" s="124"/>
      <c r="G11" s="124"/>
      <c r="H11" s="97"/>
      <c r="I11" s="97"/>
      <c r="J11" s="97"/>
      <c r="K11" s="143"/>
    </row>
    <row r="12" spans="1:576">
      <c r="B12" s="124"/>
      <c r="C12" s="72"/>
      <c r="D12" s="31"/>
      <c r="E12" s="124"/>
      <c r="F12" s="124"/>
      <c r="G12" s="124"/>
      <c r="H12" s="97"/>
      <c r="I12" s="97"/>
      <c r="J12" s="97"/>
      <c r="K12" s="143"/>
    </row>
    <row r="13" spans="1:576" ht="15.75">
      <c r="B13" s="124"/>
      <c r="C13" s="240" t="s">
        <v>534</v>
      </c>
      <c r="D13" s="241"/>
      <c r="E13" s="124"/>
      <c r="F13" s="124"/>
      <c r="G13" s="124"/>
      <c r="H13" s="97"/>
      <c r="I13" s="97"/>
      <c r="J13" s="97"/>
      <c r="K13" s="143"/>
    </row>
    <row r="14" spans="1:576" ht="18.75">
      <c r="B14" s="124"/>
      <c r="C14" s="260"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c r="F15" s="124"/>
      <c r="G15" s="97"/>
      <c r="H15" s="97"/>
      <c r="I15" s="97"/>
    </row>
    <row r="16" spans="1:576" ht="30.75" thickBot="1">
      <c r="C16" s="160" t="s">
        <v>44</v>
      </c>
      <c r="D16" s="165" t="s">
        <v>55</v>
      </c>
      <c r="E16" s="167" t="s">
        <v>57</v>
      </c>
      <c r="F16" s="166" t="s">
        <v>27</v>
      </c>
      <c r="G16" s="164" t="s">
        <v>271</v>
      </c>
      <c r="H16" s="167" t="s">
        <v>46</v>
      </c>
      <c r="I16" s="164" t="s">
        <v>272</v>
      </c>
      <c r="J16" s="164" t="s">
        <v>554</v>
      </c>
      <c r="K16" s="164" t="s">
        <v>555</v>
      </c>
      <c r="L16" s="164" t="s">
        <v>611</v>
      </c>
    </row>
    <row r="17" spans="3:12">
      <c r="C17" s="171" t="s">
        <v>187</v>
      </c>
      <c r="D17" s="188"/>
      <c r="E17" s="146">
        <v>784000</v>
      </c>
      <c r="F17" s="128">
        <f t="shared" ref="F17:F51" si="0">D17*E17</f>
        <v>0</v>
      </c>
      <c r="G17" s="191" t="s">
        <v>269</v>
      </c>
      <c r="H17" s="172" t="s">
        <v>400</v>
      </c>
      <c r="I17" s="161" t="str">
        <f>VLOOKUP(H17,Presupuesto!$B$11:$C$586,2,0)</f>
        <v>CONTRIBUCIONES PATRONALES (11700-00)</v>
      </c>
      <c r="J17" s="271" t="s">
        <v>266</v>
      </c>
      <c r="K17" s="129" t="s">
        <v>538</v>
      </c>
      <c r="L17" s="129"/>
    </row>
    <row r="18" spans="3:12">
      <c r="C18" s="171" t="s">
        <v>85</v>
      </c>
      <c r="D18" s="188"/>
      <c r="E18" s="154">
        <v>100000</v>
      </c>
      <c r="F18" s="128">
        <f t="shared" si="0"/>
        <v>0</v>
      </c>
      <c r="G18" s="191"/>
      <c r="H18" s="172">
        <v>42500</v>
      </c>
      <c r="I18" s="161" t="e">
        <f>VLOOKUP(H18,Presupuesto!$B$11:$C$586,2,0)</f>
        <v>#N/A</v>
      </c>
      <c r="J18" s="129" t="str">
        <f>$J$17</f>
        <v>Graduados</v>
      </c>
      <c r="K18" s="129" t="s">
        <v>556</v>
      </c>
      <c r="L18" s="129"/>
    </row>
    <row r="19" spans="3:12">
      <c r="C19" s="171" t="s">
        <v>86</v>
      </c>
      <c r="D19" s="188"/>
      <c r="E19" s="154">
        <v>50000</v>
      </c>
      <c r="F19" s="128">
        <f t="shared" si="0"/>
        <v>0</v>
      </c>
      <c r="G19" s="191"/>
      <c r="H19" s="172">
        <v>42500</v>
      </c>
      <c r="I19" s="161" t="e">
        <f>VLOOKUP(H19,Presupuesto!$B$11:$C$586,2,0)</f>
        <v>#N/A</v>
      </c>
      <c r="J19" s="129" t="str">
        <f t="shared" ref="J19:J50" si="1">$J$17</f>
        <v>Graduados</v>
      </c>
      <c r="K19" s="129" t="s">
        <v>556</v>
      </c>
      <c r="L19" s="129"/>
    </row>
    <row r="20" spans="3:12">
      <c r="C20" s="171" t="s">
        <v>237</v>
      </c>
      <c r="D20" s="188"/>
      <c r="E20" s="154">
        <v>40</v>
      </c>
      <c r="F20" s="128">
        <f t="shared" si="0"/>
        <v>0</v>
      </c>
      <c r="G20" s="191"/>
      <c r="H20" s="172">
        <v>42500</v>
      </c>
      <c r="I20" s="161" t="e">
        <f>VLOOKUP(H20,Presupuesto!$B$11:$C$586,2,0)</f>
        <v>#N/A</v>
      </c>
      <c r="J20" s="129" t="str">
        <f t="shared" si="1"/>
        <v>Graduados</v>
      </c>
      <c r="K20" s="129" t="s">
        <v>556</v>
      </c>
      <c r="L20" s="129"/>
    </row>
    <row r="21" spans="3:12">
      <c r="C21" s="171" t="s">
        <v>186</v>
      </c>
      <c r="D21" s="188"/>
      <c r="E21" s="154">
        <v>5745</v>
      </c>
      <c r="F21" s="128">
        <f t="shared" si="0"/>
        <v>0</v>
      </c>
      <c r="G21" s="191"/>
      <c r="H21" s="172">
        <v>42500</v>
      </c>
      <c r="I21" s="161" t="e">
        <f>VLOOKUP(H21,Presupuesto!$B$11:$C$586,2,0)</f>
        <v>#N/A</v>
      </c>
      <c r="J21" s="129" t="str">
        <f t="shared" si="1"/>
        <v>Graduados</v>
      </c>
      <c r="K21" s="129" t="s">
        <v>556</v>
      </c>
      <c r="L21" s="129"/>
    </row>
    <row r="22" spans="3:12">
      <c r="C22" s="171" t="s">
        <v>248</v>
      </c>
      <c r="D22" s="188"/>
      <c r="E22" s="154">
        <v>30000</v>
      </c>
      <c r="F22" s="128">
        <f t="shared" si="0"/>
        <v>0</v>
      </c>
      <c r="G22" s="191"/>
      <c r="H22" s="172">
        <v>42500</v>
      </c>
      <c r="I22" s="161" t="e">
        <f>VLOOKUP(H22,Presupuesto!$B$11:$C$586,2,0)</f>
        <v>#N/A</v>
      </c>
      <c r="J22" s="129" t="str">
        <f t="shared" si="1"/>
        <v>Graduados</v>
      </c>
      <c r="K22" s="129" t="s">
        <v>545</v>
      </c>
      <c r="L22" s="129"/>
    </row>
    <row r="23" spans="3:12">
      <c r="C23" s="171" t="s">
        <v>248</v>
      </c>
      <c r="D23" s="188"/>
      <c r="E23" s="154">
        <v>30000</v>
      </c>
      <c r="F23" s="128">
        <f t="shared" si="0"/>
        <v>0</v>
      </c>
      <c r="G23" s="191"/>
      <c r="H23" s="172">
        <v>42500</v>
      </c>
      <c r="I23" s="161" t="e">
        <f>VLOOKUP(H23,Presupuesto!$B$11:$C$586,2,0)</f>
        <v>#N/A</v>
      </c>
      <c r="J23" s="129" t="str">
        <f t="shared" si="1"/>
        <v>Graduados</v>
      </c>
      <c r="K23" s="129" t="s">
        <v>556</v>
      </c>
      <c r="L23" s="129"/>
    </row>
    <row r="24" spans="3:12">
      <c r="C24" s="171"/>
      <c r="D24" s="188"/>
      <c r="E24" s="154"/>
      <c r="F24" s="128">
        <f t="shared" si="0"/>
        <v>0</v>
      </c>
      <c r="G24" s="191"/>
      <c r="H24" s="172">
        <v>35600</v>
      </c>
      <c r="I24" s="161" t="e">
        <f>VLOOKUP(H24,Presupuesto!$B$11:$C$586,2,0)</f>
        <v>#N/A</v>
      </c>
      <c r="J24" s="129" t="str">
        <f t="shared" si="1"/>
        <v>Graduados</v>
      </c>
      <c r="K24" s="129" t="s">
        <v>556</v>
      </c>
      <c r="L24" s="129"/>
    </row>
    <row r="25" spans="3:12">
      <c r="C25" s="171"/>
      <c r="D25" s="188"/>
      <c r="E25" s="154"/>
      <c r="F25" s="128">
        <f t="shared" si="0"/>
        <v>0</v>
      </c>
      <c r="G25" s="191"/>
      <c r="H25" s="172"/>
      <c r="I25" s="161" t="e">
        <f>VLOOKUP(H25,Presupuesto!$B$11:$C$586,2,0)</f>
        <v>#N/A</v>
      </c>
      <c r="J25" s="129" t="str">
        <f t="shared" si="1"/>
        <v>Graduados</v>
      </c>
      <c r="K25" s="129" t="s">
        <v>556</v>
      </c>
      <c r="L25" s="129"/>
    </row>
    <row r="26" spans="3:12">
      <c r="C26" s="171"/>
      <c r="D26" s="188"/>
      <c r="E26" s="154"/>
      <c r="F26" s="128">
        <f t="shared" si="0"/>
        <v>0</v>
      </c>
      <c r="G26" s="191"/>
      <c r="H26" s="172"/>
      <c r="I26" s="161" t="e">
        <f>VLOOKUP(H26,Presupuesto!$B$11:$C$586,2,0)</f>
        <v>#N/A</v>
      </c>
      <c r="J26" s="129" t="str">
        <f t="shared" si="1"/>
        <v>Graduados</v>
      </c>
      <c r="K26" s="129" t="s">
        <v>556</v>
      </c>
      <c r="L26" s="129"/>
    </row>
    <row r="27" spans="3:12">
      <c r="C27" s="171"/>
      <c r="D27" s="188"/>
      <c r="E27" s="154"/>
      <c r="F27" s="128">
        <f t="shared" si="0"/>
        <v>0</v>
      </c>
      <c r="G27" s="191"/>
      <c r="H27" s="172"/>
      <c r="I27" s="161" t="e">
        <f>VLOOKUP(H27,Presupuesto!$B$11:$C$586,2,0)</f>
        <v>#N/A</v>
      </c>
      <c r="J27" s="129" t="str">
        <f t="shared" si="1"/>
        <v>Graduados</v>
      </c>
      <c r="K27" s="129" t="s">
        <v>556</v>
      </c>
      <c r="L27" s="129"/>
    </row>
    <row r="28" spans="3:12">
      <c r="C28" s="171"/>
      <c r="D28" s="188"/>
      <c r="E28" s="154"/>
      <c r="F28" s="128">
        <f t="shared" si="0"/>
        <v>0</v>
      </c>
      <c r="G28" s="191"/>
      <c r="H28" s="172"/>
      <c r="I28" s="161" t="e">
        <f>VLOOKUP(H28,Presupuesto!$B$11:$C$586,2,0)</f>
        <v>#N/A</v>
      </c>
      <c r="J28" s="129" t="str">
        <f t="shared" si="1"/>
        <v>Graduados</v>
      </c>
      <c r="K28" s="129" t="s">
        <v>556</v>
      </c>
      <c r="L28" s="129"/>
    </row>
    <row r="29" spans="3:12">
      <c r="C29" s="171"/>
      <c r="D29" s="188"/>
      <c r="E29" s="154"/>
      <c r="F29" s="128">
        <f t="shared" si="0"/>
        <v>0</v>
      </c>
      <c r="G29" s="191"/>
      <c r="H29" s="172"/>
      <c r="I29" s="161" t="e">
        <f>VLOOKUP(H29,Presupuesto!$B$11:$C$586,2,0)</f>
        <v>#N/A</v>
      </c>
      <c r="J29" s="129" t="str">
        <f t="shared" si="1"/>
        <v>Graduados</v>
      </c>
      <c r="K29" s="129" t="s">
        <v>556</v>
      </c>
      <c r="L29" s="129"/>
    </row>
    <row r="30" spans="3:12">
      <c r="C30" s="171"/>
      <c r="D30" s="188"/>
      <c r="E30" s="154"/>
      <c r="F30" s="128">
        <f t="shared" si="0"/>
        <v>0</v>
      </c>
      <c r="G30" s="191"/>
      <c r="H30" s="172"/>
      <c r="I30" s="161" t="e">
        <f>VLOOKUP(H30,Presupuesto!$B$11:$C$586,2,0)</f>
        <v>#N/A</v>
      </c>
      <c r="J30" s="129" t="str">
        <f t="shared" si="1"/>
        <v>Graduados</v>
      </c>
      <c r="K30" s="129" t="s">
        <v>556</v>
      </c>
      <c r="L30" s="129"/>
    </row>
    <row r="31" spans="3:12">
      <c r="C31" s="171"/>
      <c r="D31" s="188"/>
      <c r="E31" s="154"/>
      <c r="F31" s="128">
        <f t="shared" si="0"/>
        <v>0</v>
      </c>
      <c r="G31" s="191"/>
      <c r="H31" s="172"/>
      <c r="I31" s="161" t="e">
        <f>VLOOKUP(H31,Presupuesto!$B$11:$C$586,2,0)</f>
        <v>#N/A</v>
      </c>
      <c r="J31" s="129" t="str">
        <f t="shared" si="1"/>
        <v>Graduados</v>
      </c>
      <c r="K31" s="129" t="s">
        <v>556</v>
      </c>
      <c r="L31" s="129"/>
    </row>
    <row r="32" spans="3:12">
      <c r="C32" s="171"/>
      <c r="D32" s="188"/>
      <c r="E32" s="154"/>
      <c r="F32" s="128">
        <f t="shared" si="0"/>
        <v>0</v>
      </c>
      <c r="G32" s="191"/>
      <c r="H32" s="172"/>
      <c r="I32" s="161" t="e">
        <f>VLOOKUP(H32,Presupuesto!$B$11:$C$586,2,0)</f>
        <v>#N/A</v>
      </c>
      <c r="J32" s="129" t="str">
        <f t="shared" si="1"/>
        <v>Graduados</v>
      </c>
      <c r="K32" s="129" t="s">
        <v>556</v>
      </c>
      <c r="L32" s="129"/>
    </row>
    <row r="33" spans="3:12">
      <c r="C33" s="171"/>
      <c r="D33" s="188"/>
      <c r="E33" s="154"/>
      <c r="F33" s="128">
        <f t="shared" si="0"/>
        <v>0</v>
      </c>
      <c r="G33" s="191"/>
      <c r="H33" s="172"/>
      <c r="I33" s="161" t="e">
        <f>VLOOKUP(H33,Presupuesto!$B$11:$C$586,2,0)</f>
        <v>#N/A</v>
      </c>
      <c r="J33" s="129" t="str">
        <f t="shared" si="1"/>
        <v>Graduados</v>
      </c>
      <c r="K33" s="129" t="s">
        <v>556</v>
      </c>
      <c r="L33" s="129"/>
    </row>
    <row r="34" spans="3:12">
      <c r="C34" s="171"/>
      <c r="D34" s="188"/>
      <c r="E34" s="154"/>
      <c r="F34" s="128">
        <f t="shared" si="0"/>
        <v>0</v>
      </c>
      <c r="G34" s="191"/>
      <c r="H34" s="172"/>
      <c r="I34" s="161" t="e">
        <f>VLOOKUP(H34,Presupuesto!$B$11:$C$586,2,0)</f>
        <v>#N/A</v>
      </c>
      <c r="J34" s="129" t="str">
        <f t="shared" si="1"/>
        <v>Graduados</v>
      </c>
      <c r="K34" s="129" t="s">
        <v>556</v>
      </c>
      <c r="L34" s="129"/>
    </row>
    <row r="35" spans="3:12">
      <c r="C35" s="171"/>
      <c r="D35" s="188"/>
      <c r="E35" s="154"/>
      <c r="F35" s="128">
        <f t="shared" si="0"/>
        <v>0</v>
      </c>
      <c r="G35" s="191"/>
      <c r="H35" s="172"/>
      <c r="I35" s="161" t="e">
        <f>VLOOKUP(H35,Presupuesto!$B$11:$C$586,2,0)</f>
        <v>#N/A</v>
      </c>
      <c r="J35" s="129" t="str">
        <f t="shared" si="1"/>
        <v>Graduados</v>
      </c>
      <c r="K35" s="129" t="s">
        <v>556</v>
      </c>
      <c r="L35" s="129"/>
    </row>
    <row r="36" spans="3:12">
      <c r="C36" s="171"/>
      <c r="D36" s="188"/>
      <c r="E36" s="154"/>
      <c r="F36" s="128">
        <f t="shared" si="0"/>
        <v>0</v>
      </c>
      <c r="G36" s="191"/>
      <c r="H36" s="172"/>
      <c r="I36" s="161" t="e">
        <f>VLOOKUP(H36,Presupuesto!$B$11:$C$586,2,0)</f>
        <v>#N/A</v>
      </c>
      <c r="J36" s="129" t="str">
        <f t="shared" si="1"/>
        <v>Graduados</v>
      </c>
      <c r="K36" s="129" t="s">
        <v>556</v>
      </c>
      <c r="L36" s="129"/>
    </row>
    <row r="37" spans="3:12">
      <c r="C37" s="171"/>
      <c r="D37" s="188"/>
      <c r="E37" s="154"/>
      <c r="F37" s="128">
        <f t="shared" si="0"/>
        <v>0</v>
      </c>
      <c r="G37" s="191"/>
      <c r="H37" s="172"/>
      <c r="I37" s="161" t="e">
        <f>VLOOKUP(H37,Presupuesto!$B$11:$C$586,2,0)</f>
        <v>#N/A</v>
      </c>
      <c r="J37" s="129" t="str">
        <f t="shared" si="1"/>
        <v>Graduados</v>
      </c>
      <c r="K37" s="129" t="s">
        <v>556</v>
      </c>
      <c r="L37" s="129"/>
    </row>
    <row r="38" spans="3:12">
      <c r="C38" s="171"/>
      <c r="D38" s="188"/>
      <c r="E38" s="154"/>
      <c r="F38" s="128">
        <f t="shared" si="0"/>
        <v>0</v>
      </c>
      <c r="G38" s="191"/>
      <c r="H38" s="172"/>
      <c r="I38" s="161" t="e">
        <f>VLOOKUP(H38,Presupuesto!$B$11:$C$586,2,0)</f>
        <v>#N/A</v>
      </c>
      <c r="J38" s="129" t="str">
        <f t="shared" si="1"/>
        <v>Graduados</v>
      </c>
      <c r="K38" s="129" t="s">
        <v>556</v>
      </c>
      <c r="L38" s="129"/>
    </row>
    <row r="39" spans="3:12">
      <c r="C39" s="173"/>
      <c r="D39" s="188"/>
      <c r="E39" s="149"/>
      <c r="F39" s="128">
        <f t="shared" si="0"/>
        <v>0</v>
      </c>
      <c r="G39" s="191"/>
      <c r="H39" s="174"/>
      <c r="I39" s="161" t="e">
        <f>VLOOKUP(H39,Presupuesto!$B$11:$C$586,2,0)</f>
        <v>#N/A</v>
      </c>
      <c r="J39" s="129" t="str">
        <f t="shared" si="1"/>
        <v>Graduados</v>
      </c>
      <c r="K39" s="129" t="s">
        <v>556</v>
      </c>
      <c r="L39" s="129"/>
    </row>
    <row r="40" spans="3:12">
      <c r="C40" s="173"/>
      <c r="D40" s="188"/>
      <c r="E40" s="149"/>
      <c r="F40" s="128">
        <f t="shared" si="0"/>
        <v>0</v>
      </c>
      <c r="G40" s="191"/>
      <c r="H40" s="174"/>
      <c r="I40" s="161" t="e">
        <f>VLOOKUP(H40,Presupuesto!$B$11:$C$586,2,0)</f>
        <v>#N/A</v>
      </c>
      <c r="J40" s="129" t="str">
        <f t="shared" si="1"/>
        <v>Graduados</v>
      </c>
      <c r="K40" s="129" t="s">
        <v>556</v>
      </c>
      <c r="L40" s="129"/>
    </row>
    <row r="41" spans="3:12">
      <c r="C41" s="173"/>
      <c r="D41" s="188"/>
      <c r="E41" s="149"/>
      <c r="F41" s="128">
        <f t="shared" si="0"/>
        <v>0</v>
      </c>
      <c r="G41" s="191"/>
      <c r="H41" s="174"/>
      <c r="I41" s="161" t="e">
        <f>VLOOKUP(H41,Presupuesto!$B$11:$C$586,2,0)</f>
        <v>#N/A</v>
      </c>
      <c r="J41" s="129" t="str">
        <f t="shared" si="1"/>
        <v>Graduados</v>
      </c>
      <c r="K41" s="129" t="s">
        <v>556</v>
      </c>
      <c r="L41" s="129"/>
    </row>
    <row r="42" spans="3:12">
      <c r="C42" s="173"/>
      <c r="D42" s="188"/>
      <c r="E42" s="149"/>
      <c r="F42" s="128">
        <f t="shared" si="0"/>
        <v>0</v>
      </c>
      <c r="G42" s="191"/>
      <c r="H42" s="174"/>
      <c r="I42" s="161" t="e">
        <f>VLOOKUP(H42,Presupuesto!$B$11:$C$586,2,0)</f>
        <v>#N/A</v>
      </c>
      <c r="J42" s="129" t="str">
        <f t="shared" si="1"/>
        <v>Graduados</v>
      </c>
      <c r="K42" s="129" t="s">
        <v>556</v>
      </c>
      <c r="L42" s="129"/>
    </row>
    <row r="43" spans="3:12">
      <c r="C43" s="173"/>
      <c r="D43" s="188"/>
      <c r="E43" s="149"/>
      <c r="F43" s="128">
        <f t="shared" si="0"/>
        <v>0</v>
      </c>
      <c r="G43" s="191"/>
      <c r="H43" s="174"/>
      <c r="I43" s="161" t="e">
        <f>VLOOKUP(H43,Presupuesto!$B$11:$C$586,2,0)</f>
        <v>#N/A</v>
      </c>
      <c r="J43" s="129" t="str">
        <f t="shared" si="1"/>
        <v>Graduados</v>
      </c>
      <c r="K43" s="129" t="s">
        <v>556</v>
      </c>
      <c r="L43" s="129"/>
    </row>
    <row r="44" spans="3:12">
      <c r="C44" s="173"/>
      <c r="D44" s="188"/>
      <c r="E44" s="149"/>
      <c r="F44" s="128">
        <f t="shared" si="0"/>
        <v>0</v>
      </c>
      <c r="G44" s="191"/>
      <c r="H44" s="174"/>
      <c r="I44" s="161" t="e">
        <f>VLOOKUP(H44,Presupuesto!$B$11:$C$586,2,0)</f>
        <v>#N/A</v>
      </c>
      <c r="J44" s="129" t="str">
        <f t="shared" si="1"/>
        <v>Graduados</v>
      </c>
      <c r="K44" s="129" t="s">
        <v>556</v>
      </c>
      <c r="L44" s="129"/>
    </row>
    <row r="45" spans="3:12">
      <c r="C45" s="173"/>
      <c r="D45" s="188"/>
      <c r="E45" s="149"/>
      <c r="F45" s="128">
        <f t="shared" si="0"/>
        <v>0</v>
      </c>
      <c r="G45" s="191"/>
      <c r="H45" s="174"/>
      <c r="I45" s="161" t="e">
        <f>VLOOKUP(H45,Presupuesto!$B$11:$C$586,2,0)</f>
        <v>#N/A</v>
      </c>
      <c r="J45" s="129" t="str">
        <f t="shared" si="1"/>
        <v>Graduados</v>
      </c>
      <c r="K45" s="129" t="s">
        <v>556</v>
      </c>
      <c r="L45" s="129"/>
    </row>
    <row r="46" spans="3:12">
      <c r="C46" s="173"/>
      <c r="D46" s="188"/>
      <c r="E46" s="149"/>
      <c r="F46" s="128">
        <f t="shared" si="0"/>
        <v>0</v>
      </c>
      <c r="G46" s="191"/>
      <c r="H46" s="174"/>
      <c r="I46" s="161" t="e">
        <f>VLOOKUP(H46,Presupuesto!$B$11:$C$586,2,0)</f>
        <v>#N/A</v>
      </c>
      <c r="J46" s="129" t="str">
        <f t="shared" si="1"/>
        <v>Graduados</v>
      </c>
      <c r="K46" s="129" t="s">
        <v>556</v>
      </c>
      <c r="L46" s="129"/>
    </row>
    <row r="47" spans="3:12">
      <c r="C47" s="175"/>
      <c r="D47" s="188"/>
      <c r="E47" s="149"/>
      <c r="F47" s="128">
        <f t="shared" si="0"/>
        <v>0</v>
      </c>
      <c r="G47" s="191"/>
      <c r="H47" s="176"/>
      <c r="I47" s="161" t="e">
        <f>VLOOKUP(H47,Presupuesto!$B$11:$C$586,2,0)</f>
        <v>#N/A</v>
      </c>
      <c r="J47" s="129" t="str">
        <f t="shared" si="1"/>
        <v>Graduados</v>
      </c>
      <c r="K47" s="129" t="s">
        <v>547</v>
      </c>
      <c r="L47" s="129"/>
    </row>
    <row r="48" spans="3:12">
      <c r="C48" s="175"/>
      <c r="D48" s="188"/>
      <c r="E48" s="149"/>
      <c r="F48" s="128">
        <f t="shared" si="0"/>
        <v>0</v>
      </c>
      <c r="G48" s="191"/>
      <c r="H48" s="176"/>
      <c r="I48" s="161" t="e">
        <f>VLOOKUP(H48,Presupuesto!$B$11:$C$586,2,0)</f>
        <v>#N/A</v>
      </c>
      <c r="J48" s="129" t="str">
        <f t="shared" si="1"/>
        <v>Graduados</v>
      </c>
      <c r="K48" s="129" t="s">
        <v>556</v>
      </c>
      <c r="L48" s="129"/>
    </row>
    <row r="49" spans="3:12">
      <c r="C49" s="175"/>
      <c r="D49" s="188"/>
      <c r="E49" s="149"/>
      <c r="F49" s="128">
        <f t="shared" si="0"/>
        <v>0</v>
      </c>
      <c r="G49" s="191"/>
      <c r="H49" s="176"/>
      <c r="I49" s="161" t="e">
        <f>VLOOKUP(H49,Presupuesto!$B$11:$C$586,2,0)</f>
        <v>#N/A</v>
      </c>
      <c r="J49" s="129" t="str">
        <f t="shared" si="1"/>
        <v>Graduados</v>
      </c>
      <c r="K49" s="129" t="s">
        <v>556</v>
      </c>
      <c r="L49" s="129"/>
    </row>
    <row r="50" spans="3:12">
      <c r="C50" s="175"/>
      <c r="D50" s="188"/>
      <c r="E50" s="149"/>
      <c r="F50" s="128">
        <f t="shared" si="0"/>
        <v>0</v>
      </c>
      <c r="G50" s="191"/>
      <c r="H50" s="176"/>
      <c r="I50" s="161" t="e">
        <f>VLOOKUP(H50,Presupuesto!$B$11:$C$586,2,0)</f>
        <v>#N/A</v>
      </c>
      <c r="J50" s="129" t="str">
        <f t="shared" si="1"/>
        <v>Graduados</v>
      </c>
      <c r="K50" s="129" t="s">
        <v>556</v>
      </c>
      <c r="L50" s="129"/>
    </row>
    <row r="51" spans="3:12" ht="15.75" thickBot="1">
      <c r="C51" s="177"/>
      <c r="D51" s="275"/>
      <c r="E51" s="134"/>
      <c r="F51" s="136">
        <f t="shared" si="0"/>
        <v>0</v>
      </c>
      <c r="G51" s="192"/>
      <c r="H51" s="178"/>
      <c r="I51" s="163" t="e">
        <f>VLOOKUP(H51,Presupuesto!$B$11:$C$586,2,0)</f>
        <v>#N/A</v>
      </c>
      <c r="J51" s="137" t="str">
        <f t="shared" ref="J51" si="2">$J$20</f>
        <v>Graduados</v>
      </c>
      <c r="K51" s="155" t="s">
        <v>538</v>
      </c>
      <c r="L51" s="155"/>
    </row>
    <row r="52" spans="3:12">
      <c r="F52" s="121"/>
      <c r="G52" s="120"/>
      <c r="H52" s="121"/>
      <c r="I52" s="121"/>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0002</cp:lastModifiedBy>
  <cp:lastPrinted>2013-10-22T17:27:53Z</cp:lastPrinted>
  <dcterms:created xsi:type="dcterms:W3CDTF">2010-05-02T01:28:32Z</dcterms:created>
  <dcterms:modified xsi:type="dcterms:W3CDTF">2013-10-23T16:43:50Z</dcterms:modified>
</cp:coreProperties>
</file>